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F:\MANAGEMENT DES PROCESSUS LOGISTIQUES ITA\GESTION DES STOCKS ET DU PATRIMOINE\"/>
    </mc:Choice>
  </mc:AlternateContent>
  <xr:revisionPtr revIDLastSave="0" documentId="13_ncr:1_{5DA56CB4-F864-4069-8915-FB2C462B2FF5}" xr6:coauthVersionLast="47" xr6:coauthVersionMax="47" xr10:uidLastSave="{00000000-0000-0000-0000-000000000000}"/>
  <bookViews>
    <workbookView xWindow="0" yWindow="1152" windowWidth="23040" windowHeight="11208" firstSheet="6" activeTab="6" xr2:uid="{00000000-000D-0000-FFFF-FFFF00000000}"/>
  </bookViews>
  <sheets>
    <sheet name="Controle reglementaire" sheetId="6" state="hidden" r:id="rId1"/>
    <sheet name="Controle reglementaire (2)" sheetId="42" state="hidden" r:id="rId2"/>
    <sheet name="VEHICULE L" sheetId="44" r:id="rId3"/>
    <sheet name="Feuil1" sheetId="60" state="hidden" r:id="rId4"/>
    <sheet name="VEHICULES PL" sheetId="47" r:id="rId5"/>
    <sheet name="liste patentes et carte de sta" sheetId="65" state="hidden" r:id="rId6"/>
    <sheet name="PETITS MATERIELS" sheetId="70" r:id="rId7"/>
    <sheet name="ENGINS (2)" sheetId="77" r:id="rId8"/>
    <sheet name="ENGINS" sheetId="50" r:id="rId9"/>
    <sheet name="AFFICHAGE" sheetId="74" r:id="rId10"/>
    <sheet name="ETIQUETTES" sheetId="76" r:id="rId11"/>
    <sheet name="MOBILIER DE BUREAU" sheetId="66" r:id="rId12"/>
    <sheet name="LISTE DU MAT- N° PARC- DOMINOS" sheetId="62" state="hidden" r:id="rId13"/>
    <sheet name="CONTENEUR" sheetId="68" r:id="rId14"/>
    <sheet name="SYNTHESE AVRIL 2024" sheetId="69" r:id="rId15"/>
    <sheet name="Reporting Materiels ITA" sheetId="73" r:id="rId16"/>
    <sheet name="GRAPHES" sheetId="71" r:id="rId17"/>
    <sheet name="MOUVEMENT PETITS MATERIELS " sheetId="72" r:id="rId18"/>
    <sheet name="Feuil3" sheetId="75" r:id="rId19"/>
    <sheet name="LISTE DU MAT - N° PARC-ECRITURE" sheetId="57" state="hidden" r:id="rId20"/>
    <sheet name="MATERIEL SUR SITE" sheetId="59" state="hidden" r:id="rId21"/>
  </sheets>
  <definedNames>
    <definedName name="_xlnm._FilterDatabase" localSheetId="13" hidden="1">CONTENEUR!$A$6:$K$36</definedName>
    <definedName name="_xlnm._FilterDatabase" localSheetId="0" hidden="1">'Controle reglementaire'!$A$5:$AU$328</definedName>
    <definedName name="_xlnm._FilterDatabase" localSheetId="1" hidden="1">'Controle reglementaire (2)'!$A$5:$AW$328</definedName>
    <definedName name="_xlnm._FilterDatabase" localSheetId="8" hidden="1">ENGINS!$A$8:$I$29</definedName>
    <definedName name="_xlnm._FilterDatabase" localSheetId="7" hidden="1">'ENGINS (2)'!$A$8:$E$29</definedName>
    <definedName name="_xlnm._FilterDatabase" localSheetId="19" hidden="1">'LISTE DU MAT - N° PARC-ECRITURE'!#REF!</definedName>
    <definedName name="_xlnm._FilterDatabase" localSheetId="11" hidden="1">'MOBILIER DE BUREAU'!$A$8:$L$444</definedName>
    <definedName name="_xlnm._FilterDatabase" localSheetId="17" hidden="1">'MOUVEMENT PETITS MATERIELS '!$A$7:$K$346</definedName>
    <definedName name="_xlnm._FilterDatabase" localSheetId="6" hidden="1">'PETITS MATERIELS'!$A$7:$P$445</definedName>
    <definedName name="_xlnm._FilterDatabase" localSheetId="2" hidden="1">'VEHICULE L'!$A$9:$K$31</definedName>
    <definedName name="_xlnm._FilterDatabase" localSheetId="4" hidden="1">'VEHICULES PL'!$B$9:$H$21</definedName>
    <definedName name="_xlnm.Print_Area" localSheetId="13">CONTENEUR!$B$5:$D$35</definedName>
    <definedName name="_xlnm.Print_Area" localSheetId="0">'Controle reglementaire'!$A$5:$F$180</definedName>
    <definedName name="_xlnm.Print_Area" localSheetId="1">'Controle reglementaire (2)'!$A$5:$F$180</definedName>
    <definedName name="_xlnm.Print_Area" localSheetId="8">ENGINS!$C$8:$G$27</definedName>
    <definedName name="_xlnm.Print_Area" localSheetId="7">'ENGINS (2)'!$B$1:$E$47</definedName>
    <definedName name="_xlnm.Print_Area" localSheetId="10">ETIQUETTES!$A$15:$C$17</definedName>
    <definedName name="_xlnm.Print_Area" localSheetId="19">'LISTE DU MAT - N° PARC-ECRITURE'!$A$1:$P$305</definedName>
    <definedName name="_xlnm.Print_Area" localSheetId="20">'MATERIEL SUR SITE'!$A$1:$BE$131</definedName>
    <definedName name="_xlnm.Print_Area" localSheetId="11">'MOBILIER DE BUREAU'!$B$6:$J$411</definedName>
    <definedName name="_xlnm.Print_Area" localSheetId="14">'SYNTHESE AVRIL 2024'!$A$1:$G$369</definedName>
    <definedName name="_xlnm.Print_Area" localSheetId="2">'VEHICULE L'!$B$9:$G$31</definedName>
    <definedName name="_xlnm.Print_Area" localSheetId="4">'VEHICULES PL'!$B$9:$F$21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6" l="1"/>
  <c r="C6" i="70"/>
  <c r="E382" i="70"/>
  <c r="E388" i="70" l="1"/>
  <c r="E245" i="72"/>
  <c r="E15" i="72"/>
  <c r="K11" i="73" l="1"/>
  <c r="K10" i="73"/>
  <c r="K9" i="73"/>
  <c r="K8" i="73"/>
  <c r="D12" i="73"/>
  <c r="E12" i="73"/>
  <c r="F12" i="73"/>
  <c r="G12" i="73"/>
  <c r="H12" i="73"/>
  <c r="I12" i="73"/>
  <c r="J12" i="73"/>
  <c r="C12" i="73"/>
  <c r="C6" i="72"/>
  <c r="E315" i="72"/>
  <c r="E302" i="72"/>
  <c r="E160" i="72"/>
  <c r="E326" i="72"/>
  <c r="E271" i="72"/>
  <c r="E146" i="72"/>
  <c r="E60" i="72"/>
  <c r="E45" i="72"/>
  <c r="E159" i="72"/>
  <c r="E250" i="72"/>
  <c r="E334" i="72"/>
  <c r="E317" i="72"/>
  <c r="E158" i="72"/>
  <c r="E284" i="72"/>
  <c r="E286" i="72"/>
  <c r="E132" i="72"/>
  <c r="E127" i="72"/>
  <c r="E116" i="72"/>
  <c r="E123" i="72"/>
  <c r="E6" i="72" s="1"/>
  <c r="F6" i="72"/>
  <c r="I5" i="72"/>
  <c r="E384" i="70"/>
  <c r="F6" i="70"/>
  <c r="D7" i="66"/>
  <c r="E12" i="71"/>
  <c r="D12" i="71"/>
  <c r="C12" i="71"/>
  <c r="B12" i="71"/>
  <c r="E11" i="71"/>
  <c r="D11" i="71"/>
  <c r="C11" i="71"/>
  <c r="B11" i="71"/>
  <c r="F8" i="71"/>
  <c r="G7" i="71" s="1"/>
  <c r="F249" i="69"/>
  <c r="G245" i="69" s="1"/>
  <c r="G236" i="69"/>
  <c r="G222" i="69"/>
  <c r="E403" i="70"/>
  <c r="E275" i="70"/>
  <c r="E268" i="70"/>
  <c r="E140" i="70"/>
  <c r="E118" i="70"/>
  <c r="E107" i="70"/>
  <c r="G6" i="70" s="1"/>
  <c r="E114" i="70"/>
  <c r="L5" i="70"/>
  <c r="G207" i="69"/>
  <c r="E5" i="68"/>
  <c r="C5" i="68"/>
  <c r="C6" i="50"/>
  <c r="G33" i="69" s="1"/>
  <c r="E6" i="70" l="1"/>
  <c r="K6" i="70"/>
  <c r="G6" i="72"/>
  <c r="H6" i="72" s="1"/>
  <c r="G247" i="69"/>
  <c r="G246" i="69"/>
  <c r="G248" i="69"/>
  <c r="G4" i="71"/>
  <c r="G6" i="71"/>
  <c r="G5" i="71"/>
  <c r="D8" i="44"/>
  <c r="G29" i="69" s="1"/>
  <c r="C8" i="47"/>
  <c r="G31" i="69" s="1"/>
  <c r="K12" i="73" l="1"/>
  <c r="G249" i="69"/>
  <c r="G8" i="71"/>
  <c r="G35" i="69"/>
  <c r="G239" i="69" s="1"/>
  <c r="C8" i="66" l="1"/>
  <c r="K6" i="66"/>
  <c r="I7" i="44" l="1"/>
  <c r="G6" i="50"/>
  <c r="H7" i="47"/>
  <c r="A4" i="42"/>
  <c r="AE340" i="42"/>
  <c r="AM340" i="42"/>
  <c r="AD340" i="42"/>
  <c r="AL340" i="42"/>
  <c r="AC340" i="42"/>
  <c r="AK340" i="42" s="1"/>
  <c r="AB340" i="42"/>
  <c r="AJ340" i="42"/>
  <c r="AA340" i="42"/>
  <c r="AI340" i="42"/>
  <c r="Z340" i="42"/>
  <c r="F3" i="42"/>
  <c r="Y340" i="42"/>
  <c r="AG340" i="42" s="1"/>
  <c r="AE339" i="42"/>
  <c r="AM339" i="42"/>
  <c r="AD339" i="42"/>
  <c r="AL339" i="42"/>
  <c r="AC339" i="42"/>
  <c r="AK339" i="42"/>
  <c r="AB339" i="42"/>
  <c r="AJ339" i="42" s="1"/>
  <c r="AA339" i="42"/>
  <c r="AI339" i="42"/>
  <c r="Z339" i="42"/>
  <c r="Y339" i="42"/>
  <c r="AG339" i="42" s="1"/>
  <c r="AE338" i="42"/>
  <c r="AM338" i="42"/>
  <c r="AD338" i="42"/>
  <c r="AL338" i="42"/>
  <c r="AC338" i="42"/>
  <c r="AK338" i="42" s="1"/>
  <c r="AB338" i="42"/>
  <c r="AJ338" i="42" s="1"/>
  <c r="AA338" i="42"/>
  <c r="AI338" i="42"/>
  <c r="Z338" i="42"/>
  <c r="Y338" i="42"/>
  <c r="AG338" i="42"/>
  <c r="AE337" i="42"/>
  <c r="AM337" i="42"/>
  <c r="AD337" i="42"/>
  <c r="AL337" i="42"/>
  <c r="AC337" i="42"/>
  <c r="AK337" i="42" s="1"/>
  <c r="AB337" i="42"/>
  <c r="AJ337" i="42"/>
  <c r="AA337" i="42"/>
  <c r="AI337" i="42"/>
  <c r="Z337" i="42"/>
  <c r="Y337" i="42"/>
  <c r="AG337" i="42"/>
  <c r="AE336" i="42"/>
  <c r="AM336" i="42"/>
  <c r="AD336" i="42"/>
  <c r="AL336" i="42" s="1"/>
  <c r="AC336" i="42"/>
  <c r="AK336" i="42" s="1"/>
  <c r="AB336" i="42"/>
  <c r="AJ336" i="42"/>
  <c r="AA336" i="42"/>
  <c r="AI336" i="42"/>
  <c r="Z336" i="42"/>
  <c r="AH336" i="42" s="1"/>
  <c r="Y336" i="42"/>
  <c r="AE335" i="42"/>
  <c r="AM335" i="42"/>
  <c r="AD335" i="42"/>
  <c r="AL335" i="42" s="1"/>
  <c r="AC335" i="42"/>
  <c r="AK335" i="42"/>
  <c r="AB335" i="42"/>
  <c r="AJ335" i="42"/>
  <c r="AA335" i="42"/>
  <c r="AI335" i="42"/>
  <c r="Z335" i="42"/>
  <c r="AH335" i="42" s="1"/>
  <c r="Y335" i="42"/>
  <c r="AE334" i="42"/>
  <c r="AM334" i="42" s="1"/>
  <c r="AD334" i="42"/>
  <c r="AL334" i="42" s="1"/>
  <c r="AC334" i="42"/>
  <c r="AK334" i="42"/>
  <c r="AB334" i="42"/>
  <c r="AJ334" i="42"/>
  <c r="AA334" i="42"/>
  <c r="AI334" i="42" s="1"/>
  <c r="Z334" i="42"/>
  <c r="AH334" i="42" s="1"/>
  <c r="Y334" i="42"/>
  <c r="AE333" i="42"/>
  <c r="AM333" i="42" s="1"/>
  <c r="AD333" i="42"/>
  <c r="AL333" i="42"/>
  <c r="AC333" i="42"/>
  <c r="AK333" i="42"/>
  <c r="AB333" i="42"/>
  <c r="AJ333" i="42"/>
  <c r="AA333" i="42"/>
  <c r="AI333" i="42" s="1"/>
  <c r="Z333" i="42"/>
  <c r="AH333" i="42"/>
  <c r="Y333" i="42"/>
  <c r="AE332" i="42"/>
  <c r="AM332" i="42" s="1"/>
  <c r="AD332" i="42"/>
  <c r="AL332" i="42"/>
  <c r="AC332" i="42"/>
  <c r="AK332" i="42"/>
  <c r="AB332" i="42"/>
  <c r="AJ332" i="42" s="1"/>
  <c r="AA332" i="42"/>
  <c r="AI332" i="42" s="1"/>
  <c r="Z332" i="42"/>
  <c r="AH332" i="42"/>
  <c r="Y332" i="42"/>
  <c r="AE331" i="42"/>
  <c r="AM331" i="42"/>
  <c r="AD331" i="42"/>
  <c r="AL331" i="42"/>
  <c r="AC331" i="42"/>
  <c r="AK331" i="42"/>
  <c r="AB331" i="42"/>
  <c r="AJ331" i="42" s="1"/>
  <c r="AA331" i="42"/>
  <c r="AI331" i="42"/>
  <c r="Z331" i="42"/>
  <c r="AH331" i="42"/>
  <c r="Y331" i="42"/>
  <c r="K4" i="42"/>
  <c r="AO326" i="42" s="1"/>
  <c r="AE328" i="42"/>
  <c r="AM328" i="42"/>
  <c r="AD328" i="42"/>
  <c r="AL328" i="42" s="1"/>
  <c r="AC328" i="42"/>
  <c r="AK328" i="42" s="1"/>
  <c r="AB328" i="42"/>
  <c r="AJ328" i="42" s="1"/>
  <c r="AA328" i="42"/>
  <c r="AI328" i="42"/>
  <c r="Z328" i="42"/>
  <c r="AH328" i="42" s="1"/>
  <c r="Y328" i="42"/>
  <c r="AG328" i="42" s="1"/>
  <c r="AO327" i="42"/>
  <c r="AE327" i="42"/>
  <c r="AM327" i="42" s="1"/>
  <c r="AD327" i="42"/>
  <c r="AL327" i="42"/>
  <c r="AC327" i="42"/>
  <c r="AK327" i="42"/>
  <c r="AB327" i="42"/>
  <c r="AJ327" i="42"/>
  <c r="AA327" i="42"/>
  <c r="AI327" i="42" s="1"/>
  <c r="Z327" i="42"/>
  <c r="AH327" i="42"/>
  <c r="Y327" i="42"/>
  <c r="AG327" i="42"/>
  <c r="AE326" i="42"/>
  <c r="AM326" i="42" s="1"/>
  <c r="AD326" i="42"/>
  <c r="AL326" i="42"/>
  <c r="AC326" i="42"/>
  <c r="AK326" i="42" s="1"/>
  <c r="AB326" i="42"/>
  <c r="AJ326" i="42" s="1"/>
  <c r="AA326" i="42"/>
  <c r="AI326" i="42" s="1"/>
  <c r="Z326" i="42"/>
  <c r="Y326" i="42"/>
  <c r="AG326" i="42"/>
  <c r="AO325" i="42"/>
  <c r="AE325" i="42"/>
  <c r="AM325" i="42" s="1"/>
  <c r="AD325" i="42"/>
  <c r="AL325" i="42" s="1"/>
  <c r="AC325" i="42"/>
  <c r="AK325" i="42"/>
  <c r="AB325" i="42"/>
  <c r="AJ325" i="42" s="1"/>
  <c r="AA325" i="42"/>
  <c r="AI325" i="42" s="1"/>
  <c r="Z325" i="42"/>
  <c r="AH325" i="42" s="1"/>
  <c r="Y325" i="42"/>
  <c r="AG325" i="42"/>
  <c r="AO324" i="42"/>
  <c r="AE324" i="42"/>
  <c r="AM324" i="42"/>
  <c r="AD324" i="42"/>
  <c r="AL324" i="42"/>
  <c r="AC324" i="42"/>
  <c r="AK324" i="42" s="1"/>
  <c r="AB324" i="42"/>
  <c r="AA324" i="42"/>
  <c r="AI324" i="42" s="1"/>
  <c r="Z324" i="42"/>
  <c r="AH324" i="42" s="1"/>
  <c r="Y324" i="42"/>
  <c r="AG324" i="42" s="1"/>
  <c r="AE323" i="42"/>
  <c r="AM323" i="42"/>
  <c r="AD323" i="42"/>
  <c r="AL323" i="42"/>
  <c r="AC323" i="42"/>
  <c r="AK323" i="42"/>
  <c r="AB323" i="42"/>
  <c r="AJ323" i="42" s="1"/>
  <c r="AA323" i="42"/>
  <c r="AI323" i="42"/>
  <c r="Z323" i="42"/>
  <c r="AH323" i="42"/>
  <c r="Y323" i="42"/>
  <c r="AG323" i="42"/>
  <c r="AE322" i="42"/>
  <c r="AM322" i="42"/>
  <c r="AD322" i="42"/>
  <c r="AL322" i="42" s="1"/>
  <c r="AC322" i="42"/>
  <c r="AK322" i="42" s="1"/>
  <c r="AB322" i="42"/>
  <c r="AJ322" i="42" s="1"/>
  <c r="AA322" i="42"/>
  <c r="AI322" i="42"/>
  <c r="Z322" i="42"/>
  <c r="AH322" i="42" s="1"/>
  <c r="Y322" i="42"/>
  <c r="AG322" i="42" s="1"/>
  <c r="AO321" i="42"/>
  <c r="AE321" i="42"/>
  <c r="AM321" i="42" s="1"/>
  <c r="AD321" i="42"/>
  <c r="AL321" i="42"/>
  <c r="AC321" i="42"/>
  <c r="AK321" i="42"/>
  <c r="AB321" i="42"/>
  <c r="AJ321" i="42"/>
  <c r="AA321" i="42"/>
  <c r="AI321" i="42" s="1"/>
  <c r="Z321" i="42"/>
  <c r="AH321" i="42"/>
  <c r="Y321" i="42"/>
  <c r="AG321" i="42"/>
  <c r="AE320" i="42"/>
  <c r="AM320" i="42" s="1"/>
  <c r="AD320" i="42"/>
  <c r="AL320" i="42"/>
  <c r="AC320" i="42"/>
  <c r="AK320" i="42" s="1"/>
  <c r="AB320" i="42"/>
  <c r="AJ320" i="42" s="1"/>
  <c r="AA320" i="42"/>
  <c r="AI320" i="42" s="1"/>
  <c r="Z320" i="42"/>
  <c r="AH320" i="42"/>
  <c r="Y320" i="42"/>
  <c r="AG320" i="42" s="1"/>
  <c r="AO319" i="42"/>
  <c r="AE319" i="42"/>
  <c r="AM319" i="42"/>
  <c r="AD319" i="42"/>
  <c r="AL319" i="42" s="1"/>
  <c r="AC319" i="42"/>
  <c r="AK319" i="42"/>
  <c r="AB319" i="42"/>
  <c r="AJ319" i="42"/>
  <c r="AA319" i="42"/>
  <c r="AI319" i="42"/>
  <c r="Z319" i="42"/>
  <c r="AH319" i="42" s="1"/>
  <c r="Y319" i="42"/>
  <c r="AG319" i="42"/>
  <c r="AO318" i="42"/>
  <c r="AE318" i="42"/>
  <c r="AM318" i="42" s="1"/>
  <c r="AD318" i="42"/>
  <c r="AL318" i="42" s="1"/>
  <c r="AC318" i="42"/>
  <c r="AK318" i="42"/>
  <c r="AB318" i="42"/>
  <c r="AJ318" i="42" s="1"/>
  <c r="AA318" i="42"/>
  <c r="AI318" i="42" s="1"/>
  <c r="Z318" i="42"/>
  <c r="AH318" i="42" s="1"/>
  <c r="Y318" i="42"/>
  <c r="AG318" i="42"/>
  <c r="AO317" i="42"/>
  <c r="AE317" i="42"/>
  <c r="AM317" i="42"/>
  <c r="AD317" i="42"/>
  <c r="AL317" i="42"/>
  <c r="AC317" i="42"/>
  <c r="AK317" i="42" s="1"/>
  <c r="AB317" i="42"/>
  <c r="AJ317" i="42"/>
  <c r="AA317" i="42"/>
  <c r="AI317" i="42"/>
  <c r="Z317" i="42"/>
  <c r="AH317" i="42"/>
  <c r="Y317" i="42"/>
  <c r="AG317" i="42" s="1"/>
  <c r="AO316" i="42"/>
  <c r="AE316" i="42"/>
  <c r="AM316" i="42" s="1"/>
  <c r="AD316" i="42"/>
  <c r="AL316" i="42" s="1"/>
  <c r="AC316" i="42"/>
  <c r="AK316" i="42" s="1"/>
  <c r="AB316" i="42"/>
  <c r="AJ316" i="42"/>
  <c r="AA316" i="42"/>
  <c r="AI316" i="42" s="1"/>
  <c r="Z316" i="42"/>
  <c r="AH316" i="42" s="1"/>
  <c r="Y316" i="42"/>
  <c r="AG316" i="42" s="1"/>
  <c r="AE315" i="42"/>
  <c r="AM315" i="42"/>
  <c r="AD315" i="42"/>
  <c r="AL315" i="42"/>
  <c r="AC315" i="42"/>
  <c r="AK315" i="42"/>
  <c r="AB315" i="42"/>
  <c r="AJ315" i="42" s="1"/>
  <c r="AA315" i="42"/>
  <c r="AI315" i="42"/>
  <c r="Z315" i="42"/>
  <c r="AH315" i="42"/>
  <c r="Y315" i="42"/>
  <c r="AG315" i="42"/>
  <c r="AO314" i="42"/>
  <c r="AE314" i="42"/>
  <c r="AM314" i="42"/>
  <c r="AD314" i="42"/>
  <c r="AL314" i="42" s="1"/>
  <c r="AC314" i="42"/>
  <c r="AK314" i="42" s="1"/>
  <c r="AB314" i="42"/>
  <c r="AJ314" i="42" s="1"/>
  <c r="AA314" i="42"/>
  <c r="AI314" i="42"/>
  <c r="Z314" i="42"/>
  <c r="AH314" i="42" s="1"/>
  <c r="Y314" i="42"/>
  <c r="AG314" i="42" s="1"/>
  <c r="AO313" i="42"/>
  <c r="AE313" i="42"/>
  <c r="AM313" i="42" s="1"/>
  <c r="AD313" i="42"/>
  <c r="AL313" i="42"/>
  <c r="AC313" i="42"/>
  <c r="AK313" i="42"/>
  <c r="AB313" i="42"/>
  <c r="AJ313" i="42"/>
  <c r="AA313" i="42"/>
  <c r="AI313" i="42" s="1"/>
  <c r="Z313" i="42"/>
  <c r="AH313" i="42"/>
  <c r="Y313" i="42"/>
  <c r="AG313" i="42"/>
  <c r="AE312" i="42"/>
  <c r="AM312" i="42" s="1"/>
  <c r="AD312" i="42"/>
  <c r="AL312" i="42"/>
  <c r="AC312" i="42"/>
  <c r="AK312" i="42" s="1"/>
  <c r="AB312" i="42"/>
  <c r="AJ312" i="42" s="1"/>
  <c r="AA312" i="42"/>
  <c r="AI312" i="42" s="1"/>
  <c r="Z312" i="42"/>
  <c r="AH312" i="42"/>
  <c r="Y312" i="42"/>
  <c r="AG312" i="42" s="1"/>
  <c r="AO311" i="42"/>
  <c r="AE311" i="42"/>
  <c r="AM311" i="42"/>
  <c r="AD311" i="42"/>
  <c r="AL311" i="42" s="1"/>
  <c r="AC311" i="42"/>
  <c r="AK311" i="42"/>
  <c r="AB311" i="42"/>
  <c r="AJ311" i="42"/>
  <c r="AA311" i="42"/>
  <c r="AI311" i="42"/>
  <c r="Z311" i="42"/>
  <c r="AH311" i="42" s="1"/>
  <c r="Y311" i="42"/>
  <c r="AG311" i="42"/>
  <c r="AO310" i="42"/>
  <c r="AE310" i="42"/>
  <c r="AM310" i="42" s="1"/>
  <c r="AD310" i="42"/>
  <c r="AL310" i="42" s="1"/>
  <c r="AC310" i="42"/>
  <c r="AK310" i="42"/>
  <c r="AB310" i="42"/>
  <c r="AJ310" i="42" s="1"/>
  <c r="AA310" i="42"/>
  <c r="AI310" i="42" s="1"/>
  <c r="Z310" i="42"/>
  <c r="AH310" i="42" s="1"/>
  <c r="Y310" i="42"/>
  <c r="AG310" i="42"/>
  <c r="AO309" i="42"/>
  <c r="AE309" i="42"/>
  <c r="AM309" i="42"/>
  <c r="AD309" i="42"/>
  <c r="AL309" i="42"/>
  <c r="AC309" i="42"/>
  <c r="AK309" i="42" s="1"/>
  <c r="AB309" i="42"/>
  <c r="AJ309" i="42"/>
  <c r="AA309" i="42"/>
  <c r="AI309" i="42"/>
  <c r="Z309" i="42"/>
  <c r="AH309" i="42"/>
  <c r="Y309" i="42"/>
  <c r="AG309" i="42" s="1"/>
  <c r="AO308" i="42"/>
  <c r="AE308" i="42"/>
  <c r="AM308" i="42" s="1"/>
  <c r="AD308" i="42"/>
  <c r="AL308" i="42" s="1"/>
  <c r="AC308" i="42"/>
  <c r="AK308" i="42" s="1"/>
  <c r="AB308" i="42"/>
  <c r="AJ308" i="42"/>
  <c r="AA308" i="42"/>
  <c r="AI308" i="42" s="1"/>
  <c r="Z308" i="42"/>
  <c r="AH308" i="42" s="1"/>
  <c r="Y308" i="42"/>
  <c r="AG308" i="42" s="1"/>
  <c r="AO307" i="42"/>
  <c r="AE307" i="42"/>
  <c r="AM307" i="42"/>
  <c r="AD307" i="42"/>
  <c r="AL307" i="42"/>
  <c r="AC307" i="42"/>
  <c r="AK307" i="42"/>
  <c r="AB307" i="42"/>
  <c r="AJ307" i="42" s="1"/>
  <c r="AA307" i="42"/>
  <c r="AI307" i="42"/>
  <c r="Z307" i="42"/>
  <c r="AH307" i="42"/>
  <c r="Y307" i="42"/>
  <c r="AG307" i="42"/>
  <c r="AO306" i="42"/>
  <c r="AE306" i="42"/>
  <c r="AM306" i="42"/>
  <c r="AD306" i="42"/>
  <c r="AL306" i="42" s="1"/>
  <c r="AC306" i="42"/>
  <c r="AK306" i="42" s="1"/>
  <c r="AB306" i="42"/>
  <c r="AJ306" i="42" s="1"/>
  <c r="AA306" i="42"/>
  <c r="AI306" i="42"/>
  <c r="Z306" i="42"/>
  <c r="AH306" i="42" s="1"/>
  <c r="Y306" i="42"/>
  <c r="AG306" i="42" s="1"/>
  <c r="AO305" i="42"/>
  <c r="AE305" i="42"/>
  <c r="AM305" i="42" s="1"/>
  <c r="AD305" i="42"/>
  <c r="AL305" i="42"/>
  <c r="AC305" i="42"/>
  <c r="AK305" i="42"/>
  <c r="AB305" i="42"/>
  <c r="AJ305" i="42"/>
  <c r="AA305" i="42"/>
  <c r="AI305" i="42" s="1"/>
  <c r="Z305" i="42"/>
  <c r="AH305" i="42"/>
  <c r="Y305" i="42"/>
  <c r="AG305" i="42"/>
  <c r="AO304" i="42"/>
  <c r="AE304" i="42"/>
  <c r="AM304" i="42" s="1"/>
  <c r="AD304" i="42"/>
  <c r="AL304" i="42"/>
  <c r="AC304" i="42"/>
  <c r="AK304" i="42" s="1"/>
  <c r="AB304" i="42"/>
  <c r="AJ304" i="42" s="1"/>
  <c r="AA304" i="42"/>
  <c r="AI304" i="42" s="1"/>
  <c r="Z304" i="42"/>
  <c r="AH304" i="42"/>
  <c r="Y304" i="42"/>
  <c r="AG304" i="42" s="1"/>
  <c r="AO303" i="42"/>
  <c r="AE303" i="42"/>
  <c r="AM303" i="42"/>
  <c r="AD303" i="42"/>
  <c r="AL303" i="42" s="1"/>
  <c r="AC303" i="42"/>
  <c r="AK303" i="42"/>
  <c r="AB303" i="42"/>
  <c r="AJ303" i="42"/>
  <c r="AA303" i="42"/>
  <c r="AI303" i="42"/>
  <c r="Z303" i="42"/>
  <c r="AH303" i="42" s="1"/>
  <c r="Y303" i="42"/>
  <c r="AG303" i="42"/>
  <c r="AO302" i="42"/>
  <c r="AE302" i="42"/>
  <c r="AM302" i="42" s="1"/>
  <c r="AD302" i="42"/>
  <c r="AL302" i="42" s="1"/>
  <c r="AC302" i="42"/>
  <c r="AK302" i="42"/>
  <c r="AB302" i="42"/>
  <c r="AJ302" i="42" s="1"/>
  <c r="AA302" i="42"/>
  <c r="AI302" i="42" s="1"/>
  <c r="Z302" i="42"/>
  <c r="AH302" i="42" s="1"/>
  <c r="Y302" i="42"/>
  <c r="AG302" i="42"/>
  <c r="AO301" i="42"/>
  <c r="AE301" i="42"/>
  <c r="AM301" i="42"/>
  <c r="AD301" i="42"/>
  <c r="AL301" i="42"/>
  <c r="AC301" i="42"/>
  <c r="AK301" i="42" s="1"/>
  <c r="AB301" i="42"/>
  <c r="AJ301" i="42"/>
  <c r="AA301" i="42"/>
  <c r="AI301" i="42"/>
  <c r="Z301" i="42"/>
  <c r="AH301" i="42"/>
  <c r="Y301" i="42"/>
  <c r="AG301" i="42" s="1"/>
  <c r="AO300" i="42"/>
  <c r="AE300" i="42"/>
  <c r="AM300" i="42" s="1"/>
  <c r="AD300" i="42"/>
  <c r="AL300" i="42" s="1"/>
  <c r="AC300" i="42"/>
  <c r="AK300" i="42" s="1"/>
  <c r="AB300" i="42"/>
  <c r="AJ300" i="42"/>
  <c r="AA300" i="42"/>
  <c r="AI300" i="42" s="1"/>
  <c r="Z300" i="42"/>
  <c r="AH300" i="42" s="1"/>
  <c r="Y300" i="42"/>
  <c r="AG300" i="42" s="1"/>
  <c r="AO299" i="42"/>
  <c r="AE299" i="42"/>
  <c r="AM299" i="42"/>
  <c r="AD299" i="42"/>
  <c r="AL299" i="42"/>
  <c r="AC299" i="42"/>
  <c r="AK299" i="42"/>
  <c r="AB299" i="42"/>
  <c r="AJ299" i="42" s="1"/>
  <c r="AA299" i="42"/>
  <c r="AI299" i="42"/>
  <c r="Z299" i="42"/>
  <c r="AH299" i="42"/>
  <c r="Y299" i="42"/>
  <c r="AG299" i="42"/>
  <c r="AO298" i="42"/>
  <c r="AE298" i="42"/>
  <c r="AM298" i="42"/>
  <c r="AD298" i="42"/>
  <c r="AL298" i="42" s="1"/>
  <c r="AC298" i="42"/>
  <c r="AK298" i="42" s="1"/>
  <c r="AB298" i="42"/>
  <c r="AJ298" i="42" s="1"/>
  <c r="AA298" i="42"/>
  <c r="AI298" i="42"/>
  <c r="Z298" i="42"/>
  <c r="AH298" i="42" s="1"/>
  <c r="Y298" i="42"/>
  <c r="AG298" i="42" s="1"/>
  <c r="AO297" i="42"/>
  <c r="AE297" i="42"/>
  <c r="AM297" i="42" s="1"/>
  <c r="AD297" i="42"/>
  <c r="AL297" i="42"/>
  <c r="AC297" i="42"/>
  <c r="AK297" i="42"/>
  <c r="AB297" i="42"/>
  <c r="AJ297" i="42"/>
  <c r="AA297" i="42"/>
  <c r="AI297" i="42" s="1"/>
  <c r="Z297" i="42"/>
  <c r="AH297" i="42"/>
  <c r="Y297" i="42"/>
  <c r="AG297" i="42"/>
  <c r="AO296" i="42"/>
  <c r="AE296" i="42"/>
  <c r="AM296" i="42" s="1"/>
  <c r="AD296" i="42"/>
  <c r="AL296" i="42"/>
  <c r="AC296" i="42"/>
  <c r="AK296" i="42" s="1"/>
  <c r="AB296" i="42"/>
  <c r="AJ296" i="42" s="1"/>
  <c r="AA296" i="42"/>
  <c r="AI296" i="42" s="1"/>
  <c r="Z296" i="42"/>
  <c r="AH296" i="42"/>
  <c r="Y296" i="42"/>
  <c r="AG296" i="42" s="1"/>
  <c r="AO295" i="42"/>
  <c r="AE295" i="42"/>
  <c r="AM295" i="42"/>
  <c r="AD295" i="42"/>
  <c r="AL295" i="42" s="1"/>
  <c r="AC295" i="42"/>
  <c r="AK295" i="42"/>
  <c r="AB295" i="42"/>
  <c r="AJ295" i="42"/>
  <c r="AA295" i="42"/>
  <c r="AI295" i="42"/>
  <c r="Z295" i="42"/>
  <c r="AH295" i="42" s="1"/>
  <c r="Y295" i="42"/>
  <c r="AG295" i="42"/>
  <c r="AO294" i="42"/>
  <c r="AE294" i="42"/>
  <c r="AM294" i="42" s="1"/>
  <c r="AD294" i="42"/>
  <c r="AL294" i="42" s="1"/>
  <c r="AC294" i="42"/>
  <c r="AK294" i="42"/>
  <c r="AB294" i="42"/>
  <c r="AJ294" i="42" s="1"/>
  <c r="AA294" i="42"/>
  <c r="AI294" i="42" s="1"/>
  <c r="Z294" i="42"/>
  <c r="AH294" i="42" s="1"/>
  <c r="Y294" i="42"/>
  <c r="AG294" i="42"/>
  <c r="AO293" i="42"/>
  <c r="AE293" i="42"/>
  <c r="AM293" i="42"/>
  <c r="AD293" i="42"/>
  <c r="AL293" i="42"/>
  <c r="AC293" i="42"/>
  <c r="AK293" i="42" s="1"/>
  <c r="AB293" i="42"/>
  <c r="AJ293" i="42" s="1"/>
  <c r="AA293" i="42"/>
  <c r="AI293" i="42"/>
  <c r="Z293" i="42"/>
  <c r="AH293" i="42"/>
  <c r="Y293" i="42"/>
  <c r="AG293" i="42" s="1"/>
  <c r="AO292" i="42"/>
  <c r="AE292" i="42"/>
  <c r="AM292" i="42" s="1"/>
  <c r="AD292" i="42"/>
  <c r="AL292" i="42" s="1"/>
  <c r="AC292" i="42"/>
  <c r="AK292" i="42" s="1"/>
  <c r="AB292" i="42"/>
  <c r="AJ292" i="42"/>
  <c r="AA292" i="42"/>
  <c r="AI292" i="42" s="1"/>
  <c r="Z292" i="42"/>
  <c r="AH292" i="42" s="1"/>
  <c r="Y292" i="42"/>
  <c r="AG292" i="42" s="1"/>
  <c r="AO291" i="42"/>
  <c r="AE291" i="42"/>
  <c r="AM291" i="42"/>
  <c r="AD291" i="42"/>
  <c r="AL291" i="42"/>
  <c r="AC291" i="42"/>
  <c r="AK291" i="42"/>
  <c r="AB291" i="42"/>
  <c r="AJ291" i="42" s="1"/>
  <c r="AA291" i="42"/>
  <c r="AI291" i="42" s="1"/>
  <c r="Z291" i="42"/>
  <c r="AH291" i="42"/>
  <c r="Y291" i="42"/>
  <c r="AG291" i="42"/>
  <c r="AO290" i="42"/>
  <c r="AE290" i="42"/>
  <c r="AM290" i="42"/>
  <c r="AD290" i="42"/>
  <c r="AL290" i="42" s="1"/>
  <c r="AC290" i="42"/>
  <c r="AK290" i="42" s="1"/>
  <c r="AB290" i="42"/>
  <c r="AJ290" i="42" s="1"/>
  <c r="AA290" i="42"/>
  <c r="AI290" i="42"/>
  <c r="Z290" i="42"/>
  <c r="AH290" i="42" s="1"/>
  <c r="Y290" i="42"/>
  <c r="AG290" i="42" s="1"/>
  <c r="AO289" i="42"/>
  <c r="AE289" i="42"/>
  <c r="AM289" i="42" s="1"/>
  <c r="AD289" i="42"/>
  <c r="AL289" i="42"/>
  <c r="AC289" i="42"/>
  <c r="AK289" i="42"/>
  <c r="AB289" i="42"/>
  <c r="AJ289" i="42"/>
  <c r="AA289" i="42"/>
  <c r="AI289" i="42" s="1"/>
  <c r="Z289" i="42"/>
  <c r="AH289" i="42"/>
  <c r="Y289" i="42"/>
  <c r="AG289" i="42"/>
  <c r="AO288" i="42"/>
  <c r="AE288" i="42"/>
  <c r="AM288" i="42" s="1"/>
  <c r="AD288" i="42"/>
  <c r="AL288" i="42"/>
  <c r="AC288" i="42"/>
  <c r="AK288" i="42" s="1"/>
  <c r="AB288" i="42"/>
  <c r="AJ288" i="42" s="1"/>
  <c r="AA288" i="42"/>
  <c r="AI288" i="42" s="1"/>
  <c r="Z288" i="42"/>
  <c r="AH288" i="42"/>
  <c r="Y288" i="42"/>
  <c r="AG288" i="42" s="1"/>
  <c r="AO287" i="42"/>
  <c r="AE287" i="42"/>
  <c r="AM287" i="42"/>
  <c r="AD287" i="42"/>
  <c r="AL287" i="42" s="1"/>
  <c r="AC287" i="42"/>
  <c r="AK287" i="42" s="1"/>
  <c r="AB287" i="42"/>
  <c r="AJ287" i="42"/>
  <c r="AA287" i="42"/>
  <c r="AI287" i="42"/>
  <c r="Z287" i="42"/>
  <c r="AH287" i="42" s="1"/>
  <c r="Y287" i="42"/>
  <c r="AG287" i="42"/>
  <c r="AO286" i="42"/>
  <c r="AE286" i="42"/>
  <c r="AM286" i="42" s="1"/>
  <c r="AD286" i="42"/>
  <c r="AL286" i="42" s="1"/>
  <c r="AC286" i="42"/>
  <c r="AK286" i="42"/>
  <c r="AB286" i="42"/>
  <c r="AJ286" i="42" s="1"/>
  <c r="AA286" i="42"/>
  <c r="AI286" i="42" s="1"/>
  <c r="Z286" i="42"/>
  <c r="AH286" i="42" s="1"/>
  <c r="Y286" i="42"/>
  <c r="AG286" i="42"/>
  <c r="AO285" i="42"/>
  <c r="AE285" i="42"/>
  <c r="AM285" i="42"/>
  <c r="AD285" i="42"/>
  <c r="AL285" i="42"/>
  <c r="AC285" i="42"/>
  <c r="AK285" i="42" s="1"/>
  <c r="AB285" i="42"/>
  <c r="AJ285" i="42"/>
  <c r="AA285" i="42"/>
  <c r="AI285" i="42"/>
  <c r="Z285" i="42"/>
  <c r="AH285" i="42"/>
  <c r="Y285" i="42"/>
  <c r="AG285" i="42" s="1"/>
  <c r="AO284" i="42"/>
  <c r="AE284" i="42"/>
  <c r="AM284" i="42" s="1"/>
  <c r="AD284" i="42"/>
  <c r="AL284" i="42" s="1"/>
  <c r="AC284" i="42"/>
  <c r="AK284" i="42" s="1"/>
  <c r="AB284" i="42"/>
  <c r="AJ284" i="42"/>
  <c r="AA284" i="42"/>
  <c r="AI284" i="42" s="1"/>
  <c r="Z284" i="42"/>
  <c r="AH284" i="42" s="1"/>
  <c r="Y284" i="42"/>
  <c r="AG284" i="42" s="1"/>
  <c r="AO283" i="42"/>
  <c r="AE283" i="42"/>
  <c r="AM283" i="42"/>
  <c r="AD283" i="42"/>
  <c r="AL283" i="42"/>
  <c r="AC283" i="42"/>
  <c r="AK283" i="42"/>
  <c r="AB283" i="42"/>
  <c r="AJ283" i="42" s="1"/>
  <c r="AA283" i="42"/>
  <c r="AI283" i="42"/>
  <c r="Z283" i="42"/>
  <c r="AH283" i="42"/>
  <c r="Y283" i="42"/>
  <c r="AG283" i="42"/>
  <c r="AO282" i="42"/>
  <c r="AE282" i="42"/>
  <c r="AM282" i="42"/>
  <c r="AD282" i="42"/>
  <c r="AL282" i="42" s="1"/>
  <c r="AC282" i="42"/>
  <c r="AK282" i="42" s="1"/>
  <c r="AB282" i="42"/>
  <c r="AJ282" i="42" s="1"/>
  <c r="AA282" i="42"/>
  <c r="AI282" i="42"/>
  <c r="Z282" i="42"/>
  <c r="AH282" i="42" s="1"/>
  <c r="Y282" i="42"/>
  <c r="AG282" i="42" s="1"/>
  <c r="AO281" i="42"/>
  <c r="AE281" i="42"/>
  <c r="AM281" i="42" s="1"/>
  <c r="AD281" i="42"/>
  <c r="AL281" i="42"/>
  <c r="AC281" i="42"/>
  <c r="AK281" i="42"/>
  <c r="AB281" i="42"/>
  <c r="AJ281" i="42"/>
  <c r="AA281" i="42"/>
  <c r="AI281" i="42" s="1"/>
  <c r="Z281" i="42"/>
  <c r="AH281" i="42"/>
  <c r="Y281" i="42"/>
  <c r="AG281" i="42"/>
  <c r="AO280" i="42"/>
  <c r="AE280" i="42"/>
  <c r="AM280" i="42" s="1"/>
  <c r="AD280" i="42"/>
  <c r="AL280" i="42"/>
  <c r="AC280" i="42"/>
  <c r="AK280" i="42" s="1"/>
  <c r="AB280" i="42"/>
  <c r="AJ280" i="42" s="1"/>
  <c r="AA280" i="42"/>
  <c r="AI280" i="42" s="1"/>
  <c r="Z280" i="42"/>
  <c r="AH280" i="42"/>
  <c r="Y280" i="42"/>
  <c r="AG280" i="42" s="1"/>
  <c r="AO279" i="42"/>
  <c r="AE279" i="42"/>
  <c r="AM279" i="42"/>
  <c r="AD279" i="42"/>
  <c r="AL279" i="42" s="1"/>
  <c r="AC279" i="42"/>
  <c r="AK279" i="42" s="1"/>
  <c r="AB279" i="42"/>
  <c r="AJ279" i="42"/>
  <c r="AA279" i="42"/>
  <c r="AI279" i="42"/>
  <c r="Z279" i="42"/>
  <c r="AH279" i="42" s="1"/>
  <c r="Y279" i="42"/>
  <c r="AG279" i="42"/>
  <c r="AO278" i="42"/>
  <c r="AE278" i="42"/>
  <c r="AM278" i="42" s="1"/>
  <c r="AD278" i="42"/>
  <c r="AL278" i="42" s="1"/>
  <c r="AC278" i="42"/>
  <c r="AK278" i="42"/>
  <c r="AB278" i="42"/>
  <c r="AJ278" i="42" s="1"/>
  <c r="AA278" i="42"/>
  <c r="AI278" i="42" s="1"/>
  <c r="Z278" i="42"/>
  <c r="AH278" i="42" s="1"/>
  <c r="Y278" i="42"/>
  <c r="AG278" i="42"/>
  <c r="AO277" i="42"/>
  <c r="AE277" i="42"/>
  <c r="AM277" i="42"/>
  <c r="AD277" i="42"/>
  <c r="AL277" i="42"/>
  <c r="AC277" i="42"/>
  <c r="AK277" i="42" s="1"/>
  <c r="AB277" i="42"/>
  <c r="AJ277" i="42"/>
  <c r="AA277" i="42"/>
  <c r="AI277" i="42"/>
  <c r="Z277" i="42"/>
  <c r="AH277" i="42"/>
  <c r="Y277" i="42"/>
  <c r="AG277" i="42" s="1"/>
  <c r="AO276" i="42"/>
  <c r="AE276" i="42"/>
  <c r="AM276" i="42" s="1"/>
  <c r="AD276" i="42"/>
  <c r="AL276" i="42" s="1"/>
  <c r="AC276" i="42"/>
  <c r="AK276" i="42" s="1"/>
  <c r="AB276" i="42"/>
  <c r="AJ276" i="42"/>
  <c r="AA276" i="42"/>
  <c r="AI276" i="42" s="1"/>
  <c r="Z276" i="42"/>
  <c r="AH276" i="42" s="1"/>
  <c r="Y276" i="42"/>
  <c r="AG276" i="42" s="1"/>
  <c r="AO275" i="42"/>
  <c r="AE275" i="42"/>
  <c r="AM275" i="42"/>
  <c r="AD275" i="42"/>
  <c r="AL275" i="42"/>
  <c r="AC275" i="42"/>
  <c r="AK275" i="42"/>
  <c r="AB275" i="42"/>
  <c r="AJ275" i="42" s="1"/>
  <c r="AA275" i="42"/>
  <c r="AI275" i="42"/>
  <c r="Z275" i="42"/>
  <c r="AH275" i="42"/>
  <c r="Y275" i="42"/>
  <c r="AG275" i="42"/>
  <c r="AO274" i="42"/>
  <c r="AE274" i="42"/>
  <c r="AM274" i="42"/>
  <c r="AD274" i="42"/>
  <c r="AL274" i="42" s="1"/>
  <c r="AC274" i="42"/>
  <c r="AK274" i="42" s="1"/>
  <c r="AB274" i="42"/>
  <c r="AJ274" i="42" s="1"/>
  <c r="AA274" i="42"/>
  <c r="AI274" i="42"/>
  <c r="Z274" i="42"/>
  <c r="AH274" i="42" s="1"/>
  <c r="Y274" i="42"/>
  <c r="AG274" i="42" s="1"/>
  <c r="AO273" i="42"/>
  <c r="AE273" i="42"/>
  <c r="AM273" i="42" s="1"/>
  <c r="AD273" i="42"/>
  <c r="AL273" i="42"/>
  <c r="AC273" i="42"/>
  <c r="AK273" i="42"/>
  <c r="AB273" i="42"/>
  <c r="AJ273" i="42"/>
  <c r="AA273" i="42"/>
  <c r="AI273" i="42" s="1"/>
  <c r="Z273" i="42"/>
  <c r="AH273" i="42"/>
  <c r="Y273" i="42"/>
  <c r="AG273" i="42"/>
  <c r="AO272" i="42"/>
  <c r="AE272" i="42"/>
  <c r="AM272" i="42" s="1"/>
  <c r="AD272" i="42"/>
  <c r="AL272" i="42"/>
  <c r="AC272" i="42"/>
  <c r="AK272" i="42" s="1"/>
  <c r="AB272" i="42"/>
  <c r="AJ272" i="42" s="1"/>
  <c r="AA272" i="42"/>
  <c r="AI272" i="42" s="1"/>
  <c r="Z272" i="42"/>
  <c r="AH272" i="42"/>
  <c r="Y272" i="42"/>
  <c r="AG272" i="42" s="1"/>
  <c r="AO271" i="42"/>
  <c r="AE271" i="42"/>
  <c r="AM271" i="42"/>
  <c r="AD271" i="42"/>
  <c r="AL271" i="42" s="1"/>
  <c r="AC271" i="42"/>
  <c r="AK271" i="42" s="1"/>
  <c r="AB271" i="42"/>
  <c r="AJ271" i="42"/>
  <c r="AA271" i="42"/>
  <c r="AI271" i="42"/>
  <c r="Z271" i="42"/>
  <c r="AH271" i="42" s="1"/>
  <c r="Y271" i="42"/>
  <c r="AG271" i="42"/>
  <c r="AO270" i="42"/>
  <c r="AE270" i="42"/>
  <c r="AM270" i="42" s="1"/>
  <c r="AD270" i="42"/>
  <c r="AL270" i="42" s="1"/>
  <c r="AC270" i="42"/>
  <c r="AK270" i="42"/>
  <c r="AB270" i="42"/>
  <c r="AJ270" i="42" s="1"/>
  <c r="AA270" i="42"/>
  <c r="AI270" i="42" s="1"/>
  <c r="Z270" i="42"/>
  <c r="AH270" i="42" s="1"/>
  <c r="Y270" i="42"/>
  <c r="AG270" i="42"/>
  <c r="AO269" i="42"/>
  <c r="AE269" i="42"/>
  <c r="AM269" i="42"/>
  <c r="AD269" i="42"/>
  <c r="AL269" i="42"/>
  <c r="AC269" i="42"/>
  <c r="AK269" i="42" s="1"/>
  <c r="AB269" i="42"/>
  <c r="AJ269" i="42"/>
  <c r="AA269" i="42"/>
  <c r="Z269" i="42"/>
  <c r="AH269" i="42" s="1"/>
  <c r="Y269" i="42"/>
  <c r="AG269" i="42" s="1"/>
  <c r="AO268" i="42"/>
  <c r="AE268" i="42"/>
  <c r="AM268" i="42"/>
  <c r="AD268" i="42"/>
  <c r="AL268" i="42"/>
  <c r="AC268" i="42"/>
  <c r="AK268" i="42"/>
  <c r="AB268" i="42"/>
  <c r="AJ268" i="42" s="1"/>
  <c r="AA268" i="42"/>
  <c r="AI268" i="42"/>
  <c r="Z268" i="42"/>
  <c r="AH268" i="42"/>
  <c r="Y268" i="42"/>
  <c r="AG268" i="42"/>
  <c r="AO267" i="42"/>
  <c r="AE267" i="42"/>
  <c r="AM267" i="42"/>
  <c r="AD267" i="42"/>
  <c r="AL267" i="42" s="1"/>
  <c r="AC267" i="42"/>
  <c r="AK267" i="42" s="1"/>
  <c r="AB267" i="42"/>
  <c r="AJ267" i="42" s="1"/>
  <c r="AA267" i="42"/>
  <c r="AI267" i="42"/>
  <c r="Z267" i="42"/>
  <c r="AH267" i="42" s="1"/>
  <c r="Y267" i="42"/>
  <c r="AG267" i="42" s="1"/>
  <c r="AO266" i="42"/>
  <c r="AE266" i="42"/>
  <c r="AM266" i="42" s="1"/>
  <c r="AD266" i="42"/>
  <c r="AL266" i="42" s="1"/>
  <c r="AC266" i="42"/>
  <c r="AK266" i="42"/>
  <c r="AB266" i="42"/>
  <c r="AJ266" i="42"/>
  <c r="AA266" i="42"/>
  <c r="AI266" i="42" s="1"/>
  <c r="Z266" i="42"/>
  <c r="AH266" i="42"/>
  <c r="Y266" i="42"/>
  <c r="AG266" i="42"/>
  <c r="AO265" i="42"/>
  <c r="AE265" i="42"/>
  <c r="AM265" i="42" s="1"/>
  <c r="AD265" i="42"/>
  <c r="AL265" i="42"/>
  <c r="AC265" i="42"/>
  <c r="AK265" i="42" s="1"/>
  <c r="AB265" i="42"/>
  <c r="AA265" i="42"/>
  <c r="AI265" i="42"/>
  <c r="Z265" i="42"/>
  <c r="AH265" i="42" s="1"/>
  <c r="Y265" i="42"/>
  <c r="AG265" i="42" s="1"/>
  <c r="AO264" i="42"/>
  <c r="AE264" i="42"/>
  <c r="AM264" i="42" s="1"/>
  <c r="AD264" i="42"/>
  <c r="AL264" i="42" s="1"/>
  <c r="AC264" i="42"/>
  <c r="AK264" i="42"/>
  <c r="AB264" i="42"/>
  <c r="AJ264" i="42" s="1"/>
  <c r="AA264" i="42"/>
  <c r="AI264" i="42" s="1"/>
  <c r="Z264" i="42"/>
  <c r="AH264" i="42" s="1"/>
  <c r="Y264" i="42"/>
  <c r="AG264" i="42"/>
  <c r="AO263" i="42"/>
  <c r="AE263" i="42"/>
  <c r="AM263" i="42"/>
  <c r="AD263" i="42"/>
  <c r="AL263" i="42"/>
  <c r="AC263" i="42"/>
  <c r="AK263" i="42" s="1"/>
  <c r="AB263" i="42"/>
  <c r="AJ263" i="42"/>
  <c r="AA263" i="42"/>
  <c r="AI263" i="42"/>
  <c r="Z263" i="42"/>
  <c r="AH263" i="42"/>
  <c r="Y263" i="42"/>
  <c r="AG263" i="42" s="1"/>
  <c r="AO262" i="42"/>
  <c r="AE262" i="42"/>
  <c r="AM262" i="42" s="1"/>
  <c r="AD262" i="42"/>
  <c r="AL262" i="42" s="1"/>
  <c r="AC262" i="42"/>
  <c r="AK262" i="42" s="1"/>
  <c r="AB262" i="42"/>
  <c r="AJ262" i="42"/>
  <c r="AA262" i="42"/>
  <c r="AI262" i="42" s="1"/>
  <c r="Z262" i="42"/>
  <c r="AH262" i="42" s="1"/>
  <c r="Y262" i="42"/>
  <c r="AG262" i="42" s="1"/>
  <c r="AO261" i="42"/>
  <c r="AE261" i="42"/>
  <c r="AM261" i="42"/>
  <c r="AD261" i="42"/>
  <c r="AL261" i="42"/>
  <c r="AC261" i="42"/>
  <c r="AK261" i="42"/>
  <c r="AB261" i="42"/>
  <c r="AJ261" i="42" s="1"/>
  <c r="AA261" i="42"/>
  <c r="Z261" i="42"/>
  <c r="AH261" i="42" s="1"/>
  <c r="Y261" i="42"/>
  <c r="AG261" i="42" s="1"/>
  <c r="AO260" i="42"/>
  <c r="AE260" i="42"/>
  <c r="AM260" i="42" s="1"/>
  <c r="AD260" i="42"/>
  <c r="AL260" i="42" s="1"/>
  <c r="AC260" i="42"/>
  <c r="AK260" i="42"/>
  <c r="AB260" i="42"/>
  <c r="AJ260" i="42"/>
  <c r="AA260" i="42"/>
  <c r="Z260" i="42"/>
  <c r="AH260" i="42"/>
  <c r="Y260" i="42"/>
  <c r="AG260" i="42" s="1"/>
  <c r="AO259" i="42"/>
  <c r="AE259" i="42"/>
  <c r="AM259" i="42"/>
  <c r="AD259" i="42"/>
  <c r="AL259" i="42" s="1"/>
  <c r="AC259" i="42"/>
  <c r="AK259" i="42"/>
  <c r="AB259" i="42"/>
  <c r="AJ259" i="42"/>
  <c r="AA259" i="42"/>
  <c r="AI259" i="42"/>
  <c r="Z259" i="42"/>
  <c r="AH259" i="42" s="1"/>
  <c r="Y259" i="42"/>
  <c r="AG259" i="42" s="1"/>
  <c r="AO258" i="42"/>
  <c r="AE258" i="42"/>
  <c r="AM258" i="42" s="1"/>
  <c r="AD258" i="42"/>
  <c r="AL258" i="42" s="1"/>
  <c r="AC258" i="42"/>
  <c r="AK258" i="42"/>
  <c r="AB258" i="42"/>
  <c r="AJ258" i="42" s="1"/>
  <c r="AA258" i="42"/>
  <c r="AI258" i="42" s="1"/>
  <c r="Z258" i="42"/>
  <c r="AH258" i="42" s="1"/>
  <c r="Y258" i="42"/>
  <c r="AG258" i="42"/>
  <c r="AO257" i="42"/>
  <c r="AE257" i="42"/>
  <c r="AM257" i="42"/>
  <c r="AD257" i="42"/>
  <c r="AL257" i="42"/>
  <c r="AC257" i="42"/>
  <c r="AK257" i="42" s="1"/>
  <c r="AB257" i="42"/>
  <c r="AJ257" i="42"/>
  <c r="AA257" i="42"/>
  <c r="AI257" i="42"/>
  <c r="Z257" i="42"/>
  <c r="AH257" i="42"/>
  <c r="Y257" i="42"/>
  <c r="AG257" i="42" s="1"/>
  <c r="AO256" i="42"/>
  <c r="AE256" i="42"/>
  <c r="AM256" i="42" s="1"/>
  <c r="AD256" i="42"/>
  <c r="AL256" i="42" s="1"/>
  <c r="AC256" i="42"/>
  <c r="AK256" i="42" s="1"/>
  <c r="AB256" i="42"/>
  <c r="AJ256" i="42"/>
  <c r="AA256" i="42"/>
  <c r="AI256" i="42"/>
  <c r="Z256" i="42"/>
  <c r="AH256" i="42" s="1"/>
  <c r="Y256" i="42"/>
  <c r="AG256" i="42" s="1"/>
  <c r="AO255" i="42"/>
  <c r="AE255" i="42"/>
  <c r="AM255" i="42" s="1"/>
  <c r="AD255" i="42"/>
  <c r="AL255" i="42"/>
  <c r="AC255" i="42"/>
  <c r="AK255" i="42"/>
  <c r="AB255" i="42"/>
  <c r="AJ255" i="42" s="1"/>
  <c r="AA255" i="42"/>
  <c r="AI255" i="42"/>
  <c r="Z255" i="42"/>
  <c r="AH255" i="42"/>
  <c r="Y255" i="42"/>
  <c r="AG255" i="42"/>
  <c r="AO254" i="42"/>
  <c r="AE254" i="42"/>
  <c r="AM254" i="42"/>
  <c r="AD254" i="42"/>
  <c r="AL254" i="42" s="1"/>
  <c r="AC254" i="42"/>
  <c r="AK254" i="42" s="1"/>
  <c r="AB254" i="42"/>
  <c r="AJ254" i="42" s="1"/>
  <c r="AA254" i="42"/>
  <c r="AI254" i="42"/>
  <c r="Z254" i="42"/>
  <c r="AH254" i="42"/>
  <c r="Y254" i="42"/>
  <c r="AG254" i="42" s="1"/>
  <c r="AO253" i="42"/>
  <c r="AE253" i="42"/>
  <c r="AM253" i="42" s="1"/>
  <c r="AD253" i="42"/>
  <c r="AL253" i="42"/>
  <c r="AC253" i="42"/>
  <c r="AK253" i="42"/>
  <c r="AB253" i="42"/>
  <c r="AJ253" i="42"/>
  <c r="AA253" i="42"/>
  <c r="AI253" i="42" s="1"/>
  <c r="Z253" i="42"/>
  <c r="AH253" i="42"/>
  <c r="Y253" i="42"/>
  <c r="AG253" i="42" s="1"/>
  <c r="AO252" i="42"/>
  <c r="AE252" i="42"/>
  <c r="AM252" i="42" s="1"/>
  <c r="AD252" i="42"/>
  <c r="AL252" i="42"/>
  <c r="AC252" i="42"/>
  <c r="AK252" i="42"/>
  <c r="AB252" i="42"/>
  <c r="AJ252" i="42" s="1"/>
  <c r="AA252" i="42"/>
  <c r="AI252" i="42" s="1"/>
  <c r="Z252" i="42"/>
  <c r="AH252" i="42"/>
  <c r="Y252" i="42"/>
  <c r="AG252" i="42" s="1"/>
  <c r="AO251" i="42"/>
  <c r="AE251" i="42"/>
  <c r="AM251" i="42"/>
  <c r="AD251" i="42"/>
  <c r="AL251" i="42" s="1"/>
  <c r="AC251" i="42"/>
  <c r="AK251" i="42"/>
  <c r="AB251" i="42"/>
  <c r="AJ251" i="42" s="1"/>
  <c r="AA251" i="42"/>
  <c r="AI251" i="42"/>
  <c r="Z251" i="42"/>
  <c r="AH251" i="42" s="1"/>
  <c r="Y251" i="42"/>
  <c r="AG251" i="42"/>
  <c r="AO250" i="42"/>
  <c r="AE250" i="42"/>
  <c r="AM250" i="42" s="1"/>
  <c r="AD250" i="42"/>
  <c r="AL250" i="42" s="1"/>
  <c r="AC250" i="42"/>
  <c r="AK250" i="42"/>
  <c r="AB250" i="42"/>
  <c r="AJ250" i="42" s="1"/>
  <c r="AA250" i="42"/>
  <c r="AI250" i="42" s="1"/>
  <c r="Z250" i="42"/>
  <c r="AH250" i="42" s="1"/>
  <c r="Y250" i="42"/>
  <c r="AG250" i="42"/>
  <c r="AO249" i="42"/>
  <c r="AE249" i="42"/>
  <c r="AM249" i="42"/>
  <c r="AD249" i="42"/>
  <c r="AL249" i="42"/>
  <c r="AC249" i="42"/>
  <c r="AK249" i="42" s="1"/>
  <c r="AB249" i="42"/>
  <c r="AJ249" i="42" s="1"/>
  <c r="AA249" i="42"/>
  <c r="Z249" i="42"/>
  <c r="AH249" i="42" s="1"/>
  <c r="Y249" i="42"/>
  <c r="AG249" i="42" s="1"/>
  <c r="AO248" i="42"/>
  <c r="AE248" i="42"/>
  <c r="AM248" i="42"/>
  <c r="AD248" i="42"/>
  <c r="AL248" i="42" s="1"/>
  <c r="AC248" i="42"/>
  <c r="AK248" i="42"/>
  <c r="AB248" i="42"/>
  <c r="AJ248" i="42" s="1"/>
  <c r="AA248" i="42"/>
  <c r="Z248" i="42"/>
  <c r="AH248" i="42"/>
  <c r="Y248" i="42"/>
  <c r="AG248" i="42" s="1"/>
  <c r="AO247" i="42"/>
  <c r="AE247" i="42"/>
  <c r="AM247" i="42" s="1"/>
  <c r="AD247" i="42"/>
  <c r="AL247" i="42"/>
  <c r="AC247" i="42"/>
  <c r="AK247" i="42"/>
  <c r="AB247" i="42"/>
  <c r="AJ247" i="42"/>
  <c r="AA247" i="42"/>
  <c r="Z247" i="42"/>
  <c r="AH247" i="42"/>
  <c r="Y247" i="42"/>
  <c r="AG247" i="42" s="1"/>
  <c r="AO246" i="42"/>
  <c r="AE246" i="42"/>
  <c r="AM246" i="42"/>
  <c r="AD246" i="42"/>
  <c r="AL246" i="42" s="1"/>
  <c r="AC246" i="42"/>
  <c r="AK246" i="42"/>
  <c r="AB246" i="42"/>
  <c r="AJ246" i="42" s="1"/>
  <c r="AA246" i="42"/>
  <c r="Z246" i="42"/>
  <c r="AH246" i="42" s="1"/>
  <c r="Y246" i="42"/>
  <c r="AG246" i="42"/>
  <c r="AO245" i="42"/>
  <c r="AE245" i="42"/>
  <c r="AM245" i="42"/>
  <c r="AD245" i="42"/>
  <c r="AL245" i="42"/>
  <c r="AC245" i="42"/>
  <c r="AK245" i="42" s="1"/>
  <c r="AB245" i="42"/>
  <c r="AJ245" i="42" s="1"/>
  <c r="AA245" i="42"/>
  <c r="Z245" i="42"/>
  <c r="AH245" i="42" s="1"/>
  <c r="Y245" i="42"/>
  <c r="AG245" i="42" s="1"/>
  <c r="AO244" i="42"/>
  <c r="AE244" i="42"/>
  <c r="AM244" i="42"/>
  <c r="AD244" i="42"/>
  <c r="AL244" i="42"/>
  <c r="AC244" i="42"/>
  <c r="AK244" i="42"/>
  <c r="AB244" i="42"/>
  <c r="AJ244" i="42" s="1"/>
  <c r="AA244" i="42"/>
  <c r="Z244" i="42"/>
  <c r="AH244" i="42"/>
  <c r="Y244" i="42"/>
  <c r="AG244" i="42"/>
  <c r="AO243" i="42"/>
  <c r="AE243" i="42"/>
  <c r="AM243" i="42" s="1"/>
  <c r="AD243" i="42"/>
  <c r="AL243" i="42"/>
  <c r="AC243" i="42"/>
  <c r="AK243" i="42" s="1"/>
  <c r="AB243" i="42"/>
  <c r="AJ243" i="42"/>
  <c r="AA243" i="42"/>
  <c r="AI243" i="42" s="1"/>
  <c r="Z243" i="42"/>
  <c r="AH243" i="42"/>
  <c r="Y243" i="42"/>
  <c r="AG243" i="42" s="1"/>
  <c r="AO242" i="42"/>
  <c r="AE242" i="42"/>
  <c r="AM242" i="42"/>
  <c r="AD242" i="42"/>
  <c r="AL242" i="42"/>
  <c r="AC242" i="42"/>
  <c r="AK242" i="42"/>
  <c r="AB242" i="42"/>
  <c r="AJ242" i="42"/>
  <c r="AA242" i="42"/>
  <c r="AI242" i="42"/>
  <c r="Z242" i="42"/>
  <c r="AH242" i="42"/>
  <c r="Y242" i="42"/>
  <c r="AG242" i="42"/>
  <c r="AO241" i="42"/>
  <c r="AE241" i="42"/>
  <c r="AM241" i="42"/>
  <c r="AD241" i="42"/>
  <c r="AL241" i="42" s="1"/>
  <c r="AC241" i="42"/>
  <c r="AK241" i="42"/>
  <c r="AB241" i="42"/>
  <c r="AJ241" i="42" s="1"/>
  <c r="AA241" i="42"/>
  <c r="AI241" i="42"/>
  <c r="Z241" i="42"/>
  <c r="AH241" i="42" s="1"/>
  <c r="Y241" i="42"/>
  <c r="AG241" i="42"/>
  <c r="AO240" i="42"/>
  <c r="AE240" i="42"/>
  <c r="AM240" i="42"/>
  <c r="AD240" i="42"/>
  <c r="AL240" i="42"/>
  <c r="AC240" i="42"/>
  <c r="AK240" i="42"/>
  <c r="AB240" i="42"/>
  <c r="AJ240" i="42" s="1"/>
  <c r="AA240" i="42"/>
  <c r="AI240" i="42"/>
  <c r="Z240" i="42"/>
  <c r="AH240" i="42"/>
  <c r="Y240" i="42"/>
  <c r="AG240" i="42"/>
  <c r="AO239" i="42"/>
  <c r="AE239" i="42"/>
  <c r="AM239" i="42" s="1"/>
  <c r="AD239" i="42"/>
  <c r="AL239" i="42"/>
  <c r="AC239" i="42"/>
  <c r="AK239" i="42" s="1"/>
  <c r="AB239" i="42"/>
  <c r="AJ239" i="42"/>
  <c r="AA239" i="42"/>
  <c r="AI239" i="42" s="1"/>
  <c r="Z239" i="42"/>
  <c r="AH239" i="42"/>
  <c r="Y239" i="42"/>
  <c r="AG239" i="42" s="1"/>
  <c r="AO238" i="42"/>
  <c r="AE238" i="42"/>
  <c r="AM238" i="42" s="1"/>
  <c r="AD238" i="42"/>
  <c r="AL238" i="42"/>
  <c r="AC238" i="42"/>
  <c r="AK238" i="42"/>
  <c r="AB238" i="42"/>
  <c r="AJ238" i="42"/>
  <c r="AA238" i="42"/>
  <c r="Z238" i="42"/>
  <c r="AH238" i="42" s="1"/>
  <c r="Y238" i="42"/>
  <c r="AG238" i="42"/>
  <c r="AO237" i="42"/>
  <c r="AE237" i="42"/>
  <c r="AM237" i="42"/>
  <c r="AD237" i="42"/>
  <c r="AL237" i="42"/>
  <c r="AC237" i="42"/>
  <c r="AK237" i="42"/>
  <c r="AB237" i="42"/>
  <c r="AJ237" i="42"/>
  <c r="AA237" i="42"/>
  <c r="AI237" i="42"/>
  <c r="Z237" i="42"/>
  <c r="AH237" i="42"/>
  <c r="Y237" i="42"/>
  <c r="AG237" i="42"/>
  <c r="AO236" i="42"/>
  <c r="AE236" i="42"/>
  <c r="AM236" i="42" s="1"/>
  <c r="AD236" i="42"/>
  <c r="AL236" i="42"/>
  <c r="AC236" i="42"/>
  <c r="AK236" i="42" s="1"/>
  <c r="AB236" i="42"/>
  <c r="AJ236" i="42"/>
  <c r="AA236" i="42"/>
  <c r="Z236" i="42"/>
  <c r="AH236" i="42"/>
  <c r="Y236" i="42"/>
  <c r="AG236" i="42"/>
  <c r="AO235" i="42"/>
  <c r="AE235" i="42"/>
  <c r="AM235" i="42"/>
  <c r="AD235" i="42"/>
  <c r="AL235" i="42" s="1"/>
  <c r="AC235" i="42"/>
  <c r="AK235" i="42"/>
  <c r="AB235" i="42"/>
  <c r="AJ235" i="42" s="1"/>
  <c r="AA235" i="42"/>
  <c r="Z235" i="42"/>
  <c r="AH235" i="42"/>
  <c r="Y235" i="42"/>
  <c r="AG235" i="42"/>
  <c r="AO234" i="42"/>
  <c r="AE234" i="42"/>
  <c r="AM234" i="42" s="1"/>
  <c r="AD234" i="42"/>
  <c r="AL234" i="42"/>
  <c r="AC234" i="42"/>
  <c r="AK234" i="42" s="1"/>
  <c r="AB234" i="42"/>
  <c r="AJ234" i="42"/>
  <c r="AA234" i="42"/>
  <c r="Z234" i="42"/>
  <c r="AH234" i="42"/>
  <c r="Y234" i="42"/>
  <c r="AG234" i="42"/>
  <c r="AO233" i="42"/>
  <c r="AE233" i="42"/>
  <c r="AM233" i="42"/>
  <c r="AD233" i="42"/>
  <c r="AL233" i="42" s="1"/>
  <c r="AC233" i="42"/>
  <c r="AK233" i="42"/>
  <c r="AB233" i="42"/>
  <c r="AJ233" i="42" s="1"/>
  <c r="AA233" i="42"/>
  <c r="Z233" i="42"/>
  <c r="AH233" i="42"/>
  <c r="Y233" i="42"/>
  <c r="AG233" i="42"/>
  <c r="AO232" i="42"/>
  <c r="AE232" i="42"/>
  <c r="AM232" i="42" s="1"/>
  <c r="AD232" i="42"/>
  <c r="AL232" i="42"/>
  <c r="AC232" i="42"/>
  <c r="AK232" i="42" s="1"/>
  <c r="AB232" i="42"/>
  <c r="AJ232" i="42"/>
  <c r="AA232" i="42"/>
  <c r="Z232" i="42"/>
  <c r="AH232" i="42"/>
  <c r="Y232" i="42"/>
  <c r="AG232" i="42"/>
  <c r="AO231" i="42"/>
  <c r="AE231" i="42"/>
  <c r="AM231" i="42"/>
  <c r="AD231" i="42"/>
  <c r="AL231" i="42" s="1"/>
  <c r="AC231" i="42"/>
  <c r="AK231" i="42"/>
  <c r="AB231" i="42"/>
  <c r="AJ231" i="42" s="1"/>
  <c r="AA231" i="42"/>
  <c r="Z231" i="42"/>
  <c r="AH231" i="42"/>
  <c r="Y231" i="42"/>
  <c r="AG231" i="42"/>
  <c r="AO230" i="42"/>
  <c r="AE230" i="42"/>
  <c r="AM230" i="42" s="1"/>
  <c r="AD230" i="42"/>
  <c r="AL230" i="42"/>
  <c r="AC230" i="42"/>
  <c r="AK230" i="42" s="1"/>
  <c r="AB230" i="42"/>
  <c r="AJ230" i="42"/>
  <c r="AA230" i="42"/>
  <c r="AI230" i="42" s="1"/>
  <c r="Z230" i="42"/>
  <c r="AH230" i="42"/>
  <c r="Y230" i="42"/>
  <c r="AG230" i="42" s="1"/>
  <c r="AO229" i="42"/>
  <c r="AE229" i="42"/>
  <c r="AM229" i="42"/>
  <c r="AD229" i="42"/>
  <c r="AL229" i="42"/>
  <c r="AC229" i="42"/>
  <c r="AK229" i="42"/>
  <c r="AB229" i="42"/>
  <c r="AJ229" i="42"/>
  <c r="AA229" i="42"/>
  <c r="AI229" i="42"/>
  <c r="Z229" i="42"/>
  <c r="AH229" i="42"/>
  <c r="Y229" i="42"/>
  <c r="AG229" i="42"/>
  <c r="AO228" i="42"/>
  <c r="AE228" i="42"/>
  <c r="AM228" i="42"/>
  <c r="AD228" i="42"/>
  <c r="AL228" i="42" s="1"/>
  <c r="AC228" i="42"/>
  <c r="AK228" i="42"/>
  <c r="AB228" i="42"/>
  <c r="AJ228" i="42" s="1"/>
  <c r="AA228" i="42"/>
  <c r="AI228" i="42"/>
  <c r="Z228" i="42"/>
  <c r="AH228" i="42" s="1"/>
  <c r="Y228" i="42"/>
  <c r="AG228" i="42"/>
  <c r="AO227" i="42"/>
  <c r="AE227" i="42"/>
  <c r="AM227" i="42"/>
  <c r="AD227" i="42"/>
  <c r="AL227" i="42" s="1"/>
  <c r="AC227" i="42"/>
  <c r="AK227" i="42"/>
  <c r="AB227" i="42"/>
  <c r="AJ227" i="42"/>
  <c r="AA227" i="42"/>
  <c r="Z227" i="42"/>
  <c r="AH227" i="42"/>
  <c r="Y227" i="42"/>
  <c r="AG227" i="42" s="1"/>
  <c r="AO226" i="42"/>
  <c r="AE226" i="42"/>
  <c r="AM226" i="42"/>
  <c r="AD226" i="42"/>
  <c r="AL226" i="42"/>
  <c r="AC226" i="42"/>
  <c r="AK226" i="42"/>
  <c r="AB226" i="42"/>
  <c r="AJ226" i="42"/>
  <c r="AA226" i="42"/>
  <c r="Z226" i="42"/>
  <c r="AH226" i="42" s="1"/>
  <c r="Y226" i="42"/>
  <c r="AG226" i="42"/>
  <c r="AO225" i="42"/>
  <c r="AE225" i="42"/>
  <c r="AM225" i="42"/>
  <c r="AD225" i="42"/>
  <c r="AL225" i="42"/>
  <c r="AC225" i="42"/>
  <c r="AK225" i="42"/>
  <c r="AB225" i="42"/>
  <c r="AJ225" i="42"/>
  <c r="AA225" i="42"/>
  <c r="Z225" i="42"/>
  <c r="AH225" i="42"/>
  <c r="Y225" i="42"/>
  <c r="AG225" i="42" s="1"/>
  <c r="AO224" i="42"/>
  <c r="AE224" i="42"/>
  <c r="AM224" i="42"/>
  <c r="AD224" i="42"/>
  <c r="AL224" i="42"/>
  <c r="AC224" i="42"/>
  <c r="AK224" i="42"/>
  <c r="AB224" i="42"/>
  <c r="AJ224" i="42"/>
  <c r="AA224" i="42"/>
  <c r="AI224" i="42"/>
  <c r="Z224" i="42"/>
  <c r="AH224" i="42"/>
  <c r="Y224" i="42"/>
  <c r="AG224" i="42"/>
  <c r="AO223" i="42"/>
  <c r="AE223" i="42"/>
  <c r="AM223" i="42"/>
  <c r="AD223" i="42"/>
  <c r="AL223" i="42" s="1"/>
  <c r="AC223" i="42"/>
  <c r="AK223" i="42"/>
  <c r="AB223" i="42"/>
  <c r="AJ223" i="42" s="1"/>
  <c r="AA223" i="42"/>
  <c r="AI223" i="42"/>
  <c r="Z223" i="42"/>
  <c r="AH223" i="42" s="1"/>
  <c r="Y223" i="42"/>
  <c r="AG223" i="42"/>
  <c r="AO222" i="42"/>
  <c r="AE222" i="42"/>
  <c r="AM222" i="42"/>
  <c r="AD222" i="42"/>
  <c r="AL222" i="42"/>
  <c r="AC222" i="42"/>
  <c r="AK222" i="42"/>
  <c r="AB222" i="42"/>
  <c r="AA222" i="42"/>
  <c r="AI222" i="42" s="1"/>
  <c r="Z222" i="42"/>
  <c r="AH222" i="42"/>
  <c r="Y222" i="42"/>
  <c r="AG222" i="42" s="1"/>
  <c r="AO221" i="42"/>
  <c r="AE221" i="42"/>
  <c r="AM221" i="42"/>
  <c r="AD221" i="42"/>
  <c r="AL221" i="42"/>
  <c r="AC221" i="42"/>
  <c r="AK221" i="42" s="1"/>
  <c r="AB221" i="42"/>
  <c r="AJ221" i="42"/>
  <c r="AA221" i="42"/>
  <c r="Z221" i="42"/>
  <c r="AH221" i="42" s="1"/>
  <c r="Y221" i="42"/>
  <c r="AG221" i="42"/>
  <c r="AO220" i="42"/>
  <c r="AE220" i="42"/>
  <c r="AM220" i="42"/>
  <c r="AD220" i="42"/>
  <c r="AL220" i="42"/>
  <c r="AC220" i="42"/>
  <c r="AK220" i="42"/>
  <c r="AB220" i="42"/>
  <c r="AJ220" i="42"/>
  <c r="AA220" i="42"/>
  <c r="AI220" i="42"/>
  <c r="Z220" i="42"/>
  <c r="AH220" i="42"/>
  <c r="Y220" i="42"/>
  <c r="AG220" i="42"/>
  <c r="AO219" i="42"/>
  <c r="AE219" i="42"/>
  <c r="AM219" i="42" s="1"/>
  <c r="AD219" i="42"/>
  <c r="AL219" i="42"/>
  <c r="AC219" i="42"/>
  <c r="AK219" i="42" s="1"/>
  <c r="AB219" i="42"/>
  <c r="AJ219" i="42"/>
  <c r="AA219" i="42"/>
  <c r="Z219" i="42"/>
  <c r="AH219" i="42"/>
  <c r="Y219" i="42"/>
  <c r="AG219" i="42"/>
  <c r="AO218" i="42"/>
  <c r="AE218" i="42"/>
  <c r="AM218" i="42"/>
  <c r="AD218" i="42"/>
  <c r="AL218" i="42" s="1"/>
  <c r="AC218" i="42"/>
  <c r="AK218" i="42"/>
  <c r="AB218" i="42"/>
  <c r="AJ218" i="42" s="1"/>
  <c r="AA218" i="42"/>
  <c r="AI218" i="42"/>
  <c r="Z218" i="42"/>
  <c r="AH218" i="42" s="1"/>
  <c r="Y218" i="42"/>
  <c r="AG218" i="42"/>
  <c r="AO217" i="42"/>
  <c r="AE217" i="42"/>
  <c r="AM217" i="42"/>
  <c r="AD217" i="42"/>
  <c r="AL217" i="42"/>
  <c r="AC217" i="42"/>
  <c r="AK217" i="42"/>
  <c r="AB217" i="42"/>
  <c r="AJ217" i="42"/>
  <c r="AA217" i="42"/>
  <c r="AI217" i="42"/>
  <c r="Z217" i="42"/>
  <c r="AH217" i="42"/>
  <c r="Y217" i="42"/>
  <c r="AG217" i="42"/>
  <c r="AO216" i="42"/>
  <c r="AE216" i="42"/>
  <c r="AM216" i="42" s="1"/>
  <c r="AD216" i="42"/>
  <c r="AL216" i="42"/>
  <c r="AC216" i="42"/>
  <c r="AK216" i="42" s="1"/>
  <c r="AB216" i="42"/>
  <c r="AJ216" i="42"/>
  <c r="AA216" i="42"/>
  <c r="AI216" i="42" s="1"/>
  <c r="Z216" i="42"/>
  <c r="AH216" i="42"/>
  <c r="Y216" i="42"/>
  <c r="AG216" i="42" s="1"/>
  <c r="AO215" i="42"/>
  <c r="AE215" i="42"/>
  <c r="AM215" i="42"/>
  <c r="AD215" i="42"/>
  <c r="AL215" i="42"/>
  <c r="AC215" i="42"/>
  <c r="AK215" i="42"/>
  <c r="AB215" i="42"/>
  <c r="AJ215" i="42"/>
  <c r="AA215" i="42"/>
  <c r="Z215" i="42"/>
  <c r="AH215" i="42" s="1"/>
  <c r="Y215" i="42"/>
  <c r="AG215" i="42"/>
  <c r="AO214" i="42"/>
  <c r="AE214" i="42"/>
  <c r="AM214" i="42"/>
  <c r="AD214" i="42"/>
  <c r="AL214" i="42"/>
  <c r="AC214" i="42"/>
  <c r="AK214" i="42"/>
  <c r="AB214" i="42"/>
  <c r="AJ214" i="42"/>
  <c r="AA214" i="42"/>
  <c r="AI214" i="42"/>
  <c r="Z214" i="42"/>
  <c r="Y214" i="42"/>
  <c r="AG214" i="42" s="1"/>
  <c r="AE213" i="42"/>
  <c r="AM213" i="42"/>
  <c r="AD213" i="42"/>
  <c r="AL213" i="42" s="1"/>
  <c r="AC213" i="42"/>
  <c r="AK213" i="42"/>
  <c r="AB213" i="42"/>
  <c r="AJ213" i="42" s="1"/>
  <c r="AA213" i="42"/>
  <c r="Z213" i="42"/>
  <c r="Y213" i="42"/>
  <c r="AG213" i="42" s="1"/>
  <c r="AE212" i="42"/>
  <c r="AM212" i="42"/>
  <c r="AD212" i="42"/>
  <c r="AL212" i="42" s="1"/>
  <c r="AC212" i="42"/>
  <c r="AK212" i="42"/>
  <c r="AB212" i="42"/>
  <c r="AJ212" i="42" s="1"/>
  <c r="AA212" i="42"/>
  <c r="AI212" i="42"/>
  <c r="Z212" i="42"/>
  <c r="Y212" i="42"/>
  <c r="AG212" i="42"/>
  <c r="AO211" i="42"/>
  <c r="AE211" i="42"/>
  <c r="AM211" i="42" s="1"/>
  <c r="AD211" i="42"/>
  <c r="AL211" i="42"/>
  <c r="AC211" i="42"/>
  <c r="AK211" i="42" s="1"/>
  <c r="AB211" i="42"/>
  <c r="AJ211" i="42"/>
  <c r="AA211" i="42"/>
  <c r="Z211" i="42"/>
  <c r="Y211" i="42"/>
  <c r="AG211" i="42"/>
  <c r="AO210" i="42"/>
  <c r="AE210" i="42"/>
  <c r="AM210" i="42"/>
  <c r="AD210" i="42"/>
  <c r="AL210" i="42"/>
  <c r="AC210" i="42"/>
  <c r="AK210" i="42"/>
  <c r="AB210" i="42"/>
  <c r="AJ210" i="42"/>
  <c r="AA210" i="42"/>
  <c r="Z210" i="42"/>
  <c r="Y210" i="42"/>
  <c r="AG210" i="42"/>
  <c r="AO209" i="42"/>
  <c r="AE209" i="42"/>
  <c r="AM209" i="42"/>
  <c r="AD209" i="42"/>
  <c r="AL209" i="42" s="1"/>
  <c r="AC209" i="42"/>
  <c r="AK209" i="42"/>
  <c r="AB209" i="42"/>
  <c r="AJ209" i="42" s="1"/>
  <c r="AA209" i="42"/>
  <c r="Z209" i="42"/>
  <c r="Y209" i="42"/>
  <c r="AG209" i="42" s="1"/>
  <c r="AO208" i="42"/>
  <c r="AE208" i="42"/>
  <c r="AM208" i="42" s="1"/>
  <c r="AD208" i="42"/>
  <c r="AL208" i="42"/>
  <c r="AC208" i="42"/>
  <c r="AK208" i="42"/>
  <c r="AB208" i="42"/>
  <c r="AJ208" i="42"/>
  <c r="AA208" i="42"/>
  <c r="Z208" i="42"/>
  <c r="Y208" i="42"/>
  <c r="AG208" i="42"/>
  <c r="AO207" i="42"/>
  <c r="AE207" i="42"/>
  <c r="AM207" i="42" s="1"/>
  <c r="AD207" i="42"/>
  <c r="AL207" i="42"/>
  <c r="AC207" i="42"/>
  <c r="AK207" i="42" s="1"/>
  <c r="AB207" i="42"/>
  <c r="AJ207" i="42"/>
  <c r="AA207" i="42"/>
  <c r="AI207" i="42" s="1"/>
  <c r="Z207" i="42"/>
  <c r="Y207" i="42"/>
  <c r="AG207" i="42"/>
  <c r="AO206" i="42"/>
  <c r="AE206" i="42"/>
  <c r="AM206" i="42"/>
  <c r="AD206" i="42"/>
  <c r="AL206" i="42" s="1"/>
  <c r="AC206" i="42"/>
  <c r="AK206" i="42"/>
  <c r="AB206" i="42"/>
  <c r="AJ206" i="42" s="1"/>
  <c r="AA206" i="42"/>
  <c r="AI206" i="42"/>
  <c r="Z206" i="42"/>
  <c r="Y206" i="42"/>
  <c r="AG206" i="42"/>
  <c r="AE205" i="42"/>
  <c r="AM205" i="42" s="1"/>
  <c r="AD205" i="42"/>
  <c r="AL205" i="42"/>
  <c r="AC205" i="42"/>
  <c r="AK205" i="42"/>
  <c r="AB205" i="42"/>
  <c r="AJ205" i="42"/>
  <c r="AA205" i="42"/>
  <c r="AI205" i="42" s="1"/>
  <c r="Z205" i="42"/>
  <c r="AH205" i="42"/>
  <c r="Y205" i="42"/>
  <c r="AG205" i="42"/>
  <c r="AO204" i="42"/>
  <c r="AE204" i="42"/>
  <c r="AM204" i="42"/>
  <c r="AD204" i="42"/>
  <c r="AL204" i="42" s="1"/>
  <c r="AC204" i="42"/>
  <c r="AK204" i="42"/>
  <c r="AB204" i="42"/>
  <c r="AJ204" i="42" s="1"/>
  <c r="AA204" i="42"/>
  <c r="Z204" i="42"/>
  <c r="Y204" i="42"/>
  <c r="AG204" i="42" s="1"/>
  <c r="AE203" i="42"/>
  <c r="AM203" i="42"/>
  <c r="AD203" i="42"/>
  <c r="AL203" i="42" s="1"/>
  <c r="AC203" i="42"/>
  <c r="AK203" i="42"/>
  <c r="AB203" i="42"/>
  <c r="AJ203" i="42" s="1"/>
  <c r="AA203" i="42"/>
  <c r="AI203" i="42"/>
  <c r="Z203" i="42"/>
  <c r="Y203" i="42"/>
  <c r="AG203" i="42"/>
  <c r="AO202" i="42"/>
  <c r="AE202" i="42"/>
  <c r="AM202" i="42" s="1"/>
  <c r="AD202" i="42"/>
  <c r="AL202" i="42"/>
  <c r="AC202" i="42"/>
  <c r="AK202" i="42" s="1"/>
  <c r="AB202" i="42"/>
  <c r="AJ202" i="42"/>
  <c r="AA202" i="42"/>
  <c r="Z202" i="42"/>
  <c r="Y202" i="42"/>
  <c r="AG202" i="42"/>
  <c r="AO201" i="42"/>
  <c r="AE201" i="42"/>
  <c r="AM201" i="42"/>
  <c r="AD201" i="42"/>
  <c r="AL201" i="42"/>
  <c r="AC201" i="42"/>
  <c r="AK201" i="42"/>
  <c r="AB201" i="42"/>
  <c r="AJ201" i="42"/>
  <c r="AA201" i="42"/>
  <c r="Z201" i="42"/>
  <c r="Y201" i="42"/>
  <c r="AG201" i="42"/>
  <c r="AO200" i="42"/>
  <c r="AE200" i="42"/>
  <c r="AM200" i="42"/>
  <c r="AD200" i="42"/>
  <c r="AL200" i="42" s="1"/>
  <c r="AC200" i="42"/>
  <c r="AK200" i="42"/>
  <c r="AB200" i="42"/>
  <c r="AJ200" i="42" s="1"/>
  <c r="AA200" i="42"/>
  <c r="AI200" i="42"/>
  <c r="Z200" i="42"/>
  <c r="AH200" i="42" s="1"/>
  <c r="Y200" i="42"/>
  <c r="AG200" i="42"/>
  <c r="AO199" i="42"/>
  <c r="AE199" i="42"/>
  <c r="AM199" i="42"/>
  <c r="AD199" i="42"/>
  <c r="AL199" i="42"/>
  <c r="AC199" i="42"/>
  <c r="AK199" i="42"/>
  <c r="AB199" i="42"/>
  <c r="AJ199" i="42" s="1"/>
  <c r="AA199" i="42"/>
  <c r="AI199" i="42"/>
  <c r="Z199" i="42"/>
  <c r="AH199" i="42"/>
  <c r="Y199" i="42"/>
  <c r="AG199" i="42"/>
  <c r="AO198" i="42"/>
  <c r="AE198" i="42"/>
  <c r="AM198" i="42" s="1"/>
  <c r="AD198" i="42"/>
  <c r="AL198" i="42"/>
  <c r="AC198" i="42"/>
  <c r="AK198" i="42" s="1"/>
  <c r="AB198" i="42"/>
  <c r="AJ198" i="42" s="1"/>
  <c r="AA198" i="42"/>
  <c r="AI198" i="42" s="1"/>
  <c r="Z198" i="42"/>
  <c r="Y198" i="42"/>
  <c r="AG198" i="42"/>
  <c r="AO197" i="42"/>
  <c r="AE197" i="42"/>
  <c r="AM197" i="42"/>
  <c r="AD197" i="42"/>
  <c r="AL197" i="42" s="1"/>
  <c r="AC197" i="42"/>
  <c r="AK197" i="42"/>
  <c r="AB197" i="42"/>
  <c r="AJ197" i="42" s="1"/>
  <c r="AA197" i="42"/>
  <c r="AI197" i="42"/>
  <c r="Z197" i="42"/>
  <c r="AH197" i="42" s="1"/>
  <c r="Y197" i="42"/>
  <c r="AG197" i="42"/>
  <c r="AO196" i="42"/>
  <c r="AE196" i="42"/>
  <c r="AM196" i="42"/>
  <c r="AD196" i="42"/>
  <c r="AL196" i="42"/>
  <c r="AC196" i="42"/>
  <c r="AK196" i="42"/>
  <c r="AB196" i="42"/>
  <c r="AJ196" i="42"/>
  <c r="AA196" i="42"/>
  <c r="AI196" i="42"/>
  <c r="Z196" i="42"/>
  <c r="Y196" i="42"/>
  <c r="AG196" i="42" s="1"/>
  <c r="AO195" i="42"/>
  <c r="AE195" i="42"/>
  <c r="AM195" i="42"/>
  <c r="AD195" i="42"/>
  <c r="AL195" i="42"/>
  <c r="AC195" i="42"/>
  <c r="AK195" i="42" s="1"/>
  <c r="AB195" i="42"/>
  <c r="AJ195" i="42"/>
  <c r="AA195" i="42"/>
  <c r="AI195" i="42"/>
  <c r="Z195" i="42"/>
  <c r="Y195" i="42"/>
  <c r="AG195" i="42"/>
  <c r="AO194" i="42"/>
  <c r="AE194" i="42"/>
  <c r="AM194" i="42"/>
  <c r="AD194" i="42"/>
  <c r="AL194" i="42"/>
  <c r="AC194" i="42"/>
  <c r="AK194" i="42"/>
  <c r="AB194" i="42"/>
  <c r="AJ194" i="42" s="1"/>
  <c r="AA194" i="42"/>
  <c r="AI194" i="42"/>
  <c r="Z194" i="42"/>
  <c r="Y194" i="42"/>
  <c r="AG194" i="42" s="1"/>
  <c r="AO193" i="42"/>
  <c r="AE193" i="42"/>
  <c r="AD193" i="42"/>
  <c r="AC193" i="42"/>
  <c r="AB193" i="42"/>
  <c r="AJ193" i="42"/>
  <c r="AA193" i="42"/>
  <c r="AI193" i="42" s="1"/>
  <c r="Z193" i="42"/>
  <c r="AH193" i="42"/>
  <c r="Y193" i="42"/>
  <c r="AO192" i="42"/>
  <c r="AE192" i="42"/>
  <c r="AD192" i="42"/>
  <c r="AC192" i="42"/>
  <c r="AB192" i="42"/>
  <c r="AJ192" i="42"/>
  <c r="AA192" i="42"/>
  <c r="AI192" i="42"/>
  <c r="Z192" i="42"/>
  <c r="AH192" i="42"/>
  <c r="Y192" i="42"/>
  <c r="AO191" i="42"/>
  <c r="AE191" i="42"/>
  <c r="AD191" i="42"/>
  <c r="AC191" i="42"/>
  <c r="AB191" i="42"/>
  <c r="AJ191" i="42" s="1"/>
  <c r="AA191" i="42"/>
  <c r="AI191" i="42"/>
  <c r="Z191" i="42"/>
  <c r="AH191" i="42" s="1"/>
  <c r="Y191" i="42"/>
  <c r="AO190" i="42"/>
  <c r="AE190" i="42"/>
  <c r="AD190" i="42"/>
  <c r="AC190" i="42"/>
  <c r="AB190" i="42"/>
  <c r="AJ190" i="42"/>
  <c r="AA190" i="42"/>
  <c r="AI190" i="42"/>
  <c r="Z190" i="42"/>
  <c r="AH190" i="42" s="1"/>
  <c r="Y190" i="42"/>
  <c r="AO188" i="42"/>
  <c r="AE188" i="42"/>
  <c r="AD188" i="42"/>
  <c r="AC188" i="42"/>
  <c r="AB188" i="42"/>
  <c r="AJ188" i="42"/>
  <c r="AA188" i="42"/>
  <c r="AI188" i="42" s="1"/>
  <c r="Z188" i="42"/>
  <c r="AH188" i="42"/>
  <c r="Y188" i="42"/>
  <c r="AO187" i="42"/>
  <c r="AE187" i="42"/>
  <c r="AD187" i="42"/>
  <c r="AC187" i="42"/>
  <c r="AB187" i="42"/>
  <c r="AJ187" i="42"/>
  <c r="AA187" i="42"/>
  <c r="AI187" i="42"/>
  <c r="Z187" i="42"/>
  <c r="AH187" i="42"/>
  <c r="Y187" i="42"/>
  <c r="AO186" i="42"/>
  <c r="AE186" i="42"/>
  <c r="AD186" i="42"/>
  <c r="AC186" i="42"/>
  <c r="AB186" i="42"/>
  <c r="AJ186" i="42" s="1"/>
  <c r="AA186" i="42"/>
  <c r="AI186" i="42"/>
  <c r="Z186" i="42"/>
  <c r="AH186" i="42" s="1"/>
  <c r="Y186" i="42"/>
  <c r="AO185" i="42"/>
  <c r="AE185" i="42"/>
  <c r="AD185" i="42"/>
  <c r="AC185" i="42"/>
  <c r="AB185" i="42"/>
  <c r="AJ185" i="42"/>
  <c r="AA185" i="42"/>
  <c r="AI185" i="42"/>
  <c r="Z185" i="42"/>
  <c r="AH185" i="42"/>
  <c r="Y185" i="42"/>
  <c r="AO184" i="42"/>
  <c r="AE184" i="42"/>
  <c r="AM184" i="42"/>
  <c r="AD184" i="42"/>
  <c r="AL184" i="42"/>
  <c r="AC184" i="42"/>
  <c r="AK184" i="42"/>
  <c r="AB184" i="42"/>
  <c r="AJ184" i="42"/>
  <c r="AA184" i="42"/>
  <c r="AI184" i="42"/>
  <c r="Z184" i="42"/>
  <c r="AH184" i="42"/>
  <c r="Y184" i="42"/>
  <c r="AG184" i="42"/>
  <c r="AO183" i="42"/>
  <c r="AE183" i="42"/>
  <c r="AD183" i="42"/>
  <c r="AC183" i="42"/>
  <c r="AB183" i="42"/>
  <c r="AJ183" i="42"/>
  <c r="AA183" i="42"/>
  <c r="AI183" i="42"/>
  <c r="Z183" i="42"/>
  <c r="AH183" i="42"/>
  <c r="Y183" i="42"/>
  <c r="AO182" i="42"/>
  <c r="AE182" i="42"/>
  <c r="AD182" i="42"/>
  <c r="AC182" i="42"/>
  <c r="AB182" i="42"/>
  <c r="AJ182" i="42" s="1"/>
  <c r="AA182" i="42"/>
  <c r="AI182" i="42"/>
  <c r="Z182" i="42"/>
  <c r="AH182" i="42" s="1"/>
  <c r="Y182" i="42"/>
  <c r="AO181" i="42"/>
  <c r="AE181" i="42"/>
  <c r="AD181" i="42"/>
  <c r="AC181" i="42"/>
  <c r="AB181" i="42"/>
  <c r="AJ181" i="42"/>
  <c r="AA181" i="42"/>
  <c r="AI181" i="42"/>
  <c r="Z181" i="42"/>
  <c r="AH181" i="42"/>
  <c r="Y181" i="42"/>
  <c r="AO180" i="42"/>
  <c r="AE180" i="42"/>
  <c r="AD180" i="42"/>
  <c r="AC180" i="42"/>
  <c r="AB180" i="42"/>
  <c r="AJ180" i="42"/>
  <c r="AA180" i="42"/>
  <c r="AI180" i="42" s="1"/>
  <c r="Z180" i="42"/>
  <c r="AH180" i="42"/>
  <c r="Y180" i="42"/>
  <c r="AO179" i="42"/>
  <c r="AE179" i="42"/>
  <c r="AD179" i="42"/>
  <c r="AC179" i="42"/>
  <c r="AB179" i="42"/>
  <c r="AJ179" i="42"/>
  <c r="AA179" i="42"/>
  <c r="AI179" i="42" s="1"/>
  <c r="Z179" i="42"/>
  <c r="AH179" i="42"/>
  <c r="Y179" i="42"/>
  <c r="AO178" i="42"/>
  <c r="AE178" i="42"/>
  <c r="AD178" i="42"/>
  <c r="AC178" i="42"/>
  <c r="AB178" i="42"/>
  <c r="AJ178" i="42" s="1"/>
  <c r="AA178" i="42"/>
  <c r="AI178" i="42"/>
  <c r="Z178" i="42"/>
  <c r="AH178" i="42" s="1"/>
  <c r="Y178" i="42"/>
  <c r="AO177" i="42"/>
  <c r="AE177" i="42"/>
  <c r="AD177" i="42"/>
  <c r="AC177" i="42"/>
  <c r="AB177" i="42"/>
  <c r="AJ177" i="42"/>
  <c r="AA177" i="42"/>
  <c r="AI177" i="42"/>
  <c r="Z177" i="42"/>
  <c r="AH177" i="42" s="1"/>
  <c r="Y177" i="42"/>
  <c r="AO176" i="42"/>
  <c r="AE176" i="42"/>
  <c r="AD176" i="42"/>
  <c r="AC176" i="42"/>
  <c r="AB176" i="42"/>
  <c r="AJ176" i="42"/>
  <c r="AA176" i="42"/>
  <c r="AI176" i="42" s="1"/>
  <c r="Z176" i="42"/>
  <c r="AH176" i="42"/>
  <c r="Y176" i="42"/>
  <c r="AO175" i="42"/>
  <c r="AE175" i="42"/>
  <c r="AD175" i="42"/>
  <c r="AC175" i="42"/>
  <c r="AB175" i="42"/>
  <c r="AJ175" i="42"/>
  <c r="AA175" i="42"/>
  <c r="AI175" i="42" s="1"/>
  <c r="Z175" i="42"/>
  <c r="AH175" i="42"/>
  <c r="Y175" i="42"/>
  <c r="AO174" i="42"/>
  <c r="AE174" i="42"/>
  <c r="AD174" i="42"/>
  <c r="AC174" i="42"/>
  <c r="AB174" i="42"/>
  <c r="AJ174" i="42" s="1"/>
  <c r="AA174" i="42"/>
  <c r="AI174" i="42"/>
  <c r="Z174" i="42"/>
  <c r="AH174" i="42" s="1"/>
  <c r="Y174" i="42"/>
  <c r="AO173" i="42"/>
  <c r="AE173" i="42"/>
  <c r="AM173" i="42" s="1"/>
  <c r="AD173" i="42"/>
  <c r="AL173" i="42" s="1"/>
  <c r="AC173" i="42"/>
  <c r="AK173" i="42" s="1"/>
  <c r="AB173" i="42"/>
  <c r="AJ173" i="42"/>
  <c r="AA173" i="42"/>
  <c r="AI173" i="42" s="1"/>
  <c r="Z173" i="42"/>
  <c r="AH173" i="42"/>
  <c r="Y173" i="42"/>
  <c r="AG173" i="42" s="1"/>
  <c r="AO172" i="42"/>
  <c r="AE172" i="42"/>
  <c r="AD172" i="42"/>
  <c r="AC172" i="42"/>
  <c r="AB172" i="42"/>
  <c r="AJ172" i="42" s="1"/>
  <c r="AA172" i="42"/>
  <c r="AI172" i="42" s="1"/>
  <c r="Z172" i="42"/>
  <c r="AH172" i="42"/>
  <c r="Y172" i="42"/>
  <c r="AE171" i="42"/>
  <c r="AM171" i="42"/>
  <c r="AD171" i="42"/>
  <c r="AL171" i="42" s="1"/>
  <c r="AC171" i="42"/>
  <c r="AK171" i="42"/>
  <c r="AB171" i="42"/>
  <c r="AJ171" i="42" s="1"/>
  <c r="AA171" i="42"/>
  <c r="AI171" i="42"/>
  <c r="Z171" i="42"/>
  <c r="AH171" i="42" s="1"/>
  <c r="Y171" i="42"/>
  <c r="AG171" i="42"/>
  <c r="AO170" i="42"/>
  <c r="AE170" i="42"/>
  <c r="AD170" i="42"/>
  <c r="AC170" i="42"/>
  <c r="AB170" i="42"/>
  <c r="AJ170" i="42" s="1"/>
  <c r="AA170" i="42"/>
  <c r="AI170" i="42"/>
  <c r="Z170" i="42"/>
  <c r="AH170" i="42" s="1"/>
  <c r="Y170" i="42"/>
  <c r="AO169" i="42"/>
  <c r="AE169" i="42"/>
  <c r="AD169" i="42"/>
  <c r="AC169" i="42"/>
  <c r="AB169" i="42"/>
  <c r="AJ169" i="42"/>
  <c r="AA169" i="42"/>
  <c r="AI169" i="42" s="1"/>
  <c r="Z169" i="42"/>
  <c r="AH169" i="42"/>
  <c r="Y169" i="42"/>
  <c r="AO168" i="42"/>
  <c r="AE168" i="42"/>
  <c r="AD168" i="42"/>
  <c r="AC168" i="42"/>
  <c r="AB168" i="42"/>
  <c r="AJ168" i="42"/>
  <c r="AA168" i="42"/>
  <c r="AI168" i="42"/>
  <c r="Z168" i="42"/>
  <c r="AH168" i="42"/>
  <c r="Y168" i="42"/>
  <c r="AO167" i="42"/>
  <c r="AE167" i="42"/>
  <c r="AM167" i="42"/>
  <c r="AD167" i="42"/>
  <c r="AL167" i="42"/>
  <c r="AC167" i="42"/>
  <c r="AK167" i="42"/>
  <c r="AB167" i="42"/>
  <c r="AJ167" i="42"/>
  <c r="AA167" i="42"/>
  <c r="AI167" i="42"/>
  <c r="Z167" i="42"/>
  <c r="AH167" i="42"/>
  <c r="Y167" i="42"/>
  <c r="AG167" i="42"/>
  <c r="AO166" i="42"/>
  <c r="AE166" i="42"/>
  <c r="AM166" i="42" s="1"/>
  <c r="AD166" i="42"/>
  <c r="AL166" i="42"/>
  <c r="AC166" i="42"/>
  <c r="AK166" i="42" s="1"/>
  <c r="AB166" i="42"/>
  <c r="AJ166" i="42"/>
  <c r="AA166" i="42"/>
  <c r="AI166" i="42" s="1"/>
  <c r="Z166" i="42"/>
  <c r="AH166" i="42"/>
  <c r="Y166" i="42"/>
  <c r="AG166" i="42" s="1"/>
  <c r="AO165" i="42"/>
  <c r="AE165" i="42"/>
  <c r="AD165" i="42"/>
  <c r="AC165" i="42"/>
  <c r="AB165" i="42"/>
  <c r="AJ165" i="42"/>
  <c r="AA165" i="42"/>
  <c r="AI165" i="42" s="1"/>
  <c r="Z165" i="42"/>
  <c r="Y165" i="42"/>
  <c r="AO164" i="42"/>
  <c r="AE164" i="42"/>
  <c r="AD164" i="42"/>
  <c r="AC164" i="42"/>
  <c r="AB164" i="42"/>
  <c r="AJ164" i="42" s="1"/>
  <c r="AA164" i="42"/>
  <c r="AI164" i="42"/>
  <c r="Z164" i="42"/>
  <c r="AH164" i="42" s="1"/>
  <c r="Y164" i="42"/>
  <c r="AO163" i="42"/>
  <c r="AE163" i="42"/>
  <c r="AD163" i="42"/>
  <c r="AC163" i="42"/>
  <c r="AB163" i="42"/>
  <c r="AJ163" i="42" s="1"/>
  <c r="AA163" i="42"/>
  <c r="AI163" i="42"/>
  <c r="Z163" i="42"/>
  <c r="AH163" i="42" s="1"/>
  <c r="Y163" i="42"/>
  <c r="AO162" i="42"/>
  <c r="AE162" i="42"/>
  <c r="AD162" i="42"/>
  <c r="AC162" i="42"/>
  <c r="AB162" i="42"/>
  <c r="AJ162" i="42"/>
  <c r="AA162" i="42"/>
  <c r="AI162" i="42" s="1"/>
  <c r="Z162" i="42"/>
  <c r="AH162" i="42"/>
  <c r="Y162" i="42"/>
  <c r="AO161" i="42"/>
  <c r="AE161" i="42"/>
  <c r="AD161" i="42"/>
  <c r="AC161" i="42"/>
  <c r="AB161" i="42"/>
  <c r="AJ161" i="42"/>
  <c r="AA161" i="42"/>
  <c r="AI161" i="42" s="1"/>
  <c r="Z161" i="42"/>
  <c r="AH161" i="42"/>
  <c r="Y161" i="42"/>
  <c r="AO160" i="42"/>
  <c r="AE160" i="42"/>
  <c r="AD160" i="42"/>
  <c r="AC160" i="42"/>
  <c r="AB160" i="42"/>
  <c r="AJ160" i="42" s="1"/>
  <c r="AA160" i="42"/>
  <c r="AI160" i="42"/>
  <c r="Z160" i="42"/>
  <c r="AH160" i="42" s="1"/>
  <c r="Y160" i="42"/>
  <c r="AO159" i="42"/>
  <c r="AE159" i="42"/>
  <c r="AD159" i="42"/>
  <c r="AC159" i="42"/>
  <c r="AB159" i="42"/>
  <c r="AJ159" i="42"/>
  <c r="AA159" i="42"/>
  <c r="AI159" i="42"/>
  <c r="Z159" i="42"/>
  <c r="Y159" i="42"/>
  <c r="AO158" i="42"/>
  <c r="AE158" i="42"/>
  <c r="AD158" i="42"/>
  <c r="AC158" i="42"/>
  <c r="AB158" i="42"/>
  <c r="AJ158" i="42"/>
  <c r="AA158" i="42"/>
  <c r="AI158" i="42"/>
  <c r="Z158" i="42"/>
  <c r="AH158" i="42"/>
  <c r="Y158" i="42"/>
  <c r="AO157" i="42"/>
  <c r="AE157" i="42"/>
  <c r="AM157" i="42"/>
  <c r="AD157" i="42"/>
  <c r="AL157" i="42"/>
  <c r="AC157" i="42"/>
  <c r="AK157" i="42"/>
  <c r="AB157" i="42"/>
  <c r="AJ157" i="42"/>
  <c r="AA157" i="42"/>
  <c r="AI157" i="42"/>
  <c r="Z157" i="42"/>
  <c r="AH157" i="42"/>
  <c r="Y157" i="42"/>
  <c r="AG157" i="42"/>
  <c r="AO156" i="42"/>
  <c r="AE156" i="42"/>
  <c r="AD156" i="42"/>
  <c r="AC156" i="42"/>
  <c r="AB156" i="42"/>
  <c r="AJ156" i="42"/>
  <c r="AA156" i="42"/>
  <c r="AI156" i="42"/>
  <c r="Z156" i="42"/>
  <c r="AH156" i="42"/>
  <c r="Y156" i="42"/>
  <c r="AO155" i="42"/>
  <c r="AE155" i="42"/>
  <c r="AD155" i="42"/>
  <c r="AC155" i="42"/>
  <c r="AB155" i="42"/>
  <c r="AJ155" i="42" s="1"/>
  <c r="AA155" i="42"/>
  <c r="AI155" i="42" s="1"/>
  <c r="Z155" i="42"/>
  <c r="Y155" i="42"/>
  <c r="AO154" i="42"/>
  <c r="AE154" i="42"/>
  <c r="AD154" i="42"/>
  <c r="AC154" i="42"/>
  <c r="AB154" i="42"/>
  <c r="AJ154" i="42" s="1"/>
  <c r="AA154" i="42"/>
  <c r="AI154" i="42"/>
  <c r="Z154" i="42"/>
  <c r="AH154" i="42" s="1"/>
  <c r="Y154" i="42"/>
  <c r="AO153" i="42"/>
  <c r="AE153" i="42"/>
  <c r="AD153" i="42"/>
  <c r="AC153" i="42"/>
  <c r="AB153" i="42"/>
  <c r="AJ153" i="42"/>
  <c r="AA153" i="42"/>
  <c r="AI153" i="42"/>
  <c r="Z153" i="42"/>
  <c r="AH153" i="42"/>
  <c r="Y153" i="42"/>
  <c r="AO152" i="42"/>
  <c r="AE152" i="42"/>
  <c r="AD152" i="42"/>
  <c r="AC152" i="42"/>
  <c r="AB152" i="42"/>
  <c r="AJ152" i="42"/>
  <c r="AA152" i="42"/>
  <c r="AI152" i="42" s="1"/>
  <c r="Z152" i="42"/>
  <c r="AH152" i="42"/>
  <c r="Y152" i="42"/>
  <c r="AO151" i="42"/>
  <c r="AE151" i="42"/>
  <c r="AD151" i="42"/>
  <c r="AC151" i="42"/>
  <c r="AB151" i="42"/>
  <c r="AJ151" i="42"/>
  <c r="AA151" i="42"/>
  <c r="AI151" i="42"/>
  <c r="Z151" i="42"/>
  <c r="AH151" i="42"/>
  <c r="Y151" i="42"/>
  <c r="AO150" i="42"/>
  <c r="AE150" i="42"/>
  <c r="AM150" i="42"/>
  <c r="AD150" i="42"/>
  <c r="AL150" i="42"/>
  <c r="AC150" i="42"/>
  <c r="AK150" i="42"/>
  <c r="AB150" i="42"/>
  <c r="AJ150" i="42"/>
  <c r="AA150" i="42"/>
  <c r="AI150" i="42"/>
  <c r="Z150" i="42"/>
  <c r="AH150" i="42"/>
  <c r="Y150" i="42"/>
  <c r="AO149" i="42"/>
  <c r="AE149" i="42"/>
  <c r="AM149" i="42"/>
  <c r="AD149" i="42"/>
  <c r="AL149" i="42"/>
  <c r="AC149" i="42"/>
  <c r="AK149" i="42"/>
  <c r="AB149" i="42"/>
  <c r="AJ149" i="42"/>
  <c r="AA149" i="42"/>
  <c r="AI149" i="42"/>
  <c r="Z149" i="42"/>
  <c r="AH149" i="42"/>
  <c r="Y149" i="42"/>
  <c r="AO148" i="42"/>
  <c r="AE148" i="42"/>
  <c r="AD148" i="42"/>
  <c r="AC148" i="42"/>
  <c r="AB148" i="42"/>
  <c r="AJ148" i="42" s="1"/>
  <c r="AA148" i="42"/>
  <c r="AI148" i="42"/>
  <c r="Z148" i="42"/>
  <c r="Y148" i="42"/>
  <c r="AO147" i="42"/>
  <c r="AE147" i="42"/>
  <c r="AD147" i="42"/>
  <c r="AC147" i="42"/>
  <c r="AB147" i="42"/>
  <c r="AJ147" i="42"/>
  <c r="AA147" i="42"/>
  <c r="AI147" i="42" s="1"/>
  <c r="Z147" i="42"/>
  <c r="AH147" i="42" s="1"/>
  <c r="Y147" i="42"/>
  <c r="AO146" i="42"/>
  <c r="AE146" i="42"/>
  <c r="AD146" i="42"/>
  <c r="AC146" i="42"/>
  <c r="AB146" i="42"/>
  <c r="AJ146" i="42"/>
  <c r="AA146" i="42"/>
  <c r="AI146" i="42"/>
  <c r="Z146" i="42"/>
  <c r="AH146" i="42"/>
  <c r="Y146" i="42"/>
  <c r="AO145" i="42"/>
  <c r="AE145" i="42"/>
  <c r="AD145" i="42"/>
  <c r="AC145" i="42"/>
  <c r="AB145" i="42"/>
  <c r="AJ145" i="42" s="1"/>
  <c r="AA145" i="42"/>
  <c r="AI145" i="42"/>
  <c r="Z145" i="42"/>
  <c r="AH145" i="42" s="1"/>
  <c r="Y145" i="42"/>
  <c r="AO144" i="42"/>
  <c r="AE144" i="42"/>
  <c r="AD144" i="42"/>
  <c r="AC144" i="42"/>
  <c r="AB144" i="42"/>
  <c r="AJ144" i="42"/>
  <c r="AA144" i="42"/>
  <c r="AI144" i="42"/>
  <c r="Z144" i="42"/>
  <c r="AH144" i="42"/>
  <c r="Y144" i="42"/>
  <c r="AO143" i="42"/>
  <c r="AE143" i="42"/>
  <c r="AD143" i="42"/>
  <c r="AC143" i="42"/>
  <c r="AB143" i="42"/>
  <c r="AJ143" i="42" s="1"/>
  <c r="AA143" i="42"/>
  <c r="AI143" i="42" s="1"/>
  <c r="Z143" i="42"/>
  <c r="AH143" i="42"/>
  <c r="Y143" i="42"/>
  <c r="AO142" i="42"/>
  <c r="AE142" i="42"/>
  <c r="AD142" i="42"/>
  <c r="AC142" i="42"/>
  <c r="AB142" i="42"/>
  <c r="AJ142" i="42"/>
  <c r="AA142" i="42"/>
  <c r="AI142" i="42" s="1"/>
  <c r="Z142" i="42"/>
  <c r="AH142" i="42"/>
  <c r="Y142" i="42"/>
  <c r="AO141" i="42"/>
  <c r="AE141" i="42"/>
  <c r="AD141" i="42"/>
  <c r="AC141" i="42"/>
  <c r="AB141" i="42"/>
  <c r="AJ141" i="42" s="1"/>
  <c r="AA141" i="42"/>
  <c r="AI141" i="42"/>
  <c r="Z141" i="42"/>
  <c r="AH141" i="42" s="1"/>
  <c r="Y141" i="42"/>
  <c r="AO140" i="42"/>
  <c r="AE140" i="42"/>
  <c r="AD140" i="42"/>
  <c r="AC140" i="42"/>
  <c r="AB140" i="42"/>
  <c r="AJ140" i="42"/>
  <c r="AA140" i="42"/>
  <c r="AI140" i="42"/>
  <c r="Z140" i="42"/>
  <c r="AH140" i="42" s="1"/>
  <c r="Y140" i="42"/>
  <c r="AO139" i="42"/>
  <c r="AE139" i="42"/>
  <c r="AD139" i="42"/>
  <c r="AC139" i="42"/>
  <c r="AB139" i="42"/>
  <c r="AJ139" i="42"/>
  <c r="AA139" i="42"/>
  <c r="AI139" i="42" s="1"/>
  <c r="Z139" i="42"/>
  <c r="AH139" i="42" s="1"/>
  <c r="Y139" i="42"/>
  <c r="AO138" i="42"/>
  <c r="AE138" i="42"/>
  <c r="AM138" i="42" s="1"/>
  <c r="AD138" i="42"/>
  <c r="AC138" i="42"/>
  <c r="AB138" i="42"/>
  <c r="AJ138" i="42" s="1"/>
  <c r="AA138" i="42"/>
  <c r="AI138" i="42" s="1"/>
  <c r="Z138" i="42"/>
  <c r="AH138" i="42"/>
  <c r="Y138" i="42"/>
  <c r="AO137" i="42"/>
  <c r="AE137" i="42"/>
  <c r="AM137" i="42"/>
  <c r="AD137" i="42"/>
  <c r="AL137" i="42" s="1"/>
  <c r="AC137" i="42"/>
  <c r="AK137" i="42"/>
  <c r="AB137" i="42"/>
  <c r="AJ137" i="42" s="1"/>
  <c r="AA137" i="42"/>
  <c r="AI137" i="42"/>
  <c r="Z137" i="42"/>
  <c r="AH137" i="42" s="1"/>
  <c r="Y137" i="42"/>
  <c r="AG137" i="42" s="1"/>
  <c r="AO136" i="42"/>
  <c r="AE136" i="42"/>
  <c r="AD136" i="42"/>
  <c r="AC136" i="42"/>
  <c r="AB136" i="42"/>
  <c r="AJ136" i="42" s="1"/>
  <c r="AA136" i="42"/>
  <c r="AI136" i="42"/>
  <c r="Z136" i="42"/>
  <c r="AH136" i="42" s="1"/>
  <c r="Y136" i="42"/>
  <c r="AO135" i="42"/>
  <c r="AE135" i="42"/>
  <c r="AD135" i="42"/>
  <c r="AC135" i="42"/>
  <c r="AB135" i="42"/>
  <c r="AJ135" i="42"/>
  <c r="AA135" i="42"/>
  <c r="AI135" i="42"/>
  <c r="Z135" i="42"/>
  <c r="AH135" i="42"/>
  <c r="Y135" i="42"/>
  <c r="AO134" i="42"/>
  <c r="AE134" i="42"/>
  <c r="AD134" i="42"/>
  <c r="AC134" i="42"/>
  <c r="AB134" i="42"/>
  <c r="AJ134" i="42"/>
  <c r="AA134" i="42"/>
  <c r="AI134" i="42" s="1"/>
  <c r="Z134" i="42"/>
  <c r="AH134" i="42"/>
  <c r="Y134" i="42"/>
  <c r="AO133" i="42"/>
  <c r="AE133" i="42"/>
  <c r="AM133" i="42"/>
  <c r="AD133" i="42"/>
  <c r="AL133" i="42" s="1"/>
  <c r="AC133" i="42"/>
  <c r="AK133" i="42" s="1"/>
  <c r="AB133" i="42"/>
  <c r="AJ133" i="42" s="1"/>
  <c r="AA133" i="42"/>
  <c r="AI133" i="42"/>
  <c r="Z133" i="42"/>
  <c r="AH133" i="42" s="1"/>
  <c r="Y133" i="42"/>
  <c r="AO132" i="42"/>
  <c r="AE132" i="42"/>
  <c r="AM132" i="42" s="1"/>
  <c r="AD132" i="42"/>
  <c r="AL132" i="42"/>
  <c r="AC132" i="42"/>
  <c r="AK132" i="42" s="1"/>
  <c r="AB132" i="42"/>
  <c r="AJ132" i="42" s="1"/>
  <c r="AA132" i="42"/>
  <c r="AI132" i="42" s="1"/>
  <c r="Z132" i="42"/>
  <c r="AH132" i="42" s="1"/>
  <c r="Y132" i="42"/>
  <c r="AO131" i="42"/>
  <c r="AE131" i="42"/>
  <c r="AM131" i="42"/>
  <c r="AD131" i="42"/>
  <c r="AC131" i="42"/>
  <c r="AB131" i="42"/>
  <c r="AJ131" i="42" s="1"/>
  <c r="AA131" i="42"/>
  <c r="AI131" i="42"/>
  <c r="Z131" i="42"/>
  <c r="AH131" i="42"/>
  <c r="Y131" i="42"/>
  <c r="AO130" i="42"/>
  <c r="AE130" i="42"/>
  <c r="AM130" i="42" s="1"/>
  <c r="AD130" i="42"/>
  <c r="AC130" i="42"/>
  <c r="AB130" i="42"/>
  <c r="AJ130" i="42"/>
  <c r="AA130" i="42"/>
  <c r="AI130" i="42" s="1"/>
  <c r="Z130" i="42"/>
  <c r="AH130" i="42"/>
  <c r="Y130" i="42"/>
  <c r="AO129" i="42"/>
  <c r="AE129" i="42"/>
  <c r="AM129" i="42" s="1"/>
  <c r="AD129" i="42"/>
  <c r="AC129" i="42"/>
  <c r="AB129" i="42"/>
  <c r="AJ129" i="42"/>
  <c r="AA129" i="42"/>
  <c r="AI129" i="42" s="1"/>
  <c r="Z129" i="42"/>
  <c r="AH129" i="42" s="1"/>
  <c r="Y129" i="42"/>
  <c r="AO128" i="42"/>
  <c r="AE128" i="42"/>
  <c r="AM128" i="42"/>
  <c r="AD128" i="42"/>
  <c r="AC128" i="42"/>
  <c r="AB128" i="42"/>
  <c r="AJ128" i="42" s="1"/>
  <c r="AA128" i="42"/>
  <c r="AI128" i="42" s="1"/>
  <c r="Z128" i="42"/>
  <c r="AH128" i="42"/>
  <c r="Y128" i="42"/>
  <c r="AO127" i="42"/>
  <c r="AE127" i="42"/>
  <c r="AM127" i="42"/>
  <c r="AD127" i="42"/>
  <c r="AL127" i="42" s="1"/>
  <c r="AC127" i="42"/>
  <c r="AK127" i="42" s="1"/>
  <c r="AB127" i="42"/>
  <c r="AJ127" i="42"/>
  <c r="AA127" i="42"/>
  <c r="AI127" i="42" s="1"/>
  <c r="Z127" i="42"/>
  <c r="AH127" i="42" s="1"/>
  <c r="Y127" i="42"/>
  <c r="AO126" i="42"/>
  <c r="AE126" i="42"/>
  <c r="AM126" i="42"/>
  <c r="AD126" i="42"/>
  <c r="AL126" i="42"/>
  <c r="AC126" i="42"/>
  <c r="AK126" i="42" s="1"/>
  <c r="AB126" i="42"/>
  <c r="AJ126" i="42" s="1"/>
  <c r="AA126" i="42"/>
  <c r="AI126" i="42" s="1"/>
  <c r="Z126" i="42"/>
  <c r="AH126" i="42"/>
  <c r="Y126" i="42"/>
  <c r="AO125" i="42"/>
  <c r="AE125" i="42"/>
  <c r="AM125" i="42" s="1"/>
  <c r="AD125" i="42"/>
  <c r="AL125" i="42" s="1"/>
  <c r="AC125" i="42"/>
  <c r="AK125" i="42"/>
  <c r="AB125" i="42"/>
  <c r="AJ125" i="42" s="1"/>
  <c r="AA125" i="42"/>
  <c r="AI125" i="42"/>
  <c r="Z125" i="42"/>
  <c r="AH125" i="42"/>
  <c r="Y125" i="42"/>
  <c r="AO124" i="42"/>
  <c r="AE124" i="42"/>
  <c r="AM124" i="42" s="1"/>
  <c r="AD124" i="42"/>
  <c r="AL124" i="42" s="1"/>
  <c r="AC124" i="42"/>
  <c r="AK124" i="42" s="1"/>
  <c r="AB124" i="42"/>
  <c r="AJ124" i="42" s="1"/>
  <c r="AA124" i="42"/>
  <c r="AI124" i="42" s="1"/>
  <c r="Z124" i="42"/>
  <c r="AH124" i="42" s="1"/>
  <c r="Y124" i="42"/>
  <c r="AO123" i="42"/>
  <c r="AE123" i="42"/>
  <c r="AM123" i="42"/>
  <c r="AD123" i="42"/>
  <c r="AL123" i="42" s="1"/>
  <c r="AC123" i="42"/>
  <c r="AK123" i="42"/>
  <c r="AB123" i="42"/>
  <c r="AJ123" i="42" s="1"/>
  <c r="AA123" i="42"/>
  <c r="AI123" i="42" s="1"/>
  <c r="Z123" i="42"/>
  <c r="AH123" i="42" s="1"/>
  <c r="Y123" i="42"/>
  <c r="AO122" i="42"/>
  <c r="AE122" i="42"/>
  <c r="AM122" i="42"/>
  <c r="AD122" i="42"/>
  <c r="AL122" i="42"/>
  <c r="AC122" i="42"/>
  <c r="AK122" i="42"/>
  <c r="AB122" i="42"/>
  <c r="AJ122" i="42"/>
  <c r="AA122" i="42"/>
  <c r="AI122" i="42"/>
  <c r="Z122" i="42"/>
  <c r="AH122" i="42"/>
  <c r="Y122" i="42"/>
  <c r="AO121" i="42"/>
  <c r="AE121" i="42"/>
  <c r="AM121" i="42"/>
  <c r="AD121" i="42"/>
  <c r="AL121" i="42"/>
  <c r="AC121" i="42"/>
  <c r="AK121" i="42"/>
  <c r="AB121" i="42"/>
  <c r="AJ121" i="42"/>
  <c r="AA121" i="42"/>
  <c r="AI121" i="42"/>
  <c r="Z121" i="42"/>
  <c r="AH121" i="42"/>
  <c r="Y121" i="42"/>
  <c r="AO120" i="42"/>
  <c r="AE120" i="42"/>
  <c r="AM120" i="42"/>
  <c r="AD120" i="42"/>
  <c r="AL120" i="42"/>
  <c r="AC120" i="42"/>
  <c r="AK120" i="42"/>
  <c r="AB120" i="42"/>
  <c r="AJ120" i="42"/>
  <c r="AA120" i="42"/>
  <c r="AI120" i="42"/>
  <c r="Z120" i="42"/>
  <c r="AH120" i="42"/>
  <c r="Y120" i="42"/>
  <c r="AO119" i="42"/>
  <c r="AE119" i="42"/>
  <c r="AM119" i="42"/>
  <c r="AD119" i="42"/>
  <c r="AC119" i="42"/>
  <c r="AB119" i="42"/>
  <c r="AJ119" i="42"/>
  <c r="AA119" i="42"/>
  <c r="AI119" i="42"/>
  <c r="Z119" i="42"/>
  <c r="AH119" i="42"/>
  <c r="Y119" i="42"/>
  <c r="AO118" i="42"/>
  <c r="AE118" i="42"/>
  <c r="AM118" i="42"/>
  <c r="AD118" i="42"/>
  <c r="AC118" i="42"/>
  <c r="AB118" i="42"/>
  <c r="AJ118" i="42"/>
  <c r="AA118" i="42"/>
  <c r="AI118" i="42"/>
  <c r="Z118" i="42"/>
  <c r="AH118" i="42"/>
  <c r="Y118" i="42"/>
  <c r="AO117" i="42"/>
  <c r="AE117" i="42"/>
  <c r="AM117" i="42"/>
  <c r="AD117" i="42"/>
  <c r="AC117" i="42"/>
  <c r="AB117" i="42"/>
  <c r="AJ117" i="42"/>
  <c r="AA117" i="42"/>
  <c r="AI117" i="42"/>
  <c r="Z117" i="42"/>
  <c r="AH117" i="42"/>
  <c r="Y117" i="42"/>
  <c r="AO116" i="42"/>
  <c r="AE116" i="42"/>
  <c r="AM116" i="42"/>
  <c r="AD116" i="42"/>
  <c r="AC116" i="42"/>
  <c r="AB116" i="42"/>
  <c r="AJ116" i="42"/>
  <c r="AA116" i="42"/>
  <c r="AI116" i="42"/>
  <c r="Z116" i="42"/>
  <c r="AH116" i="42"/>
  <c r="Y116" i="42"/>
  <c r="AO115" i="42"/>
  <c r="AE115" i="42"/>
  <c r="AM115" i="42"/>
  <c r="AD115" i="42"/>
  <c r="AC115" i="42"/>
  <c r="AB115" i="42"/>
  <c r="AJ115" i="42"/>
  <c r="AA115" i="42"/>
  <c r="AI115" i="42"/>
  <c r="Z115" i="42"/>
  <c r="AH115" i="42"/>
  <c r="Y115" i="42"/>
  <c r="AO114" i="42"/>
  <c r="AE114" i="42"/>
  <c r="AM114" i="42"/>
  <c r="AD114" i="42"/>
  <c r="AC114" i="42"/>
  <c r="AB114" i="42"/>
  <c r="AJ114" i="42"/>
  <c r="AA114" i="42"/>
  <c r="AI114" i="42"/>
  <c r="Z114" i="42"/>
  <c r="AH114" i="42"/>
  <c r="Y114" i="42"/>
  <c r="AO113" i="42"/>
  <c r="AE113" i="42"/>
  <c r="AM113" i="42"/>
  <c r="AD113" i="42"/>
  <c r="AL113" i="42"/>
  <c r="AC113" i="42"/>
  <c r="AK113" i="42"/>
  <c r="AB113" i="42"/>
  <c r="AJ113" i="42"/>
  <c r="AA113" i="42"/>
  <c r="AI113" i="42"/>
  <c r="Z113" i="42"/>
  <c r="AH113" i="42"/>
  <c r="Y113" i="42"/>
  <c r="AO112" i="42"/>
  <c r="AE112" i="42"/>
  <c r="AM112" i="42"/>
  <c r="AD112" i="42"/>
  <c r="AC112" i="42"/>
  <c r="AB112" i="42"/>
  <c r="AJ112" i="42"/>
  <c r="AA112" i="42"/>
  <c r="AI112" i="42"/>
  <c r="Z112" i="42"/>
  <c r="AH112" i="42"/>
  <c r="Y112" i="42"/>
  <c r="AO111" i="42"/>
  <c r="AE111" i="42"/>
  <c r="AM111" i="42"/>
  <c r="AD111" i="42"/>
  <c r="AC111" i="42"/>
  <c r="AB111" i="42"/>
  <c r="AJ111" i="42"/>
  <c r="AA111" i="42"/>
  <c r="AI111" i="42"/>
  <c r="Z111" i="42"/>
  <c r="AH111" i="42"/>
  <c r="Y111" i="42"/>
  <c r="AO110" i="42"/>
  <c r="AE110" i="42"/>
  <c r="AM110" i="42"/>
  <c r="AD110" i="42"/>
  <c r="AC110" i="42"/>
  <c r="AB110" i="42"/>
  <c r="AJ110" i="42"/>
  <c r="AA110" i="42"/>
  <c r="AI110" i="42"/>
  <c r="Z110" i="42"/>
  <c r="AH110" i="42"/>
  <c r="Y110" i="42"/>
  <c r="AO109" i="42"/>
  <c r="AE109" i="42"/>
  <c r="AM109" i="42"/>
  <c r="AD109" i="42"/>
  <c r="AC109" i="42"/>
  <c r="AB109" i="42"/>
  <c r="AJ109" i="42"/>
  <c r="AA109" i="42"/>
  <c r="AI109" i="42"/>
  <c r="Z109" i="42"/>
  <c r="AH109" i="42"/>
  <c r="Y109" i="42"/>
  <c r="AO108" i="42"/>
  <c r="AE108" i="42"/>
  <c r="AM108" i="42"/>
  <c r="AD108" i="42"/>
  <c r="AC108" i="42"/>
  <c r="AB108" i="42"/>
  <c r="AJ108" i="42"/>
  <c r="AA108" i="42"/>
  <c r="AI108" i="42"/>
  <c r="Z108" i="42"/>
  <c r="AH108" i="42"/>
  <c r="Y108" i="42"/>
  <c r="AO107" i="42"/>
  <c r="AE107" i="42"/>
  <c r="AM107" i="42"/>
  <c r="AD107" i="42"/>
  <c r="AC107" i="42"/>
  <c r="AB107" i="42"/>
  <c r="AJ107" i="42"/>
  <c r="AA107" i="42"/>
  <c r="AI107" i="42"/>
  <c r="Z107" i="42"/>
  <c r="AH107" i="42"/>
  <c r="Y107" i="42"/>
  <c r="AO106" i="42"/>
  <c r="AE106" i="42"/>
  <c r="AM106" i="42"/>
  <c r="AD106" i="42"/>
  <c r="AC106" i="42"/>
  <c r="AB106" i="42"/>
  <c r="AJ106" i="42"/>
  <c r="AA106" i="42"/>
  <c r="AI106" i="42"/>
  <c r="Z106" i="42"/>
  <c r="AH106" i="42"/>
  <c r="Y106" i="42"/>
  <c r="AO105" i="42"/>
  <c r="AE105" i="42"/>
  <c r="AM105" i="42"/>
  <c r="AD105" i="42"/>
  <c r="AC105" i="42"/>
  <c r="AB105" i="42"/>
  <c r="AJ105" i="42"/>
  <c r="AA105" i="42"/>
  <c r="AI105" i="42"/>
  <c r="Z105" i="42"/>
  <c r="AH105" i="42"/>
  <c r="Y105" i="42"/>
  <c r="AO104" i="42"/>
  <c r="AE104" i="42"/>
  <c r="AM104" i="42"/>
  <c r="AD104" i="42"/>
  <c r="AC104" i="42"/>
  <c r="AB104" i="42"/>
  <c r="AJ104" i="42"/>
  <c r="AA104" i="42"/>
  <c r="AI104" i="42"/>
  <c r="Z104" i="42"/>
  <c r="AH104" i="42"/>
  <c r="Y104" i="42"/>
  <c r="AO103" i="42"/>
  <c r="AE103" i="42"/>
  <c r="AM103" i="42"/>
  <c r="AD103" i="42"/>
  <c r="AC103" i="42"/>
  <c r="AB103" i="42"/>
  <c r="AJ103" i="42"/>
  <c r="AA103" i="42"/>
  <c r="AI103" i="42"/>
  <c r="Z103" i="42"/>
  <c r="AH103" i="42"/>
  <c r="Y103" i="42"/>
  <c r="AO102" i="42"/>
  <c r="AE102" i="42"/>
  <c r="AM102" i="42"/>
  <c r="AD102" i="42"/>
  <c r="AC102" i="42"/>
  <c r="AB102" i="42"/>
  <c r="AJ102" i="42"/>
  <c r="AA102" i="42"/>
  <c r="AI102" i="42"/>
  <c r="Z102" i="42"/>
  <c r="AH102" i="42"/>
  <c r="Y102" i="42"/>
  <c r="AO101" i="42"/>
  <c r="AE101" i="42"/>
  <c r="AM101" i="42"/>
  <c r="AD101" i="42"/>
  <c r="AC101" i="42"/>
  <c r="AB101" i="42"/>
  <c r="AJ101" i="42"/>
  <c r="AA101" i="42"/>
  <c r="AI101" i="42"/>
  <c r="Z101" i="42"/>
  <c r="AH101" i="42"/>
  <c r="Y101" i="42"/>
  <c r="AO100" i="42"/>
  <c r="AE100" i="42"/>
  <c r="AM100" i="42"/>
  <c r="AD100" i="42"/>
  <c r="AC100" i="42"/>
  <c r="AB100" i="42"/>
  <c r="AJ100" i="42"/>
  <c r="AA100" i="42"/>
  <c r="AI100" i="42"/>
  <c r="Z100" i="42"/>
  <c r="AH100" i="42"/>
  <c r="Y100" i="42"/>
  <c r="AO99" i="42"/>
  <c r="AE99" i="42"/>
  <c r="AM99" i="42"/>
  <c r="AD99" i="42"/>
  <c r="AL99" i="42"/>
  <c r="AC99" i="42"/>
  <c r="AK99" i="42"/>
  <c r="AB99" i="42"/>
  <c r="AJ99" i="42"/>
  <c r="AA99" i="42"/>
  <c r="AI99" i="42"/>
  <c r="Z99" i="42"/>
  <c r="AH99" i="42"/>
  <c r="Y99" i="42"/>
  <c r="AO98" i="42"/>
  <c r="AE98" i="42"/>
  <c r="AM98" i="42"/>
  <c r="AD98" i="42"/>
  <c r="AL98" i="42"/>
  <c r="AC98" i="42"/>
  <c r="AK98" i="42"/>
  <c r="AB98" i="42"/>
  <c r="AJ98" i="42"/>
  <c r="AA98" i="42"/>
  <c r="AI98" i="42"/>
  <c r="Z98" i="42"/>
  <c r="AH98" i="42"/>
  <c r="Y98" i="42"/>
  <c r="AO97" i="42"/>
  <c r="AE97" i="42"/>
  <c r="AM97" i="42"/>
  <c r="AD97" i="42"/>
  <c r="AL97" i="42"/>
  <c r="AC97" i="42"/>
  <c r="AK97" i="42"/>
  <c r="AB97" i="42"/>
  <c r="AJ97" i="42"/>
  <c r="AA97" i="42"/>
  <c r="AI97" i="42"/>
  <c r="Z97" i="42"/>
  <c r="AH97" i="42"/>
  <c r="Y97" i="42"/>
  <c r="AO96" i="42"/>
  <c r="AE96" i="42"/>
  <c r="AM96" i="42"/>
  <c r="AD96" i="42"/>
  <c r="AL96" i="42"/>
  <c r="AC96" i="42"/>
  <c r="AK96" i="42"/>
  <c r="AB96" i="42"/>
  <c r="AJ96" i="42"/>
  <c r="AA96" i="42"/>
  <c r="AI96" i="42"/>
  <c r="Z96" i="42"/>
  <c r="AH96" i="42"/>
  <c r="Y96" i="42"/>
  <c r="AO95" i="42"/>
  <c r="AE95" i="42"/>
  <c r="AM95" i="42"/>
  <c r="AD95" i="42"/>
  <c r="AL95" i="42"/>
  <c r="AC95" i="42"/>
  <c r="AK95" i="42"/>
  <c r="AB95" i="42"/>
  <c r="AJ95" i="42"/>
  <c r="AA95" i="42"/>
  <c r="AI95" i="42"/>
  <c r="Z95" i="42"/>
  <c r="AH95" i="42"/>
  <c r="Y95" i="42"/>
  <c r="AO94" i="42"/>
  <c r="AE94" i="42"/>
  <c r="AM94" i="42"/>
  <c r="AD94" i="42"/>
  <c r="AL94" i="42"/>
  <c r="AC94" i="42"/>
  <c r="AK94" i="42"/>
  <c r="AB94" i="42"/>
  <c r="AJ94" i="42"/>
  <c r="AA94" i="42"/>
  <c r="AI94" i="42"/>
  <c r="Z94" i="42"/>
  <c r="AH94" i="42"/>
  <c r="Y94" i="42"/>
  <c r="AO93" i="42"/>
  <c r="AE93" i="42"/>
  <c r="AM93" i="42"/>
  <c r="AD93" i="42"/>
  <c r="AL93" i="42"/>
  <c r="AC93" i="42"/>
  <c r="AK93" i="42"/>
  <c r="AB93" i="42"/>
  <c r="AJ93" i="42"/>
  <c r="AA93" i="42"/>
  <c r="AI93" i="42"/>
  <c r="Z93" i="42"/>
  <c r="AH93" i="42"/>
  <c r="Y93" i="42"/>
  <c r="AO92" i="42"/>
  <c r="AE92" i="42"/>
  <c r="AM92" i="42"/>
  <c r="AD92" i="42"/>
  <c r="AL92" i="42"/>
  <c r="AC92" i="42"/>
  <c r="AK92" i="42"/>
  <c r="AB92" i="42"/>
  <c r="AJ92" i="42"/>
  <c r="AA92" i="42"/>
  <c r="AI92" i="42"/>
  <c r="Z92" i="42"/>
  <c r="AH92" i="42"/>
  <c r="Y92" i="42"/>
  <c r="AO91" i="42"/>
  <c r="AE91" i="42"/>
  <c r="AM91" i="42"/>
  <c r="AD91" i="42"/>
  <c r="AL91" i="42"/>
  <c r="AC91" i="42"/>
  <c r="AK91" i="42"/>
  <c r="AB91" i="42"/>
  <c r="AJ91" i="42"/>
  <c r="AA91" i="42"/>
  <c r="AI91" i="42"/>
  <c r="Z91" i="42"/>
  <c r="AH91" i="42"/>
  <c r="Y91" i="42"/>
  <c r="AO90" i="42"/>
  <c r="AE90" i="42"/>
  <c r="AM90" i="42"/>
  <c r="AD90" i="42"/>
  <c r="AL90" i="42"/>
  <c r="AC90" i="42"/>
  <c r="AK90" i="42"/>
  <c r="AB90" i="42"/>
  <c r="AJ90" i="42"/>
  <c r="AA90" i="42"/>
  <c r="AI90" i="42"/>
  <c r="Z90" i="42"/>
  <c r="AH90" i="42"/>
  <c r="Y90" i="42"/>
  <c r="AO89" i="42"/>
  <c r="AE89" i="42"/>
  <c r="AM89" i="42"/>
  <c r="AD89" i="42"/>
  <c r="AL89" i="42"/>
  <c r="AC89" i="42"/>
  <c r="AK89" i="42"/>
  <c r="AB89" i="42"/>
  <c r="AJ89" i="42"/>
  <c r="AA89" i="42"/>
  <c r="AI89" i="42"/>
  <c r="Z89" i="42"/>
  <c r="AH89" i="42"/>
  <c r="Y89" i="42"/>
  <c r="AO88" i="42"/>
  <c r="AE88" i="42"/>
  <c r="AM88" i="42"/>
  <c r="AD88" i="42"/>
  <c r="AL88" i="42"/>
  <c r="AC88" i="42"/>
  <c r="AK88" i="42"/>
  <c r="AB88" i="42"/>
  <c r="AJ88" i="42"/>
  <c r="AA88" i="42"/>
  <c r="AI88" i="42"/>
  <c r="Z88" i="42"/>
  <c r="AH88" i="42"/>
  <c r="Y88" i="42"/>
  <c r="AO87" i="42"/>
  <c r="AE87" i="42"/>
  <c r="AM87" i="42"/>
  <c r="AD87" i="42"/>
  <c r="AL87" i="42"/>
  <c r="AC87" i="42"/>
  <c r="AK87" i="42"/>
  <c r="AB87" i="42"/>
  <c r="AJ87" i="42"/>
  <c r="AA87" i="42"/>
  <c r="AI87" i="42"/>
  <c r="Z87" i="42"/>
  <c r="AH87" i="42"/>
  <c r="Y87" i="42"/>
  <c r="AO86" i="42"/>
  <c r="AE86" i="42"/>
  <c r="AM86" i="42"/>
  <c r="AD86" i="42"/>
  <c r="AL86" i="42"/>
  <c r="AC86" i="42"/>
  <c r="AK86" i="42"/>
  <c r="AB86" i="42"/>
  <c r="AJ86" i="42"/>
  <c r="AA86" i="42"/>
  <c r="AI86" i="42"/>
  <c r="Z86" i="42"/>
  <c r="AH86" i="42"/>
  <c r="Y86" i="42"/>
  <c r="AO85" i="42"/>
  <c r="AE85" i="42"/>
  <c r="AM85" i="42"/>
  <c r="AD85" i="42"/>
  <c r="AL85" i="42"/>
  <c r="AC85" i="42"/>
  <c r="AK85" i="42"/>
  <c r="AB85" i="42"/>
  <c r="AJ85" i="42"/>
  <c r="AA85" i="42"/>
  <c r="AI85" i="42"/>
  <c r="Z85" i="42"/>
  <c r="AH85" i="42"/>
  <c r="Y85" i="42"/>
  <c r="AO84" i="42"/>
  <c r="AE84" i="42"/>
  <c r="AM84" i="42"/>
  <c r="AD84" i="42"/>
  <c r="AL84" i="42"/>
  <c r="AC84" i="42"/>
  <c r="AK84" i="42"/>
  <c r="AB84" i="42"/>
  <c r="AJ84" i="42"/>
  <c r="AA84" i="42"/>
  <c r="AI84" i="42"/>
  <c r="Z84" i="42"/>
  <c r="AH84" i="42"/>
  <c r="Y84" i="42"/>
  <c r="AO83" i="42"/>
  <c r="AE83" i="42"/>
  <c r="AM83" i="42"/>
  <c r="AD83" i="42"/>
  <c r="AL83" i="42"/>
  <c r="AC83" i="42"/>
  <c r="AK83" i="42"/>
  <c r="AB83" i="42"/>
  <c r="AJ83" i="42"/>
  <c r="AA83" i="42"/>
  <c r="AI83" i="42"/>
  <c r="Z83" i="42"/>
  <c r="AH83" i="42"/>
  <c r="Y83" i="42"/>
  <c r="AO82" i="42"/>
  <c r="AE82" i="42"/>
  <c r="AM82" i="42"/>
  <c r="AD82" i="42"/>
  <c r="AL82" i="42"/>
  <c r="AC82" i="42"/>
  <c r="AK82" i="42"/>
  <c r="AB82" i="42"/>
  <c r="AJ82" i="42"/>
  <c r="AA82" i="42"/>
  <c r="AI82" i="42"/>
  <c r="Z82" i="42"/>
  <c r="AH82" i="42"/>
  <c r="Y82" i="42"/>
  <c r="AO81" i="42"/>
  <c r="AE81" i="42"/>
  <c r="AM81" i="42"/>
  <c r="AD81" i="42"/>
  <c r="AL81" i="42"/>
  <c r="AC81" i="42"/>
  <c r="AK81" i="42"/>
  <c r="AB81" i="42"/>
  <c r="AJ81" i="42"/>
  <c r="AA81" i="42"/>
  <c r="AI81" i="42"/>
  <c r="Z81" i="42"/>
  <c r="AH81" i="42"/>
  <c r="Y81" i="42"/>
  <c r="AO80" i="42"/>
  <c r="AE80" i="42"/>
  <c r="AM80" i="42"/>
  <c r="AD80" i="42"/>
  <c r="AL80" i="42"/>
  <c r="AC80" i="42"/>
  <c r="AK80" i="42"/>
  <c r="AB80" i="42"/>
  <c r="AJ80" i="42"/>
  <c r="AA80" i="42"/>
  <c r="AI80" i="42"/>
  <c r="Z80" i="42"/>
  <c r="AH80" i="42"/>
  <c r="Y80" i="42"/>
  <c r="AO79" i="42"/>
  <c r="AE79" i="42"/>
  <c r="AM79" i="42"/>
  <c r="AD79" i="42"/>
  <c r="AL79" i="42"/>
  <c r="AC79" i="42"/>
  <c r="AK79" i="42"/>
  <c r="AB79" i="42"/>
  <c r="AJ79" i="42"/>
  <c r="AA79" i="42"/>
  <c r="AI79" i="42"/>
  <c r="Z79" i="42"/>
  <c r="AH79" i="42"/>
  <c r="Y79" i="42"/>
  <c r="AO78" i="42"/>
  <c r="AE78" i="42"/>
  <c r="AM78" i="42"/>
  <c r="AD78" i="42"/>
  <c r="AL78" i="42"/>
  <c r="AC78" i="42"/>
  <c r="AK78" i="42"/>
  <c r="AB78" i="42"/>
  <c r="AJ78" i="42"/>
  <c r="AA78" i="42"/>
  <c r="AI78" i="42"/>
  <c r="Z78" i="42"/>
  <c r="AH78" i="42"/>
  <c r="Y78" i="42"/>
  <c r="AO77" i="42"/>
  <c r="AE77" i="42"/>
  <c r="AM77" i="42"/>
  <c r="AD77" i="42"/>
  <c r="AL77" i="42"/>
  <c r="AC77" i="42"/>
  <c r="AK77" i="42"/>
  <c r="AB77" i="42"/>
  <c r="AJ77" i="42"/>
  <c r="AA77" i="42"/>
  <c r="AI77" i="42"/>
  <c r="Z77" i="42"/>
  <c r="AH77" i="42"/>
  <c r="Y77" i="42"/>
  <c r="AO76" i="42"/>
  <c r="AE76" i="42"/>
  <c r="AM76" i="42"/>
  <c r="AD76" i="42"/>
  <c r="AL76" i="42"/>
  <c r="AC76" i="42"/>
  <c r="AK76" i="42"/>
  <c r="AB76" i="42"/>
  <c r="AJ76" i="42"/>
  <c r="AA76" i="42"/>
  <c r="AI76" i="42"/>
  <c r="Z76" i="42"/>
  <c r="AH76" i="42"/>
  <c r="Y76" i="42"/>
  <c r="AO75" i="42"/>
  <c r="AE75" i="42"/>
  <c r="AM75" i="42"/>
  <c r="AD75" i="42"/>
  <c r="AL75" i="42"/>
  <c r="AC75" i="42"/>
  <c r="AK75" i="42"/>
  <c r="AB75" i="42"/>
  <c r="AJ75" i="42"/>
  <c r="AA75" i="42"/>
  <c r="AI75" i="42"/>
  <c r="Z75" i="42"/>
  <c r="AH75" i="42"/>
  <c r="Y75" i="42"/>
  <c r="AO74" i="42"/>
  <c r="AE74" i="42"/>
  <c r="AM74" i="42"/>
  <c r="AD74" i="42"/>
  <c r="AL74" i="42"/>
  <c r="AC74" i="42"/>
  <c r="AK74" i="42"/>
  <c r="AB74" i="42"/>
  <c r="AJ74" i="42"/>
  <c r="AA74" i="42"/>
  <c r="AI74" i="42"/>
  <c r="Z74" i="42"/>
  <c r="AH74" i="42"/>
  <c r="Y74" i="42"/>
  <c r="AO73" i="42"/>
  <c r="AE73" i="42"/>
  <c r="AM73" i="42"/>
  <c r="AD73" i="42"/>
  <c r="AL73" i="42"/>
  <c r="AC73" i="42"/>
  <c r="AK73" i="42"/>
  <c r="AB73" i="42"/>
  <c r="AJ73" i="42"/>
  <c r="AA73" i="42"/>
  <c r="AI73" i="42"/>
  <c r="Z73" i="42"/>
  <c r="AH73" i="42"/>
  <c r="Y73" i="42"/>
  <c r="AO72" i="42"/>
  <c r="AE72" i="42"/>
  <c r="AM72" i="42"/>
  <c r="AD72" i="42"/>
  <c r="AL72" i="42"/>
  <c r="AC72" i="42"/>
  <c r="AK72" i="42"/>
  <c r="AB72" i="42"/>
  <c r="AJ72" i="42"/>
  <c r="AA72" i="42"/>
  <c r="AI72" i="42"/>
  <c r="Z72" i="42"/>
  <c r="AH72" i="42"/>
  <c r="Y72" i="42"/>
  <c r="AO71" i="42"/>
  <c r="AE71" i="42"/>
  <c r="AM71" i="42"/>
  <c r="AD71" i="42"/>
  <c r="AL71" i="42"/>
  <c r="AC71" i="42"/>
  <c r="AK71" i="42"/>
  <c r="AB71" i="42"/>
  <c r="AJ71" i="42"/>
  <c r="AA71" i="42"/>
  <c r="AI71" i="42"/>
  <c r="Z71" i="42"/>
  <c r="AH71" i="42"/>
  <c r="Y71" i="42"/>
  <c r="AO70" i="42"/>
  <c r="AE70" i="42"/>
  <c r="AM70" i="42"/>
  <c r="AD70" i="42"/>
  <c r="AL70" i="42"/>
  <c r="AC70" i="42"/>
  <c r="AK70" i="42"/>
  <c r="AB70" i="42"/>
  <c r="AJ70" i="42"/>
  <c r="AA70" i="42"/>
  <c r="AI70" i="42"/>
  <c r="Z70" i="42"/>
  <c r="AH70" i="42"/>
  <c r="Y70" i="42"/>
  <c r="AO69" i="42"/>
  <c r="AE69" i="42"/>
  <c r="AM69" i="42"/>
  <c r="AD69" i="42"/>
  <c r="AL69" i="42"/>
  <c r="AC69" i="42"/>
  <c r="AK69" i="42"/>
  <c r="AB69" i="42"/>
  <c r="AJ69" i="42"/>
  <c r="AA69" i="42"/>
  <c r="AI69" i="42"/>
  <c r="Z69" i="42"/>
  <c r="AH69" i="42"/>
  <c r="Y69" i="42"/>
  <c r="AO68" i="42"/>
  <c r="AE68" i="42"/>
  <c r="AM68" i="42"/>
  <c r="AD68" i="42"/>
  <c r="AL68" i="42"/>
  <c r="AC68" i="42"/>
  <c r="AK68" i="42"/>
  <c r="AB68" i="42"/>
  <c r="AJ68" i="42"/>
  <c r="AA68" i="42"/>
  <c r="AI68" i="42"/>
  <c r="Z68" i="42"/>
  <c r="AH68" i="42"/>
  <c r="Y68" i="42"/>
  <c r="AO67" i="42"/>
  <c r="AE67" i="42"/>
  <c r="AM67" i="42"/>
  <c r="AD67" i="42"/>
  <c r="AL67" i="42"/>
  <c r="AC67" i="42"/>
  <c r="AK67" i="42"/>
  <c r="AB67" i="42"/>
  <c r="AJ67" i="42"/>
  <c r="AA67" i="42"/>
  <c r="AI67" i="42"/>
  <c r="Z67" i="42"/>
  <c r="AH67" i="42"/>
  <c r="Y67" i="42"/>
  <c r="AO66" i="42"/>
  <c r="AE66" i="42"/>
  <c r="AM66" i="42"/>
  <c r="AD66" i="42"/>
  <c r="AL66" i="42"/>
  <c r="AC66" i="42"/>
  <c r="AK66" i="42"/>
  <c r="AB66" i="42"/>
  <c r="AJ66" i="42"/>
  <c r="AA66" i="42"/>
  <c r="AI66" i="42"/>
  <c r="Z66" i="42"/>
  <c r="AH66" i="42"/>
  <c r="Y66" i="42"/>
  <c r="AO65" i="42"/>
  <c r="AE65" i="42"/>
  <c r="AM65" i="42"/>
  <c r="AD65" i="42"/>
  <c r="AL65" i="42"/>
  <c r="AC65" i="42"/>
  <c r="AK65" i="42"/>
  <c r="AB65" i="42"/>
  <c r="AJ65" i="42"/>
  <c r="AA65" i="42"/>
  <c r="AI65" i="42"/>
  <c r="Z65" i="42"/>
  <c r="AH65" i="42"/>
  <c r="Y65" i="42"/>
  <c r="AO64" i="42"/>
  <c r="AE64" i="42"/>
  <c r="AM64" i="42"/>
  <c r="AD64" i="42"/>
  <c r="AL64" i="42"/>
  <c r="AC64" i="42"/>
  <c r="AK64" i="42"/>
  <c r="AB64" i="42"/>
  <c r="AJ64" i="42"/>
  <c r="AA64" i="42"/>
  <c r="AI64" i="42"/>
  <c r="Z64" i="42"/>
  <c r="AH64" i="42"/>
  <c r="Y64" i="42"/>
  <c r="AO63" i="42"/>
  <c r="AE63" i="42"/>
  <c r="AM63" i="42"/>
  <c r="AD63" i="42"/>
  <c r="AL63" i="42"/>
  <c r="AC63" i="42"/>
  <c r="AK63" i="42"/>
  <c r="AB63" i="42"/>
  <c r="AJ63" i="42"/>
  <c r="AA63" i="42"/>
  <c r="AI63" i="42"/>
  <c r="Z63" i="42"/>
  <c r="AH63" i="42"/>
  <c r="Y63" i="42"/>
  <c r="AO62" i="42"/>
  <c r="AE62" i="42"/>
  <c r="AM62" i="42"/>
  <c r="AD62" i="42"/>
  <c r="AL62" i="42"/>
  <c r="AC62" i="42"/>
  <c r="AK62" i="42"/>
  <c r="AB62" i="42"/>
  <c r="AJ62" i="42"/>
  <c r="AA62" i="42"/>
  <c r="AI62" i="42"/>
  <c r="Z62" i="42"/>
  <c r="AH62" i="42"/>
  <c r="Y62" i="42"/>
  <c r="AO61" i="42"/>
  <c r="AE61" i="42"/>
  <c r="AM61" i="42"/>
  <c r="AD61" i="42"/>
  <c r="AL61" i="42"/>
  <c r="AC61" i="42"/>
  <c r="AK61" i="42"/>
  <c r="AB61" i="42"/>
  <c r="AJ61" i="42"/>
  <c r="AA61" i="42"/>
  <c r="AI61" i="42"/>
  <c r="Z61" i="42"/>
  <c r="AH61" i="42"/>
  <c r="Y61" i="42"/>
  <c r="AG61" i="42"/>
  <c r="AO60" i="42"/>
  <c r="AE60" i="42"/>
  <c r="AM60" i="42" s="1"/>
  <c r="AD60" i="42"/>
  <c r="AL60" i="42" s="1"/>
  <c r="AC60" i="42"/>
  <c r="AK60" i="42" s="1"/>
  <c r="AB60" i="42"/>
  <c r="AJ60" i="42" s="1"/>
  <c r="AA60" i="42"/>
  <c r="Z60" i="42"/>
  <c r="AH60" i="42"/>
  <c r="Y60" i="42"/>
  <c r="AG60" i="42"/>
  <c r="AO59" i="42"/>
  <c r="AE59" i="42"/>
  <c r="AM59" i="42" s="1"/>
  <c r="AD59" i="42"/>
  <c r="AL59" i="42"/>
  <c r="AC59" i="42"/>
  <c r="AK59" i="42" s="1"/>
  <c r="AB59" i="42"/>
  <c r="AJ59" i="42" s="1"/>
  <c r="AA59" i="42"/>
  <c r="Z59" i="42"/>
  <c r="AH59" i="42"/>
  <c r="Y59" i="42"/>
  <c r="AG59" i="42" s="1"/>
  <c r="AO58" i="42"/>
  <c r="AE58" i="42"/>
  <c r="AM58" i="42" s="1"/>
  <c r="AD58" i="42"/>
  <c r="AL58" i="42" s="1"/>
  <c r="AC58" i="42"/>
  <c r="AK58" i="42" s="1"/>
  <c r="AB58" i="42"/>
  <c r="AJ58" i="42" s="1"/>
  <c r="AA58" i="42"/>
  <c r="Z58" i="42"/>
  <c r="AH58" i="42"/>
  <c r="Y58" i="42"/>
  <c r="AG58" i="42"/>
  <c r="AO57" i="42"/>
  <c r="AE57" i="42"/>
  <c r="AM57" i="42" s="1"/>
  <c r="AD57" i="42"/>
  <c r="AL57" i="42" s="1"/>
  <c r="AC57" i="42"/>
  <c r="AK57" i="42" s="1"/>
  <c r="AB57" i="42"/>
  <c r="AJ57" i="42"/>
  <c r="AA57" i="42"/>
  <c r="Z57" i="42"/>
  <c r="AH57" i="42"/>
  <c r="Y57" i="42"/>
  <c r="AG57" i="42"/>
  <c r="AO56" i="42"/>
  <c r="AE56" i="42"/>
  <c r="AM56" i="42"/>
  <c r="AD56" i="42"/>
  <c r="AL56" i="42" s="1"/>
  <c r="AC56" i="42"/>
  <c r="AK56" i="42" s="1"/>
  <c r="AB56" i="42"/>
  <c r="AJ56" i="42" s="1"/>
  <c r="AA56" i="42"/>
  <c r="Z56" i="42"/>
  <c r="AH56" i="42" s="1"/>
  <c r="Y56" i="42"/>
  <c r="AG56" i="42"/>
  <c r="AO55" i="42"/>
  <c r="AE55" i="42"/>
  <c r="AM55" i="42" s="1"/>
  <c r="AD55" i="42"/>
  <c r="AL55" i="42" s="1"/>
  <c r="AC55" i="42"/>
  <c r="AK55" i="42" s="1"/>
  <c r="AB55" i="42"/>
  <c r="AJ55" i="42" s="1"/>
  <c r="AA55" i="42"/>
  <c r="Z55" i="42"/>
  <c r="AH55" i="42"/>
  <c r="Y55" i="42"/>
  <c r="AG55" i="42" s="1"/>
  <c r="AO54" i="42"/>
  <c r="AE54" i="42"/>
  <c r="AM54" i="42" s="1"/>
  <c r="AD54" i="42"/>
  <c r="AL54" i="42" s="1"/>
  <c r="AC54" i="42"/>
  <c r="AK54" i="42"/>
  <c r="AB54" i="42"/>
  <c r="AJ54" i="42" s="1"/>
  <c r="AA54" i="42"/>
  <c r="Z54" i="42"/>
  <c r="AH54" i="42"/>
  <c r="Y54" i="42"/>
  <c r="AG54" i="42"/>
  <c r="AO53" i="42"/>
  <c r="AE53" i="42"/>
  <c r="AM53" i="42" s="1"/>
  <c r="AD53" i="42"/>
  <c r="AL53" i="42" s="1"/>
  <c r="AC53" i="42"/>
  <c r="AK53" i="42" s="1"/>
  <c r="AB53" i="42"/>
  <c r="AJ53" i="42" s="1"/>
  <c r="AA53" i="42"/>
  <c r="Z53" i="42"/>
  <c r="AH53" i="42"/>
  <c r="Y53" i="42"/>
  <c r="AG53" i="42"/>
  <c r="AO52" i="42"/>
  <c r="AE52" i="42"/>
  <c r="AM52" i="42" s="1"/>
  <c r="AD52" i="42"/>
  <c r="AL52" i="42" s="1"/>
  <c r="AC52" i="42"/>
  <c r="AK52" i="42" s="1"/>
  <c r="AB52" i="42"/>
  <c r="AJ52" i="42" s="1"/>
  <c r="AA52" i="42"/>
  <c r="Z52" i="42"/>
  <c r="AH52" i="42"/>
  <c r="Y52" i="42"/>
  <c r="AG52" i="42"/>
  <c r="AO51" i="42"/>
  <c r="AE51" i="42"/>
  <c r="AM51" i="42" s="1"/>
  <c r="AD51" i="42"/>
  <c r="AL51" i="42"/>
  <c r="AC51" i="42"/>
  <c r="AK51" i="42" s="1"/>
  <c r="AB51" i="42"/>
  <c r="AJ51" i="42" s="1"/>
  <c r="AA51" i="42"/>
  <c r="Z51" i="42"/>
  <c r="AH51" i="42"/>
  <c r="Y51" i="42"/>
  <c r="AG51" i="42" s="1"/>
  <c r="AO50" i="42"/>
  <c r="AE50" i="42"/>
  <c r="AM50" i="42" s="1"/>
  <c r="AD50" i="42"/>
  <c r="AL50" i="42" s="1"/>
  <c r="AC50" i="42"/>
  <c r="AK50" i="42" s="1"/>
  <c r="AB50" i="42"/>
  <c r="AJ50" i="42" s="1"/>
  <c r="AA50" i="42"/>
  <c r="Z50" i="42"/>
  <c r="AH50" i="42"/>
  <c r="Y50" i="42"/>
  <c r="AG50" i="42"/>
  <c r="AO49" i="42"/>
  <c r="AE49" i="42"/>
  <c r="AM49" i="42" s="1"/>
  <c r="AD49" i="42"/>
  <c r="AL49" i="42" s="1"/>
  <c r="AC49" i="42"/>
  <c r="AK49" i="42" s="1"/>
  <c r="AB49" i="42"/>
  <c r="AJ49" i="42"/>
  <c r="AA49" i="42"/>
  <c r="Z49" i="42"/>
  <c r="AH49" i="42"/>
  <c r="Y49" i="42"/>
  <c r="AG49" i="42"/>
  <c r="AO48" i="42"/>
  <c r="AE48" i="42"/>
  <c r="AM48" i="42"/>
  <c r="AD48" i="42"/>
  <c r="AL48" i="42" s="1"/>
  <c r="AC48" i="42"/>
  <c r="AK48" i="42" s="1"/>
  <c r="AB48" i="42"/>
  <c r="AJ48" i="42" s="1"/>
  <c r="AA48" i="42"/>
  <c r="Z48" i="42"/>
  <c r="Y48" i="42"/>
  <c r="AG48" i="42" s="1"/>
  <c r="AO47" i="42"/>
  <c r="AE47" i="42"/>
  <c r="AM47" i="42"/>
  <c r="AD47" i="42"/>
  <c r="AL47" i="42"/>
  <c r="AC47" i="42"/>
  <c r="AK47" i="42"/>
  <c r="AB47" i="42"/>
  <c r="AJ47" i="42"/>
  <c r="AA47" i="42"/>
  <c r="Z47" i="42"/>
  <c r="Y47" i="42"/>
  <c r="AG47" i="42"/>
  <c r="AO46" i="42"/>
  <c r="AE46" i="42"/>
  <c r="AM46" i="42" s="1"/>
  <c r="AD46" i="42"/>
  <c r="AL46" i="42" s="1"/>
  <c r="AC46" i="42"/>
  <c r="AK46" i="42" s="1"/>
  <c r="AB46" i="42"/>
  <c r="AJ46" i="42"/>
  <c r="AA46" i="42"/>
  <c r="Z46" i="42"/>
  <c r="Y46" i="42"/>
  <c r="AG46" i="42" s="1"/>
  <c r="AO45" i="42"/>
  <c r="AE45" i="42"/>
  <c r="AM45" i="42"/>
  <c r="AD45" i="42"/>
  <c r="AL45" i="42"/>
  <c r="AC45" i="42"/>
  <c r="AK45" i="42"/>
  <c r="AB45" i="42"/>
  <c r="AJ45" i="42"/>
  <c r="AA45" i="42"/>
  <c r="Z45" i="42"/>
  <c r="Y45" i="42"/>
  <c r="AG45" i="42"/>
  <c r="AO44" i="42"/>
  <c r="AE44" i="42"/>
  <c r="AM44" i="42" s="1"/>
  <c r="AD44" i="42"/>
  <c r="AL44" i="42" s="1"/>
  <c r="AC44" i="42"/>
  <c r="AK44" i="42" s="1"/>
  <c r="AB44" i="42"/>
  <c r="AJ44" i="42" s="1"/>
  <c r="AA44" i="42"/>
  <c r="Z44" i="42"/>
  <c r="AH44" i="42"/>
  <c r="Y44" i="42"/>
  <c r="AG44" i="42"/>
  <c r="AO43" i="42"/>
  <c r="AE43" i="42"/>
  <c r="AM43" i="42" s="1"/>
  <c r="AD43" i="42"/>
  <c r="AL43" i="42" s="1"/>
  <c r="AC43" i="42"/>
  <c r="AK43" i="42" s="1"/>
  <c r="AB43" i="42"/>
  <c r="AJ43" i="42"/>
  <c r="AA43" i="42"/>
  <c r="Z43" i="42"/>
  <c r="Y43" i="42"/>
  <c r="AG43" i="42" s="1"/>
  <c r="AO42" i="42"/>
  <c r="AE42" i="42"/>
  <c r="AM42" i="42"/>
  <c r="AD42" i="42"/>
  <c r="AL42" i="42"/>
  <c r="AC42" i="42"/>
  <c r="AK42" i="42"/>
  <c r="AB42" i="42"/>
  <c r="AJ42" i="42"/>
  <c r="AA42" i="42"/>
  <c r="Z42" i="42"/>
  <c r="Y42" i="42"/>
  <c r="AG42" i="42"/>
  <c r="AO41" i="42"/>
  <c r="AE41" i="42"/>
  <c r="AM41" i="42" s="1"/>
  <c r="AD41" i="42"/>
  <c r="AL41" i="42" s="1"/>
  <c r="AC41" i="42"/>
  <c r="AK41" i="42" s="1"/>
  <c r="AB41" i="42"/>
  <c r="AJ41" i="42" s="1"/>
  <c r="AA41" i="42"/>
  <c r="Z41" i="42"/>
  <c r="Y41" i="42"/>
  <c r="AG41" i="42" s="1"/>
  <c r="AO40" i="42"/>
  <c r="AE40" i="42"/>
  <c r="AM40" i="42" s="1"/>
  <c r="AD40" i="42"/>
  <c r="AL40" i="42"/>
  <c r="AC40" i="42"/>
  <c r="AK40" i="42"/>
  <c r="AB40" i="42"/>
  <c r="AJ40" i="42"/>
  <c r="AA40" i="42"/>
  <c r="Z40" i="42"/>
  <c r="AH40" i="42" s="1"/>
  <c r="Y40" i="42"/>
  <c r="AG40" i="42" s="1"/>
  <c r="AO39" i="42"/>
  <c r="AE39" i="42"/>
  <c r="AM39" i="42"/>
  <c r="AD39" i="42"/>
  <c r="AL39" i="42" s="1"/>
  <c r="AC39" i="42"/>
  <c r="AK39" i="42"/>
  <c r="AB39" i="42"/>
  <c r="AJ39" i="42"/>
  <c r="AA39" i="42"/>
  <c r="Z39" i="42"/>
  <c r="Y39" i="42"/>
  <c r="AG39" i="42" s="1"/>
  <c r="AO38" i="42"/>
  <c r="AE38" i="42"/>
  <c r="AM38" i="42" s="1"/>
  <c r="AD38" i="42"/>
  <c r="AL38" i="42" s="1"/>
  <c r="AC38" i="42"/>
  <c r="AK38" i="42"/>
  <c r="AB38" i="42"/>
  <c r="AJ38" i="42" s="1"/>
  <c r="AA38" i="42"/>
  <c r="Z38" i="42"/>
  <c r="Y38" i="42"/>
  <c r="AG38" i="42" s="1"/>
  <c r="AO37" i="42"/>
  <c r="AE37" i="42"/>
  <c r="AM37" i="42"/>
  <c r="AD37" i="42"/>
  <c r="AL37" i="42"/>
  <c r="AC37" i="42"/>
  <c r="AK37" i="42"/>
  <c r="AB37" i="42"/>
  <c r="AJ37" i="42"/>
  <c r="AA37" i="42"/>
  <c r="Z37" i="42"/>
  <c r="Y37" i="42"/>
  <c r="AG37" i="42"/>
  <c r="AO36" i="42"/>
  <c r="AE36" i="42"/>
  <c r="AM36" i="42" s="1"/>
  <c r="AD36" i="42"/>
  <c r="AL36" i="42" s="1"/>
  <c r="AC36" i="42"/>
  <c r="AK36" i="42" s="1"/>
  <c r="AB36" i="42"/>
  <c r="AJ36" i="42" s="1"/>
  <c r="AA36" i="42"/>
  <c r="Z36" i="42"/>
  <c r="Y36" i="42"/>
  <c r="AG36" i="42" s="1"/>
  <c r="AO35" i="42"/>
  <c r="AE35" i="42"/>
  <c r="AM35" i="42"/>
  <c r="AD35" i="42"/>
  <c r="AL35" i="42"/>
  <c r="AC35" i="42"/>
  <c r="AK35" i="42"/>
  <c r="AB35" i="42"/>
  <c r="AJ35" i="42"/>
  <c r="AA35" i="42"/>
  <c r="Z35" i="42"/>
  <c r="AH35" i="42" s="1"/>
  <c r="Y35" i="42"/>
  <c r="AG35" i="42" s="1"/>
  <c r="AO34" i="42"/>
  <c r="AE34" i="42"/>
  <c r="AM34" i="42"/>
  <c r="AD34" i="42"/>
  <c r="AL34" i="42"/>
  <c r="AC34" i="42"/>
  <c r="AK34" i="42"/>
  <c r="AB34" i="42"/>
  <c r="AJ34" i="42"/>
  <c r="AA34" i="42"/>
  <c r="Z34" i="42"/>
  <c r="Y34" i="42"/>
  <c r="AG34" i="42"/>
  <c r="AO33" i="42"/>
  <c r="AE33" i="42"/>
  <c r="AM33" i="42" s="1"/>
  <c r="AD33" i="42"/>
  <c r="AL33" i="42"/>
  <c r="AC33" i="42"/>
  <c r="AK33" i="42" s="1"/>
  <c r="AB33" i="42"/>
  <c r="AJ33" i="42" s="1"/>
  <c r="AA33" i="42"/>
  <c r="Z33" i="42"/>
  <c r="Y33" i="42"/>
  <c r="AG33" i="42"/>
  <c r="AO32" i="42"/>
  <c r="AE32" i="42"/>
  <c r="AM32" i="42"/>
  <c r="AD32" i="42"/>
  <c r="AL32" i="42"/>
  <c r="AC32" i="42"/>
  <c r="AK32" i="42"/>
  <c r="AB32" i="42"/>
  <c r="AJ32" i="42"/>
  <c r="AA32" i="42"/>
  <c r="AI32" i="42"/>
  <c r="Z32" i="42"/>
  <c r="AH32" i="42"/>
  <c r="Y32" i="42"/>
  <c r="AG32" i="42"/>
  <c r="AO31" i="42"/>
  <c r="AE31" i="42"/>
  <c r="AM31" i="42" s="1"/>
  <c r="AD31" i="42"/>
  <c r="AL31" i="42" s="1"/>
  <c r="AC31" i="42"/>
  <c r="AK31" i="42" s="1"/>
  <c r="AB31" i="42"/>
  <c r="AJ31" i="42" s="1"/>
  <c r="AA31" i="42"/>
  <c r="AI31" i="42" s="1"/>
  <c r="Z31" i="42"/>
  <c r="AH31" i="42" s="1"/>
  <c r="Y31" i="42"/>
  <c r="AG31" i="42" s="1"/>
  <c r="AO30" i="42"/>
  <c r="AE30" i="42"/>
  <c r="AM30" i="42"/>
  <c r="AD30" i="42"/>
  <c r="AL30" i="42"/>
  <c r="AC30" i="42"/>
  <c r="AK30" i="42"/>
  <c r="AB30" i="42"/>
  <c r="AA30" i="42"/>
  <c r="AI30" i="42"/>
  <c r="Z30" i="42"/>
  <c r="AH30" i="42" s="1"/>
  <c r="Y30" i="42"/>
  <c r="AG30" i="42" s="1"/>
  <c r="AO29" i="42"/>
  <c r="AE29" i="42"/>
  <c r="AM29" i="42"/>
  <c r="AD29" i="42"/>
  <c r="AL29" i="42"/>
  <c r="AC29" i="42"/>
  <c r="AK29" i="42"/>
  <c r="AB29" i="42"/>
  <c r="AA29" i="42"/>
  <c r="AI29" i="42" s="1"/>
  <c r="Z29" i="42"/>
  <c r="AH29" i="42" s="1"/>
  <c r="Y29" i="42"/>
  <c r="AG29" i="42" s="1"/>
  <c r="AO28" i="42"/>
  <c r="AE28" i="42"/>
  <c r="AM28" i="42"/>
  <c r="AD28" i="42"/>
  <c r="AL28" i="42"/>
  <c r="AC28" i="42"/>
  <c r="AK28" i="42" s="1"/>
  <c r="AB28" i="42"/>
  <c r="AA28" i="42"/>
  <c r="AI28" i="42" s="1"/>
  <c r="Z28" i="42"/>
  <c r="AH28" i="42" s="1"/>
  <c r="Y28" i="42"/>
  <c r="AG28" i="42" s="1"/>
  <c r="AO27" i="42"/>
  <c r="AE27" i="42"/>
  <c r="AM27" i="42"/>
  <c r="AD27" i="42"/>
  <c r="AL27" i="42"/>
  <c r="AC27" i="42"/>
  <c r="AK27" i="42"/>
  <c r="AB27" i="42"/>
  <c r="AA27" i="42"/>
  <c r="AI27" i="42" s="1"/>
  <c r="Z27" i="42"/>
  <c r="AH27" i="42" s="1"/>
  <c r="Y27" i="42"/>
  <c r="AG27" i="42" s="1"/>
  <c r="AO12" i="42"/>
  <c r="AE12" i="42"/>
  <c r="AM12" i="42"/>
  <c r="AD12" i="42"/>
  <c r="AL12" i="42"/>
  <c r="AC12" i="42"/>
  <c r="AK12" i="42"/>
  <c r="AB12" i="42"/>
  <c r="AA12" i="42"/>
  <c r="AI12" i="42"/>
  <c r="Z12" i="42"/>
  <c r="AH12" i="42" s="1"/>
  <c r="Y12" i="42"/>
  <c r="AG12" i="42" s="1"/>
  <c r="AO11" i="42"/>
  <c r="AE11" i="42"/>
  <c r="AM11" i="42"/>
  <c r="AD11" i="42"/>
  <c r="AL11" i="42"/>
  <c r="AC11" i="42"/>
  <c r="AK11" i="42"/>
  <c r="AB11" i="42"/>
  <c r="AA11" i="42"/>
  <c r="AI11" i="42" s="1"/>
  <c r="Z11" i="42"/>
  <c r="AH11" i="42"/>
  <c r="Y11" i="42"/>
  <c r="AG11" i="42" s="1"/>
  <c r="AO26" i="42"/>
  <c r="AE26" i="42"/>
  <c r="AM26" i="42"/>
  <c r="AD26" i="42"/>
  <c r="AL26" i="42"/>
  <c r="AC26" i="42"/>
  <c r="AK26" i="42"/>
  <c r="AB26" i="42"/>
  <c r="AA26" i="42"/>
  <c r="AI26" i="42" s="1"/>
  <c r="Z26" i="42"/>
  <c r="AH26" i="42" s="1"/>
  <c r="Y26" i="42"/>
  <c r="AG26" i="42"/>
  <c r="AO25" i="42"/>
  <c r="AE25" i="42"/>
  <c r="AM25" i="42"/>
  <c r="AD25" i="42"/>
  <c r="AL25" i="42"/>
  <c r="AC25" i="42"/>
  <c r="AK25" i="42"/>
  <c r="AB25" i="42"/>
  <c r="AA25" i="42"/>
  <c r="AI25" i="42" s="1"/>
  <c r="Z25" i="42"/>
  <c r="AH25" i="42" s="1"/>
  <c r="Y25" i="42"/>
  <c r="AG25" i="42" s="1"/>
  <c r="AO9" i="42"/>
  <c r="AE9" i="42"/>
  <c r="AM9" i="42"/>
  <c r="AD9" i="42"/>
  <c r="AL9" i="42"/>
  <c r="AC9" i="42"/>
  <c r="AK9" i="42"/>
  <c r="AB9" i="42"/>
  <c r="AA9" i="42"/>
  <c r="AI9" i="42"/>
  <c r="Z9" i="42"/>
  <c r="AH9" i="42" s="1"/>
  <c r="Y9" i="42"/>
  <c r="AG9" i="42" s="1"/>
  <c r="AO10" i="42"/>
  <c r="AE10" i="42"/>
  <c r="AM10" i="42"/>
  <c r="AD10" i="42"/>
  <c r="AL10" i="42" s="1"/>
  <c r="AC10" i="42"/>
  <c r="AK10" i="42"/>
  <c r="AB10" i="42"/>
  <c r="AA10" i="42"/>
  <c r="AI10" i="42" s="1"/>
  <c r="Z10" i="42"/>
  <c r="AH10" i="42" s="1"/>
  <c r="Y10" i="42"/>
  <c r="AG10" i="42" s="1"/>
  <c r="AO8" i="42"/>
  <c r="AE8" i="42"/>
  <c r="AM8" i="42"/>
  <c r="AD8" i="42"/>
  <c r="AL8" i="42"/>
  <c r="AC8" i="42"/>
  <c r="AK8" i="42" s="1"/>
  <c r="AB8" i="42"/>
  <c r="AJ8" i="42"/>
  <c r="AA8" i="42"/>
  <c r="AI8" i="42"/>
  <c r="Z8" i="42"/>
  <c r="AH8" i="42"/>
  <c r="Y8" i="42"/>
  <c r="AG8" i="42" s="1"/>
  <c r="AO7" i="42"/>
  <c r="AE7" i="42"/>
  <c r="AM7" i="42" s="1"/>
  <c r="AD7" i="42"/>
  <c r="AL7" i="42" s="1"/>
  <c r="AC7" i="42"/>
  <c r="AK7" i="42"/>
  <c r="AB7" i="42"/>
  <c r="AJ7" i="42" s="1"/>
  <c r="AA7" i="42"/>
  <c r="AI7" i="42" s="1"/>
  <c r="Z7" i="42"/>
  <c r="AH7" i="42" s="1"/>
  <c r="Y7" i="42"/>
  <c r="AG7" i="42" s="1"/>
  <c r="AO21" i="42"/>
  <c r="AE21" i="42"/>
  <c r="AM21" i="42"/>
  <c r="AD21" i="42"/>
  <c r="AL21" i="42"/>
  <c r="AC21" i="42"/>
  <c r="AK21" i="42"/>
  <c r="AB21" i="42"/>
  <c r="AJ21" i="42"/>
  <c r="AA21" i="42"/>
  <c r="AI21" i="42"/>
  <c r="Z21" i="42"/>
  <c r="AH21" i="42"/>
  <c r="Y21" i="42"/>
  <c r="AG21" i="42"/>
  <c r="AO14" i="42"/>
  <c r="AE14" i="42"/>
  <c r="AM14" i="42" s="1"/>
  <c r="AD14" i="42"/>
  <c r="AL14" i="42" s="1"/>
  <c r="AC14" i="42"/>
  <c r="AK14" i="42" s="1"/>
  <c r="AB14" i="42"/>
  <c r="AJ14" i="42"/>
  <c r="AA14" i="42"/>
  <c r="AI14" i="42" s="1"/>
  <c r="Z14" i="42"/>
  <c r="AH14" i="42" s="1"/>
  <c r="Y14" i="42"/>
  <c r="AG14" i="42" s="1"/>
  <c r="AO23" i="42"/>
  <c r="AE23" i="42"/>
  <c r="AM23" i="42"/>
  <c r="AD23" i="42"/>
  <c r="AL23" i="42"/>
  <c r="AC23" i="42"/>
  <c r="AK23" i="42"/>
  <c r="AB23" i="42"/>
  <c r="AJ23" i="42"/>
  <c r="AA23" i="42"/>
  <c r="AI23" i="42"/>
  <c r="Z23" i="42"/>
  <c r="AH23" i="42"/>
  <c r="Y23" i="42"/>
  <c r="AG23" i="42"/>
  <c r="AO22" i="42"/>
  <c r="AE22" i="42"/>
  <c r="AM22" i="42"/>
  <c r="AD22" i="42"/>
  <c r="AL22" i="42" s="1"/>
  <c r="AC22" i="42"/>
  <c r="AK22" i="42" s="1"/>
  <c r="AB22" i="42"/>
  <c r="AJ22" i="42" s="1"/>
  <c r="AA22" i="42"/>
  <c r="AI22" i="42"/>
  <c r="Z22" i="42"/>
  <c r="AH22" i="42" s="1"/>
  <c r="Y22" i="42"/>
  <c r="AG22" i="42" s="1"/>
  <c r="AO20" i="42"/>
  <c r="AE20" i="42"/>
  <c r="AM20" i="42"/>
  <c r="AD20" i="42"/>
  <c r="AL20" i="42" s="1"/>
  <c r="AC20" i="42"/>
  <c r="AK20" i="42"/>
  <c r="AB20" i="42"/>
  <c r="AJ20" i="42"/>
  <c r="AA20" i="42"/>
  <c r="AI20" i="42"/>
  <c r="Z20" i="42"/>
  <c r="AH20" i="42" s="1"/>
  <c r="Y20" i="42"/>
  <c r="AG20" i="42"/>
  <c r="AO19" i="42"/>
  <c r="AE19" i="42"/>
  <c r="AM19" i="42" s="1"/>
  <c r="AD19" i="42"/>
  <c r="AL19" i="42"/>
  <c r="AC19" i="42"/>
  <c r="AK19" i="42" s="1"/>
  <c r="AB19" i="42"/>
  <c r="AJ19" i="42" s="1"/>
  <c r="AA19" i="42"/>
  <c r="AI19" i="42" s="1"/>
  <c r="Z19" i="42"/>
  <c r="AH19" i="42"/>
  <c r="Y19" i="42"/>
  <c r="AG19" i="42" s="1"/>
  <c r="AO18" i="42"/>
  <c r="AE18" i="42"/>
  <c r="AM18" i="42"/>
  <c r="AD18" i="42"/>
  <c r="AL18" i="42"/>
  <c r="AC18" i="42"/>
  <c r="AK18" i="42"/>
  <c r="AB18" i="42"/>
  <c r="AJ18" i="42"/>
  <c r="AA18" i="42"/>
  <c r="AI18" i="42"/>
  <c r="Z18" i="42"/>
  <c r="AH18" i="42"/>
  <c r="Y18" i="42"/>
  <c r="AG18" i="42"/>
  <c r="AO17" i="42"/>
  <c r="AE17" i="42"/>
  <c r="AM17" i="42" s="1"/>
  <c r="AD17" i="42"/>
  <c r="AL17" i="42" s="1"/>
  <c r="AC17" i="42"/>
  <c r="AK17" i="42" s="1"/>
  <c r="AB17" i="42"/>
  <c r="AJ17" i="42" s="1"/>
  <c r="AA17" i="42"/>
  <c r="AI17" i="42" s="1"/>
  <c r="Z17" i="42"/>
  <c r="AH17" i="42" s="1"/>
  <c r="Y17" i="42"/>
  <c r="AG17" i="42"/>
  <c r="AO16" i="42"/>
  <c r="AE16" i="42"/>
  <c r="AM16" i="42"/>
  <c r="AD16" i="42"/>
  <c r="AL16" i="42"/>
  <c r="AC16" i="42"/>
  <c r="AK16" i="42"/>
  <c r="AB16" i="42"/>
  <c r="AJ16" i="42"/>
  <c r="AA16" i="42"/>
  <c r="AI16" i="42"/>
  <c r="Z16" i="42"/>
  <c r="AH16" i="42"/>
  <c r="Y16" i="42"/>
  <c r="AG16" i="42"/>
  <c r="AO13" i="42"/>
  <c r="AE13" i="42"/>
  <c r="AM13" i="42" s="1"/>
  <c r="AD13" i="42"/>
  <c r="AL13" i="42" s="1"/>
  <c r="AC13" i="42"/>
  <c r="AK13" i="42" s="1"/>
  <c r="AB13" i="42"/>
  <c r="AJ13" i="42" s="1"/>
  <c r="AA13" i="42"/>
  <c r="AI13" i="42" s="1"/>
  <c r="Z13" i="42"/>
  <c r="AH13" i="42" s="1"/>
  <c r="Y13" i="42"/>
  <c r="AG13" i="42" s="1"/>
  <c r="AO24" i="42"/>
  <c r="AE24" i="42"/>
  <c r="AM24" i="42" s="1"/>
  <c r="AD24" i="42"/>
  <c r="AL24" i="42"/>
  <c r="AC24" i="42"/>
  <c r="AK24" i="42"/>
  <c r="AB24" i="42"/>
  <c r="AJ24" i="42"/>
  <c r="AA24" i="42"/>
  <c r="AI24" i="42" s="1"/>
  <c r="Z24" i="42"/>
  <c r="AH24" i="42"/>
  <c r="Y24" i="42"/>
  <c r="AG24" i="42"/>
  <c r="AO15" i="42"/>
  <c r="AE15" i="42"/>
  <c r="AM15" i="42"/>
  <c r="AD15" i="42"/>
  <c r="AL15" i="42" s="1"/>
  <c r="AC15" i="42"/>
  <c r="AK15" i="42" s="1"/>
  <c r="AB15" i="42"/>
  <c r="AJ15" i="42" s="1"/>
  <c r="AA15" i="42"/>
  <c r="AI15" i="42"/>
  <c r="Z15" i="42"/>
  <c r="AH15" i="42" s="1"/>
  <c r="Y15" i="42"/>
  <c r="AG15" i="42" s="1"/>
  <c r="AO6" i="42"/>
  <c r="AO4" i="42" s="1"/>
  <c r="AE6" i="42"/>
  <c r="AM6" i="42"/>
  <c r="AD6" i="42"/>
  <c r="AL6" i="42"/>
  <c r="AC6" i="42"/>
  <c r="AK6" i="42"/>
  <c r="AB6" i="42"/>
  <c r="AJ6" i="42"/>
  <c r="AA6" i="42"/>
  <c r="AI6" i="42"/>
  <c r="Z6" i="42"/>
  <c r="AH6" i="42"/>
  <c r="Y6" i="42"/>
  <c r="AG6" i="42"/>
  <c r="L4" i="42"/>
  <c r="L3" i="42" s="1"/>
  <c r="K3" i="42"/>
  <c r="J4" i="6"/>
  <c r="J3" i="6"/>
  <c r="I222" i="6"/>
  <c r="I4" i="6"/>
  <c r="F3" i="6"/>
  <c r="X33" i="6"/>
  <c r="W235" i="6"/>
  <c r="AE235" i="6"/>
  <c r="X235" i="6"/>
  <c r="AF235" i="6"/>
  <c r="Y235" i="6"/>
  <c r="Z235" i="6"/>
  <c r="AH235" i="6" s="1"/>
  <c r="AA235" i="6"/>
  <c r="AI235" i="6" s="1"/>
  <c r="AB235" i="6"/>
  <c r="AJ235" i="6"/>
  <c r="AC235" i="6"/>
  <c r="AK235" i="6" s="1"/>
  <c r="W79" i="6"/>
  <c r="X79" i="6"/>
  <c r="AF79" i="6"/>
  <c r="Y79" i="6"/>
  <c r="AG79" i="6"/>
  <c r="Z79" i="6"/>
  <c r="AH79" i="6"/>
  <c r="AA79" i="6"/>
  <c r="AI79" i="6"/>
  <c r="AB79" i="6"/>
  <c r="AJ79" i="6"/>
  <c r="AC79" i="6"/>
  <c r="AK79" i="6"/>
  <c r="W80" i="6"/>
  <c r="X80" i="6"/>
  <c r="AF80" i="6" s="1"/>
  <c r="Y80" i="6"/>
  <c r="AG80" i="6" s="1"/>
  <c r="Z80" i="6"/>
  <c r="AH80" i="6" s="1"/>
  <c r="AA80" i="6"/>
  <c r="AI80" i="6" s="1"/>
  <c r="AB80" i="6"/>
  <c r="AJ80" i="6" s="1"/>
  <c r="AC80" i="6"/>
  <c r="AK80" i="6" s="1"/>
  <c r="W81" i="6"/>
  <c r="X81" i="6"/>
  <c r="AF81" i="6"/>
  <c r="Y81" i="6"/>
  <c r="AG81" i="6"/>
  <c r="Z81" i="6"/>
  <c r="AH81" i="6"/>
  <c r="AA81" i="6"/>
  <c r="AI81" i="6"/>
  <c r="AB81" i="6"/>
  <c r="AJ81" i="6"/>
  <c r="AC81" i="6"/>
  <c r="AK81" i="6"/>
  <c r="W82" i="6"/>
  <c r="X82" i="6"/>
  <c r="AF82" i="6" s="1"/>
  <c r="Y82" i="6"/>
  <c r="AG82" i="6" s="1"/>
  <c r="Z82" i="6"/>
  <c r="AH82" i="6"/>
  <c r="AA82" i="6"/>
  <c r="AI82" i="6" s="1"/>
  <c r="AB82" i="6"/>
  <c r="AJ82" i="6" s="1"/>
  <c r="AC82" i="6"/>
  <c r="AK82" i="6" s="1"/>
  <c r="W83" i="6"/>
  <c r="X83" i="6"/>
  <c r="AF83" i="6"/>
  <c r="Y83" i="6"/>
  <c r="AG83" i="6"/>
  <c r="Z83" i="6"/>
  <c r="AH83" i="6"/>
  <c r="AA83" i="6"/>
  <c r="AI83" i="6"/>
  <c r="AB83" i="6"/>
  <c r="AJ83" i="6"/>
  <c r="AC83" i="6"/>
  <c r="AK83" i="6"/>
  <c r="W84" i="6"/>
  <c r="X84" i="6"/>
  <c r="AF84" i="6" s="1"/>
  <c r="Y84" i="6"/>
  <c r="AG84" i="6" s="1"/>
  <c r="Z84" i="6"/>
  <c r="AH84" i="6" s="1"/>
  <c r="AA84" i="6"/>
  <c r="AI84" i="6" s="1"/>
  <c r="AB84" i="6"/>
  <c r="AJ84" i="6" s="1"/>
  <c r="AC84" i="6"/>
  <c r="AK84" i="6"/>
  <c r="W85" i="6"/>
  <c r="X85" i="6"/>
  <c r="AF85" i="6"/>
  <c r="Y85" i="6"/>
  <c r="AG85" i="6"/>
  <c r="Z85" i="6"/>
  <c r="AH85" i="6"/>
  <c r="AA85" i="6"/>
  <c r="AI85" i="6" s="1"/>
  <c r="AB85" i="6"/>
  <c r="AJ85" i="6"/>
  <c r="AC85" i="6"/>
  <c r="AK85" i="6"/>
  <c r="AB168" i="6"/>
  <c r="W256" i="6"/>
  <c r="AE256" i="6" s="1"/>
  <c r="X256" i="6"/>
  <c r="AF256" i="6" s="1"/>
  <c r="Y256" i="6"/>
  <c r="AG256" i="6" s="1"/>
  <c r="Z256" i="6"/>
  <c r="AH256" i="6" s="1"/>
  <c r="AA256" i="6"/>
  <c r="AI256" i="6"/>
  <c r="AB256" i="6"/>
  <c r="AJ256" i="6" s="1"/>
  <c r="AC256" i="6"/>
  <c r="AK256" i="6" s="1"/>
  <c r="A4" i="6"/>
  <c r="W166" i="6"/>
  <c r="AE166" i="6"/>
  <c r="X166" i="6"/>
  <c r="AF166" i="6"/>
  <c r="Y166" i="6"/>
  <c r="AG166" i="6"/>
  <c r="Z166" i="6"/>
  <c r="AH166" i="6"/>
  <c r="AA166" i="6"/>
  <c r="AI166" i="6"/>
  <c r="AB166" i="6"/>
  <c r="AJ166" i="6"/>
  <c r="AC166" i="6"/>
  <c r="AK166" i="6"/>
  <c r="W167" i="6"/>
  <c r="AE167" i="6"/>
  <c r="X167" i="6"/>
  <c r="AF167" i="6"/>
  <c r="Y167" i="6"/>
  <c r="AG167" i="6"/>
  <c r="Z167" i="6"/>
  <c r="AH167" i="6"/>
  <c r="AA167" i="6"/>
  <c r="AI167" i="6"/>
  <c r="AB167" i="6"/>
  <c r="AJ167" i="6"/>
  <c r="AC167" i="6"/>
  <c r="AK167" i="6"/>
  <c r="W113" i="6"/>
  <c r="AC151" i="6"/>
  <c r="X339" i="6"/>
  <c r="X340" i="6"/>
  <c r="X338" i="6"/>
  <c r="X333" i="6"/>
  <c r="W203" i="6"/>
  <c r="AE203" i="6"/>
  <c r="X203" i="6"/>
  <c r="Y203" i="6"/>
  <c r="AG203" i="6" s="1"/>
  <c r="Z203" i="6"/>
  <c r="AH203" i="6" s="1"/>
  <c r="AA203" i="6"/>
  <c r="AI203" i="6" s="1"/>
  <c r="AB203" i="6"/>
  <c r="AJ203" i="6" s="1"/>
  <c r="AC203" i="6"/>
  <c r="AK203" i="6" s="1"/>
  <c r="W205" i="6"/>
  <c r="AE205" i="6" s="1"/>
  <c r="X205" i="6"/>
  <c r="AF205" i="6"/>
  <c r="Y205" i="6"/>
  <c r="AG205" i="6" s="1"/>
  <c r="Z205" i="6"/>
  <c r="AH205" i="6" s="1"/>
  <c r="AA205" i="6"/>
  <c r="AI205" i="6" s="1"/>
  <c r="AB205" i="6"/>
  <c r="AJ205" i="6" s="1"/>
  <c r="AC205" i="6"/>
  <c r="AK205" i="6" s="1"/>
  <c r="AC165" i="6"/>
  <c r="W107" i="6"/>
  <c r="X337" i="6"/>
  <c r="X195" i="6"/>
  <c r="X194" i="6"/>
  <c r="AB151" i="6"/>
  <c r="X198" i="6"/>
  <c r="X196" i="6"/>
  <c r="X326" i="6"/>
  <c r="W33" i="6"/>
  <c r="AE33" i="6"/>
  <c r="Y33" i="6"/>
  <c r="Z33" i="6"/>
  <c r="AH33" i="6"/>
  <c r="AA33" i="6"/>
  <c r="AI33" i="6" s="1"/>
  <c r="AB33" i="6"/>
  <c r="AJ33" i="6" s="1"/>
  <c r="AC33" i="6"/>
  <c r="AK33" i="6" s="1"/>
  <c r="W34" i="6"/>
  <c r="AE34" i="6"/>
  <c r="X34" i="6"/>
  <c r="Y34" i="6"/>
  <c r="Z34" i="6"/>
  <c r="AH34" i="6" s="1"/>
  <c r="AA34" i="6"/>
  <c r="AI34" i="6" s="1"/>
  <c r="AB34" i="6"/>
  <c r="AJ34" i="6"/>
  <c r="AC34" i="6"/>
  <c r="AK34" i="6" s="1"/>
  <c r="W35" i="6"/>
  <c r="AE35" i="6" s="1"/>
  <c r="X35" i="6"/>
  <c r="AF35" i="6" s="1"/>
  <c r="Y35" i="6"/>
  <c r="Z35" i="6"/>
  <c r="AH35" i="6" s="1"/>
  <c r="AA35" i="6"/>
  <c r="AI35" i="6"/>
  <c r="AB35" i="6"/>
  <c r="AJ35" i="6"/>
  <c r="AC35" i="6"/>
  <c r="AK35" i="6"/>
  <c r="W36" i="6"/>
  <c r="AE36" i="6" s="1"/>
  <c r="X36" i="6"/>
  <c r="Y36" i="6"/>
  <c r="Z36" i="6"/>
  <c r="AH36" i="6"/>
  <c r="AA36" i="6"/>
  <c r="AI36" i="6"/>
  <c r="AB36" i="6"/>
  <c r="AJ36" i="6" s="1"/>
  <c r="AC36" i="6"/>
  <c r="AK36" i="6"/>
  <c r="W37" i="6"/>
  <c r="AE37" i="6"/>
  <c r="X37" i="6"/>
  <c r="Y37" i="6"/>
  <c r="Z37" i="6"/>
  <c r="AH37" i="6" s="1"/>
  <c r="AA37" i="6"/>
  <c r="AI37" i="6"/>
  <c r="AB37" i="6"/>
  <c r="AJ37" i="6"/>
  <c r="AC37" i="6"/>
  <c r="AK37" i="6"/>
  <c r="W38" i="6"/>
  <c r="AE38" i="6" s="1"/>
  <c r="X38" i="6"/>
  <c r="Y38" i="6"/>
  <c r="Z38" i="6"/>
  <c r="AH38" i="6"/>
  <c r="AA38" i="6"/>
  <c r="AI38" i="6"/>
  <c r="AB38" i="6"/>
  <c r="AJ38" i="6" s="1"/>
  <c r="AC38" i="6"/>
  <c r="AK38" i="6"/>
  <c r="W39" i="6"/>
  <c r="AE39" i="6"/>
  <c r="X39" i="6"/>
  <c r="Y39" i="6"/>
  <c r="Z39" i="6"/>
  <c r="AH39" i="6" s="1"/>
  <c r="AA39" i="6"/>
  <c r="AI39" i="6"/>
  <c r="AB39" i="6"/>
  <c r="AJ39" i="6"/>
  <c r="AC39" i="6"/>
  <c r="AK39" i="6"/>
  <c r="W40" i="6"/>
  <c r="AE40" i="6" s="1"/>
  <c r="X40" i="6"/>
  <c r="AF40" i="6"/>
  <c r="Y40" i="6"/>
  <c r="Z40" i="6"/>
  <c r="AH40" i="6" s="1"/>
  <c r="AA40" i="6"/>
  <c r="AI40" i="6" s="1"/>
  <c r="AB40" i="6"/>
  <c r="AJ40" i="6" s="1"/>
  <c r="AC40" i="6"/>
  <c r="AK40" i="6" s="1"/>
  <c r="W41" i="6"/>
  <c r="AE41" i="6" s="1"/>
  <c r="X41" i="6"/>
  <c r="Y41" i="6"/>
  <c r="Z41" i="6"/>
  <c r="AH41" i="6" s="1"/>
  <c r="AA41" i="6"/>
  <c r="AI41" i="6" s="1"/>
  <c r="AB41" i="6"/>
  <c r="AJ41" i="6" s="1"/>
  <c r="AC41" i="6"/>
  <c r="AK41" i="6" s="1"/>
  <c r="W42" i="6"/>
  <c r="AE42" i="6" s="1"/>
  <c r="X42" i="6"/>
  <c r="Y42" i="6"/>
  <c r="Z42" i="6"/>
  <c r="AH42" i="6" s="1"/>
  <c r="AA42" i="6"/>
  <c r="AI42" i="6" s="1"/>
  <c r="AB42" i="6"/>
  <c r="AJ42" i="6" s="1"/>
  <c r="AC42" i="6"/>
  <c r="AK42" i="6" s="1"/>
  <c r="W43" i="6"/>
  <c r="AE43" i="6" s="1"/>
  <c r="X43" i="6"/>
  <c r="Y43" i="6"/>
  <c r="Z43" i="6"/>
  <c r="AH43" i="6" s="1"/>
  <c r="AA43" i="6"/>
  <c r="AI43" i="6" s="1"/>
  <c r="AB43" i="6"/>
  <c r="AJ43" i="6" s="1"/>
  <c r="AC43" i="6"/>
  <c r="AK43" i="6" s="1"/>
  <c r="W44" i="6"/>
  <c r="AE44" i="6" s="1"/>
  <c r="X44" i="6"/>
  <c r="AF44" i="6" s="1"/>
  <c r="Y44" i="6"/>
  <c r="Z44" i="6"/>
  <c r="AH44" i="6"/>
  <c r="AA44" i="6"/>
  <c r="AI44" i="6"/>
  <c r="AB44" i="6"/>
  <c r="AJ44" i="6"/>
  <c r="AC44" i="6"/>
  <c r="AK44" i="6"/>
  <c r="W45" i="6"/>
  <c r="AE45" i="6"/>
  <c r="X45" i="6"/>
  <c r="Y45" i="6"/>
  <c r="Z45" i="6"/>
  <c r="AH45" i="6"/>
  <c r="AA45" i="6"/>
  <c r="AI45" i="6"/>
  <c r="AB45" i="6"/>
  <c r="AJ45" i="6"/>
  <c r="AC45" i="6"/>
  <c r="AK45" i="6"/>
  <c r="W46" i="6"/>
  <c r="AE46" i="6"/>
  <c r="X46" i="6"/>
  <c r="Y46" i="6"/>
  <c r="Z46" i="6"/>
  <c r="AH46" i="6"/>
  <c r="AA46" i="6"/>
  <c r="AI46" i="6"/>
  <c r="AB46" i="6"/>
  <c r="AJ46" i="6"/>
  <c r="AC46" i="6"/>
  <c r="AK46" i="6"/>
  <c r="W47" i="6"/>
  <c r="AE47" i="6"/>
  <c r="X47" i="6"/>
  <c r="Y47" i="6"/>
  <c r="Z47" i="6"/>
  <c r="AH47" i="6"/>
  <c r="AA47" i="6"/>
  <c r="AI47" i="6"/>
  <c r="AB47" i="6"/>
  <c r="AJ47" i="6"/>
  <c r="AC47" i="6"/>
  <c r="AK47" i="6"/>
  <c r="W48" i="6"/>
  <c r="AE48" i="6"/>
  <c r="X48" i="6"/>
  <c r="Y48" i="6"/>
  <c r="Z48" i="6"/>
  <c r="AH48" i="6"/>
  <c r="AA48" i="6"/>
  <c r="AI48" i="6"/>
  <c r="AB48" i="6"/>
  <c r="AJ48" i="6"/>
  <c r="AC48" i="6"/>
  <c r="AK48" i="6"/>
  <c r="W49" i="6"/>
  <c r="AE49" i="6"/>
  <c r="X49" i="6"/>
  <c r="AF49" i="6"/>
  <c r="Y49" i="6"/>
  <c r="Z49" i="6"/>
  <c r="AH49" i="6" s="1"/>
  <c r="AA49" i="6"/>
  <c r="AI49" i="6" s="1"/>
  <c r="AB49" i="6"/>
  <c r="AJ49" i="6"/>
  <c r="AC49" i="6"/>
  <c r="AK49" i="6" s="1"/>
  <c r="W50" i="6"/>
  <c r="AE50" i="6" s="1"/>
  <c r="X50" i="6"/>
  <c r="AF50" i="6" s="1"/>
  <c r="Y50" i="6"/>
  <c r="Z50" i="6"/>
  <c r="AH50" i="6"/>
  <c r="AA50" i="6"/>
  <c r="AI50" i="6"/>
  <c r="AB50" i="6"/>
  <c r="AJ50" i="6"/>
  <c r="AC50" i="6"/>
  <c r="AK50" i="6"/>
  <c r="W51" i="6"/>
  <c r="AE51" i="6"/>
  <c r="X51" i="6"/>
  <c r="AF51" i="6"/>
  <c r="Y51" i="6"/>
  <c r="Z51" i="6"/>
  <c r="AH51" i="6" s="1"/>
  <c r="AA51" i="6"/>
  <c r="AI51" i="6" s="1"/>
  <c r="AB51" i="6"/>
  <c r="AJ51" i="6" s="1"/>
  <c r="AC51" i="6"/>
  <c r="AK51" i="6" s="1"/>
  <c r="W52" i="6"/>
  <c r="AE52" i="6" s="1"/>
  <c r="X52" i="6"/>
  <c r="AF52" i="6"/>
  <c r="Y52" i="6"/>
  <c r="Z52" i="6"/>
  <c r="AH52" i="6"/>
  <c r="AA52" i="6"/>
  <c r="AI52" i="6"/>
  <c r="AB52" i="6"/>
  <c r="AJ52" i="6"/>
  <c r="AC52" i="6"/>
  <c r="AK52" i="6" s="1"/>
  <c r="W53" i="6"/>
  <c r="AE53" i="6"/>
  <c r="X53" i="6"/>
  <c r="AF53" i="6"/>
  <c r="Y53" i="6"/>
  <c r="Z53" i="6"/>
  <c r="AH53" i="6" s="1"/>
  <c r="AA53" i="6"/>
  <c r="AI53" i="6" s="1"/>
  <c r="AB53" i="6"/>
  <c r="AJ53" i="6" s="1"/>
  <c r="AC53" i="6"/>
  <c r="AK53" i="6" s="1"/>
  <c r="W54" i="6"/>
  <c r="AE54" i="6"/>
  <c r="X54" i="6"/>
  <c r="AF54" i="6" s="1"/>
  <c r="Y54" i="6"/>
  <c r="Z54" i="6"/>
  <c r="AH54" i="6"/>
  <c r="AA54" i="6"/>
  <c r="AI54" i="6"/>
  <c r="AB54" i="6"/>
  <c r="AJ54" i="6"/>
  <c r="AC54" i="6"/>
  <c r="AK54" i="6"/>
  <c r="W55" i="6"/>
  <c r="AE55" i="6"/>
  <c r="X55" i="6"/>
  <c r="AF55" i="6"/>
  <c r="Y55" i="6"/>
  <c r="Z55" i="6"/>
  <c r="AH55" i="6" s="1"/>
  <c r="AA55" i="6"/>
  <c r="AI55" i="6" s="1"/>
  <c r="AB55" i="6"/>
  <c r="AJ55" i="6" s="1"/>
  <c r="AC55" i="6"/>
  <c r="AK55" i="6" s="1"/>
  <c r="W56" i="6"/>
  <c r="AE56" i="6" s="1"/>
  <c r="X56" i="6"/>
  <c r="AF56" i="6" s="1"/>
  <c r="Y56" i="6"/>
  <c r="Z56" i="6"/>
  <c r="AH56" i="6"/>
  <c r="AA56" i="6"/>
  <c r="AI56" i="6"/>
  <c r="AB56" i="6"/>
  <c r="AJ56" i="6"/>
  <c r="AC56" i="6"/>
  <c r="AK56" i="6"/>
  <c r="W57" i="6"/>
  <c r="AE57" i="6"/>
  <c r="X57" i="6"/>
  <c r="AF57" i="6"/>
  <c r="Y57" i="6"/>
  <c r="Z57" i="6"/>
  <c r="AH57" i="6" s="1"/>
  <c r="AA57" i="6"/>
  <c r="AI57" i="6" s="1"/>
  <c r="AB57" i="6"/>
  <c r="AJ57" i="6" s="1"/>
  <c r="AC57" i="6"/>
  <c r="AK57" i="6" s="1"/>
  <c r="W58" i="6"/>
  <c r="AE58" i="6" s="1"/>
  <c r="X58" i="6"/>
  <c r="AF58" i="6" s="1"/>
  <c r="Y58" i="6"/>
  <c r="Z58" i="6"/>
  <c r="AH58" i="6" s="1"/>
  <c r="AA58" i="6"/>
  <c r="AI58" i="6"/>
  <c r="AB58" i="6"/>
  <c r="AJ58" i="6"/>
  <c r="AC58" i="6"/>
  <c r="AK58" i="6"/>
  <c r="W59" i="6"/>
  <c r="AE59" i="6" s="1"/>
  <c r="X59" i="6"/>
  <c r="AF59" i="6"/>
  <c r="Y59" i="6"/>
  <c r="Z59" i="6"/>
  <c r="AH59" i="6" s="1"/>
  <c r="AA59" i="6"/>
  <c r="AI59" i="6" s="1"/>
  <c r="AB59" i="6"/>
  <c r="AJ59" i="6" s="1"/>
  <c r="AC59" i="6"/>
  <c r="AK59" i="6" s="1"/>
  <c r="W60" i="6"/>
  <c r="AE60" i="6"/>
  <c r="X60" i="6"/>
  <c r="AF60" i="6"/>
  <c r="Y60" i="6"/>
  <c r="Z60" i="6"/>
  <c r="AH60" i="6"/>
  <c r="AA60" i="6"/>
  <c r="AI60" i="6"/>
  <c r="AB60" i="6"/>
  <c r="AJ60" i="6"/>
  <c r="AC60" i="6"/>
  <c r="AK60" i="6"/>
  <c r="W61" i="6"/>
  <c r="AE61" i="6"/>
  <c r="X61" i="6"/>
  <c r="AF61" i="6"/>
  <c r="Y61" i="6"/>
  <c r="AG61" i="6"/>
  <c r="Z61" i="6"/>
  <c r="AH61" i="6"/>
  <c r="AA61" i="6"/>
  <c r="AI61" i="6"/>
  <c r="AB61" i="6"/>
  <c r="AJ61" i="6"/>
  <c r="AC61" i="6"/>
  <c r="AK61" i="6"/>
  <c r="W328" i="6"/>
  <c r="AE328" i="6"/>
  <c r="X328" i="6"/>
  <c r="AF328" i="6"/>
  <c r="Y328" i="6"/>
  <c r="AG328" i="6"/>
  <c r="Z328" i="6"/>
  <c r="AH328" i="6"/>
  <c r="AA328" i="6"/>
  <c r="AI328" i="6"/>
  <c r="AB328" i="6"/>
  <c r="AJ328" i="6"/>
  <c r="AC328" i="6"/>
  <c r="AK328" i="6"/>
  <c r="W62" i="6"/>
  <c r="X62" i="6"/>
  <c r="AF62" i="6"/>
  <c r="Y62" i="6"/>
  <c r="AG62" i="6" s="1"/>
  <c r="Z62" i="6"/>
  <c r="AH62" i="6" s="1"/>
  <c r="AA62" i="6"/>
  <c r="AI62" i="6"/>
  <c r="AB62" i="6"/>
  <c r="AJ62" i="6"/>
  <c r="AC62" i="6"/>
  <c r="AK62" i="6" s="1"/>
  <c r="W63" i="6"/>
  <c r="X63" i="6"/>
  <c r="AF63" i="6"/>
  <c r="Y63" i="6"/>
  <c r="AG63" i="6"/>
  <c r="Z63" i="6"/>
  <c r="AH63" i="6" s="1"/>
  <c r="AA63" i="6"/>
  <c r="AI63" i="6"/>
  <c r="AB63" i="6"/>
  <c r="AJ63" i="6"/>
  <c r="AC63" i="6"/>
  <c r="AK63" i="6"/>
  <c r="W64" i="6"/>
  <c r="X64" i="6"/>
  <c r="AF64" i="6" s="1"/>
  <c r="Y64" i="6"/>
  <c r="AG64" i="6" s="1"/>
  <c r="Z64" i="6"/>
  <c r="AH64" i="6"/>
  <c r="AA64" i="6"/>
  <c r="AI64" i="6"/>
  <c r="AB64" i="6"/>
  <c r="AJ64" i="6" s="1"/>
  <c r="AC64" i="6"/>
  <c r="AK64" i="6" s="1"/>
  <c r="W65" i="6"/>
  <c r="X65" i="6"/>
  <c r="AF65" i="6"/>
  <c r="Y65" i="6"/>
  <c r="AG65" i="6" s="1"/>
  <c r="Z65" i="6"/>
  <c r="AH65" i="6"/>
  <c r="AA65" i="6"/>
  <c r="AI65" i="6"/>
  <c r="AB65" i="6"/>
  <c r="AJ65" i="6"/>
  <c r="AC65" i="6"/>
  <c r="AK65" i="6" s="1"/>
  <c r="W66" i="6"/>
  <c r="X66" i="6"/>
  <c r="AF66" i="6" s="1"/>
  <c r="Y66" i="6"/>
  <c r="AG66" i="6"/>
  <c r="Z66" i="6"/>
  <c r="AH66" i="6"/>
  <c r="AA66" i="6"/>
  <c r="AI66" i="6" s="1"/>
  <c r="AB66" i="6"/>
  <c r="AJ66" i="6" s="1"/>
  <c r="AC66" i="6"/>
  <c r="AK66" i="6"/>
  <c r="W67" i="6"/>
  <c r="X67" i="6"/>
  <c r="AF67" i="6"/>
  <c r="Y67" i="6"/>
  <c r="AG67" i="6"/>
  <c r="Z67" i="6"/>
  <c r="AH67" i="6"/>
  <c r="AA67" i="6"/>
  <c r="AI67" i="6"/>
  <c r="AB67" i="6"/>
  <c r="AJ67" i="6"/>
  <c r="AC67" i="6"/>
  <c r="AK67" i="6"/>
  <c r="W68" i="6"/>
  <c r="X68" i="6"/>
  <c r="AF68" i="6"/>
  <c r="Y68" i="6"/>
  <c r="AG68" i="6"/>
  <c r="Z68" i="6"/>
  <c r="AH68" i="6" s="1"/>
  <c r="AA68" i="6"/>
  <c r="AI68" i="6" s="1"/>
  <c r="AB68" i="6"/>
  <c r="AJ68" i="6"/>
  <c r="AC68" i="6"/>
  <c r="AK68" i="6"/>
  <c r="W69" i="6"/>
  <c r="X69" i="6"/>
  <c r="AF69" i="6"/>
  <c r="Y69" i="6"/>
  <c r="AG69" i="6"/>
  <c r="Z69" i="6"/>
  <c r="AH69" i="6"/>
  <c r="AA69" i="6"/>
  <c r="AI69" i="6"/>
  <c r="AB69" i="6"/>
  <c r="AJ69" i="6"/>
  <c r="AC69" i="6"/>
  <c r="AK69" i="6"/>
  <c r="W70" i="6"/>
  <c r="X70" i="6"/>
  <c r="AF70" i="6"/>
  <c r="Y70" i="6"/>
  <c r="AG70" i="6" s="1"/>
  <c r="Z70" i="6"/>
  <c r="AH70" i="6" s="1"/>
  <c r="AA70" i="6"/>
  <c r="AI70" i="6" s="1"/>
  <c r="AB70" i="6"/>
  <c r="AJ70" i="6"/>
  <c r="AC70" i="6"/>
  <c r="AK70" i="6" s="1"/>
  <c r="W71" i="6"/>
  <c r="X71" i="6"/>
  <c r="AF71" i="6"/>
  <c r="Y71" i="6"/>
  <c r="AG71" i="6"/>
  <c r="Z71" i="6"/>
  <c r="AH71" i="6"/>
  <c r="AA71" i="6"/>
  <c r="AI71" i="6"/>
  <c r="AB71" i="6"/>
  <c r="AJ71" i="6"/>
  <c r="AC71" i="6"/>
  <c r="AK71" i="6"/>
  <c r="W72" i="6"/>
  <c r="X72" i="6"/>
  <c r="AF72" i="6" s="1"/>
  <c r="Y72" i="6"/>
  <c r="AG72" i="6" s="1"/>
  <c r="Z72" i="6"/>
  <c r="AH72" i="6" s="1"/>
  <c r="AA72" i="6"/>
  <c r="AI72" i="6"/>
  <c r="AB72" i="6"/>
  <c r="AJ72" i="6" s="1"/>
  <c r="AC72" i="6"/>
  <c r="AK72" i="6" s="1"/>
  <c r="W73" i="6"/>
  <c r="X73" i="6"/>
  <c r="AF73" i="6"/>
  <c r="Y73" i="6"/>
  <c r="AG73" i="6" s="1"/>
  <c r="Z73" i="6"/>
  <c r="AH73" i="6"/>
  <c r="AA73" i="6"/>
  <c r="AI73" i="6"/>
  <c r="AB73" i="6"/>
  <c r="AJ73" i="6"/>
  <c r="AC73" i="6"/>
  <c r="AK73" i="6" s="1"/>
  <c r="W74" i="6"/>
  <c r="X74" i="6"/>
  <c r="AF74" i="6" s="1"/>
  <c r="Y74" i="6"/>
  <c r="AG74" i="6" s="1"/>
  <c r="Z74" i="6"/>
  <c r="AH74" i="6"/>
  <c r="AA74" i="6"/>
  <c r="AI74" i="6" s="1"/>
  <c r="AB74" i="6"/>
  <c r="AJ74" i="6" s="1"/>
  <c r="AC74" i="6"/>
  <c r="AK74" i="6" s="1"/>
  <c r="W75" i="6"/>
  <c r="X75" i="6"/>
  <c r="AF75" i="6"/>
  <c r="Y75" i="6"/>
  <c r="AG75" i="6"/>
  <c r="Z75" i="6"/>
  <c r="AH75" i="6"/>
  <c r="AA75" i="6"/>
  <c r="AI75" i="6"/>
  <c r="AB75" i="6"/>
  <c r="AJ75" i="6"/>
  <c r="AC75" i="6"/>
  <c r="AK75" i="6"/>
  <c r="W77" i="6"/>
  <c r="X77" i="6"/>
  <c r="AF77" i="6" s="1"/>
  <c r="Y77" i="6"/>
  <c r="AG77" i="6"/>
  <c r="Z77" i="6"/>
  <c r="AH77" i="6" s="1"/>
  <c r="AA77" i="6"/>
  <c r="AI77" i="6" s="1"/>
  <c r="AB77" i="6"/>
  <c r="AJ77" i="6" s="1"/>
  <c r="AC77" i="6"/>
  <c r="AK77" i="6"/>
  <c r="W78" i="6"/>
  <c r="X78" i="6"/>
  <c r="AF78" i="6"/>
  <c r="Y78" i="6"/>
  <c r="AG78" i="6"/>
  <c r="Z78" i="6"/>
  <c r="AH78" i="6"/>
  <c r="AA78" i="6"/>
  <c r="AI78" i="6"/>
  <c r="AB78" i="6"/>
  <c r="AJ78" i="6"/>
  <c r="AC78" i="6"/>
  <c r="AK78" i="6"/>
  <c r="W86" i="6"/>
  <c r="X86" i="6"/>
  <c r="AF86" i="6"/>
  <c r="Y86" i="6"/>
  <c r="AG86" i="6" s="1"/>
  <c r="Z86" i="6"/>
  <c r="AH86" i="6" s="1"/>
  <c r="AA86" i="6"/>
  <c r="AI86" i="6" s="1"/>
  <c r="AB86" i="6"/>
  <c r="AJ86" i="6"/>
  <c r="AC86" i="6"/>
  <c r="AK86" i="6" s="1"/>
  <c r="W87" i="6"/>
  <c r="X87" i="6"/>
  <c r="AF87" i="6"/>
  <c r="Y87" i="6"/>
  <c r="AG87" i="6"/>
  <c r="Z87" i="6"/>
  <c r="AH87" i="6"/>
  <c r="AA87" i="6"/>
  <c r="AI87" i="6"/>
  <c r="AB87" i="6"/>
  <c r="AJ87" i="6"/>
  <c r="AC87" i="6"/>
  <c r="AK87" i="6"/>
  <c r="W88" i="6"/>
  <c r="X88" i="6"/>
  <c r="AF88" i="6" s="1"/>
  <c r="Y88" i="6"/>
  <c r="AG88" i="6" s="1"/>
  <c r="Z88" i="6"/>
  <c r="AH88" i="6" s="1"/>
  <c r="AA88" i="6"/>
  <c r="AI88" i="6"/>
  <c r="AB88" i="6"/>
  <c r="AJ88" i="6" s="1"/>
  <c r="AC88" i="6"/>
  <c r="AK88" i="6" s="1"/>
  <c r="W89" i="6"/>
  <c r="X89" i="6"/>
  <c r="AF89" i="6"/>
  <c r="Y89" i="6"/>
  <c r="AG89" i="6" s="1"/>
  <c r="Z89" i="6"/>
  <c r="AH89" i="6"/>
  <c r="AA89" i="6"/>
  <c r="AI89" i="6"/>
  <c r="AB89" i="6"/>
  <c r="AJ89" i="6"/>
  <c r="AC89" i="6"/>
  <c r="AK89" i="6" s="1"/>
  <c r="W90" i="6"/>
  <c r="X90" i="6"/>
  <c r="AF90" i="6" s="1"/>
  <c r="Y90" i="6"/>
  <c r="AG90" i="6" s="1"/>
  <c r="Z90" i="6"/>
  <c r="AH90" i="6"/>
  <c r="AA90" i="6"/>
  <c r="AI90" i="6" s="1"/>
  <c r="AB90" i="6"/>
  <c r="AJ90" i="6" s="1"/>
  <c r="AC90" i="6"/>
  <c r="AK90" i="6" s="1"/>
  <c r="W91" i="6"/>
  <c r="X91" i="6"/>
  <c r="AF91" i="6"/>
  <c r="Y91" i="6"/>
  <c r="AG91" i="6"/>
  <c r="Z91" i="6"/>
  <c r="AH91" i="6"/>
  <c r="AA91" i="6"/>
  <c r="AI91" i="6"/>
  <c r="AB91" i="6"/>
  <c r="AJ91" i="6"/>
  <c r="AC91" i="6"/>
  <c r="AK91" i="6"/>
  <c r="W92" i="6"/>
  <c r="X92" i="6"/>
  <c r="AF92" i="6" s="1"/>
  <c r="Y92" i="6"/>
  <c r="AG92" i="6"/>
  <c r="Z92" i="6"/>
  <c r="AH92" i="6" s="1"/>
  <c r="AA92" i="6"/>
  <c r="AI92" i="6" s="1"/>
  <c r="AB92" i="6"/>
  <c r="AJ92" i="6" s="1"/>
  <c r="AC92" i="6"/>
  <c r="AK92" i="6"/>
  <c r="W93" i="6"/>
  <c r="X93" i="6"/>
  <c r="AF93" i="6"/>
  <c r="Y93" i="6"/>
  <c r="AG93" i="6"/>
  <c r="Z93" i="6"/>
  <c r="AH93" i="6"/>
  <c r="AA93" i="6"/>
  <c r="AI93" i="6"/>
  <c r="AB93" i="6"/>
  <c r="AJ93" i="6"/>
  <c r="AC93" i="6"/>
  <c r="AK93" i="6"/>
  <c r="W94" i="6"/>
  <c r="X94" i="6"/>
  <c r="AF94" i="6"/>
  <c r="Y94" i="6"/>
  <c r="AG94" i="6" s="1"/>
  <c r="Z94" i="6"/>
  <c r="AH94" i="6" s="1"/>
  <c r="AA94" i="6"/>
  <c r="AI94" i="6" s="1"/>
  <c r="AB94" i="6"/>
  <c r="AJ94" i="6"/>
  <c r="AC94" i="6"/>
  <c r="AK94" i="6" s="1"/>
  <c r="W95" i="6"/>
  <c r="X95" i="6"/>
  <c r="AF95" i="6"/>
  <c r="Y95" i="6"/>
  <c r="AG95" i="6"/>
  <c r="Z95" i="6"/>
  <c r="AH95" i="6"/>
  <c r="AA95" i="6"/>
  <c r="AI95" i="6"/>
  <c r="AB95" i="6"/>
  <c r="AJ95" i="6"/>
  <c r="AC95" i="6"/>
  <c r="AK95" i="6"/>
  <c r="W96" i="6"/>
  <c r="X96" i="6"/>
  <c r="AF96" i="6" s="1"/>
  <c r="Y96" i="6"/>
  <c r="AG96" i="6" s="1"/>
  <c r="Z96" i="6"/>
  <c r="AH96" i="6" s="1"/>
  <c r="AA96" i="6"/>
  <c r="AI96" i="6"/>
  <c r="AB96" i="6"/>
  <c r="AJ96" i="6" s="1"/>
  <c r="AC96" i="6"/>
  <c r="AK96" i="6" s="1"/>
  <c r="W97" i="6"/>
  <c r="X97" i="6"/>
  <c r="AF97" i="6"/>
  <c r="Y97" i="6"/>
  <c r="AG97" i="6"/>
  <c r="Z97" i="6"/>
  <c r="AH97" i="6"/>
  <c r="AA97" i="6"/>
  <c r="AI97" i="6"/>
  <c r="AB97" i="6"/>
  <c r="AJ97" i="6"/>
  <c r="AC97" i="6"/>
  <c r="AK97" i="6"/>
  <c r="W98" i="6"/>
  <c r="X98" i="6"/>
  <c r="AF98" i="6" s="1"/>
  <c r="Y98" i="6"/>
  <c r="AG98" i="6" s="1"/>
  <c r="Z98" i="6"/>
  <c r="AH98" i="6"/>
  <c r="AA98" i="6"/>
  <c r="AI98" i="6" s="1"/>
  <c r="AB98" i="6"/>
  <c r="AJ98" i="6" s="1"/>
  <c r="AC98" i="6"/>
  <c r="AK98" i="6" s="1"/>
  <c r="W99" i="6"/>
  <c r="X99" i="6"/>
  <c r="AF99" i="6"/>
  <c r="Y99" i="6"/>
  <c r="AG99" i="6"/>
  <c r="Z99" i="6"/>
  <c r="AH99" i="6"/>
  <c r="AA99" i="6"/>
  <c r="AI99" i="6"/>
  <c r="AB99" i="6"/>
  <c r="AJ99" i="6"/>
  <c r="AC99" i="6"/>
  <c r="AK99" i="6"/>
  <c r="W76" i="6"/>
  <c r="X76" i="6"/>
  <c r="AF76" i="6" s="1"/>
  <c r="Y76" i="6"/>
  <c r="AG76" i="6"/>
  <c r="Z76" i="6"/>
  <c r="AH76" i="6" s="1"/>
  <c r="AA76" i="6"/>
  <c r="AI76" i="6" s="1"/>
  <c r="AB76" i="6"/>
  <c r="AJ76" i="6" s="1"/>
  <c r="AC76" i="6"/>
  <c r="AK76" i="6"/>
  <c r="W100" i="6"/>
  <c r="X100" i="6"/>
  <c r="AF100" i="6"/>
  <c r="Y100" i="6"/>
  <c r="AG100" i="6"/>
  <c r="Z100" i="6"/>
  <c r="AH100" i="6"/>
  <c r="AA100" i="6"/>
  <c r="AB100" i="6"/>
  <c r="AC100" i="6"/>
  <c r="AK100" i="6"/>
  <c r="W101" i="6"/>
  <c r="X101" i="6"/>
  <c r="AF101" i="6" s="1"/>
  <c r="Y101" i="6"/>
  <c r="AG101" i="6"/>
  <c r="Z101" i="6"/>
  <c r="AH101" i="6" s="1"/>
  <c r="AA101" i="6"/>
  <c r="AB101" i="6"/>
  <c r="AC101" i="6"/>
  <c r="AK101" i="6" s="1"/>
  <c r="W102" i="6"/>
  <c r="X102" i="6"/>
  <c r="AF102" i="6" s="1"/>
  <c r="Y102" i="6"/>
  <c r="AG102" i="6"/>
  <c r="Z102" i="6"/>
  <c r="AH102" i="6"/>
  <c r="AA102" i="6"/>
  <c r="AB102" i="6"/>
  <c r="AC102" i="6"/>
  <c r="AK102" i="6" s="1"/>
  <c r="W103" i="6"/>
  <c r="X103" i="6"/>
  <c r="AF103" i="6" s="1"/>
  <c r="Y103" i="6"/>
  <c r="AG103" i="6" s="1"/>
  <c r="Z103" i="6"/>
  <c r="AH103" i="6"/>
  <c r="AA103" i="6"/>
  <c r="AB103" i="6"/>
  <c r="AC103" i="6"/>
  <c r="AK103" i="6" s="1"/>
  <c r="W104" i="6"/>
  <c r="X104" i="6"/>
  <c r="AF104" i="6"/>
  <c r="Y104" i="6"/>
  <c r="AG104" i="6"/>
  <c r="Z104" i="6"/>
  <c r="AH104" i="6"/>
  <c r="AA104" i="6"/>
  <c r="AB104" i="6"/>
  <c r="AC104" i="6"/>
  <c r="AK104" i="6"/>
  <c r="W105" i="6"/>
  <c r="X105" i="6"/>
  <c r="AF105" i="6" s="1"/>
  <c r="Y105" i="6"/>
  <c r="AG105" i="6" s="1"/>
  <c r="Z105" i="6"/>
  <c r="AH105" i="6" s="1"/>
  <c r="AA105" i="6"/>
  <c r="AB105" i="6"/>
  <c r="AC105" i="6"/>
  <c r="AK105" i="6" s="1"/>
  <c r="W106" i="6"/>
  <c r="X106" i="6"/>
  <c r="AF106" i="6"/>
  <c r="Y106" i="6"/>
  <c r="AG106" i="6"/>
  <c r="Z106" i="6"/>
  <c r="AH106" i="6"/>
  <c r="AA106" i="6"/>
  <c r="AB106" i="6"/>
  <c r="AC106" i="6"/>
  <c r="AK106" i="6"/>
  <c r="X107" i="6"/>
  <c r="AF107" i="6"/>
  <c r="Y107" i="6"/>
  <c r="AG107" i="6"/>
  <c r="Z107" i="6"/>
  <c r="AH107" i="6"/>
  <c r="AA107" i="6"/>
  <c r="AB107" i="6"/>
  <c r="AC107" i="6"/>
  <c r="AK107" i="6"/>
  <c r="W108" i="6"/>
  <c r="X108" i="6"/>
  <c r="AF108" i="6" s="1"/>
  <c r="Y108" i="6"/>
  <c r="AG108" i="6" s="1"/>
  <c r="Z108" i="6"/>
  <c r="AH108" i="6" s="1"/>
  <c r="AA108" i="6"/>
  <c r="AB108" i="6"/>
  <c r="AC108" i="6"/>
  <c r="AK108" i="6" s="1"/>
  <c r="W109" i="6"/>
  <c r="X109" i="6"/>
  <c r="AF109" i="6"/>
  <c r="Y109" i="6"/>
  <c r="AG109" i="6"/>
  <c r="Z109" i="6"/>
  <c r="AH109" i="6"/>
  <c r="AA109" i="6"/>
  <c r="AB109" i="6"/>
  <c r="AC109" i="6"/>
  <c r="AK109" i="6"/>
  <c r="W110" i="6"/>
  <c r="X110" i="6"/>
  <c r="AF110" i="6"/>
  <c r="Y110" i="6"/>
  <c r="AG110" i="6" s="1"/>
  <c r="Z110" i="6"/>
  <c r="AH110" i="6" s="1"/>
  <c r="AA110" i="6"/>
  <c r="AB110" i="6"/>
  <c r="AC110" i="6"/>
  <c r="AK110" i="6"/>
  <c r="W111" i="6"/>
  <c r="X111" i="6"/>
  <c r="AF111" i="6"/>
  <c r="Y111" i="6"/>
  <c r="AG111" i="6"/>
  <c r="Z111" i="6"/>
  <c r="AH111" i="6"/>
  <c r="AA111" i="6"/>
  <c r="AB111" i="6"/>
  <c r="AC111" i="6"/>
  <c r="AK111" i="6"/>
  <c r="W112" i="6"/>
  <c r="X112" i="6"/>
  <c r="AF112" i="6" s="1"/>
  <c r="Y112" i="6"/>
  <c r="AG112" i="6"/>
  <c r="Z112" i="6"/>
  <c r="AH112" i="6" s="1"/>
  <c r="AA112" i="6"/>
  <c r="AB112" i="6"/>
  <c r="AC112" i="6"/>
  <c r="AK112" i="6" s="1"/>
  <c r="X113" i="6"/>
  <c r="AF113" i="6"/>
  <c r="Y113" i="6"/>
  <c r="AG113" i="6" s="1"/>
  <c r="Z113" i="6"/>
  <c r="AH113" i="6" s="1"/>
  <c r="AA113" i="6"/>
  <c r="AI113" i="6" s="1"/>
  <c r="AB113" i="6"/>
  <c r="AJ113" i="6"/>
  <c r="AC113" i="6"/>
  <c r="AK113" i="6" s="1"/>
  <c r="W114" i="6"/>
  <c r="X114" i="6"/>
  <c r="AF114" i="6"/>
  <c r="Y114" i="6"/>
  <c r="AG114" i="6"/>
  <c r="Z114" i="6"/>
  <c r="AH114" i="6"/>
  <c r="AA114" i="6"/>
  <c r="AB114" i="6"/>
  <c r="AC114" i="6"/>
  <c r="AK114" i="6"/>
  <c r="W115" i="6"/>
  <c r="X115" i="6"/>
  <c r="AF115" i="6"/>
  <c r="Y115" i="6"/>
  <c r="AG115" i="6" s="1"/>
  <c r="Z115" i="6"/>
  <c r="AH115" i="6" s="1"/>
  <c r="AA115" i="6"/>
  <c r="AB115" i="6"/>
  <c r="AC115" i="6"/>
  <c r="AK115" i="6"/>
  <c r="W116" i="6"/>
  <c r="X116" i="6"/>
  <c r="AF116" i="6"/>
  <c r="Y116" i="6"/>
  <c r="AG116" i="6"/>
  <c r="Z116" i="6"/>
  <c r="AH116" i="6"/>
  <c r="AA116" i="6"/>
  <c r="AB116" i="6"/>
  <c r="AC116" i="6"/>
  <c r="AK116" i="6"/>
  <c r="W117" i="6"/>
  <c r="X117" i="6"/>
  <c r="AF117" i="6" s="1"/>
  <c r="Y117" i="6"/>
  <c r="AG117" i="6"/>
  <c r="Z117" i="6"/>
  <c r="AH117" i="6" s="1"/>
  <c r="AA117" i="6"/>
  <c r="AB117" i="6"/>
  <c r="AC117" i="6"/>
  <c r="AK117" i="6" s="1"/>
  <c r="W118" i="6"/>
  <c r="X118" i="6"/>
  <c r="AF118" i="6"/>
  <c r="Y118" i="6"/>
  <c r="AG118" i="6"/>
  <c r="Z118" i="6"/>
  <c r="AH118" i="6"/>
  <c r="AA118" i="6"/>
  <c r="AB118" i="6"/>
  <c r="AC118" i="6"/>
  <c r="AK118" i="6"/>
  <c r="W119" i="6"/>
  <c r="X119" i="6"/>
  <c r="AF119" i="6" s="1"/>
  <c r="Y119" i="6"/>
  <c r="AG119" i="6" s="1"/>
  <c r="Z119" i="6"/>
  <c r="AH119" i="6"/>
  <c r="AA119" i="6"/>
  <c r="AB119" i="6"/>
  <c r="AC119" i="6"/>
  <c r="AK119" i="6" s="1"/>
  <c r="W120" i="6"/>
  <c r="X120" i="6"/>
  <c r="AF120" i="6"/>
  <c r="Y120" i="6"/>
  <c r="AG120" i="6"/>
  <c r="Z120" i="6"/>
  <c r="AH120" i="6"/>
  <c r="AA120" i="6"/>
  <c r="AI120" i="6"/>
  <c r="AB120" i="6"/>
  <c r="AJ120" i="6"/>
  <c r="AC120" i="6"/>
  <c r="AK120" i="6"/>
  <c r="W121" i="6"/>
  <c r="X121" i="6"/>
  <c r="AF121" i="6" s="1"/>
  <c r="Y121" i="6"/>
  <c r="AG121" i="6" s="1"/>
  <c r="Z121" i="6"/>
  <c r="AH121" i="6"/>
  <c r="AA121" i="6"/>
  <c r="AI121" i="6" s="1"/>
  <c r="AB121" i="6"/>
  <c r="AJ121" i="6" s="1"/>
  <c r="AC121" i="6"/>
  <c r="AK121" i="6" s="1"/>
  <c r="W122" i="6"/>
  <c r="X122" i="6"/>
  <c r="AF122" i="6"/>
  <c r="Y122" i="6"/>
  <c r="AG122" i="6"/>
  <c r="Z122" i="6"/>
  <c r="AH122" i="6"/>
  <c r="AA122" i="6"/>
  <c r="AI122" i="6"/>
  <c r="AB122" i="6"/>
  <c r="AJ122" i="6"/>
  <c r="AC122" i="6"/>
  <c r="AK122" i="6"/>
  <c r="W123" i="6"/>
  <c r="X123" i="6"/>
  <c r="AF123" i="6" s="1"/>
  <c r="Y123" i="6"/>
  <c r="AG123" i="6"/>
  <c r="Z123" i="6"/>
  <c r="AH123" i="6" s="1"/>
  <c r="AA123" i="6"/>
  <c r="AI123" i="6" s="1"/>
  <c r="AB123" i="6"/>
  <c r="AJ123" i="6" s="1"/>
  <c r="AC123" i="6"/>
  <c r="AK123" i="6"/>
  <c r="W124" i="6"/>
  <c r="X124" i="6"/>
  <c r="AF124" i="6"/>
  <c r="Y124" i="6"/>
  <c r="AG124" i="6"/>
  <c r="Z124" i="6"/>
  <c r="AH124" i="6"/>
  <c r="AA124" i="6"/>
  <c r="AI124" i="6"/>
  <c r="AB124" i="6"/>
  <c r="AJ124" i="6"/>
  <c r="AC124" i="6"/>
  <c r="AK124" i="6"/>
  <c r="W125" i="6"/>
  <c r="X125" i="6"/>
  <c r="AF125" i="6"/>
  <c r="Y125" i="6"/>
  <c r="AG125" i="6" s="1"/>
  <c r="Z125" i="6"/>
  <c r="AH125" i="6" s="1"/>
  <c r="AA125" i="6"/>
  <c r="AI125" i="6" s="1"/>
  <c r="AB125" i="6"/>
  <c r="AJ125" i="6"/>
  <c r="AC125" i="6"/>
  <c r="AK125" i="6" s="1"/>
  <c r="W126" i="6"/>
  <c r="X126" i="6"/>
  <c r="AF126" i="6"/>
  <c r="Y126" i="6"/>
  <c r="AG126" i="6"/>
  <c r="Z126" i="6"/>
  <c r="AH126" i="6"/>
  <c r="AA126" i="6"/>
  <c r="AI126" i="6"/>
  <c r="AB126" i="6"/>
  <c r="AJ126" i="6"/>
  <c r="AC126" i="6"/>
  <c r="AK126" i="6"/>
  <c r="W127" i="6"/>
  <c r="X127" i="6"/>
  <c r="AF127" i="6" s="1"/>
  <c r="Y127" i="6"/>
  <c r="AG127" i="6" s="1"/>
  <c r="Z127" i="6"/>
  <c r="AH127" i="6" s="1"/>
  <c r="AA127" i="6"/>
  <c r="AI127" i="6"/>
  <c r="AB127" i="6"/>
  <c r="AJ127" i="6" s="1"/>
  <c r="AC127" i="6"/>
  <c r="AK127" i="6" s="1"/>
  <c r="W128" i="6"/>
  <c r="X128" i="6"/>
  <c r="AF128" i="6"/>
  <c r="Y128" i="6"/>
  <c r="AG128" i="6" s="1"/>
  <c r="Z128" i="6"/>
  <c r="AH128" i="6"/>
  <c r="AA128" i="6"/>
  <c r="AB128" i="6"/>
  <c r="AC128" i="6"/>
  <c r="AK128" i="6"/>
  <c r="W129" i="6"/>
  <c r="X129" i="6"/>
  <c r="AF129" i="6" s="1"/>
  <c r="Y129" i="6"/>
  <c r="AG129" i="6" s="1"/>
  <c r="Z129" i="6"/>
  <c r="AH129" i="6" s="1"/>
  <c r="AA129" i="6"/>
  <c r="AB129" i="6"/>
  <c r="AC129" i="6"/>
  <c r="AK129" i="6" s="1"/>
  <c r="W130" i="6"/>
  <c r="X130" i="6"/>
  <c r="AF130" i="6"/>
  <c r="Y130" i="6"/>
  <c r="AG130" i="6"/>
  <c r="Z130" i="6"/>
  <c r="AH130" i="6" s="1"/>
  <c r="AA130" i="6"/>
  <c r="AB130" i="6"/>
  <c r="AC130" i="6"/>
  <c r="AK130" i="6"/>
  <c r="W131" i="6"/>
  <c r="X131" i="6"/>
  <c r="AF131" i="6"/>
  <c r="Y131" i="6"/>
  <c r="AG131" i="6" s="1"/>
  <c r="Z131" i="6"/>
  <c r="AH131" i="6" s="1"/>
  <c r="AA131" i="6"/>
  <c r="AB131" i="6"/>
  <c r="AC131" i="6"/>
  <c r="AK131" i="6"/>
  <c r="W132" i="6"/>
  <c r="X132" i="6"/>
  <c r="AF132" i="6"/>
  <c r="Y132" i="6"/>
  <c r="AG132" i="6"/>
  <c r="Z132" i="6"/>
  <c r="AH132" i="6"/>
  <c r="AA132" i="6"/>
  <c r="AI132" i="6"/>
  <c r="AB132" i="6"/>
  <c r="AJ132" i="6"/>
  <c r="AC132" i="6"/>
  <c r="AK132" i="6"/>
  <c r="W133" i="6"/>
  <c r="X133" i="6"/>
  <c r="AF133" i="6"/>
  <c r="Y133" i="6"/>
  <c r="AG133" i="6" s="1"/>
  <c r="Z133" i="6"/>
  <c r="AH133" i="6" s="1"/>
  <c r="AA133" i="6"/>
  <c r="AI133" i="6" s="1"/>
  <c r="AB133" i="6"/>
  <c r="AJ133" i="6"/>
  <c r="AC133" i="6"/>
  <c r="AK133" i="6" s="1"/>
  <c r="W134" i="6"/>
  <c r="X134" i="6"/>
  <c r="AF134" i="6"/>
  <c r="Y134" i="6"/>
  <c r="AG134" i="6"/>
  <c r="Z134" i="6"/>
  <c r="AH134" i="6" s="1"/>
  <c r="AA134" i="6"/>
  <c r="AB134" i="6"/>
  <c r="AC134" i="6"/>
  <c r="W135" i="6"/>
  <c r="X135" i="6"/>
  <c r="AF135" i="6"/>
  <c r="Y135" i="6"/>
  <c r="AG135" i="6" s="1"/>
  <c r="Z135" i="6"/>
  <c r="AH135" i="6"/>
  <c r="AA135" i="6"/>
  <c r="AB135" i="6"/>
  <c r="AC135" i="6"/>
  <c r="W136" i="6"/>
  <c r="X136" i="6"/>
  <c r="AF136" i="6" s="1"/>
  <c r="Y136" i="6"/>
  <c r="AG136" i="6"/>
  <c r="Z136" i="6"/>
  <c r="AH136" i="6"/>
  <c r="AA136" i="6"/>
  <c r="AB136" i="6"/>
  <c r="AC136" i="6"/>
  <c r="W137" i="6"/>
  <c r="AE137" i="6" s="1"/>
  <c r="X137" i="6"/>
  <c r="AF137" i="6" s="1"/>
  <c r="Y137" i="6"/>
  <c r="AG137" i="6" s="1"/>
  <c r="Z137" i="6"/>
  <c r="AH137" i="6"/>
  <c r="AA137" i="6"/>
  <c r="AI137" i="6" s="1"/>
  <c r="AB137" i="6"/>
  <c r="AJ137" i="6" s="1"/>
  <c r="AC137" i="6"/>
  <c r="AK137" i="6" s="1"/>
  <c r="W138" i="6"/>
  <c r="X138" i="6"/>
  <c r="AF138" i="6" s="1"/>
  <c r="Y138" i="6"/>
  <c r="AG138" i="6"/>
  <c r="Z138" i="6"/>
  <c r="AH138" i="6"/>
  <c r="AA138" i="6"/>
  <c r="AB138" i="6"/>
  <c r="AC138" i="6"/>
  <c r="W139" i="6"/>
  <c r="X139" i="6"/>
  <c r="AF139" i="6"/>
  <c r="Y139" i="6"/>
  <c r="AG139" i="6"/>
  <c r="Z139" i="6"/>
  <c r="AH139" i="6"/>
  <c r="AA139" i="6"/>
  <c r="AB139" i="6"/>
  <c r="AC139" i="6"/>
  <c r="W140" i="6"/>
  <c r="X140" i="6"/>
  <c r="AF140" i="6"/>
  <c r="Y140" i="6"/>
  <c r="AG140" i="6"/>
  <c r="Z140" i="6"/>
  <c r="AH140" i="6" s="1"/>
  <c r="AA140" i="6"/>
  <c r="AB140" i="6"/>
  <c r="AC140" i="6"/>
  <c r="W141" i="6"/>
  <c r="X141" i="6"/>
  <c r="AF141" i="6"/>
  <c r="Y141" i="6"/>
  <c r="AG141" i="6" s="1"/>
  <c r="Z141" i="6"/>
  <c r="AH141" i="6"/>
  <c r="AA141" i="6"/>
  <c r="AB141" i="6"/>
  <c r="AC141" i="6"/>
  <c r="W142" i="6"/>
  <c r="X142" i="6"/>
  <c r="AF142" i="6" s="1"/>
  <c r="Y142" i="6"/>
  <c r="AG142" i="6"/>
  <c r="Z142" i="6"/>
  <c r="AH142" i="6"/>
  <c r="AA142" i="6"/>
  <c r="AB142" i="6"/>
  <c r="AC142" i="6"/>
  <c r="W143" i="6"/>
  <c r="X143" i="6"/>
  <c r="AF143" i="6"/>
  <c r="Y143" i="6"/>
  <c r="AG143" i="6"/>
  <c r="Z143" i="6"/>
  <c r="AH143" i="6"/>
  <c r="AA143" i="6"/>
  <c r="AB143" i="6"/>
  <c r="AC143" i="6"/>
  <c r="W144" i="6"/>
  <c r="X144" i="6"/>
  <c r="AF144" i="6"/>
  <c r="Y144" i="6"/>
  <c r="AG144" i="6"/>
  <c r="Z144" i="6"/>
  <c r="AH144" i="6" s="1"/>
  <c r="AA144" i="6"/>
  <c r="AB144" i="6"/>
  <c r="AC144" i="6"/>
  <c r="W145" i="6"/>
  <c r="X145" i="6"/>
  <c r="AF145" i="6"/>
  <c r="Y145" i="6"/>
  <c r="AG145" i="6" s="1"/>
  <c r="Z145" i="6"/>
  <c r="AH145" i="6"/>
  <c r="AA145" i="6"/>
  <c r="AB145" i="6"/>
  <c r="AC145" i="6"/>
  <c r="W146" i="6"/>
  <c r="X146" i="6"/>
  <c r="AF146" i="6" s="1"/>
  <c r="Y146" i="6"/>
  <c r="AG146" i="6"/>
  <c r="Z146" i="6"/>
  <c r="AH146" i="6"/>
  <c r="AA146" i="6"/>
  <c r="AB146" i="6"/>
  <c r="AC146" i="6"/>
  <c r="W147" i="6"/>
  <c r="X147" i="6"/>
  <c r="AF147" i="6"/>
  <c r="Y147" i="6"/>
  <c r="AG147" i="6"/>
  <c r="Z147" i="6"/>
  <c r="AH147" i="6"/>
  <c r="AA147" i="6"/>
  <c r="AB147" i="6"/>
  <c r="AC147" i="6"/>
  <c r="W148" i="6"/>
  <c r="X148" i="6"/>
  <c r="Y148" i="6"/>
  <c r="AG148" i="6" s="1"/>
  <c r="Z148" i="6"/>
  <c r="AH148" i="6"/>
  <c r="AA148" i="6"/>
  <c r="AB148" i="6"/>
  <c r="AC148" i="6"/>
  <c r="W149" i="6"/>
  <c r="X149" i="6"/>
  <c r="AF149" i="6" s="1"/>
  <c r="Y149" i="6"/>
  <c r="AG149" i="6"/>
  <c r="Z149" i="6"/>
  <c r="AH149" i="6" s="1"/>
  <c r="AA149" i="6"/>
  <c r="AI149" i="6" s="1"/>
  <c r="AB149" i="6"/>
  <c r="AJ149" i="6" s="1"/>
  <c r="AC149" i="6"/>
  <c r="AK149" i="6"/>
  <c r="W150" i="6"/>
  <c r="X150" i="6"/>
  <c r="AF150" i="6"/>
  <c r="Y150" i="6"/>
  <c r="AG150" i="6"/>
  <c r="Z150" i="6"/>
  <c r="AH150" i="6"/>
  <c r="AA150" i="6"/>
  <c r="AI150" i="6"/>
  <c r="AB150" i="6"/>
  <c r="AJ150" i="6"/>
  <c r="AC150" i="6"/>
  <c r="AK150" i="6"/>
  <c r="W151" i="6"/>
  <c r="X151" i="6"/>
  <c r="AF151" i="6"/>
  <c r="Y151" i="6"/>
  <c r="AG151" i="6" s="1"/>
  <c r="Z151" i="6"/>
  <c r="AH151" i="6" s="1"/>
  <c r="AA151" i="6"/>
  <c r="W152" i="6"/>
  <c r="X152" i="6"/>
  <c r="AF152" i="6"/>
  <c r="Y152" i="6"/>
  <c r="AG152" i="6" s="1"/>
  <c r="Z152" i="6"/>
  <c r="AH152" i="6" s="1"/>
  <c r="AA152" i="6"/>
  <c r="AB152" i="6"/>
  <c r="AC152" i="6"/>
  <c r="W153" i="6"/>
  <c r="X153" i="6"/>
  <c r="AF153" i="6" s="1"/>
  <c r="Y153" i="6"/>
  <c r="AG153" i="6" s="1"/>
  <c r="Z153" i="6"/>
  <c r="AH153" i="6" s="1"/>
  <c r="AA153" i="6"/>
  <c r="AB153" i="6"/>
  <c r="AC153" i="6"/>
  <c r="W154" i="6"/>
  <c r="X154" i="6"/>
  <c r="AF154" i="6" s="1"/>
  <c r="Y154" i="6"/>
  <c r="AG154" i="6" s="1"/>
  <c r="Z154" i="6"/>
  <c r="AH154" i="6"/>
  <c r="AA154" i="6"/>
  <c r="AB154" i="6"/>
  <c r="AC154" i="6"/>
  <c r="W155" i="6"/>
  <c r="X155" i="6"/>
  <c r="Y155" i="6"/>
  <c r="AG155" i="6"/>
  <c r="Z155" i="6"/>
  <c r="AH155" i="6"/>
  <c r="AA155" i="6"/>
  <c r="AB155" i="6"/>
  <c r="AC155" i="6"/>
  <c r="W156" i="6"/>
  <c r="X156" i="6"/>
  <c r="AF156" i="6"/>
  <c r="Y156" i="6"/>
  <c r="AG156" i="6"/>
  <c r="Z156" i="6"/>
  <c r="AH156" i="6"/>
  <c r="AA156" i="6"/>
  <c r="AB156" i="6"/>
  <c r="AC156" i="6"/>
  <c r="W157" i="6"/>
  <c r="AE157" i="6"/>
  <c r="X157" i="6"/>
  <c r="AF157" i="6" s="1"/>
  <c r="Y157" i="6"/>
  <c r="AG157" i="6" s="1"/>
  <c r="Z157" i="6"/>
  <c r="AH157" i="6" s="1"/>
  <c r="AA157" i="6"/>
  <c r="AI157" i="6"/>
  <c r="AB157" i="6"/>
  <c r="AJ157" i="6" s="1"/>
  <c r="AC157" i="6"/>
  <c r="AK157" i="6" s="1"/>
  <c r="W158" i="6"/>
  <c r="X158" i="6"/>
  <c r="AF158" i="6"/>
  <c r="Y158" i="6"/>
  <c r="AG158" i="6"/>
  <c r="Z158" i="6"/>
  <c r="AH158" i="6"/>
  <c r="AA158" i="6"/>
  <c r="AB158" i="6"/>
  <c r="AC158" i="6"/>
  <c r="W159" i="6"/>
  <c r="X159" i="6"/>
  <c r="Y159" i="6"/>
  <c r="AG159" i="6" s="1"/>
  <c r="Z159" i="6"/>
  <c r="AH159" i="6" s="1"/>
  <c r="AA159" i="6"/>
  <c r="AB159" i="6"/>
  <c r="AC159" i="6"/>
  <c r="W160" i="6"/>
  <c r="X160" i="6"/>
  <c r="AF160" i="6" s="1"/>
  <c r="Y160" i="6"/>
  <c r="AG160" i="6" s="1"/>
  <c r="Z160" i="6"/>
  <c r="AH160" i="6" s="1"/>
  <c r="AA160" i="6"/>
  <c r="AB160" i="6"/>
  <c r="AC160" i="6"/>
  <c r="W161" i="6"/>
  <c r="X161" i="6"/>
  <c r="AF161" i="6" s="1"/>
  <c r="Y161" i="6"/>
  <c r="AG161" i="6" s="1"/>
  <c r="Z161" i="6"/>
  <c r="AH161" i="6"/>
  <c r="AA161" i="6"/>
  <c r="AB161" i="6"/>
  <c r="AC161" i="6"/>
  <c r="W162" i="6"/>
  <c r="X162" i="6"/>
  <c r="AF162" i="6" s="1"/>
  <c r="Y162" i="6"/>
  <c r="AG162" i="6"/>
  <c r="Z162" i="6"/>
  <c r="AH162" i="6" s="1"/>
  <c r="AA162" i="6"/>
  <c r="AB162" i="6"/>
  <c r="AC162" i="6"/>
  <c r="W163" i="6"/>
  <c r="X163" i="6"/>
  <c r="AF163" i="6"/>
  <c r="Y163" i="6"/>
  <c r="AG163" i="6" s="1"/>
  <c r="Z163" i="6"/>
  <c r="AH163" i="6" s="1"/>
  <c r="AA163" i="6"/>
  <c r="AB163" i="6"/>
  <c r="AC163" i="6"/>
  <c r="W164" i="6"/>
  <c r="X164" i="6"/>
  <c r="AF164" i="6" s="1"/>
  <c r="Y164" i="6"/>
  <c r="AG164" i="6" s="1"/>
  <c r="Z164" i="6"/>
  <c r="AH164" i="6" s="1"/>
  <c r="AA164" i="6"/>
  <c r="AB164" i="6"/>
  <c r="AC164" i="6"/>
  <c r="W165" i="6"/>
  <c r="X165" i="6"/>
  <c r="Y165" i="6"/>
  <c r="AG165" i="6"/>
  <c r="Z165" i="6"/>
  <c r="AH165" i="6"/>
  <c r="AA165" i="6"/>
  <c r="AB165" i="6"/>
  <c r="W168" i="6"/>
  <c r="X168" i="6"/>
  <c r="AF168" i="6" s="1"/>
  <c r="Y168" i="6"/>
  <c r="AG168" i="6" s="1"/>
  <c r="Z168" i="6"/>
  <c r="AH168" i="6"/>
  <c r="AA168" i="6"/>
  <c r="AC168" i="6"/>
  <c r="W169" i="6"/>
  <c r="X169" i="6"/>
  <c r="AF169" i="6"/>
  <c r="Y169" i="6"/>
  <c r="AG169" i="6"/>
  <c r="Z169" i="6"/>
  <c r="AH169" i="6"/>
  <c r="AA169" i="6"/>
  <c r="AB169" i="6"/>
  <c r="AC169" i="6"/>
  <c r="W170" i="6"/>
  <c r="X170" i="6"/>
  <c r="AF170" i="6"/>
  <c r="Y170" i="6"/>
  <c r="AG170" i="6"/>
  <c r="Z170" i="6"/>
  <c r="AH170" i="6"/>
  <c r="AA170" i="6"/>
  <c r="AB170" i="6"/>
  <c r="AC170" i="6"/>
  <c r="W171" i="6"/>
  <c r="AE171" i="6"/>
  <c r="X171" i="6"/>
  <c r="AF171" i="6" s="1"/>
  <c r="Y171" i="6"/>
  <c r="AG171" i="6" s="1"/>
  <c r="Z171" i="6"/>
  <c r="AH171" i="6" s="1"/>
  <c r="AA171" i="6"/>
  <c r="AI171" i="6"/>
  <c r="AB171" i="6"/>
  <c r="AJ171" i="6" s="1"/>
  <c r="AC171" i="6"/>
  <c r="AK171" i="6" s="1"/>
  <c r="W172" i="6"/>
  <c r="X172" i="6"/>
  <c r="AF172" i="6"/>
  <c r="Y172" i="6"/>
  <c r="AG172" i="6" s="1"/>
  <c r="Z172" i="6"/>
  <c r="AH172" i="6"/>
  <c r="AA172" i="6"/>
  <c r="AB172" i="6"/>
  <c r="AC172" i="6"/>
  <c r="W173" i="6"/>
  <c r="AE173" i="6"/>
  <c r="X173" i="6"/>
  <c r="AF173" i="6" s="1"/>
  <c r="Y173" i="6"/>
  <c r="AG173" i="6" s="1"/>
  <c r="Z173" i="6"/>
  <c r="AH173" i="6" s="1"/>
  <c r="AA173" i="6"/>
  <c r="AI173" i="6"/>
  <c r="AB173" i="6"/>
  <c r="AJ173" i="6" s="1"/>
  <c r="AC173" i="6"/>
  <c r="AK173" i="6" s="1"/>
  <c r="W174" i="6"/>
  <c r="X174" i="6"/>
  <c r="AF174" i="6"/>
  <c r="Y174" i="6"/>
  <c r="AG174" i="6"/>
  <c r="Z174" i="6"/>
  <c r="AH174" i="6"/>
  <c r="AA174" i="6"/>
  <c r="AB174" i="6"/>
  <c r="AC174" i="6"/>
  <c r="W175" i="6"/>
  <c r="X175" i="6"/>
  <c r="AF175" i="6"/>
  <c r="Y175" i="6"/>
  <c r="AG175" i="6"/>
  <c r="Z175" i="6"/>
  <c r="AH175" i="6"/>
  <c r="AA175" i="6"/>
  <c r="AB175" i="6"/>
  <c r="AC175" i="6"/>
  <c r="W176" i="6"/>
  <c r="X176" i="6"/>
  <c r="AF176" i="6"/>
  <c r="Y176" i="6"/>
  <c r="AG176" i="6"/>
  <c r="Z176" i="6"/>
  <c r="AH176" i="6"/>
  <c r="AA176" i="6"/>
  <c r="AB176" i="6"/>
  <c r="AC176" i="6"/>
  <c r="W177" i="6"/>
  <c r="X177" i="6"/>
  <c r="AF177" i="6"/>
  <c r="Y177" i="6"/>
  <c r="AG177" i="6"/>
  <c r="Z177" i="6"/>
  <c r="AH177" i="6"/>
  <c r="AA177" i="6"/>
  <c r="AB177" i="6"/>
  <c r="AC177" i="6"/>
  <c r="W178" i="6"/>
  <c r="X178" i="6"/>
  <c r="AF178" i="6"/>
  <c r="Y178" i="6"/>
  <c r="AG178" i="6"/>
  <c r="Z178" i="6"/>
  <c r="AH178" i="6"/>
  <c r="AA178" i="6"/>
  <c r="AB178" i="6"/>
  <c r="AC178" i="6"/>
  <c r="W179" i="6"/>
  <c r="X179" i="6"/>
  <c r="AF179" i="6"/>
  <c r="Y179" i="6"/>
  <c r="AG179" i="6"/>
  <c r="Z179" i="6"/>
  <c r="AH179" i="6"/>
  <c r="AA179" i="6"/>
  <c r="AB179" i="6"/>
  <c r="AC179" i="6"/>
  <c r="W180" i="6"/>
  <c r="X180" i="6"/>
  <c r="AF180" i="6"/>
  <c r="Y180" i="6"/>
  <c r="AG180" i="6"/>
  <c r="Z180" i="6"/>
  <c r="AH180" i="6"/>
  <c r="AA180" i="6"/>
  <c r="AB180" i="6"/>
  <c r="AC180" i="6"/>
  <c r="W181" i="6"/>
  <c r="X181" i="6"/>
  <c r="AF181" i="6"/>
  <c r="Y181" i="6"/>
  <c r="AG181" i="6"/>
  <c r="Z181" i="6"/>
  <c r="AH181" i="6"/>
  <c r="AA181" i="6"/>
  <c r="AB181" i="6"/>
  <c r="AC181" i="6"/>
  <c r="W182" i="6"/>
  <c r="X182" i="6"/>
  <c r="AF182" i="6"/>
  <c r="Y182" i="6"/>
  <c r="AG182" i="6"/>
  <c r="Z182" i="6"/>
  <c r="AH182" i="6"/>
  <c r="AA182" i="6"/>
  <c r="AB182" i="6"/>
  <c r="AC182" i="6"/>
  <c r="W183" i="6"/>
  <c r="X183" i="6"/>
  <c r="AF183" i="6"/>
  <c r="Y183" i="6"/>
  <c r="AG183" i="6"/>
  <c r="Z183" i="6"/>
  <c r="AH183" i="6"/>
  <c r="AA183" i="6"/>
  <c r="AB183" i="6"/>
  <c r="AC183" i="6"/>
  <c r="W184" i="6"/>
  <c r="AE184" i="6" s="1"/>
  <c r="X184" i="6"/>
  <c r="AF184" i="6"/>
  <c r="Y184" i="6"/>
  <c r="AG184" i="6"/>
  <c r="Z184" i="6"/>
  <c r="AH184" i="6"/>
  <c r="AA184" i="6"/>
  <c r="AI184" i="6" s="1"/>
  <c r="AB184" i="6"/>
  <c r="AJ184" i="6" s="1"/>
  <c r="AC184" i="6"/>
  <c r="W185" i="6"/>
  <c r="X185" i="6"/>
  <c r="AF185" i="6"/>
  <c r="Y185" i="6"/>
  <c r="AG185" i="6"/>
  <c r="Z185" i="6"/>
  <c r="AH185" i="6"/>
  <c r="AA185" i="6"/>
  <c r="AB185" i="6"/>
  <c r="AC185" i="6"/>
  <c r="W186" i="6"/>
  <c r="X186" i="6"/>
  <c r="AF186" i="6"/>
  <c r="Y186" i="6"/>
  <c r="AG186" i="6"/>
  <c r="Z186" i="6"/>
  <c r="AH186" i="6"/>
  <c r="AA186" i="6"/>
  <c r="AB186" i="6"/>
  <c r="AC186" i="6"/>
  <c r="W187" i="6"/>
  <c r="X187" i="6"/>
  <c r="AF187" i="6"/>
  <c r="Y187" i="6"/>
  <c r="AG187" i="6"/>
  <c r="Z187" i="6"/>
  <c r="AH187" i="6"/>
  <c r="AA187" i="6"/>
  <c r="AB187" i="6"/>
  <c r="AC187" i="6"/>
  <c r="W188" i="6"/>
  <c r="X188" i="6"/>
  <c r="AF188" i="6"/>
  <c r="Y188" i="6"/>
  <c r="AG188" i="6"/>
  <c r="Z188" i="6"/>
  <c r="AH188" i="6"/>
  <c r="AA188" i="6"/>
  <c r="AB188" i="6"/>
  <c r="AC188" i="6"/>
  <c r="W190" i="6"/>
  <c r="X190" i="6"/>
  <c r="AF190" i="6"/>
  <c r="Y190" i="6"/>
  <c r="AG190" i="6"/>
  <c r="Z190" i="6"/>
  <c r="AH190" i="6"/>
  <c r="AA190" i="6"/>
  <c r="AB190" i="6"/>
  <c r="AC190" i="6"/>
  <c r="W191" i="6"/>
  <c r="X191" i="6"/>
  <c r="AF191" i="6"/>
  <c r="Y191" i="6"/>
  <c r="AG191" i="6"/>
  <c r="Z191" i="6"/>
  <c r="AH191" i="6"/>
  <c r="AA191" i="6"/>
  <c r="AB191" i="6"/>
  <c r="AC191" i="6"/>
  <c r="W192" i="6"/>
  <c r="X192" i="6"/>
  <c r="AF192" i="6"/>
  <c r="Y192" i="6"/>
  <c r="AG192" i="6"/>
  <c r="Z192" i="6"/>
  <c r="AH192" i="6"/>
  <c r="AA192" i="6"/>
  <c r="AB192" i="6"/>
  <c r="AC192" i="6"/>
  <c r="W193" i="6"/>
  <c r="X193" i="6"/>
  <c r="AF193" i="6"/>
  <c r="Y193" i="6"/>
  <c r="AG193" i="6"/>
  <c r="Z193" i="6"/>
  <c r="AH193" i="6"/>
  <c r="AA193" i="6"/>
  <c r="AB193" i="6"/>
  <c r="AC193" i="6"/>
  <c r="W194" i="6"/>
  <c r="AE194" i="6" s="1"/>
  <c r="Y194" i="6"/>
  <c r="AG194" i="6" s="1"/>
  <c r="Z194" i="6"/>
  <c r="AH194" i="6"/>
  <c r="AA194" i="6"/>
  <c r="AI194" i="6" s="1"/>
  <c r="AB194" i="6"/>
  <c r="AJ194" i="6" s="1"/>
  <c r="AC194" i="6"/>
  <c r="AK194" i="6" s="1"/>
  <c r="W195" i="6"/>
  <c r="AE195" i="6"/>
  <c r="Y195" i="6"/>
  <c r="AG195" i="6" s="1"/>
  <c r="Z195" i="6"/>
  <c r="AH195" i="6" s="1"/>
  <c r="AA195" i="6"/>
  <c r="AI195" i="6" s="1"/>
  <c r="AB195" i="6"/>
  <c r="AJ195" i="6"/>
  <c r="AC195" i="6"/>
  <c r="AK195" i="6" s="1"/>
  <c r="W196" i="6"/>
  <c r="AE196" i="6" s="1"/>
  <c r="Y196" i="6"/>
  <c r="AG196" i="6" s="1"/>
  <c r="Z196" i="6"/>
  <c r="AH196" i="6"/>
  <c r="AA196" i="6"/>
  <c r="AI196" i="6" s="1"/>
  <c r="AB196" i="6"/>
  <c r="AJ196" i="6" s="1"/>
  <c r="AC196" i="6"/>
  <c r="AK196" i="6" s="1"/>
  <c r="W197" i="6"/>
  <c r="AE197" i="6"/>
  <c r="X197" i="6"/>
  <c r="AF197" i="6" s="1"/>
  <c r="Y197" i="6"/>
  <c r="AG197" i="6" s="1"/>
  <c r="Z197" i="6"/>
  <c r="AH197" i="6" s="1"/>
  <c r="AA197" i="6"/>
  <c r="AI197" i="6"/>
  <c r="AB197" i="6"/>
  <c r="AJ197" i="6" s="1"/>
  <c r="AC197" i="6"/>
  <c r="AK197" i="6" s="1"/>
  <c r="W198" i="6"/>
  <c r="AE198" i="6" s="1"/>
  <c r="Y198" i="6"/>
  <c r="AG198" i="6"/>
  <c r="Z198" i="6"/>
  <c r="AH198" i="6" s="1"/>
  <c r="AA198" i="6"/>
  <c r="AI198" i="6" s="1"/>
  <c r="AB198" i="6"/>
  <c r="AJ198" i="6" s="1"/>
  <c r="AC198" i="6"/>
  <c r="AK198" i="6"/>
  <c r="W199" i="6"/>
  <c r="AE199" i="6" s="1"/>
  <c r="X199" i="6"/>
  <c r="AF199" i="6" s="1"/>
  <c r="Y199" i="6"/>
  <c r="AG199" i="6" s="1"/>
  <c r="Z199" i="6"/>
  <c r="AH199" i="6"/>
  <c r="AA199" i="6"/>
  <c r="AI199" i="6" s="1"/>
  <c r="AB199" i="6"/>
  <c r="AJ199" i="6" s="1"/>
  <c r="AC199" i="6"/>
  <c r="AK199" i="6" s="1"/>
  <c r="W200" i="6"/>
  <c r="AE200" i="6"/>
  <c r="X200" i="6"/>
  <c r="AF200" i="6" s="1"/>
  <c r="Y200" i="6"/>
  <c r="AG200" i="6" s="1"/>
  <c r="Z200" i="6"/>
  <c r="AH200" i="6" s="1"/>
  <c r="AA200" i="6"/>
  <c r="AI200" i="6"/>
  <c r="AB200" i="6"/>
  <c r="AJ200" i="6" s="1"/>
  <c r="AC200" i="6"/>
  <c r="AK200" i="6" s="1"/>
  <c r="W201" i="6"/>
  <c r="AE201" i="6" s="1"/>
  <c r="X201" i="6"/>
  <c r="Y201" i="6"/>
  <c r="Z201" i="6"/>
  <c r="AH201" i="6" s="1"/>
  <c r="AA201" i="6"/>
  <c r="AI201" i="6" s="1"/>
  <c r="AB201" i="6"/>
  <c r="AJ201" i="6" s="1"/>
  <c r="AC201" i="6"/>
  <c r="AK201" i="6"/>
  <c r="W202" i="6"/>
  <c r="AE202" i="6" s="1"/>
  <c r="X202" i="6"/>
  <c r="Y202" i="6"/>
  <c r="Z202" i="6"/>
  <c r="AH202" i="6" s="1"/>
  <c r="AA202" i="6"/>
  <c r="AI202" i="6"/>
  <c r="AB202" i="6"/>
  <c r="AJ202" i="6" s="1"/>
  <c r="AC202" i="6"/>
  <c r="AK202" i="6" s="1"/>
  <c r="W204" i="6"/>
  <c r="AE204" i="6" s="1"/>
  <c r="X204" i="6"/>
  <c r="Y204" i="6"/>
  <c r="Z204" i="6"/>
  <c r="AH204" i="6" s="1"/>
  <c r="AA204" i="6"/>
  <c r="AI204" i="6" s="1"/>
  <c r="AB204" i="6"/>
  <c r="AJ204" i="6" s="1"/>
  <c r="AC204" i="6"/>
  <c r="AK204" i="6"/>
  <c r="W206" i="6"/>
  <c r="AE206" i="6" s="1"/>
  <c r="X206" i="6"/>
  <c r="Y206" i="6"/>
  <c r="AG206" i="6"/>
  <c r="Z206" i="6"/>
  <c r="AH206" i="6"/>
  <c r="AA206" i="6"/>
  <c r="AI206" i="6" s="1"/>
  <c r="AB206" i="6"/>
  <c r="AJ206" i="6"/>
  <c r="AC206" i="6"/>
  <c r="AK206" i="6"/>
  <c r="W207" i="6"/>
  <c r="AE207" i="6"/>
  <c r="X207" i="6"/>
  <c r="Y207" i="6"/>
  <c r="AG207" i="6" s="1"/>
  <c r="Z207" i="6"/>
  <c r="AH207" i="6" s="1"/>
  <c r="AA207" i="6"/>
  <c r="AI207" i="6" s="1"/>
  <c r="AB207" i="6"/>
  <c r="AJ207" i="6"/>
  <c r="AC207" i="6"/>
  <c r="AK207" i="6" s="1"/>
  <c r="W208" i="6"/>
  <c r="AE208" i="6" s="1"/>
  <c r="X208" i="6"/>
  <c r="Y208" i="6"/>
  <c r="Z208" i="6"/>
  <c r="AH208" i="6"/>
  <c r="AA208" i="6"/>
  <c r="AI208" i="6" s="1"/>
  <c r="AB208" i="6"/>
  <c r="AJ208" i="6" s="1"/>
  <c r="AC208" i="6"/>
  <c r="AK208" i="6" s="1"/>
  <c r="W209" i="6"/>
  <c r="AE209" i="6"/>
  <c r="X209" i="6"/>
  <c r="Y209" i="6"/>
  <c r="Z209" i="6"/>
  <c r="AH209" i="6" s="1"/>
  <c r="AA209" i="6"/>
  <c r="AI209" i="6" s="1"/>
  <c r="AB209" i="6"/>
  <c r="AJ209" i="6"/>
  <c r="AC209" i="6"/>
  <c r="AK209" i="6" s="1"/>
  <c r="W210" i="6"/>
  <c r="AE210" i="6" s="1"/>
  <c r="X210" i="6"/>
  <c r="Y210" i="6"/>
  <c r="Z210" i="6"/>
  <c r="AH210" i="6"/>
  <c r="AA210" i="6"/>
  <c r="AI210" i="6" s="1"/>
  <c r="AB210" i="6"/>
  <c r="AJ210" i="6" s="1"/>
  <c r="AC210" i="6"/>
  <c r="AK210" i="6" s="1"/>
  <c r="W211" i="6"/>
  <c r="AE211" i="6"/>
  <c r="X211" i="6"/>
  <c r="Y211" i="6"/>
  <c r="Z211" i="6"/>
  <c r="AH211" i="6" s="1"/>
  <c r="AA211" i="6"/>
  <c r="AI211" i="6" s="1"/>
  <c r="AB211" i="6"/>
  <c r="AJ211" i="6"/>
  <c r="AC211" i="6"/>
  <c r="AK211" i="6" s="1"/>
  <c r="W212" i="6"/>
  <c r="AE212" i="6" s="1"/>
  <c r="X212" i="6"/>
  <c r="Y212" i="6"/>
  <c r="AG212" i="6"/>
  <c r="Z212" i="6"/>
  <c r="AH212" i="6"/>
  <c r="AA212" i="6"/>
  <c r="AI212" i="6"/>
  <c r="AB212" i="6"/>
  <c r="AJ212" i="6"/>
  <c r="AC212" i="6"/>
  <c r="AK212" i="6"/>
  <c r="W214" i="6"/>
  <c r="AE214" i="6"/>
  <c r="X214" i="6"/>
  <c r="Y214" i="6"/>
  <c r="AG214" i="6" s="1"/>
  <c r="Z214" i="6"/>
  <c r="AH214" i="6" s="1"/>
  <c r="AA214" i="6"/>
  <c r="AI214" i="6"/>
  <c r="AB214" i="6"/>
  <c r="AJ214" i="6" s="1"/>
  <c r="AC214" i="6"/>
  <c r="AK214" i="6" s="1"/>
  <c r="W213" i="6"/>
  <c r="AE213" i="6" s="1"/>
  <c r="X213" i="6"/>
  <c r="Y213" i="6"/>
  <c r="Z213" i="6"/>
  <c r="AH213" i="6" s="1"/>
  <c r="AA213" i="6"/>
  <c r="AI213" i="6" s="1"/>
  <c r="AB213" i="6"/>
  <c r="AJ213" i="6" s="1"/>
  <c r="AC213" i="6"/>
  <c r="AK213" i="6"/>
  <c r="W215" i="6"/>
  <c r="AE215" i="6" s="1"/>
  <c r="X215" i="6"/>
  <c r="AF215" i="6" s="1"/>
  <c r="Y215" i="6"/>
  <c r="Z215" i="6"/>
  <c r="AH215" i="6"/>
  <c r="AA215" i="6"/>
  <c r="AI215" i="6"/>
  <c r="AB215" i="6"/>
  <c r="AJ215" i="6"/>
  <c r="AC215" i="6"/>
  <c r="AK215" i="6"/>
  <c r="W216" i="6"/>
  <c r="AE216" i="6"/>
  <c r="X216" i="6"/>
  <c r="AF216" i="6"/>
  <c r="Y216" i="6"/>
  <c r="AG216" i="6"/>
  <c r="Z216" i="6"/>
  <c r="AH216" i="6"/>
  <c r="AA216" i="6"/>
  <c r="AI216" i="6"/>
  <c r="AB216" i="6"/>
  <c r="AJ216" i="6"/>
  <c r="AC216" i="6"/>
  <c r="AK216" i="6"/>
  <c r="W217" i="6"/>
  <c r="AE217" i="6"/>
  <c r="X217" i="6"/>
  <c r="AF217" i="6"/>
  <c r="Y217" i="6"/>
  <c r="AG217" i="6"/>
  <c r="Z217" i="6"/>
  <c r="AH217" i="6"/>
  <c r="AA217" i="6"/>
  <c r="AI217" i="6"/>
  <c r="AB217" i="6"/>
  <c r="AJ217" i="6"/>
  <c r="AC217" i="6"/>
  <c r="AK217" i="6"/>
  <c r="W218" i="6"/>
  <c r="AE218" i="6"/>
  <c r="X218" i="6"/>
  <c r="AF218" i="6"/>
  <c r="Y218" i="6"/>
  <c r="AG218" i="6"/>
  <c r="Z218" i="6"/>
  <c r="AH218" i="6"/>
  <c r="AA218" i="6"/>
  <c r="AI218" i="6"/>
  <c r="AB218" i="6"/>
  <c r="AJ218" i="6"/>
  <c r="AC218" i="6"/>
  <c r="AK218" i="6"/>
  <c r="W219" i="6"/>
  <c r="AE219" i="6"/>
  <c r="X219" i="6"/>
  <c r="AF219" i="6"/>
  <c r="Y219" i="6"/>
  <c r="Z219" i="6"/>
  <c r="AH219" i="6" s="1"/>
  <c r="AA219" i="6"/>
  <c r="AI219" i="6"/>
  <c r="AB219" i="6"/>
  <c r="AJ219" i="6" s="1"/>
  <c r="AC219" i="6"/>
  <c r="AK219" i="6" s="1"/>
  <c r="W220" i="6"/>
  <c r="AE220" i="6" s="1"/>
  <c r="X220" i="6"/>
  <c r="AF220" i="6"/>
  <c r="Y220" i="6"/>
  <c r="AG220" i="6" s="1"/>
  <c r="Z220" i="6"/>
  <c r="AH220" i="6" s="1"/>
  <c r="AA220" i="6"/>
  <c r="AI220" i="6" s="1"/>
  <c r="AB220" i="6"/>
  <c r="AJ220" i="6"/>
  <c r="AC220" i="6"/>
  <c r="AK220" i="6" s="1"/>
  <c r="W221" i="6"/>
  <c r="AE221" i="6" s="1"/>
  <c r="X221" i="6"/>
  <c r="AF221" i="6" s="1"/>
  <c r="Y221" i="6"/>
  <c r="Z221" i="6"/>
  <c r="AH221" i="6"/>
  <c r="AA221" i="6"/>
  <c r="AI221" i="6"/>
  <c r="AB221" i="6"/>
  <c r="AJ221" i="6"/>
  <c r="AC221" i="6"/>
  <c r="AK221" i="6"/>
  <c r="W222" i="6"/>
  <c r="AE222" i="6"/>
  <c r="X222" i="6"/>
  <c r="AF222" i="6"/>
  <c r="Y222" i="6"/>
  <c r="AG222" i="6"/>
  <c r="Z222" i="6"/>
  <c r="AA222" i="6"/>
  <c r="AI222" i="6"/>
  <c r="AB222" i="6"/>
  <c r="AJ222" i="6" s="1"/>
  <c r="AC222" i="6"/>
  <c r="AK222" i="6" s="1"/>
  <c r="W223" i="6"/>
  <c r="AE223" i="6" s="1"/>
  <c r="X223" i="6"/>
  <c r="AF223" i="6"/>
  <c r="Y223" i="6"/>
  <c r="AG223" i="6" s="1"/>
  <c r="Z223" i="6"/>
  <c r="AH223" i="6" s="1"/>
  <c r="AA223" i="6"/>
  <c r="AI223" i="6" s="1"/>
  <c r="AB223" i="6"/>
  <c r="AJ223" i="6"/>
  <c r="AC223" i="6"/>
  <c r="AK223" i="6" s="1"/>
  <c r="W224" i="6"/>
  <c r="AE224" i="6" s="1"/>
  <c r="X224" i="6"/>
  <c r="AF224" i="6" s="1"/>
  <c r="Y224" i="6"/>
  <c r="AG224" i="6"/>
  <c r="Z224" i="6"/>
  <c r="AH224" i="6" s="1"/>
  <c r="AA224" i="6"/>
  <c r="AI224" i="6" s="1"/>
  <c r="AB224" i="6"/>
  <c r="AJ224" i="6" s="1"/>
  <c r="AC224" i="6"/>
  <c r="AK224" i="6"/>
  <c r="W225" i="6"/>
  <c r="AE225" i="6" s="1"/>
  <c r="X225" i="6"/>
  <c r="AF225" i="6" s="1"/>
  <c r="Y225" i="6"/>
  <c r="Z225" i="6"/>
  <c r="AH225" i="6"/>
  <c r="AA225" i="6"/>
  <c r="AI225" i="6"/>
  <c r="AB225" i="6"/>
  <c r="AJ225" i="6"/>
  <c r="AC225" i="6"/>
  <c r="AK225" i="6"/>
  <c r="W226" i="6"/>
  <c r="AE226" i="6"/>
  <c r="X226" i="6"/>
  <c r="AF226" i="6"/>
  <c r="Y226" i="6"/>
  <c r="Z226" i="6"/>
  <c r="AH226" i="6" s="1"/>
  <c r="AA226" i="6"/>
  <c r="AI226" i="6" s="1"/>
  <c r="AB226" i="6"/>
  <c r="AJ226" i="6"/>
  <c r="AC226" i="6"/>
  <c r="AK226" i="6" s="1"/>
  <c r="W227" i="6"/>
  <c r="AE227" i="6" s="1"/>
  <c r="X227" i="6"/>
  <c r="AF227" i="6" s="1"/>
  <c r="Y227" i="6"/>
  <c r="Z227" i="6"/>
  <c r="AH227" i="6"/>
  <c r="AA227" i="6"/>
  <c r="AI227" i="6"/>
  <c r="AB227" i="6"/>
  <c r="AJ227" i="6"/>
  <c r="AC227" i="6"/>
  <c r="AK227" i="6"/>
  <c r="W228" i="6"/>
  <c r="AE228" i="6"/>
  <c r="X228" i="6"/>
  <c r="AF228" i="6"/>
  <c r="Y228" i="6"/>
  <c r="AG228" i="6"/>
  <c r="Z228" i="6"/>
  <c r="AH228" i="6"/>
  <c r="AA228" i="6"/>
  <c r="AI228" i="6"/>
  <c r="AB228" i="6"/>
  <c r="AJ228" i="6"/>
  <c r="AC228" i="6"/>
  <c r="AK228" i="6"/>
  <c r="W229" i="6"/>
  <c r="AE229" i="6"/>
  <c r="X229" i="6"/>
  <c r="AF229" i="6"/>
  <c r="Y229" i="6"/>
  <c r="AG229" i="6"/>
  <c r="Z229" i="6"/>
  <c r="AH229" i="6"/>
  <c r="AA229" i="6"/>
  <c r="AI229" i="6"/>
  <c r="AB229" i="6"/>
  <c r="AJ229" i="6"/>
  <c r="AC229" i="6"/>
  <c r="AK229" i="6"/>
  <c r="W230" i="6"/>
  <c r="AE230" i="6"/>
  <c r="X230" i="6"/>
  <c r="AF230" i="6"/>
  <c r="Y230" i="6"/>
  <c r="AG230" i="6"/>
  <c r="Z230" i="6"/>
  <c r="AH230" i="6"/>
  <c r="AA230" i="6"/>
  <c r="AI230" i="6"/>
  <c r="AB230" i="6"/>
  <c r="AJ230" i="6"/>
  <c r="AC230" i="6"/>
  <c r="AK230" i="6"/>
  <c r="W231" i="6"/>
  <c r="AE231" i="6"/>
  <c r="X231" i="6"/>
  <c r="AF231" i="6"/>
  <c r="Y231" i="6"/>
  <c r="Z231" i="6"/>
  <c r="AH231" i="6"/>
  <c r="AA231" i="6"/>
  <c r="AI231" i="6" s="1"/>
  <c r="AB231" i="6"/>
  <c r="AJ231" i="6" s="1"/>
  <c r="AC231" i="6"/>
  <c r="AK231" i="6" s="1"/>
  <c r="W232" i="6"/>
  <c r="AE232" i="6"/>
  <c r="X232" i="6"/>
  <c r="AF232" i="6" s="1"/>
  <c r="Y232" i="6"/>
  <c r="Z232" i="6"/>
  <c r="AH232" i="6"/>
  <c r="AA232" i="6"/>
  <c r="AI232" i="6"/>
  <c r="AB232" i="6"/>
  <c r="AJ232" i="6" s="1"/>
  <c r="AC232" i="6"/>
  <c r="AK232" i="6"/>
  <c r="W233" i="6"/>
  <c r="AE233" i="6"/>
  <c r="X233" i="6"/>
  <c r="AF233" i="6"/>
  <c r="Y233" i="6"/>
  <c r="Z233" i="6"/>
  <c r="AH233" i="6" s="1"/>
  <c r="AA233" i="6"/>
  <c r="AI233" i="6" s="1"/>
  <c r="AB233" i="6"/>
  <c r="AJ233" i="6" s="1"/>
  <c r="AC233" i="6"/>
  <c r="AK233" i="6"/>
  <c r="W234" i="6"/>
  <c r="AE234" i="6" s="1"/>
  <c r="X234" i="6"/>
  <c r="AF234" i="6" s="1"/>
  <c r="Y234" i="6"/>
  <c r="Z234" i="6"/>
  <c r="AH234" i="6"/>
  <c r="AA234" i="6"/>
  <c r="AI234" i="6"/>
  <c r="AB234" i="6"/>
  <c r="AJ234" i="6"/>
  <c r="AC234" i="6"/>
  <c r="AK234" i="6"/>
  <c r="W236" i="6"/>
  <c r="AE236" i="6"/>
  <c r="X236" i="6"/>
  <c r="AF236" i="6"/>
  <c r="Y236" i="6"/>
  <c r="Z236" i="6"/>
  <c r="AH236" i="6" s="1"/>
  <c r="AA236" i="6"/>
  <c r="AI236" i="6" s="1"/>
  <c r="AB236" i="6"/>
  <c r="AJ236" i="6"/>
  <c r="AC236" i="6"/>
  <c r="AK236" i="6" s="1"/>
  <c r="W237" i="6"/>
  <c r="AE237" i="6" s="1"/>
  <c r="X237" i="6"/>
  <c r="AF237" i="6" s="1"/>
  <c r="Y237" i="6"/>
  <c r="AG237" i="6"/>
  <c r="Z237" i="6"/>
  <c r="AH237" i="6" s="1"/>
  <c r="AA237" i="6"/>
  <c r="AI237" i="6" s="1"/>
  <c r="AB237" i="6"/>
  <c r="AJ237" i="6" s="1"/>
  <c r="AC237" i="6"/>
  <c r="AK237" i="6"/>
  <c r="W238" i="6"/>
  <c r="AE238" i="6" s="1"/>
  <c r="X238" i="6"/>
  <c r="AF238" i="6" s="1"/>
  <c r="Y238" i="6"/>
  <c r="Z238" i="6"/>
  <c r="AH238" i="6"/>
  <c r="AA238" i="6"/>
  <c r="AI238" i="6"/>
  <c r="AB238" i="6"/>
  <c r="AJ238" i="6"/>
  <c r="AC238" i="6"/>
  <c r="AK238" i="6"/>
  <c r="W239" i="6"/>
  <c r="AE239" i="6"/>
  <c r="X239" i="6"/>
  <c r="AF239" i="6"/>
  <c r="Y239" i="6"/>
  <c r="AG239" i="6"/>
  <c r="Z239" i="6"/>
  <c r="AH239" i="6"/>
  <c r="AA239" i="6"/>
  <c r="AI239" i="6"/>
  <c r="AB239" i="6"/>
  <c r="AJ239" i="6"/>
  <c r="AC239" i="6"/>
  <c r="AK239" i="6"/>
  <c r="W240" i="6"/>
  <c r="AE240" i="6"/>
  <c r="X240" i="6"/>
  <c r="AF240" i="6"/>
  <c r="Y240" i="6"/>
  <c r="AG240" i="6"/>
  <c r="Z240" i="6"/>
  <c r="AH240" i="6"/>
  <c r="AA240" i="6"/>
  <c r="AI240" i="6"/>
  <c r="AB240" i="6"/>
  <c r="AJ240" i="6"/>
  <c r="AC240" i="6"/>
  <c r="AK240" i="6"/>
  <c r="W241" i="6"/>
  <c r="AE241" i="6"/>
  <c r="X241" i="6"/>
  <c r="AF241" i="6"/>
  <c r="Y241" i="6"/>
  <c r="AG241" i="6"/>
  <c r="Z241" i="6"/>
  <c r="AH241" i="6"/>
  <c r="AA241" i="6"/>
  <c r="AI241" i="6"/>
  <c r="AB241" i="6"/>
  <c r="AJ241" i="6"/>
  <c r="AC241" i="6"/>
  <c r="AK241" i="6"/>
  <c r="W242" i="6"/>
  <c r="AE242" i="6"/>
  <c r="X242" i="6"/>
  <c r="AF242" i="6"/>
  <c r="Y242" i="6"/>
  <c r="AG242" i="6"/>
  <c r="Z242" i="6"/>
  <c r="AH242" i="6"/>
  <c r="AA242" i="6"/>
  <c r="AI242" i="6"/>
  <c r="AB242" i="6"/>
  <c r="AJ242" i="6"/>
  <c r="AC242" i="6"/>
  <c r="AK242" i="6"/>
  <c r="W243" i="6"/>
  <c r="AE243" i="6"/>
  <c r="X243" i="6"/>
  <c r="AF243" i="6"/>
  <c r="Y243" i="6"/>
  <c r="AG243" i="6"/>
  <c r="Z243" i="6"/>
  <c r="AH243" i="6"/>
  <c r="AA243" i="6"/>
  <c r="AI243" i="6"/>
  <c r="AB243" i="6"/>
  <c r="AJ243" i="6"/>
  <c r="AC243" i="6"/>
  <c r="AK243" i="6"/>
  <c r="W250" i="6"/>
  <c r="AE250" i="6"/>
  <c r="X250" i="6"/>
  <c r="AF250" i="6"/>
  <c r="Y250" i="6"/>
  <c r="AG250" i="6"/>
  <c r="Z250" i="6"/>
  <c r="AH250" i="6"/>
  <c r="AA250" i="6"/>
  <c r="AI250" i="6"/>
  <c r="AB250" i="6"/>
  <c r="AJ250" i="6"/>
  <c r="AC250" i="6"/>
  <c r="AK250" i="6"/>
  <c r="W251" i="6"/>
  <c r="AE251" i="6"/>
  <c r="X251" i="6"/>
  <c r="AF251" i="6"/>
  <c r="Y251" i="6"/>
  <c r="AG251" i="6"/>
  <c r="Z251" i="6"/>
  <c r="AH251" i="6"/>
  <c r="AA251" i="6"/>
  <c r="AI251" i="6"/>
  <c r="AB251" i="6"/>
  <c r="AJ251" i="6"/>
  <c r="AC251" i="6"/>
  <c r="AK251" i="6"/>
  <c r="W244" i="6"/>
  <c r="AE244" i="6"/>
  <c r="X244" i="6"/>
  <c r="AF244" i="6"/>
  <c r="Y244" i="6"/>
  <c r="Z244" i="6"/>
  <c r="AH244" i="6" s="1"/>
  <c r="AA244" i="6"/>
  <c r="AI244" i="6"/>
  <c r="AB244" i="6"/>
  <c r="AJ244" i="6" s="1"/>
  <c r="AC244" i="6"/>
  <c r="AK244" i="6" s="1"/>
  <c r="W245" i="6"/>
  <c r="AE245" i="6" s="1"/>
  <c r="X245" i="6"/>
  <c r="AF245" i="6"/>
  <c r="Y245" i="6"/>
  <c r="Z245" i="6"/>
  <c r="AH245" i="6"/>
  <c r="AA245" i="6"/>
  <c r="AI245" i="6"/>
  <c r="AB245" i="6"/>
  <c r="AJ245" i="6"/>
  <c r="AC245" i="6"/>
  <c r="AK245" i="6"/>
  <c r="W246" i="6"/>
  <c r="AE246" i="6"/>
  <c r="X246" i="6"/>
  <c r="AF246" i="6"/>
  <c r="Y246" i="6"/>
  <c r="Z246" i="6"/>
  <c r="AH246" i="6"/>
  <c r="AA246" i="6"/>
  <c r="AI246" i="6" s="1"/>
  <c r="AB246" i="6"/>
  <c r="AJ246" i="6" s="1"/>
  <c r="AC246" i="6"/>
  <c r="AK246" i="6" s="1"/>
  <c r="W247" i="6"/>
  <c r="AE247" i="6"/>
  <c r="X247" i="6"/>
  <c r="AF247" i="6" s="1"/>
  <c r="Y247" i="6"/>
  <c r="Z247" i="6"/>
  <c r="AH247" i="6"/>
  <c r="AA247" i="6"/>
  <c r="AI247" i="6"/>
  <c r="AB247" i="6"/>
  <c r="AJ247" i="6"/>
  <c r="AC247" i="6"/>
  <c r="AK247" i="6"/>
  <c r="W248" i="6"/>
  <c r="AE248" i="6"/>
  <c r="X248" i="6"/>
  <c r="AF248" i="6"/>
  <c r="Y248" i="6"/>
  <c r="Z248" i="6"/>
  <c r="AH248" i="6" s="1"/>
  <c r="AA248" i="6"/>
  <c r="AI248" i="6" s="1"/>
  <c r="AB248" i="6"/>
  <c r="AJ248" i="6" s="1"/>
  <c r="AC248" i="6"/>
  <c r="AK248" i="6"/>
  <c r="W249" i="6"/>
  <c r="AE249" i="6" s="1"/>
  <c r="X249" i="6"/>
  <c r="AF249" i="6" s="1"/>
  <c r="Y249" i="6"/>
  <c r="Z249" i="6"/>
  <c r="AH249" i="6"/>
  <c r="AA249" i="6"/>
  <c r="AI249" i="6"/>
  <c r="AB249" i="6"/>
  <c r="AJ249" i="6"/>
  <c r="AC249" i="6"/>
  <c r="AK249" i="6"/>
  <c r="W252" i="6"/>
  <c r="AE252" i="6"/>
  <c r="X252" i="6"/>
  <c r="AF252" i="6"/>
  <c r="Y252" i="6"/>
  <c r="AG252" i="6"/>
  <c r="Z252" i="6"/>
  <c r="AH252" i="6"/>
  <c r="AA252" i="6"/>
  <c r="AI252" i="6"/>
  <c r="AB252" i="6"/>
  <c r="AJ252" i="6"/>
  <c r="AC252" i="6"/>
  <c r="AK252" i="6"/>
  <c r="W253" i="6"/>
  <c r="AE253" i="6"/>
  <c r="X253" i="6"/>
  <c r="AF253" i="6"/>
  <c r="Y253" i="6"/>
  <c r="AG253" i="6"/>
  <c r="Z253" i="6"/>
  <c r="AH253" i="6"/>
  <c r="AA253" i="6"/>
  <c r="AI253" i="6"/>
  <c r="AB253" i="6"/>
  <c r="AJ253" i="6"/>
  <c r="AC253" i="6"/>
  <c r="AK253" i="6"/>
  <c r="W254" i="6"/>
  <c r="AE254" i="6"/>
  <c r="X254" i="6"/>
  <c r="AF254" i="6"/>
  <c r="Y254" i="6"/>
  <c r="AG254" i="6"/>
  <c r="Z254" i="6"/>
  <c r="AH254" i="6"/>
  <c r="AA254" i="6"/>
  <c r="AI254" i="6"/>
  <c r="AB254" i="6"/>
  <c r="AJ254" i="6"/>
  <c r="AC254" i="6"/>
  <c r="AK254" i="6"/>
  <c r="W255" i="6"/>
  <c r="AE255" i="6"/>
  <c r="X255" i="6"/>
  <c r="AF255" i="6"/>
  <c r="Y255" i="6"/>
  <c r="AG255" i="6"/>
  <c r="Z255" i="6"/>
  <c r="AH255" i="6"/>
  <c r="AA255" i="6"/>
  <c r="AI255" i="6"/>
  <c r="AB255" i="6"/>
  <c r="AJ255" i="6"/>
  <c r="AC255" i="6"/>
  <c r="AK255" i="6"/>
  <c r="W257" i="6"/>
  <c r="AE257" i="6"/>
  <c r="X257" i="6"/>
  <c r="AF257" i="6"/>
  <c r="Y257" i="6"/>
  <c r="AG257" i="6"/>
  <c r="Z257" i="6"/>
  <c r="AH257" i="6"/>
  <c r="AA257" i="6"/>
  <c r="AI257" i="6"/>
  <c r="AB257" i="6"/>
  <c r="AJ257" i="6"/>
  <c r="AC257" i="6"/>
  <c r="AK257" i="6"/>
  <c r="W258" i="6"/>
  <c r="AE258" i="6"/>
  <c r="X258" i="6"/>
  <c r="AF258" i="6"/>
  <c r="Y258" i="6"/>
  <c r="AG258" i="6"/>
  <c r="Z258" i="6"/>
  <c r="AH258" i="6"/>
  <c r="AA258" i="6"/>
  <c r="AI258" i="6"/>
  <c r="AB258" i="6"/>
  <c r="AJ258" i="6"/>
  <c r="AC258" i="6"/>
  <c r="AK258" i="6"/>
  <c r="W259" i="6"/>
  <c r="AE259" i="6"/>
  <c r="X259" i="6"/>
  <c r="AF259" i="6"/>
  <c r="Y259" i="6"/>
  <c r="AG259" i="6"/>
  <c r="Z259" i="6"/>
  <c r="AH259" i="6"/>
  <c r="AA259" i="6"/>
  <c r="AI259" i="6"/>
  <c r="AB259" i="6"/>
  <c r="AJ259" i="6"/>
  <c r="AC259" i="6"/>
  <c r="AK259" i="6"/>
  <c r="W260" i="6"/>
  <c r="AE260" i="6"/>
  <c r="X260" i="6"/>
  <c r="AF260" i="6"/>
  <c r="Y260" i="6"/>
  <c r="Z260" i="6"/>
  <c r="AH260" i="6" s="1"/>
  <c r="AA260" i="6"/>
  <c r="AI260" i="6"/>
  <c r="AB260" i="6"/>
  <c r="AJ260" i="6" s="1"/>
  <c r="AC260" i="6"/>
  <c r="AK260" i="6" s="1"/>
  <c r="W261" i="6"/>
  <c r="AE261" i="6" s="1"/>
  <c r="X261" i="6"/>
  <c r="AF261" i="6"/>
  <c r="Y261" i="6"/>
  <c r="Z261" i="6"/>
  <c r="AH261" i="6"/>
  <c r="AA261" i="6"/>
  <c r="AI261" i="6"/>
  <c r="AB261" i="6"/>
  <c r="AJ261" i="6"/>
  <c r="AC261" i="6"/>
  <c r="AK261" i="6" s="1"/>
  <c r="W262" i="6"/>
  <c r="AE262" i="6"/>
  <c r="X262" i="6"/>
  <c r="AF262" i="6"/>
  <c r="Y262" i="6"/>
  <c r="AG262" i="6"/>
  <c r="Z262" i="6"/>
  <c r="AH262" i="6" s="1"/>
  <c r="AA262" i="6"/>
  <c r="AI262" i="6"/>
  <c r="AB262" i="6"/>
  <c r="AJ262" i="6"/>
  <c r="AC262" i="6"/>
  <c r="AK262" i="6"/>
  <c r="W263" i="6"/>
  <c r="AE263" i="6" s="1"/>
  <c r="X263" i="6"/>
  <c r="AF263" i="6"/>
  <c r="Y263" i="6"/>
  <c r="AG263" i="6"/>
  <c r="Z263" i="6"/>
  <c r="AH263" i="6"/>
  <c r="AA263" i="6"/>
  <c r="AI263" i="6" s="1"/>
  <c r="AB263" i="6"/>
  <c r="AJ263" i="6"/>
  <c r="AC263" i="6"/>
  <c r="AK263" i="6"/>
  <c r="W264" i="6"/>
  <c r="AE264" i="6"/>
  <c r="X264" i="6"/>
  <c r="AF264" i="6" s="1"/>
  <c r="Y264" i="6"/>
  <c r="AG264" i="6"/>
  <c r="Z264" i="6"/>
  <c r="AH264" i="6"/>
  <c r="AA264" i="6"/>
  <c r="AI264" i="6"/>
  <c r="AB264" i="6"/>
  <c r="AJ264" i="6" s="1"/>
  <c r="AC264" i="6"/>
  <c r="AK264" i="6"/>
  <c r="W265" i="6"/>
  <c r="AE265" i="6"/>
  <c r="X265" i="6"/>
  <c r="AF265" i="6"/>
  <c r="Y265" i="6"/>
  <c r="AG265" i="6" s="1"/>
  <c r="Z265" i="6"/>
  <c r="AA265" i="6"/>
  <c r="AI265" i="6" s="1"/>
  <c r="AB265" i="6"/>
  <c r="AJ265" i="6" s="1"/>
  <c r="AC265" i="6"/>
  <c r="AK265" i="6"/>
  <c r="W266" i="6"/>
  <c r="AE266" i="6" s="1"/>
  <c r="X266" i="6"/>
  <c r="AF266" i="6" s="1"/>
  <c r="Y266" i="6"/>
  <c r="AG266" i="6" s="1"/>
  <c r="Z266" i="6"/>
  <c r="AH266" i="6"/>
  <c r="AA266" i="6"/>
  <c r="AI266" i="6" s="1"/>
  <c r="AB266" i="6"/>
  <c r="AJ266" i="6" s="1"/>
  <c r="AC266" i="6"/>
  <c r="AK266" i="6" s="1"/>
  <c r="W267" i="6"/>
  <c r="AE267" i="6"/>
  <c r="X267" i="6"/>
  <c r="AF267" i="6" s="1"/>
  <c r="Y267" i="6"/>
  <c r="AG267" i="6" s="1"/>
  <c r="Z267" i="6"/>
  <c r="AH267" i="6" s="1"/>
  <c r="AA267" i="6"/>
  <c r="AI267" i="6"/>
  <c r="AB267" i="6"/>
  <c r="AJ267" i="6" s="1"/>
  <c r="AC267" i="6"/>
  <c r="AK267" i="6" s="1"/>
  <c r="W268" i="6"/>
  <c r="AE268" i="6" s="1"/>
  <c r="X268" i="6"/>
  <c r="AF268" i="6"/>
  <c r="Y268" i="6"/>
  <c r="AG268" i="6" s="1"/>
  <c r="Z268" i="6"/>
  <c r="AH268" i="6" s="1"/>
  <c r="AA268" i="6"/>
  <c r="AI268" i="6" s="1"/>
  <c r="AB268" i="6"/>
  <c r="AJ268" i="6"/>
  <c r="AC268" i="6"/>
  <c r="AK268" i="6" s="1"/>
  <c r="W269" i="6"/>
  <c r="AE269" i="6" s="1"/>
  <c r="X269" i="6"/>
  <c r="AF269" i="6" s="1"/>
  <c r="Y269" i="6"/>
  <c r="Z269" i="6"/>
  <c r="AH269" i="6"/>
  <c r="AA269" i="6"/>
  <c r="AI269" i="6"/>
  <c r="AB269" i="6"/>
  <c r="AJ269" i="6"/>
  <c r="AC269" i="6"/>
  <c r="AK269" i="6"/>
  <c r="W270" i="6"/>
  <c r="AE270" i="6"/>
  <c r="X270" i="6"/>
  <c r="AF270" i="6"/>
  <c r="Y270" i="6"/>
  <c r="AG270" i="6"/>
  <c r="Z270" i="6"/>
  <c r="AH270" i="6"/>
  <c r="AA270" i="6"/>
  <c r="AI270" i="6"/>
  <c r="AB270" i="6"/>
  <c r="AJ270" i="6"/>
  <c r="AC270" i="6"/>
  <c r="AK270" i="6"/>
  <c r="W271" i="6"/>
  <c r="AE271" i="6"/>
  <c r="X271" i="6"/>
  <c r="AF271" i="6"/>
  <c r="Y271" i="6"/>
  <c r="AG271" i="6"/>
  <c r="Z271" i="6"/>
  <c r="AH271" i="6"/>
  <c r="AA271" i="6"/>
  <c r="AI271" i="6"/>
  <c r="AB271" i="6"/>
  <c r="AJ271" i="6"/>
  <c r="AC271" i="6"/>
  <c r="AK271" i="6"/>
  <c r="W272" i="6"/>
  <c r="AE272" i="6"/>
  <c r="X272" i="6"/>
  <c r="AF272" i="6"/>
  <c r="Y272" i="6"/>
  <c r="AG272" i="6"/>
  <c r="Z272" i="6"/>
  <c r="AH272" i="6"/>
  <c r="AA272" i="6"/>
  <c r="AI272" i="6"/>
  <c r="AB272" i="6"/>
  <c r="AJ272" i="6"/>
  <c r="AC272" i="6"/>
  <c r="AK272" i="6"/>
  <c r="W273" i="6"/>
  <c r="AE273" i="6"/>
  <c r="X273" i="6"/>
  <c r="AF273" i="6"/>
  <c r="Y273" i="6"/>
  <c r="AG273" i="6"/>
  <c r="Z273" i="6"/>
  <c r="AH273" i="6"/>
  <c r="AA273" i="6"/>
  <c r="AI273" i="6"/>
  <c r="AB273" i="6"/>
  <c r="AJ273" i="6"/>
  <c r="AC273" i="6"/>
  <c r="AK273" i="6"/>
  <c r="W274" i="6"/>
  <c r="AE274" i="6"/>
  <c r="X274" i="6"/>
  <c r="AF274" i="6"/>
  <c r="Y274" i="6"/>
  <c r="AG274" i="6"/>
  <c r="Z274" i="6"/>
  <c r="AH274" i="6"/>
  <c r="AA274" i="6"/>
  <c r="AI274" i="6"/>
  <c r="AB274" i="6"/>
  <c r="AJ274" i="6"/>
  <c r="AC274" i="6"/>
  <c r="AK274" i="6"/>
  <c r="W275" i="6"/>
  <c r="AE275" i="6"/>
  <c r="X275" i="6"/>
  <c r="AF275" i="6"/>
  <c r="Y275" i="6"/>
  <c r="AG275" i="6"/>
  <c r="Z275" i="6"/>
  <c r="AH275" i="6"/>
  <c r="AA275" i="6"/>
  <c r="AI275" i="6"/>
  <c r="AB275" i="6"/>
  <c r="AJ275" i="6"/>
  <c r="AC275" i="6"/>
  <c r="AK275" i="6"/>
  <c r="W276" i="6"/>
  <c r="AE276" i="6"/>
  <c r="X276" i="6"/>
  <c r="AF276" i="6"/>
  <c r="Y276" i="6"/>
  <c r="AG276" i="6"/>
  <c r="Z276" i="6"/>
  <c r="AH276" i="6"/>
  <c r="AA276" i="6"/>
  <c r="AI276" i="6"/>
  <c r="AB276" i="6"/>
  <c r="AJ276" i="6"/>
  <c r="AC276" i="6"/>
  <c r="AK276" i="6"/>
  <c r="W277" i="6"/>
  <c r="AE277" i="6"/>
  <c r="X277" i="6"/>
  <c r="AF277" i="6"/>
  <c r="Y277" i="6"/>
  <c r="AG277" i="6"/>
  <c r="Z277" i="6"/>
  <c r="AH277" i="6"/>
  <c r="AA277" i="6"/>
  <c r="AI277" i="6"/>
  <c r="AB277" i="6"/>
  <c r="AJ277" i="6"/>
  <c r="AC277" i="6"/>
  <c r="AK277" i="6"/>
  <c r="W278" i="6"/>
  <c r="AE278" i="6"/>
  <c r="X278" i="6"/>
  <c r="AF278" i="6"/>
  <c r="Y278" i="6"/>
  <c r="AG278" i="6"/>
  <c r="Z278" i="6"/>
  <c r="AH278" i="6"/>
  <c r="AA278" i="6"/>
  <c r="AI278" i="6"/>
  <c r="AB278" i="6"/>
  <c r="AJ278" i="6"/>
  <c r="AC278" i="6"/>
  <c r="AK278" i="6"/>
  <c r="W279" i="6"/>
  <c r="AE279" i="6"/>
  <c r="X279" i="6"/>
  <c r="AF279" i="6"/>
  <c r="Y279" i="6"/>
  <c r="AG279" i="6"/>
  <c r="Z279" i="6"/>
  <c r="AH279" i="6"/>
  <c r="AA279" i="6"/>
  <c r="AI279" i="6"/>
  <c r="AB279" i="6"/>
  <c r="AJ279" i="6"/>
  <c r="AC279" i="6"/>
  <c r="AK279" i="6"/>
  <c r="W280" i="6"/>
  <c r="AE280" i="6"/>
  <c r="X280" i="6"/>
  <c r="AF280" i="6"/>
  <c r="Y280" i="6"/>
  <c r="AG280" i="6"/>
  <c r="Z280" i="6"/>
  <c r="AH280" i="6"/>
  <c r="AA280" i="6"/>
  <c r="AI280" i="6"/>
  <c r="AB280" i="6"/>
  <c r="AJ280" i="6"/>
  <c r="AC280" i="6"/>
  <c r="AK280" i="6"/>
  <c r="W281" i="6"/>
  <c r="AE281" i="6"/>
  <c r="X281" i="6"/>
  <c r="AF281" i="6"/>
  <c r="Y281" i="6"/>
  <c r="AG281" i="6"/>
  <c r="Z281" i="6"/>
  <c r="AH281" i="6"/>
  <c r="AA281" i="6"/>
  <c r="AI281" i="6"/>
  <c r="AB281" i="6"/>
  <c r="AJ281" i="6"/>
  <c r="AC281" i="6"/>
  <c r="AK281" i="6"/>
  <c r="W282" i="6"/>
  <c r="AE282" i="6"/>
  <c r="X282" i="6"/>
  <c r="AF282" i="6"/>
  <c r="Y282" i="6"/>
  <c r="AG282" i="6"/>
  <c r="Z282" i="6"/>
  <c r="AH282" i="6"/>
  <c r="AA282" i="6"/>
  <c r="AI282" i="6"/>
  <c r="AB282" i="6"/>
  <c r="AJ282" i="6"/>
  <c r="AC282" i="6"/>
  <c r="AK282" i="6"/>
  <c r="W283" i="6"/>
  <c r="AE283" i="6"/>
  <c r="X283" i="6"/>
  <c r="AF283" i="6"/>
  <c r="Y283" i="6"/>
  <c r="AG283" i="6"/>
  <c r="Z283" i="6"/>
  <c r="AH283" i="6"/>
  <c r="AA283" i="6"/>
  <c r="AI283" i="6"/>
  <c r="AB283" i="6"/>
  <c r="AJ283" i="6"/>
  <c r="AC283" i="6"/>
  <c r="AK283" i="6"/>
  <c r="W284" i="6"/>
  <c r="AE284" i="6"/>
  <c r="X284" i="6"/>
  <c r="AF284" i="6"/>
  <c r="Y284" i="6"/>
  <c r="AG284" i="6"/>
  <c r="Z284" i="6"/>
  <c r="AH284" i="6"/>
  <c r="AA284" i="6"/>
  <c r="AI284" i="6"/>
  <c r="AB284" i="6"/>
  <c r="AJ284" i="6"/>
  <c r="AC284" i="6"/>
  <c r="AK284" i="6"/>
  <c r="W285" i="6"/>
  <c r="AE285" i="6"/>
  <c r="X285" i="6"/>
  <c r="AF285" i="6"/>
  <c r="Y285" i="6"/>
  <c r="AG285" i="6"/>
  <c r="Z285" i="6"/>
  <c r="AH285" i="6"/>
  <c r="AA285" i="6"/>
  <c r="AI285" i="6"/>
  <c r="AB285" i="6"/>
  <c r="AJ285" i="6"/>
  <c r="AC285" i="6"/>
  <c r="AK285" i="6"/>
  <c r="W286" i="6"/>
  <c r="AE286" i="6"/>
  <c r="X286" i="6"/>
  <c r="AF286" i="6"/>
  <c r="Y286" i="6"/>
  <c r="AG286" i="6"/>
  <c r="Z286" i="6"/>
  <c r="AH286" i="6"/>
  <c r="AA286" i="6"/>
  <c r="AI286" i="6"/>
  <c r="AB286" i="6"/>
  <c r="AJ286" i="6"/>
  <c r="AC286" i="6"/>
  <c r="AK286" i="6"/>
  <c r="W287" i="6"/>
  <c r="AE287" i="6"/>
  <c r="X287" i="6"/>
  <c r="AF287" i="6"/>
  <c r="Y287" i="6"/>
  <c r="AG287" i="6"/>
  <c r="Z287" i="6"/>
  <c r="AH287" i="6"/>
  <c r="AA287" i="6"/>
  <c r="AI287" i="6"/>
  <c r="AB287" i="6"/>
  <c r="AJ287" i="6"/>
  <c r="AC287" i="6"/>
  <c r="AK287" i="6"/>
  <c r="W288" i="6"/>
  <c r="AE288" i="6"/>
  <c r="X288" i="6"/>
  <c r="AF288" i="6"/>
  <c r="Y288" i="6"/>
  <c r="AG288" i="6"/>
  <c r="Z288" i="6"/>
  <c r="AH288" i="6"/>
  <c r="AA288" i="6"/>
  <c r="AI288" i="6"/>
  <c r="AB288" i="6"/>
  <c r="AJ288" i="6"/>
  <c r="AC288" i="6"/>
  <c r="AK288" i="6"/>
  <c r="W289" i="6"/>
  <c r="AE289" i="6"/>
  <c r="X289" i="6"/>
  <c r="AF289" i="6"/>
  <c r="Y289" i="6"/>
  <c r="AG289" i="6"/>
  <c r="Z289" i="6"/>
  <c r="AH289" i="6"/>
  <c r="AA289" i="6"/>
  <c r="AI289" i="6"/>
  <c r="AB289" i="6"/>
  <c r="AJ289" i="6"/>
  <c r="AC289" i="6"/>
  <c r="AK289" i="6"/>
  <c r="W290" i="6"/>
  <c r="AE290" i="6"/>
  <c r="X290" i="6"/>
  <c r="AF290" i="6"/>
  <c r="Y290" i="6"/>
  <c r="AG290" i="6"/>
  <c r="Z290" i="6"/>
  <c r="AH290" i="6"/>
  <c r="AA290" i="6"/>
  <c r="AI290" i="6"/>
  <c r="AB290" i="6"/>
  <c r="AJ290" i="6"/>
  <c r="AC290" i="6"/>
  <c r="AK290" i="6"/>
  <c r="W291" i="6"/>
  <c r="AE291" i="6"/>
  <c r="X291" i="6"/>
  <c r="AF291" i="6"/>
  <c r="Y291" i="6"/>
  <c r="AG291" i="6"/>
  <c r="Z291" i="6"/>
  <c r="AH291" i="6"/>
  <c r="AA291" i="6"/>
  <c r="AI291" i="6"/>
  <c r="AB291" i="6"/>
  <c r="AJ291" i="6"/>
  <c r="AC291" i="6"/>
  <c r="AK291" i="6"/>
  <c r="W292" i="6"/>
  <c r="AE292" i="6"/>
  <c r="X292" i="6"/>
  <c r="AF292" i="6"/>
  <c r="Y292" i="6"/>
  <c r="AG292" i="6"/>
  <c r="Z292" i="6"/>
  <c r="AH292" i="6"/>
  <c r="AA292" i="6"/>
  <c r="AI292" i="6"/>
  <c r="AB292" i="6"/>
  <c r="AJ292" i="6"/>
  <c r="AC292" i="6"/>
  <c r="AK292" i="6"/>
  <c r="W293" i="6"/>
  <c r="AE293" i="6"/>
  <c r="X293" i="6"/>
  <c r="AF293" i="6"/>
  <c r="Y293" i="6"/>
  <c r="AG293" i="6"/>
  <c r="Z293" i="6"/>
  <c r="AH293" i="6"/>
  <c r="AA293" i="6"/>
  <c r="AI293" i="6"/>
  <c r="AB293" i="6"/>
  <c r="AJ293" i="6"/>
  <c r="AC293" i="6"/>
  <c r="AK293" i="6"/>
  <c r="W294" i="6"/>
  <c r="AE294" i="6"/>
  <c r="X294" i="6"/>
  <c r="AF294" i="6"/>
  <c r="Y294" i="6"/>
  <c r="AG294" i="6"/>
  <c r="Z294" i="6"/>
  <c r="AH294" i="6"/>
  <c r="AA294" i="6"/>
  <c r="AI294" i="6"/>
  <c r="AB294" i="6"/>
  <c r="AJ294" i="6"/>
  <c r="AC294" i="6"/>
  <c r="AK294" i="6"/>
  <c r="W295" i="6"/>
  <c r="AE295" i="6"/>
  <c r="X295" i="6"/>
  <c r="AF295" i="6"/>
  <c r="Y295" i="6"/>
  <c r="AG295" i="6"/>
  <c r="Z295" i="6"/>
  <c r="AH295" i="6"/>
  <c r="AA295" i="6"/>
  <c r="AI295" i="6"/>
  <c r="AB295" i="6"/>
  <c r="AJ295" i="6"/>
  <c r="AC295" i="6"/>
  <c r="AK295" i="6"/>
  <c r="W296" i="6"/>
  <c r="AE296" i="6"/>
  <c r="X296" i="6"/>
  <c r="AF296" i="6"/>
  <c r="Y296" i="6"/>
  <c r="AG296" i="6"/>
  <c r="Z296" i="6"/>
  <c r="AH296" i="6"/>
  <c r="AA296" i="6"/>
  <c r="AI296" i="6"/>
  <c r="AB296" i="6"/>
  <c r="AJ296" i="6"/>
  <c r="AC296" i="6"/>
  <c r="AK296" i="6"/>
  <c r="W297" i="6"/>
  <c r="AE297" i="6"/>
  <c r="X297" i="6"/>
  <c r="AF297" i="6"/>
  <c r="Y297" i="6"/>
  <c r="AG297" i="6"/>
  <c r="Z297" i="6"/>
  <c r="AH297" i="6"/>
  <c r="AA297" i="6"/>
  <c r="AI297" i="6"/>
  <c r="AB297" i="6"/>
  <c r="AJ297" i="6"/>
  <c r="AC297" i="6"/>
  <c r="AK297" i="6"/>
  <c r="W298" i="6"/>
  <c r="AE298" i="6"/>
  <c r="X298" i="6"/>
  <c r="AF298" i="6"/>
  <c r="Y298" i="6"/>
  <c r="AG298" i="6"/>
  <c r="Z298" i="6"/>
  <c r="AH298" i="6"/>
  <c r="AA298" i="6"/>
  <c r="AI298" i="6"/>
  <c r="AB298" i="6"/>
  <c r="AJ298" i="6"/>
  <c r="AC298" i="6"/>
  <c r="AK298" i="6"/>
  <c r="W299" i="6"/>
  <c r="AE299" i="6"/>
  <c r="X299" i="6"/>
  <c r="AF299" i="6"/>
  <c r="Y299" i="6"/>
  <c r="AG299" i="6"/>
  <c r="Z299" i="6"/>
  <c r="AH299" i="6"/>
  <c r="AA299" i="6"/>
  <c r="AI299" i="6"/>
  <c r="AB299" i="6"/>
  <c r="AJ299" i="6"/>
  <c r="AC299" i="6"/>
  <c r="AK299" i="6"/>
  <c r="W300" i="6"/>
  <c r="AE300" i="6"/>
  <c r="X300" i="6"/>
  <c r="AF300" i="6"/>
  <c r="Y300" i="6"/>
  <c r="AG300" i="6"/>
  <c r="Z300" i="6"/>
  <c r="AH300" i="6"/>
  <c r="AA300" i="6"/>
  <c r="AI300" i="6"/>
  <c r="AB300" i="6"/>
  <c r="AJ300" i="6"/>
  <c r="AC300" i="6"/>
  <c r="AK300" i="6"/>
  <c r="W301" i="6"/>
  <c r="AE301" i="6"/>
  <c r="X301" i="6"/>
  <c r="AF301" i="6"/>
  <c r="Y301" i="6"/>
  <c r="AG301" i="6"/>
  <c r="Z301" i="6"/>
  <c r="AH301" i="6"/>
  <c r="AA301" i="6"/>
  <c r="AI301" i="6"/>
  <c r="AB301" i="6"/>
  <c r="AJ301" i="6"/>
  <c r="AC301" i="6"/>
  <c r="AK301" i="6"/>
  <c r="W302" i="6"/>
  <c r="AE302" i="6"/>
  <c r="X302" i="6"/>
  <c r="AF302" i="6"/>
  <c r="Y302" i="6"/>
  <c r="AG302" i="6"/>
  <c r="Z302" i="6"/>
  <c r="AH302" i="6"/>
  <c r="AA302" i="6"/>
  <c r="AI302" i="6"/>
  <c r="AB302" i="6"/>
  <c r="AJ302" i="6"/>
  <c r="AC302" i="6"/>
  <c r="AK302" i="6"/>
  <c r="W303" i="6"/>
  <c r="AE303" i="6"/>
  <c r="X303" i="6"/>
  <c r="AF303" i="6"/>
  <c r="Y303" i="6"/>
  <c r="AG303" i="6"/>
  <c r="Z303" i="6"/>
  <c r="AH303" i="6"/>
  <c r="AA303" i="6"/>
  <c r="AI303" i="6"/>
  <c r="AB303" i="6"/>
  <c r="AJ303" i="6"/>
  <c r="AC303" i="6"/>
  <c r="AK303" i="6"/>
  <c r="W304" i="6"/>
  <c r="AE304" i="6"/>
  <c r="X304" i="6"/>
  <c r="AF304" i="6"/>
  <c r="Y304" i="6"/>
  <c r="AG304" i="6"/>
  <c r="Z304" i="6"/>
  <c r="AH304" i="6"/>
  <c r="AA304" i="6"/>
  <c r="AI304" i="6"/>
  <c r="AB304" i="6"/>
  <c r="AJ304" i="6"/>
  <c r="AC304" i="6"/>
  <c r="AK304" i="6"/>
  <c r="W305" i="6"/>
  <c r="AE305" i="6"/>
  <c r="X305" i="6"/>
  <c r="AF305" i="6"/>
  <c r="Y305" i="6"/>
  <c r="AG305" i="6"/>
  <c r="Z305" i="6"/>
  <c r="AH305" i="6"/>
  <c r="AA305" i="6"/>
  <c r="AI305" i="6"/>
  <c r="AB305" i="6"/>
  <c r="AJ305" i="6"/>
  <c r="AC305" i="6"/>
  <c r="AK305" i="6"/>
  <c r="W306" i="6"/>
  <c r="AE306" i="6"/>
  <c r="X306" i="6"/>
  <c r="AF306" i="6"/>
  <c r="Y306" i="6"/>
  <c r="AG306" i="6"/>
  <c r="Z306" i="6"/>
  <c r="AH306" i="6"/>
  <c r="AA306" i="6"/>
  <c r="AI306" i="6"/>
  <c r="AB306" i="6"/>
  <c r="AJ306" i="6"/>
  <c r="AC306" i="6"/>
  <c r="AK306" i="6"/>
  <c r="W307" i="6"/>
  <c r="AE307" i="6"/>
  <c r="X307" i="6"/>
  <c r="AF307" i="6"/>
  <c r="Y307" i="6"/>
  <c r="AG307" i="6"/>
  <c r="Z307" i="6"/>
  <c r="AH307" i="6"/>
  <c r="AA307" i="6"/>
  <c r="AI307" i="6"/>
  <c r="AB307" i="6"/>
  <c r="AJ307" i="6"/>
  <c r="AC307" i="6"/>
  <c r="AK307" i="6"/>
  <c r="W308" i="6"/>
  <c r="AE308" i="6"/>
  <c r="X308" i="6"/>
  <c r="AF308" i="6"/>
  <c r="Y308" i="6"/>
  <c r="AG308" i="6"/>
  <c r="Z308" i="6"/>
  <c r="AH308" i="6"/>
  <c r="AA308" i="6"/>
  <c r="AI308" i="6"/>
  <c r="AB308" i="6"/>
  <c r="AJ308" i="6"/>
  <c r="AC308" i="6"/>
  <c r="AK308" i="6"/>
  <c r="W309" i="6"/>
  <c r="AE309" i="6"/>
  <c r="X309" i="6"/>
  <c r="AF309" i="6"/>
  <c r="Y309" i="6"/>
  <c r="AG309" i="6"/>
  <c r="Z309" i="6"/>
  <c r="AH309" i="6"/>
  <c r="AA309" i="6"/>
  <c r="AI309" i="6"/>
  <c r="AB309" i="6"/>
  <c r="AJ309" i="6"/>
  <c r="AC309" i="6"/>
  <c r="AK309" i="6"/>
  <c r="W310" i="6"/>
  <c r="AE310" i="6"/>
  <c r="X310" i="6"/>
  <c r="AF310" i="6"/>
  <c r="Y310" i="6"/>
  <c r="AG310" i="6"/>
  <c r="Z310" i="6"/>
  <c r="AH310" i="6"/>
  <c r="AA310" i="6"/>
  <c r="AI310" i="6"/>
  <c r="AB310" i="6"/>
  <c r="AJ310" i="6"/>
  <c r="AC310" i="6"/>
  <c r="AK310" i="6"/>
  <c r="W311" i="6"/>
  <c r="AE311" i="6"/>
  <c r="X311" i="6"/>
  <c r="AF311" i="6"/>
  <c r="Y311" i="6"/>
  <c r="AG311" i="6"/>
  <c r="Z311" i="6"/>
  <c r="AH311" i="6"/>
  <c r="AA311" i="6"/>
  <c r="AI311" i="6"/>
  <c r="AB311" i="6"/>
  <c r="AJ311" i="6"/>
  <c r="AC311" i="6"/>
  <c r="AK311" i="6"/>
  <c r="W312" i="6"/>
  <c r="AE312" i="6"/>
  <c r="X312" i="6"/>
  <c r="AF312" i="6"/>
  <c r="Y312" i="6"/>
  <c r="AG312" i="6"/>
  <c r="Z312" i="6"/>
  <c r="AH312" i="6"/>
  <c r="AA312" i="6"/>
  <c r="AI312" i="6"/>
  <c r="AB312" i="6"/>
  <c r="AJ312" i="6"/>
  <c r="AC312" i="6"/>
  <c r="AK312" i="6"/>
  <c r="W313" i="6"/>
  <c r="AE313" i="6"/>
  <c r="X313" i="6"/>
  <c r="AF313" i="6"/>
  <c r="Y313" i="6"/>
  <c r="AG313" i="6"/>
  <c r="Z313" i="6"/>
  <c r="AH313" i="6"/>
  <c r="AA313" i="6"/>
  <c r="AI313" i="6"/>
  <c r="AB313" i="6"/>
  <c r="AJ313" i="6"/>
  <c r="AC313" i="6"/>
  <c r="AK313" i="6"/>
  <c r="W314" i="6"/>
  <c r="AE314" i="6"/>
  <c r="X314" i="6"/>
  <c r="AF314" i="6"/>
  <c r="Y314" i="6"/>
  <c r="AG314" i="6"/>
  <c r="Z314" i="6"/>
  <c r="AH314" i="6"/>
  <c r="AA314" i="6"/>
  <c r="AI314" i="6"/>
  <c r="AB314" i="6"/>
  <c r="AJ314" i="6"/>
  <c r="AC314" i="6"/>
  <c r="AK314" i="6"/>
  <c r="W315" i="6"/>
  <c r="AE315" i="6"/>
  <c r="X315" i="6"/>
  <c r="AF315" i="6"/>
  <c r="Y315" i="6"/>
  <c r="AG315" i="6"/>
  <c r="Z315" i="6"/>
  <c r="AH315" i="6"/>
  <c r="AA315" i="6"/>
  <c r="AI315" i="6"/>
  <c r="AB315" i="6"/>
  <c r="AJ315" i="6"/>
  <c r="AC315" i="6"/>
  <c r="AK315" i="6"/>
  <c r="W316" i="6"/>
  <c r="AE316" i="6"/>
  <c r="X316" i="6"/>
  <c r="AF316" i="6"/>
  <c r="Y316" i="6"/>
  <c r="AG316" i="6"/>
  <c r="Z316" i="6"/>
  <c r="AH316" i="6"/>
  <c r="AA316" i="6"/>
  <c r="AI316" i="6"/>
  <c r="AB316" i="6"/>
  <c r="AJ316" i="6"/>
  <c r="AC316" i="6"/>
  <c r="AK316" i="6"/>
  <c r="W317" i="6"/>
  <c r="AE317" i="6"/>
  <c r="X317" i="6"/>
  <c r="AF317" i="6"/>
  <c r="Y317" i="6"/>
  <c r="AG317" i="6"/>
  <c r="Z317" i="6"/>
  <c r="AH317" i="6"/>
  <c r="AA317" i="6"/>
  <c r="AI317" i="6"/>
  <c r="AB317" i="6"/>
  <c r="AJ317" i="6"/>
  <c r="AC317" i="6"/>
  <c r="AK317" i="6"/>
  <c r="W318" i="6"/>
  <c r="AE318" i="6"/>
  <c r="X318" i="6"/>
  <c r="AF318" i="6"/>
  <c r="Y318" i="6"/>
  <c r="AG318" i="6"/>
  <c r="Z318" i="6"/>
  <c r="AH318" i="6"/>
  <c r="AA318" i="6"/>
  <c r="AI318" i="6"/>
  <c r="AB318" i="6"/>
  <c r="AJ318" i="6"/>
  <c r="AC318" i="6"/>
  <c r="AK318" i="6"/>
  <c r="W319" i="6"/>
  <c r="AE319" i="6"/>
  <c r="X319" i="6"/>
  <c r="AF319" i="6"/>
  <c r="Y319" i="6"/>
  <c r="AG319" i="6"/>
  <c r="Z319" i="6"/>
  <c r="AH319" i="6"/>
  <c r="AA319" i="6"/>
  <c r="AI319" i="6"/>
  <c r="AB319" i="6"/>
  <c r="AJ319" i="6"/>
  <c r="AC319" i="6"/>
  <c r="AK319" i="6"/>
  <c r="W320" i="6"/>
  <c r="AE320" i="6"/>
  <c r="X320" i="6"/>
  <c r="AF320" i="6"/>
  <c r="Y320" i="6"/>
  <c r="AG320" i="6"/>
  <c r="Z320" i="6"/>
  <c r="AH320" i="6"/>
  <c r="AA320" i="6"/>
  <c r="AI320" i="6"/>
  <c r="AB320" i="6"/>
  <c r="AJ320" i="6"/>
  <c r="AC320" i="6"/>
  <c r="AK320" i="6"/>
  <c r="W321" i="6"/>
  <c r="AE321" i="6"/>
  <c r="X321" i="6"/>
  <c r="AF321" i="6"/>
  <c r="Y321" i="6"/>
  <c r="AG321" i="6"/>
  <c r="Z321" i="6"/>
  <c r="AH321" i="6"/>
  <c r="AA321" i="6"/>
  <c r="AI321" i="6"/>
  <c r="AB321" i="6"/>
  <c r="AJ321" i="6"/>
  <c r="AC321" i="6"/>
  <c r="AK321" i="6"/>
  <c r="W322" i="6"/>
  <c r="AE322" i="6"/>
  <c r="X322" i="6"/>
  <c r="AF322" i="6"/>
  <c r="Y322" i="6"/>
  <c r="AG322" i="6"/>
  <c r="Z322" i="6"/>
  <c r="AH322" i="6"/>
  <c r="AA322" i="6"/>
  <c r="AI322" i="6"/>
  <c r="AB322" i="6"/>
  <c r="AJ322" i="6"/>
  <c r="AC322" i="6"/>
  <c r="AK322" i="6"/>
  <c r="W323" i="6"/>
  <c r="AE323" i="6"/>
  <c r="X323" i="6"/>
  <c r="AF323" i="6"/>
  <c r="Y323" i="6"/>
  <c r="AG323" i="6"/>
  <c r="Z323" i="6"/>
  <c r="AH323" i="6"/>
  <c r="AA323" i="6"/>
  <c r="AI323" i="6"/>
  <c r="AB323" i="6"/>
  <c r="AJ323" i="6"/>
  <c r="AC323" i="6"/>
  <c r="AK323" i="6"/>
  <c r="W324" i="6"/>
  <c r="AE324" i="6"/>
  <c r="X324" i="6"/>
  <c r="AF324" i="6"/>
  <c r="Y324" i="6"/>
  <c r="AG324" i="6"/>
  <c r="Z324" i="6"/>
  <c r="AA324" i="6"/>
  <c r="AI324" i="6" s="1"/>
  <c r="AB324" i="6"/>
  <c r="AJ324" i="6" s="1"/>
  <c r="AC324" i="6"/>
  <c r="AK324" i="6"/>
  <c r="W325" i="6"/>
  <c r="AE325" i="6" s="1"/>
  <c r="X325" i="6"/>
  <c r="AF325" i="6" s="1"/>
  <c r="Y325" i="6"/>
  <c r="AG325" i="6" s="1"/>
  <c r="Z325" i="6"/>
  <c r="AH325" i="6" s="1"/>
  <c r="AA325" i="6"/>
  <c r="AI325" i="6" s="1"/>
  <c r="AB325" i="6"/>
  <c r="AJ325" i="6" s="1"/>
  <c r="AC325" i="6"/>
  <c r="AK325" i="6" s="1"/>
  <c r="W326" i="6"/>
  <c r="AE326" i="6"/>
  <c r="Y326" i="6"/>
  <c r="AG326" i="6" s="1"/>
  <c r="Z326" i="6"/>
  <c r="AH326" i="6" s="1"/>
  <c r="AA326" i="6"/>
  <c r="AI326" i="6" s="1"/>
  <c r="AB326" i="6"/>
  <c r="AJ326" i="6" s="1"/>
  <c r="AC326" i="6"/>
  <c r="AK326" i="6" s="1"/>
  <c r="W327" i="6"/>
  <c r="AE327" i="6" s="1"/>
  <c r="X327" i="6"/>
  <c r="AF327" i="6" s="1"/>
  <c r="Y327" i="6"/>
  <c r="AG327" i="6"/>
  <c r="Z327" i="6"/>
  <c r="AH327" i="6" s="1"/>
  <c r="AA327" i="6"/>
  <c r="AI327" i="6" s="1"/>
  <c r="AB327" i="6"/>
  <c r="AJ327" i="6" s="1"/>
  <c r="AC327" i="6"/>
  <c r="AK327" i="6" s="1"/>
  <c r="W7" i="6"/>
  <c r="AE7" i="6" s="1"/>
  <c r="X7" i="6"/>
  <c r="AF7" i="6" s="1"/>
  <c r="Y7" i="6"/>
  <c r="AG7" i="6" s="1"/>
  <c r="Z7" i="6"/>
  <c r="AH7" i="6" s="1"/>
  <c r="AA7" i="6"/>
  <c r="AI7" i="6" s="1"/>
  <c r="AB7" i="6"/>
  <c r="AJ7" i="6" s="1"/>
  <c r="AC7" i="6"/>
  <c r="AK7" i="6" s="1"/>
  <c r="W8" i="6"/>
  <c r="AE8" i="6"/>
  <c r="X8" i="6"/>
  <c r="AF8" i="6" s="1"/>
  <c r="Y8" i="6"/>
  <c r="AG8" i="6" s="1"/>
  <c r="Z8" i="6"/>
  <c r="AH8" i="6" s="1"/>
  <c r="AA8" i="6"/>
  <c r="AI8" i="6"/>
  <c r="AB8" i="6"/>
  <c r="AJ8" i="6" s="1"/>
  <c r="AC8" i="6"/>
  <c r="AK8" i="6" s="1"/>
  <c r="W9" i="6"/>
  <c r="AE9" i="6" s="1"/>
  <c r="X9" i="6"/>
  <c r="AF9" i="6" s="1"/>
  <c r="Y9" i="6"/>
  <c r="AG9" i="6" s="1"/>
  <c r="Z9" i="6"/>
  <c r="AH9" i="6" s="1"/>
  <c r="AA9" i="6"/>
  <c r="AI9" i="6" s="1"/>
  <c r="AB9" i="6"/>
  <c r="AJ9" i="6"/>
  <c r="AC9" i="6"/>
  <c r="AK9" i="6" s="1"/>
  <c r="W10" i="6"/>
  <c r="AE10" i="6" s="1"/>
  <c r="X10" i="6"/>
  <c r="AF10" i="6" s="1"/>
  <c r="Y10" i="6"/>
  <c r="AG10" i="6" s="1"/>
  <c r="Z10" i="6"/>
  <c r="AH10" i="6" s="1"/>
  <c r="AA10" i="6"/>
  <c r="AI10" i="6" s="1"/>
  <c r="AB10" i="6"/>
  <c r="AJ10" i="6" s="1"/>
  <c r="AC10" i="6"/>
  <c r="AK10" i="6"/>
  <c r="W11" i="6"/>
  <c r="AE11" i="6" s="1"/>
  <c r="X11" i="6"/>
  <c r="AF11" i="6" s="1"/>
  <c r="Y11" i="6"/>
  <c r="AG11" i="6" s="1"/>
  <c r="Z11" i="6"/>
  <c r="AH11" i="6" s="1"/>
  <c r="AA11" i="6"/>
  <c r="AI11" i="6" s="1"/>
  <c r="AB11" i="6"/>
  <c r="AJ11" i="6" s="1"/>
  <c r="AC11" i="6"/>
  <c r="AK11" i="6" s="1"/>
  <c r="W12" i="6"/>
  <c r="AE12" i="6" s="1"/>
  <c r="X12" i="6"/>
  <c r="AF12" i="6" s="1"/>
  <c r="Y12" i="6"/>
  <c r="AG12" i="6" s="1"/>
  <c r="Z12" i="6"/>
  <c r="AH12" i="6" s="1"/>
  <c r="AA12" i="6"/>
  <c r="AI12" i="6"/>
  <c r="AB12" i="6"/>
  <c r="AJ12" i="6" s="1"/>
  <c r="AC12" i="6"/>
  <c r="AK12" i="6" s="1"/>
  <c r="W13" i="6"/>
  <c r="AE13" i="6" s="1"/>
  <c r="X13" i="6"/>
  <c r="AF13" i="6"/>
  <c r="Y13" i="6"/>
  <c r="AG13" i="6" s="1"/>
  <c r="Z13" i="6"/>
  <c r="AH13" i="6" s="1"/>
  <c r="AA13" i="6"/>
  <c r="AI13" i="6" s="1"/>
  <c r="AB13" i="6"/>
  <c r="AJ13" i="6" s="1"/>
  <c r="AC13" i="6"/>
  <c r="AK13" i="6" s="1"/>
  <c r="W14" i="6"/>
  <c r="AE14" i="6" s="1"/>
  <c r="X14" i="6"/>
  <c r="AF14" i="6" s="1"/>
  <c r="Y14" i="6"/>
  <c r="AG14" i="6"/>
  <c r="Z14" i="6"/>
  <c r="AH14" i="6" s="1"/>
  <c r="AA14" i="6"/>
  <c r="AI14" i="6" s="1"/>
  <c r="AB14" i="6"/>
  <c r="AJ14" i="6" s="1"/>
  <c r="AC14" i="6"/>
  <c r="AK14" i="6" s="1"/>
  <c r="W15" i="6"/>
  <c r="AE15" i="6" s="1"/>
  <c r="X15" i="6"/>
  <c r="AF15" i="6" s="1"/>
  <c r="Y15" i="6"/>
  <c r="AG15" i="6" s="1"/>
  <c r="Z15" i="6"/>
  <c r="AH15" i="6"/>
  <c r="AA15" i="6"/>
  <c r="AI15" i="6" s="1"/>
  <c r="AB15" i="6"/>
  <c r="AJ15" i="6" s="1"/>
  <c r="AC15" i="6"/>
  <c r="AK15" i="6" s="1"/>
  <c r="W16" i="6"/>
  <c r="AE16" i="6" s="1"/>
  <c r="X16" i="6"/>
  <c r="AF16" i="6" s="1"/>
  <c r="Y16" i="6"/>
  <c r="AG16" i="6" s="1"/>
  <c r="Z16" i="6"/>
  <c r="AH16" i="6" s="1"/>
  <c r="AA16" i="6"/>
  <c r="AI16" i="6" s="1"/>
  <c r="AB16" i="6"/>
  <c r="AJ16" i="6" s="1"/>
  <c r="AC16" i="6"/>
  <c r="AK16" i="6" s="1"/>
  <c r="W17" i="6"/>
  <c r="AE17" i="6" s="1"/>
  <c r="X17" i="6"/>
  <c r="AF17" i="6"/>
  <c r="Y17" i="6"/>
  <c r="AG17" i="6" s="1"/>
  <c r="Z17" i="6"/>
  <c r="AH17" i="6" s="1"/>
  <c r="AA17" i="6"/>
  <c r="AI17" i="6" s="1"/>
  <c r="AB17" i="6"/>
  <c r="AJ17" i="6"/>
  <c r="AC17" i="6"/>
  <c r="AK17" i="6" s="1"/>
  <c r="W18" i="6"/>
  <c r="AE18" i="6" s="1"/>
  <c r="X18" i="6"/>
  <c r="AF18" i="6" s="1"/>
  <c r="Y18" i="6"/>
  <c r="AG18" i="6" s="1"/>
  <c r="Z18" i="6"/>
  <c r="AH18" i="6" s="1"/>
  <c r="AA18" i="6"/>
  <c r="AI18" i="6" s="1"/>
  <c r="AB18" i="6"/>
  <c r="AJ18" i="6" s="1"/>
  <c r="AC18" i="6"/>
  <c r="AK18" i="6"/>
  <c r="W19" i="6"/>
  <c r="AE19" i="6" s="1"/>
  <c r="X19" i="6"/>
  <c r="AF19" i="6" s="1"/>
  <c r="Y19" i="6"/>
  <c r="AG19" i="6" s="1"/>
  <c r="Z19" i="6"/>
  <c r="AH19" i="6"/>
  <c r="AA19" i="6"/>
  <c r="AI19" i="6"/>
  <c r="AB19" i="6"/>
  <c r="AJ19" i="6" s="1"/>
  <c r="AC19" i="6"/>
  <c r="AK19" i="6" s="1"/>
  <c r="W20" i="6"/>
  <c r="AE20" i="6" s="1"/>
  <c r="X20" i="6"/>
  <c r="AF20" i="6"/>
  <c r="Y20" i="6"/>
  <c r="AG20" i="6" s="1"/>
  <c r="Z20" i="6"/>
  <c r="AH20" i="6" s="1"/>
  <c r="AA20" i="6"/>
  <c r="AI20" i="6"/>
  <c r="AB20" i="6"/>
  <c r="AJ20" i="6"/>
  <c r="AC20" i="6"/>
  <c r="AK20" i="6"/>
  <c r="W21" i="6"/>
  <c r="AE21" i="6" s="1"/>
  <c r="X21" i="6"/>
  <c r="AF21" i="6" s="1"/>
  <c r="Y21" i="6"/>
  <c r="AG21" i="6" s="1"/>
  <c r="Z21" i="6"/>
  <c r="AA21" i="6"/>
  <c r="AI21" i="6"/>
  <c r="AB21" i="6"/>
  <c r="AJ21" i="6"/>
  <c r="AC21" i="6"/>
  <c r="AK21" i="6"/>
  <c r="W22" i="6"/>
  <c r="AE22" i="6"/>
  <c r="X22" i="6"/>
  <c r="AF22" i="6"/>
  <c r="Y22" i="6"/>
  <c r="AG22" i="6"/>
  <c r="Z22" i="6"/>
  <c r="AA22" i="6"/>
  <c r="AI22" i="6" s="1"/>
  <c r="AB22" i="6"/>
  <c r="AJ22" i="6"/>
  <c r="AC22" i="6"/>
  <c r="AK22" i="6" s="1"/>
  <c r="W23" i="6"/>
  <c r="AE23" i="6" s="1"/>
  <c r="X23" i="6"/>
  <c r="AF23" i="6"/>
  <c r="Y23" i="6"/>
  <c r="AG23" i="6"/>
  <c r="Z23" i="6"/>
  <c r="AA23" i="6"/>
  <c r="AI23" i="6"/>
  <c r="AB23" i="6"/>
  <c r="AJ23" i="6" s="1"/>
  <c r="AC23" i="6"/>
  <c r="AK23" i="6" s="1"/>
  <c r="W24" i="6"/>
  <c r="AE24" i="6"/>
  <c r="X24" i="6"/>
  <c r="AF24" i="6"/>
  <c r="Y24" i="6"/>
  <c r="AG24" i="6" s="1"/>
  <c r="Z24" i="6"/>
  <c r="AA24" i="6"/>
  <c r="AI24" i="6"/>
  <c r="AB24" i="6"/>
  <c r="AJ24" i="6" s="1"/>
  <c r="AC24" i="6"/>
  <c r="AK24" i="6" s="1"/>
  <c r="W25" i="6"/>
  <c r="AE25" i="6" s="1"/>
  <c r="X25" i="6"/>
  <c r="AF25" i="6" s="1"/>
  <c r="Y25" i="6"/>
  <c r="AG25" i="6" s="1"/>
  <c r="Z25" i="6"/>
  <c r="AA25" i="6"/>
  <c r="AI25" i="6" s="1"/>
  <c r="AB25" i="6"/>
  <c r="AJ25" i="6" s="1"/>
  <c r="AC25" i="6"/>
  <c r="AK25" i="6" s="1"/>
  <c r="W26" i="6"/>
  <c r="AE26" i="6"/>
  <c r="X26" i="6"/>
  <c r="AF26" i="6" s="1"/>
  <c r="Y26" i="6"/>
  <c r="AG26" i="6" s="1"/>
  <c r="Z26" i="6"/>
  <c r="AA26" i="6"/>
  <c r="AI26" i="6" s="1"/>
  <c r="AB26" i="6"/>
  <c r="AJ26" i="6"/>
  <c r="AC26" i="6"/>
  <c r="AK26" i="6" s="1"/>
  <c r="W27" i="6"/>
  <c r="AE27" i="6" s="1"/>
  <c r="X27" i="6"/>
  <c r="AF27" i="6" s="1"/>
  <c r="Y27" i="6"/>
  <c r="AG27" i="6"/>
  <c r="Z27" i="6"/>
  <c r="AA27" i="6"/>
  <c r="AI27" i="6" s="1"/>
  <c r="AB27" i="6"/>
  <c r="AJ27" i="6" s="1"/>
  <c r="AC27" i="6"/>
  <c r="AK27" i="6"/>
  <c r="W28" i="6"/>
  <c r="AE28" i="6"/>
  <c r="X28" i="6"/>
  <c r="AF28" i="6" s="1"/>
  <c r="Y28" i="6"/>
  <c r="AG28" i="6" s="1"/>
  <c r="Z28" i="6"/>
  <c r="AA28" i="6"/>
  <c r="AI28" i="6"/>
  <c r="AB28" i="6"/>
  <c r="AJ28" i="6"/>
  <c r="AC28" i="6"/>
  <c r="AK28" i="6" s="1"/>
  <c r="W29" i="6"/>
  <c r="AE29" i="6"/>
  <c r="X29" i="6"/>
  <c r="AF29" i="6"/>
  <c r="Y29" i="6"/>
  <c r="AG29" i="6"/>
  <c r="Z29" i="6"/>
  <c r="AA29" i="6"/>
  <c r="AI29" i="6" s="1"/>
  <c r="AB29" i="6"/>
  <c r="AJ29" i="6" s="1"/>
  <c r="AC29" i="6"/>
  <c r="AK29" i="6"/>
  <c r="W30" i="6"/>
  <c r="AE30" i="6" s="1"/>
  <c r="X30" i="6"/>
  <c r="AF30" i="6" s="1"/>
  <c r="Y30" i="6"/>
  <c r="AG30" i="6" s="1"/>
  <c r="Z30" i="6"/>
  <c r="AA30" i="6"/>
  <c r="AI30" i="6"/>
  <c r="AB30" i="6"/>
  <c r="AJ30" i="6" s="1"/>
  <c r="AC30" i="6"/>
  <c r="AK30" i="6"/>
  <c r="W31" i="6"/>
  <c r="AE31" i="6"/>
  <c r="X31" i="6"/>
  <c r="AF31" i="6"/>
  <c r="Y31" i="6"/>
  <c r="AG31" i="6" s="1"/>
  <c r="Z31" i="6"/>
  <c r="AH31" i="6"/>
  <c r="AA31" i="6"/>
  <c r="AI31" i="6"/>
  <c r="AB31" i="6"/>
  <c r="AJ31" i="6"/>
  <c r="AC31" i="6"/>
  <c r="AK31" i="6" s="1"/>
  <c r="W32" i="6"/>
  <c r="AE32" i="6"/>
  <c r="X32" i="6"/>
  <c r="AF32" i="6"/>
  <c r="Y32" i="6"/>
  <c r="AG32" i="6"/>
  <c r="Z32" i="6"/>
  <c r="AH32" i="6" s="1"/>
  <c r="AA32" i="6"/>
  <c r="AI32" i="6"/>
  <c r="AB32" i="6"/>
  <c r="AJ32" i="6"/>
  <c r="AC32" i="6"/>
  <c r="AK32" i="6"/>
  <c r="W335" i="6"/>
  <c r="X335" i="6"/>
  <c r="AF335" i="6" s="1"/>
  <c r="Y335" i="6"/>
  <c r="AG335" i="6" s="1"/>
  <c r="Z335" i="6"/>
  <c r="AH335" i="6"/>
  <c r="AA335" i="6"/>
  <c r="AI335" i="6" s="1"/>
  <c r="AB335" i="6"/>
  <c r="AJ335" i="6" s="1"/>
  <c r="AC335" i="6"/>
  <c r="AK335" i="6" s="1"/>
  <c r="W337" i="6"/>
  <c r="AE337" i="6"/>
  <c r="Y337" i="6"/>
  <c r="AG337" i="6" s="1"/>
  <c r="Z337" i="6"/>
  <c r="AH337" i="6" s="1"/>
  <c r="AA337" i="6"/>
  <c r="AI337" i="6" s="1"/>
  <c r="AB337" i="6"/>
  <c r="AJ337" i="6"/>
  <c r="AC337" i="6"/>
  <c r="AK337" i="6" s="1"/>
  <c r="W338" i="6"/>
  <c r="AE338" i="6" s="1"/>
  <c r="Y338" i="6"/>
  <c r="AG338" i="6" s="1"/>
  <c r="Z338" i="6"/>
  <c r="AH338" i="6"/>
  <c r="AA338" i="6"/>
  <c r="AI338" i="6" s="1"/>
  <c r="AB338" i="6"/>
  <c r="AJ338" i="6" s="1"/>
  <c r="AC338" i="6"/>
  <c r="AK338" i="6" s="1"/>
  <c r="W339" i="6"/>
  <c r="AE339" i="6"/>
  <c r="Y339" i="6"/>
  <c r="AG339" i="6" s="1"/>
  <c r="Z339" i="6"/>
  <c r="AH339" i="6" s="1"/>
  <c r="AA339" i="6"/>
  <c r="AI339" i="6" s="1"/>
  <c r="AB339" i="6"/>
  <c r="AJ339" i="6"/>
  <c r="AC339" i="6"/>
  <c r="AK339" i="6" s="1"/>
  <c r="W340" i="6"/>
  <c r="AE340" i="6" s="1"/>
  <c r="Y340" i="6"/>
  <c r="AG340" i="6" s="1"/>
  <c r="Z340" i="6"/>
  <c r="AH340" i="6"/>
  <c r="AA340" i="6"/>
  <c r="AI340" i="6" s="1"/>
  <c r="AB340" i="6"/>
  <c r="AJ340" i="6" s="1"/>
  <c r="AC340" i="6"/>
  <c r="AK340" i="6" s="1"/>
  <c r="AM235" i="6"/>
  <c r="AM256" i="6"/>
  <c r="AM85" i="6"/>
  <c r="AM84" i="6"/>
  <c r="AM83" i="6"/>
  <c r="AM82" i="6"/>
  <c r="AM80" i="6"/>
  <c r="AM81" i="6"/>
  <c r="AM79" i="6"/>
  <c r="AM328" i="6"/>
  <c r="AM166" i="6"/>
  <c r="AM167" i="6"/>
  <c r="AM319" i="6"/>
  <c r="AM323" i="6"/>
  <c r="AM327" i="6"/>
  <c r="AM320" i="6"/>
  <c r="AM324" i="6"/>
  <c r="AM278" i="6"/>
  <c r="AM321" i="6"/>
  <c r="AM325" i="6"/>
  <c r="AM29" i="6"/>
  <c r="AM322" i="6"/>
  <c r="AM326" i="6"/>
  <c r="AM165" i="6"/>
  <c r="AM43" i="6"/>
  <c r="AM95" i="6"/>
  <c r="AM93" i="6"/>
  <c r="AM94" i="6"/>
  <c r="AM302" i="6"/>
  <c r="AM206" i="6"/>
  <c r="AM303" i="6"/>
  <c r="AM251" i="6"/>
  <c r="AM250" i="6"/>
  <c r="AM211" i="6"/>
  <c r="AM115" i="6"/>
  <c r="AM292" i="6"/>
  <c r="AM285" i="6"/>
  <c r="AM45" i="6"/>
  <c r="AM42" i="6"/>
  <c r="AM145" i="6"/>
  <c r="AM231" i="6"/>
  <c r="AM314" i="6"/>
  <c r="AM153" i="6"/>
  <c r="AM186" i="6"/>
  <c r="AM183" i="6"/>
  <c r="AM23" i="6"/>
  <c r="AM215" i="6"/>
  <c r="AM143" i="6"/>
  <c r="AM175" i="6"/>
  <c r="AM65" i="6"/>
  <c r="AM169" i="6"/>
  <c r="AM257" i="6"/>
  <c r="AM19" i="6"/>
  <c r="AM195" i="6"/>
  <c r="AM39" i="6"/>
  <c r="AM237" i="6"/>
  <c r="AM274" i="6"/>
  <c r="AM14" i="6"/>
  <c r="AM101" i="6"/>
  <c r="AM188" i="6"/>
  <c r="AM275" i="6"/>
  <c r="AM50" i="6"/>
  <c r="AM236" i="6"/>
  <c r="AM78" i="6"/>
  <c r="AM318" i="6"/>
  <c r="AM243" i="6"/>
  <c r="AM9" i="6"/>
  <c r="AM4" i="6" s="1"/>
  <c r="AM27" i="6"/>
  <c r="AM49" i="6"/>
  <c r="AM69" i="6"/>
  <c r="AM105" i="6"/>
  <c r="AM119" i="6"/>
  <c r="AM152" i="6"/>
  <c r="AM174" i="6"/>
  <c r="AM194" i="6"/>
  <c r="AM219" i="6"/>
  <c r="AM262" i="6"/>
  <c r="AM280" i="6"/>
  <c r="AM296" i="6"/>
  <c r="AM24" i="6"/>
  <c r="AM56" i="6"/>
  <c r="AM108" i="6"/>
  <c r="AM158" i="6"/>
  <c r="AM199" i="6"/>
  <c r="AM240" i="6"/>
  <c r="AM289" i="6"/>
  <c r="AM7" i="6"/>
  <c r="AM46" i="6"/>
  <c r="AM103" i="6"/>
  <c r="AM147" i="6"/>
  <c r="AM191" i="6"/>
  <c r="AM245" i="6"/>
  <c r="AM8" i="6"/>
  <c r="AM104" i="6"/>
  <c r="AM192" i="6"/>
  <c r="AM283" i="6"/>
  <c r="AM230" i="6"/>
  <c r="AM16" i="6"/>
  <c r="AM33" i="6"/>
  <c r="AM55" i="6"/>
  <c r="AM72" i="6"/>
  <c r="AM107" i="6"/>
  <c r="AM137" i="6"/>
  <c r="AM156" i="6"/>
  <c r="AM180" i="6"/>
  <c r="AM198" i="6"/>
  <c r="AM223" i="6"/>
  <c r="AM239" i="6"/>
  <c r="AM267" i="6"/>
  <c r="AM284" i="6"/>
  <c r="AM306" i="6"/>
  <c r="AM10" i="6"/>
  <c r="AM28" i="6"/>
  <c r="AM70" i="6"/>
  <c r="AM134" i="6"/>
  <c r="AM176" i="6"/>
  <c r="AM220" i="6"/>
  <c r="AM268" i="6"/>
  <c r="AM301" i="6"/>
  <c r="AM21" i="6"/>
  <c r="AM63" i="6"/>
  <c r="AM113" i="6"/>
  <c r="AM163" i="6"/>
  <c r="AM207" i="6"/>
  <c r="AM282" i="6"/>
  <c r="AM36" i="6"/>
  <c r="AM140" i="6"/>
  <c r="AM226" i="6"/>
  <c r="AM309" i="6"/>
  <c r="AM316" i="6"/>
  <c r="AM18" i="6"/>
  <c r="AM37" i="6"/>
  <c r="AM60" i="6"/>
  <c r="AM75" i="6"/>
  <c r="AM111" i="6"/>
  <c r="AM141" i="6"/>
  <c r="AM161" i="6"/>
  <c r="AM184" i="6"/>
  <c r="AM202" i="6"/>
  <c r="AM227" i="6"/>
  <c r="AM252" i="6"/>
  <c r="AM271" i="6"/>
  <c r="AM288" i="6"/>
  <c r="AM310" i="6"/>
  <c r="AM12" i="6"/>
  <c r="AM34" i="6"/>
  <c r="AM73" i="6"/>
  <c r="AM138" i="6"/>
  <c r="AM181" i="6"/>
  <c r="AM224" i="6"/>
  <c r="AM272" i="6"/>
  <c r="AM307" i="6"/>
  <c r="AM25" i="6"/>
  <c r="AM67" i="6"/>
  <c r="AM117" i="6"/>
  <c r="AM172" i="6"/>
  <c r="AM217" i="6"/>
  <c r="AM290" i="6"/>
  <c r="AM47" i="6"/>
  <c r="AM148" i="6"/>
  <c r="AM238" i="6"/>
  <c r="AM96" i="6"/>
  <c r="AM38" i="6"/>
  <c r="AM62" i="6"/>
  <c r="AM77" i="6"/>
  <c r="AM112" i="6"/>
  <c r="AM142" i="6"/>
  <c r="AM162" i="6"/>
  <c r="AM185" i="6"/>
  <c r="AM204" i="6"/>
  <c r="AM228" i="6"/>
  <c r="AM244" i="6"/>
  <c r="AM276" i="6"/>
  <c r="AM293" i="6"/>
  <c r="AM311" i="6"/>
  <c r="AM11" i="6"/>
  <c r="AM30" i="6"/>
  <c r="AM52" i="6"/>
  <c r="AM71" i="6"/>
  <c r="AM106" i="6"/>
  <c r="AM135" i="6"/>
  <c r="AM154" i="6"/>
  <c r="AM178" i="6"/>
  <c r="AM196" i="6"/>
  <c r="AM221" i="6"/>
  <c r="AM259" i="6"/>
  <c r="AM298" i="6"/>
  <c r="AM17" i="6"/>
  <c r="AM59" i="6"/>
  <c r="AM110" i="6"/>
  <c r="AM160" i="6"/>
  <c r="AM201" i="6"/>
  <c r="AM255" i="6"/>
  <c r="AM291" i="6"/>
  <c r="AM168" i="6"/>
  <c r="AM300" i="6"/>
  <c r="AM98" i="6"/>
  <c r="AM44" i="6"/>
  <c r="AM66" i="6"/>
  <c r="AM102" i="6"/>
  <c r="AM116" i="6"/>
  <c r="AM146" i="6"/>
  <c r="AM170" i="6"/>
  <c r="AM190" i="6"/>
  <c r="AM216" i="6"/>
  <c r="AM232" i="6"/>
  <c r="AM258" i="6"/>
  <c r="AM281" i="6"/>
  <c r="AM297" i="6"/>
  <c r="AM317" i="6"/>
  <c r="AM13" i="6"/>
  <c r="AM35" i="6"/>
  <c r="AM57" i="6"/>
  <c r="AM74" i="6"/>
  <c r="AM109" i="6"/>
  <c r="AM139" i="6"/>
  <c r="AM159" i="6"/>
  <c r="AM182" i="6"/>
  <c r="AM200" i="6"/>
  <c r="AM229" i="6"/>
  <c r="AM273" i="6"/>
  <c r="AM308" i="6"/>
  <c r="AM26" i="6"/>
  <c r="AM68" i="6"/>
  <c r="AM118" i="6"/>
  <c r="AM173" i="6"/>
  <c r="AM218" i="6"/>
  <c r="AM265" i="6"/>
  <c r="AM299" i="6"/>
  <c r="AM242" i="6"/>
  <c r="AM133" i="6"/>
  <c r="AM233" i="6"/>
  <c r="AM254" i="6"/>
  <c r="AM277" i="6"/>
  <c r="AM294" i="6"/>
  <c r="AM312" i="6"/>
  <c r="AM15" i="6"/>
  <c r="AM31" i="6"/>
  <c r="AM53" i="6"/>
  <c r="AM136" i="6"/>
  <c r="AM155" i="6"/>
  <c r="AM179" i="6"/>
  <c r="AM197" i="6"/>
  <c r="AM222" i="6"/>
  <c r="AM246" i="6"/>
  <c r="AM270" i="6"/>
  <c r="AM287" i="6"/>
  <c r="AM305" i="6"/>
  <c r="AM88" i="6"/>
  <c r="AM264" i="6"/>
  <c r="AM263" i="6"/>
  <c r="AM132" i="6"/>
  <c r="AM177" i="6"/>
  <c r="AM266" i="6"/>
  <c r="AM32" i="6"/>
  <c r="AM253" i="6"/>
  <c r="AM225" i="6"/>
  <c r="AM241" i="6"/>
  <c r="AM269" i="6"/>
  <c r="AM286" i="6"/>
  <c r="AM304" i="6"/>
  <c r="AM22" i="6"/>
  <c r="AM41" i="6"/>
  <c r="AM64" i="6"/>
  <c r="AM100" i="6"/>
  <c r="AM114" i="6"/>
  <c r="AM144" i="6"/>
  <c r="AM164" i="6"/>
  <c r="AM187" i="6"/>
  <c r="AM208" i="6"/>
  <c r="AM234" i="6"/>
  <c r="AM260" i="6"/>
  <c r="AM279" i="6"/>
  <c r="AM295" i="6"/>
  <c r="AM313" i="6"/>
  <c r="AM6" i="6"/>
  <c r="AM315" i="6"/>
  <c r="AM99" i="6"/>
  <c r="AM97" i="6"/>
  <c r="AM61" i="6"/>
  <c r="X6" i="6"/>
  <c r="W332" i="6"/>
  <c r="X332" i="6"/>
  <c r="AF332" i="6" s="1"/>
  <c r="Y332" i="6"/>
  <c r="AG332" i="6" s="1"/>
  <c r="Z332" i="6"/>
  <c r="AH332" i="6" s="1"/>
  <c r="AA332" i="6"/>
  <c r="AI332" i="6"/>
  <c r="AB332" i="6"/>
  <c r="AJ332" i="6" s="1"/>
  <c r="AC332" i="6"/>
  <c r="AK332" i="6" s="1"/>
  <c r="W331" i="6"/>
  <c r="X331" i="6"/>
  <c r="AF331" i="6"/>
  <c r="Y331" i="6"/>
  <c r="AG331" i="6"/>
  <c r="Z331" i="6"/>
  <c r="AH331" i="6" s="1"/>
  <c r="AA331" i="6"/>
  <c r="AI331" i="6"/>
  <c r="AB331" i="6"/>
  <c r="AJ331" i="6"/>
  <c r="AC331" i="6"/>
  <c r="AK331" i="6"/>
  <c r="W334" i="6"/>
  <c r="X334" i="6"/>
  <c r="AF334" i="6" s="1"/>
  <c r="Y334" i="6"/>
  <c r="AG334" i="6" s="1"/>
  <c r="Z334" i="6"/>
  <c r="AH334" i="6"/>
  <c r="AA334" i="6"/>
  <c r="AI334" i="6" s="1"/>
  <c r="AB334" i="6"/>
  <c r="AJ334" i="6" s="1"/>
  <c r="AC334" i="6"/>
  <c r="AK334" i="6" s="1"/>
  <c r="AM248" i="6"/>
  <c r="AM58" i="6"/>
  <c r="AM249" i="6"/>
  <c r="I3" i="6"/>
  <c r="AM261" i="6"/>
  <c r="AM193" i="6"/>
  <c r="AM131" i="6"/>
  <c r="AM92" i="6"/>
  <c r="AM214" i="6"/>
  <c r="AM129" i="6"/>
  <c r="AM89" i="6"/>
  <c r="AM90" i="6"/>
  <c r="AM210" i="6"/>
  <c r="AM209" i="6"/>
  <c r="AM87" i="6"/>
  <c r="AM130" i="6"/>
  <c r="AM124" i="6"/>
  <c r="AM157" i="6"/>
  <c r="AM247" i="6"/>
  <c r="AM91" i="6"/>
  <c r="AM128" i="6"/>
  <c r="AM76" i="6"/>
  <c r="AM127" i="6"/>
  <c r="AM126" i="6"/>
  <c r="AM125" i="6"/>
  <c r="AM149" i="6"/>
  <c r="AM123" i="6"/>
  <c r="AM122" i="6"/>
  <c r="AM121" i="6"/>
  <c r="AM120" i="6"/>
  <c r="AM151" i="6"/>
  <c r="AM20" i="6"/>
  <c r="AM86" i="6"/>
  <c r="AM54" i="6"/>
  <c r="AM51" i="6"/>
  <c r="AM40" i="6"/>
  <c r="AM48" i="6"/>
  <c r="AM150" i="6"/>
  <c r="AA336" i="6"/>
  <c r="AI336" i="6"/>
  <c r="AB336" i="6"/>
  <c r="AJ336" i="6"/>
  <c r="AC336" i="6"/>
  <c r="AK336" i="6" s="1"/>
  <c r="AA333" i="6"/>
  <c r="AI333" i="6"/>
  <c r="AB333" i="6"/>
  <c r="AJ333" i="6"/>
  <c r="AC333" i="6"/>
  <c r="AK333" i="6"/>
  <c r="AC6" i="6"/>
  <c r="AK6" i="6" s="1"/>
  <c r="AB6" i="6"/>
  <c r="AJ6" i="6"/>
  <c r="AA6" i="6"/>
  <c r="AI6" i="6"/>
  <c r="Z333" i="6"/>
  <c r="AH333" i="6"/>
  <c r="Z336" i="6"/>
  <c r="AH336" i="6" s="1"/>
  <c r="Z6" i="6"/>
  <c r="AH6" i="6"/>
  <c r="Y333" i="6"/>
  <c r="AG333" i="6"/>
  <c r="Y336" i="6"/>
  <c r="AG336" i="6"/>
  <c r="Y6" i="6"/>
  <c r="AG6" i="6" s="1"/>
  <c r="AF333" i="6"/>
  <c r="X336" i="6"/>
  <c r="AF336" i="6" s="1"/>
  <c r="AF6" i="6"/>
  <c r="W333" i="6"/>
  <c r="W336" i="6"/>
  <c r="W6" i="6"/>
  <c r="AE6" i="6" s="1"/>
  <c r="AK184" i="6"/>
  <c r="AK138" i="6"/>
  <c r="AF214" i="6" l="1"/>
  <c r="AO315" i="42"/>
  <c r="AO323" i="42"/>
  <c r="AO322" i="42"/>
  <c r="AO328" i="42"/>
  <c r="AI221" i="42"/>
  <c r="AO312" i="42"/>
  <c r="AO320" i="42"/>
  <c r="AF208" i="6"/>
  <c r="AF207" i="6"/>
  <c r="AE125" i="6"/>
  <c r="AE333" i="6"/>
  <c r="AE163" i="6"/>
  <c r="AI109" i="6"/>
  <c r="AK161" i="6"/>
  <c r="AF45" i="6"/>
  <c r="AE335" i="6"/>
  <c r="AE147" i="6"/>
  <c r="AI146" i="6"/>
  <c r="AH265" i="6"/>
  <c r="AI138" i="6"/>
  <c r="AF339" i="6"/>
  <c r="AK145" i="6"/>
  <c r="AG46" i="6"/>
  <c r="AE78" i="6"/>
  <c r="AJ168" i="6"/>
  <c r="AG231" i="6"/>
  <c r="AI112" i="6"/>
  <c r="AJ148" i="6"/>
  <c r="AG269" i="6"/>
  <c r="AG209" i="6"/>
  <c r="AF41" i="6"/>
  <c r="AE102" i="6"/>
  <c r="AE80" i="6"/>
  <c r="AI43" i="42"/>
  <c r="AH33" i="42"/>
  <c r="AG87" i="42"/>
  <c r="AJ10" i="42"/>
  <c r="AG95" i="42"/>
  <c r="AF338" i="6"/>
  <c r="AG208" i="6"/>
  <c r="AG261" i="6"/>
  <c r="AF202" i="6"/>
  <c r="AJ160" i="6"/>
  <c r="AJ144" i="6"/>
  <c r="AE66" i="6"/>
  <c r="AJ108" i="6"/>
  <c r="AG59" i="6"/>
  <c r="AE76" i="6"/>
  <c r="AE130" i="6"/>
  <c r="AK175" i="6"/>
  <c r="AJ29" i="42"/>
  <c r="AG132" i="42"/>
  <c r="AG188" i="42"/>
  <c r="AK188" i="42"/>
  <c r="AE334" i="6"/>
  <c r="AG246" i="6"/>
  <c r="AF198" i="6"/>
  <c r="AI159" i="6"/>
  <c r="AI143" i="6"/>
  <c r="AG210" i="6"/>
  <c r="AG234" i="6"/>
  <c r="AJ169" i="6"/>
  <c r="AG35" i="6"/>
  <c r="AG60" i="6"/>
  <c r="AE114" i="6"/>
  <c r="AK176" i="6"/>
  <c r="AG119" i="42"/>
  <c r="AK119" i="42"/>
  <c r="AE165" i="6"/>
  <c r="AJ192" i="6"/>
  <c r="AE155" i="6"/>
  <c r="AE143" i="6"/>
  <c r="AF204" i="6"/>
  <c r="AG219" i="6"/>
  <c r="AE160" i="6"/>
  <c r="AK187" i="6"/>
  <c r="AF39" i="6"/>
  <c r="AJ101" i="6"/>
  <c r="AK183" i="6"/>
  <c r="AG103" i="42"/>
  <c r="AK103" i="42"/>
  <c r="AI201" i="42"/>
  <c r="AE332" i="6"/>
  <c r="AE159" i="6"/>
  <c r="AJ172" i="6"/>
  <c r="AE131" i="6"/>
  <c r="AI187" i="6"/>
  <c r="AE169" i="6"/>
  <c r="AE65" i="6"/>
  <c r="AJ186" i="6"/>
  <c r="AH41" i="42"/>
  <c r="AG63" i="42"/>
  <c r="AF201" i="6"/>
  <c r="AG236" i="6"/>
  <c r="AF337" i="6"/>
  <c r="AG232" i="6"/>
  <c r="AK153" i="6"/>
  <c r="AJ136" i="6"/>
  <c r="AE144" i="6"/>
  <c r="AE331" i="6"/>
  <c r="AJ116" i="6"/>
  <c r="AH222" i="6"/>
  <c r="AJ164" i="6"/>
  <c r="AJ152" i="6"/>
  <c r="AI115" i="6"/>
  <c r="AE135" i="6"/>
  <c r="AI153" i="6"/>
  <c r="AE170" i="6"/>
  <c r="AF36" i="6"/>
  <c r="AJ193" i="6"/>
  <c r="AI35" i="42"/>
  <c r="AI51" i="42"/>
  <c r="AG71" i="42"/>
  <c r="AL105" i="42"/>
  <c r="AG164" i="42"/>
  <c r="AK164" i="42"/>
  <c r="AM192" i="42"/>
  <c r="AI227" i="42"/>
  <c r="AE336" i="6"/>
  <c r="AF340" i="6"/>
  <c r="AE101" i="6"/>
  <c r="AG221" i="6"/>
  <c r="AI163" i="6"/>
  <c r="AI147" i="6"/>
  <c r="AE105" i="6"/>
  <c r="AE90" i="6"/>
  <c r="AJ140" i="6"/>
  <c r="AJ129" i="6"/>
  <c r="AE141" i="6"/>
  <c r="AJ159" i="6"/>
  <c r="AE177" i="6"/>
  <c r="AI59" i="42"/>
  <c r="AG79" i="42"/>
  <c r="AG111" i="42"/>
  <c r="AK111" i="42"/>
  <c r="AG125" i="42"/>
  <c r="AL134" i="42"/>
  <c r="AF33" i="6"/>
  <c r="AE82" i="6"/>
  <c r="AG213" i="6"/>
  <c r="AF46" i="6"/>
  <c r="AJ181" i="6"/>
  <c r="AK156" i="6"/>
  <c r="AI176" i="6"/>
  <c r="AJ182" i="6"/>
  <c r="AI177" i="6"/>
  <c r="AE183" i="6"/>
  <c r="AE175" i="6"/>
  <c r="AG41" i="6"/>
  <c r="AE73" i="6"/>
  <c r="AI104" i="6"/>
  <c r="AJ115" i="6"/>
  <c r="AJ131" i="6"/>
  <c r="AK140" i="6"/>
  <c r="AK152" i="6"/>
  <c r="AE162" i="6"/>
  <c r="AK172" i="6"/>
  <c r="AE191" i="6"/>
  <c r="AF43" i="6"/>
  <c r="AE68" i="6"/>
  <c r="AE103" i="6"/>
  <c r="AE113" i="6"/>
  <c r="AI129" i="6"/>
  <c r="AK143" i="6"/>
  <c r="AK155" i="6"/>
  <c r="AJ170" i="6"/>
  <c r="AI190" i="6"/>
  <c r="AG39" i="6"/>
  <c r="AE67" i="6"/>
  <c r="AJ103" i="6"/>
  <c r="AI116" i="6"/>
  <c r="AE136" i="6"/>
  <c r="AJ145" i="6"/>
  <c r="AJ161" i="6"/>
  <c r="AE172" i="6"/>
  <c r="AE188" i="6"/>
  <c r="AE70" i="6"/>
  <c r="AK169" i="6"/>
  <c r="AF196" i="6"/>
  <c r="AG244" i="6"/>
  <c r="AG245" i="6"/>
  <c r="AI111" i="6"/>
  <c r="AK190" i="6"/>
  <c r="AG233" i="6"/>
  <c r="AH27" i="6"/>
  <c r="AE107" i="6"/>
  <c r="AK141" i="6"/>
  <c r="AG235" i="6"/>
  <c r="AE85" i="6"/>
  <c r="AF213" i="6"/>
  <c r="AE133" i="6"/>
  <c r="AJ156" i="6"/>
  <c r="AI186" i="6"/>
  <c r="AJ176" i="6"/>
  <c r="AI182" i="6"/>
  <c r="AJ151" i="6"/>
  <c r="AE193" i="6"/>
  <c r="AE151" i="6"/>
  <c r="AG45" i="6"/>
  <c r="AE77" i="6"/>
  <c r="AJ105" i="6"/>
  <c r="AE118" i="6"/>
  <c r="AE134" i="6"/>
  <c r="AE142" i="6"/>
  <c r="AE154" i="6"/>
  <c r="AI162" i="6"/>
  <c r="AE174" i="6"/>
  <c r="AI191" i="6"/>
  <c r="AG44" i="6"/>
  <c r="AE72" i="6"/>
  <c r="AI103" i="6"/>
  <c r="AJ114" i="6"/>
  <c r="AJ130" i="6"/>
  <c r="AE145" i="6"/>
  <c r="AK159" i="6"/>
  <c r="AJ174" i="6"/>
  <c r="AJ191" i="6"/>
  <c r="AF42" i="6"/>
  <c r="AE71" i="6"/>
  <c r="AJ106" i="6"/>
  <c r="AJ117" i="6"/>
  <c r="AI136" i="6"/>
  <c r="AK146" i="6"/>
  <c r="AK162" i="6"/>
  <c r="AI172" i="6"/>
  <c r="AI188" i="6"/>
  <c r="AE86" i="6"/>
  <c r="AE179" i="6"/>
  <c r="AG201" i="6"/>
  <c r="AG248" i="6"/>
  <c r="AG260" i="6"/>
  <c r="AE119" i="6"/>
  <c r="AE192" i="6"/>
  <c r="AG247" i="6"/>
  <c r="AF37" i="6"/>
  <c r="AI107" i="6"/>
  <c r="AE132" i="6"/>
  <c r="AF203" i="6"/>
  <c r="AF212" i="6"/>
  <c r="AG204" i="6"/>
  <c r="AI141" i="6"/>
  <c r="AJ158" i="6"/>
  <c r="AI181" i="6"/>
  <c r="AF206" i="6"/>
  <c r="AK182" i="6"/>
  <c r="AJ175" i="6"/>
  <c r="AE158" i="6"/>
  <c r="AH22" i="6"/>
  <c r="AF48" i="6"/>
  <c r="AE89" i="6"/>
  <c r="AJ107" i="6"/>
  <c r="AI118" i="6"/>
  <c r="AI134" i="6"/>
  <c r="AI142" i="6"/>
  <c r="AI154" i="6"/>
  <c r="AJ163" i="6"/>
  <c r="AI174" i="6"/>
  <c r="AH21" i="6"/>
  <c r="AF47" i="6"/>
  <c r="AE75" i="6"/>
  <c r="AJ104" i="6"/>
  <c r="AE117" i="6"/>
  <c r="AJ134" i="6"/>
  <c r="AI145" i="6"/>
  <c r="AE161" i="6"/>
  <c r="AJ178" i="6"/>
  <c r="AK192" i="6"/>
  <c r="AG43" i="6"/>
  <c r="AE87" i="6"/>
  <c r="AE108" i="6"/>
  <c r="AE120" i="6"/>
  <c r="AE152" i="6"/>
  <c r="AE164" i="6"/>
  <c r="AK174" i="6"/>
  <c r="AJ190" i="6"/>
  <c r="AJ102" i="6"/>
  <c r="AI179" i="6"/>
  <c r="AF210" i="6"/>
  <c r="AH324" i="6"/>
  <c r="AH23" i="6"/>
  <c r="AI119" i="6"/>
  <c r="AI192" i="6"/>
  <c r="AG42" i="6"/>
  <c r="AG50" i="6"/>
  <c r="AJ112" i="6"/>
  <c r="AE84" i="6"/>
  <c r="AF211" i="6"/>
  <c r="AE97" i="6"/>
  <c r="AE98" i="6"/>
  <c r="AK180" i="6"/>
  <c r="AI183" i="6"/>
  <c r="AK165" i="6"/>
  <c r="AK148" i="6"/>
  <c r="AI175" i="6"/>
  <c r="AE180" i="6"/>
  <c r="AH26" i="6"/>
  <c r="AG49" i="6"/>
  <c r="AE93" i="6"/>
  <c r="AE110" i="6"/>
  <c r="AJ119" i="6"/>
  <c r="AJ135" i="6"/>
  <c r="AJ143" i="6"/>
  <c r="AF155" i="6"/>
  <c r="AK164" i="6"/>
  <c r="AE178" i="6"/>
  <c r="AH25" i="6"/>
  <c r="AG48" i="6"/>
  <c r="AE88" i="6"/>
  <c r="AE106" i="6"/>
  <c r="AI117" i="6"/>
  <c r="AK135" i="6"/>
  <c r="AJ146" i="6"/>
  <c r="AI161" i="6"/>
  <c r="AK179" i="6"/>
  <c r="AH24" i="6"/>
  <c r="AG47" i="6"/>
  <c r="AE91" i="6"/>
  <c r="AI108" i="6"/>
  <c r="AE124" i="6"/>
  <c r="AE140" i="6"/>
  <c r="AI152" i="6"/>
  <c r="AI164" i="6"/>
  <c r="AE176" i="6"/>
  <c r="AK191" i="6"/>
  <c r="AJ128" i="6"/>
  <c r="AG215" i="6"/>
  <c r="AF326" i="6"/>
  <c r="AG34" i="6"/>
  <c r="AE123" i="6"/>
  <c r="AF195" i="6"/>
  <c r="AG54" i="6"/>
  <c r="AE62" i="6"/>
  <c r="AE115" i="6"/>
  <c r="AE81" i="6"/>
  <c r="AJ141" i="6"/>
  <c r="AG211" i="6"/>
  <c r="AE150" i="6"/>
  <c r="AK181" i="6"/>
  <c r="AI180" i="6"/>
  <c r="AI165" i="6"/>
  <c r="AK151" i="6"/>
  <c r="AE182" i="6"/>
  <c r="AE156" i="6"/>
  <c r="AH30" i="6"/>
  <c r="AG53" i="6"/>
  <c r="AE100" i="6"/>
  <c r="AI110" i="6"/>
  <c r="AE122" i="6"/>
  <c r="AK136" i="6"/>
  <c r="AK144" i="6"/>
  <c r="AJ155" i="6"/>
  <c r="AF165" i="6"/>
  <c r="AI178" i="6"/>
  <c r="AH29" i="6"/>
  <c r="AG52" i="6"/>
  <c r="AE92" i="6"/>
  <c r="AI106" i="6"/>
  <c r="AJ118" i="6"/>
  <c r="AJ138" i="6"/>
  <c r="AK147" i="6"/>
  <c r="AJ162" i="6"/>
  <c r="AE185" i="6"/>
  <c r="AH28" i="6"/>
  <c r="AG51" i="6"/>
  <c r="AE95" i="6"/>
  <c r="AJ109" i="6"/>
  <c r="AE128" i="6"/>
  <c r="AI140" i="6"/>
  <c r="AJ153" i="6"/>
  <c r="AE168" i="6"/>
  <c r="AK178" i="6"/>
  <c r="AF194" i="6"/>
  <c r="AE139" i="6"/>
  <c r="AK185" i="6"/>
  <c r="AE83" i="6"/>
  <c r="AK188" i="6"/>
  <c r="AK193" i="6"/>
  <c r="AJ183" i="6"/>
  <c r="AK186" i="6"/>
  <c r="AI158" i="6"/>
  <c r="AJ165" i="6"/>
  <c r="AI148" i="6"/>
  <c r="AI151" i="6"/>
  <c r="AE181" i="6"/>
  <c r="AG33" i="6"/>
  <c r="AG57" i="6"/>
  <c r="AI100" i="6"/>
  <c r="AJ111" i="6"/>
  <c r="AE126" i="6"/>
  <c r="AE138" i="6"/>
  <c r="AE146" i="6"/>
  <c r="AF159" i="6"/>
  <c r="AK168" i="6"/>
  <c r="AJ179" i="6"/>
  <c r="AG36" i="6"/>
  <c r="AG56" i="6"/>
  <c r="AE96" i="6"/>
  <c r="AE109" i="6"/>
  <c r="AE121" i="6"/>
  <c r="AK139" i="6"/>
  <c r="AE153" i="6"/>
  <c r="AK163" i="6"/>
  <c r="AI185" i="6"/>
  <c r="AF34" i="6"/>
  <c r="AG55" i="6"/>
  <c r="AE99" i="6"/>
  <c r="AE112" i="6"/>
  <c r="AI128" i="6"/>
  <c r="AK142" i="6"/>
  <c r="AK154" i="6"/>
  <c r="AI168" i="6"/>
  <c r="AG38" i="6"/>
  <c r="AI139" i="6"/>
  <c r="AE187" i="6"/>
  <c r="AG226" i="6"/>
  <c r="AG202" i="6"/>
  <c r="AE74" i="6"/>
  <c r="AI135" i="6"/>
  <c r="AF209" i="6"/>
  <c r="AI101" i="6"/>
  <c r="AE94" i="6"/>
  <c r="AE127" i="6"/>
  <c r="AE79" i="6"/>
  <c r="AE149" i="6"/>
  <c r="AI193" i="6"/>
  <c r="AJ180" i="6"/>
  <c r="AK158" i="6"/>
  <c r="AI156" i="6"/>
  <c r="AK177" i="6"/>
  <c r="AJ177" i="6"/>
  <c r="AE148" i="6"/>
  <c r="AE186" i="6"/>
  <c r="AG37" i="6"/>
  <c r="AE69" i="6"/>
  <c r="AE104" i="6"/>
  <c r="AI114" i="6"/>
  <c r="AI130" i="6"/>
  <c r="AJ139" i="6"/>
  <c r="AJ147" i="6"/>
  <c r="AK160" i="6"/>
  <c r="AI170" i="6"/>
  <c r="AJ187" i="6"/>
  <c r="AG40" i="6"/>
  <c r="AE64" i="6"/>
  <c r="AJ100" i="6"/>
  <c r="AJ110" i="6"/>
  <c r="AE129" i="6"/>
  <c r="AJ142" i="6"/>
  <c r="AJ154" i="6"/>
  <c r="AI169" i="6"/>
  <c r="AE190" i="6"/>
  <c r="AF38" i="6"/>
  <c r="AE63" i="6"/>
  <c r="AI102" i="6"/>
  <c r="AE116" i="6"/>
  <c r="AK134" i="6"/>
  <c r="AI144" i="6"/>
  <c r="AI160" i="6"/>
  <c r="AK170" i="6"/>
  <c r="AJ185" i="6"/>
  <c r="AG58" i="6"/>
  <c r="AF148" i="6"/>
  <c r="AJ188" i="6"/>
  <c r="AG238" i="6"/>
  <c r="AG227" i="6"/>
  <c r="AE111" i="6"/>
  <c r="AI155" i="6"/>
  <c r="AG225" i="6"/>
  <c r="AG249" i="6"/>
  <c r="AI105" i="6"/>
  <c r="AI131" i="6"/>
  <c r="AJ265" i="42"/>
  <c r="AH211" i="42"/>
  <c r="AL190" i="42"/>
  <c r="AK186" i="42"/>
  <c r="AG186" i="42"/>
  <c r="AM169" i="42"/>
  <c r="AK155" i="42"/>
  <c r="AG148" i="42"/>
  <c r="AM146" i="42"/>
  <c r="AM144" i="42"/>
  <c r="AK140" i="42"/>
  <c r="AG140" i="42"/>
  <c r="AM135" i="42"/>
  <c r="AK134" i="42"/>
  <c r="AG134" i="42"/>
  <c r="AG127" i="42"/>
  <c r="AL115" i="42"/>
  <c r="AG113" i="42"/>
  <c r="AL107" i="42"/>
  <c r="AK105" i="42"/>
  <c r="AG105" i="42"/>
  <c r="AG97" i="42"/>
  <c r="AG89" i="42"/>
  <c r="AG81" i="42"/>
  <c r="AG73" i="42"/>
  <c r="AG65" i="42"/>
  <c r="AI53" i="42"/>
  <c r="AI45" i="42"/>
  <c r="AH43" i="42"/>
  <c r="AI37" i="42"/>
  <c r="AJ25" i="42"/>
  <c r="AI260" i="42"/>
  <c r="AM182" i="42"/>
  <c r="AM175" i="42"/>
  <c r="AK165" i="42"/>
  <c r="AG165" i="42"/>
  <c r="AM161" i="42"/>
  <c r="AM159" i="42"/>
  <c r="AM152" i="42"/>
  <c r="AK148" i="42"/>
  <c r="AL141" i="42"/>
  <c r="AL128" i="42"/>
  <c r="AL116" i="42"/>
  <c r="AK114" i="42"/>
  <c r="AG114" i="42"/>
  <c r="AL108" i="42"/>
  <c r="AK106" i="42"/>
  <c r="AG106" i="42"/>
  <c r="AL100" i="42"/>
  <c r="AG98" i="42"/>
  <c r="AG90" i="42"/>
  <c r="AG82" i="42"/>
  <c r="AG74" i="42"/>
  <c r="AG66" i="42"/>
  <c r="AI54" i="42"/>
  <c r="AI46" i="42"/>
  <c r="AI38" i="42"/>
  <c r="AH36" i="42"/>
  <c r="AJ26" i="42"/>
  <c r="AI235" i="42"/>
  <c r="AH212" i="42"/>
  <c r="AM193" i="42"/>
  <c r="AM191" i="42"/>
  <c r="AK179" i="42"/>
  <c r="AG179" i="42"/>
  <c r="AL172" i="42"/>
  <c r="AH159" i="42"/>
  <c r="AL144" i="42"/>
  <c r="AL135" i="42"/>
  <c r="AL117" i="42"/>
  <c r="AK115" i="42"/>
  <c r="AG115" i="42"/>
  <c r="AL109" i="42"/>
  <c r="AK107" i="42"/>
  <c r="AG107" i="42"/>
  <c r="AL101" i="42"/>
  <c r="AG99" i="42"/>
  <c r="AG91" i="42"/>
  <c r="AG83" i="42"/>
  <c r="AG75" i="42"/>
  <c r="AG67" i="42"/>
  <c r="AI55" i="42"/>
  <c r="AI47" i="42"/>
  <c r="AH45" i="42"/>
  <c r="AI39" i="42"/>
  <c r="AH37" i="42"/>
  <c r="AJ11" i="42"/>
  <c r="AI236" i="42"/>
  <c r="AI213" i="42"/>
  <c r="AK187" i="42"/>
  <c r="AG187" i="42"/>
  <c r="AL182" i="42"/>
  <c r="AL180" i="42"/>
  <c r="AK163" i="42"/>
  <c r="AG163" i="42"/>
  <c r="AL159" i="42"/>
  <c r="AK156" i="42"/>
  <c r="AG156" i="42"/>
  <c r="AL142" i="42"/>
  <c r="AK141" i="42"/>
  <c r="AG141" i="42"/>
  <c r="AM136" i="42"/>
  <c r="AG122" i="42"/>
  <c r="AL118" i="42"/>
  <c r="AK116" i="42"/>
  <c r="AG116" i="42"/>
  <c r="AL110" i="42"/>
  <c r="AK108" i="42"/>
  <c r="AG108" i="42"/>
  <c r="AL102" i="42"/>
  <c r="AK100" i="42"/>
  <c r="AG100" i="42"/>
  <c r="AG92" i="42"/>
  <c r="AG84" i="42"/>
  <c r="AG76" i="42"/>
  <c r="AG68" i="42"/>
  <c r="AI56" i="42"/>
  <c r="AI48" i="42"/>
  <c r="AH46" i="42"/>
  <c r="AI40" i="42"/>
  <c r="AH38" i="42"/>
  <c r="AJ12" i="42"/>
  <c r="AI244" i="42"/>
  <c r="AI219" i="42"/>
  <c r="AH198" i="42"/>
  <c r="AL191" i="42"/>
  <c r="AL188" i="42"/>
  <c r="AK172" i="42"/>
  <c r="AG172" i="42"/>
  <c r="AM168" i="42"/>
  <c r="AG149" i="42"/>
  <c r="AM145" i="42"/>
  <c r="AK131" i="42"/>
  <c r="AG131" i="42"/>
  <c r="AG123" i="42"/>
  <c r="AL119" i="42"/>
  <c r="AK117" i="42"/>
  <c r="AG117" i="42"/>
  <c r="AL111" i="42"/>
  <c r="AK109" i="42"/>
  <c r="AG109" i="42"/>
  <c r="AL103" i="42"/>
  <c r="AK101" i="42"/>
  <c r="AG101" i="42"/>
  <c r="AG93" i="42"/>
  <c r="AG85" i="42"/>
  <c r="AG77" i="42"/>
  <c r="AG69" i="42"/>
  <c r="AI57" i="42"/>
  <c r="AI49" i="42"/>
  <c r="AH47" i="42"/>
  <c r="AI41" i="42"/>
  <c r="AH39" i="42"/>
  <c r="AI33" i="42"/>
  <c r="AJ27" i="42"/>
  <c r="AJ222" i="42"/>
  <c r="AM183" i="42"/>
  <c r="AK180" i="42"/>
  <c r="AG180" i="42"/>
  <c r="AM176" i="42"/>
  <c r="AM174" i="42"/>
  <c r="AM160" i="42"/>
  <c r="AM153" i="42"/>
  <c r="AM151" i="42"/>
  <c r="AK147" i="42"/>
  <c r="AG147" i="42"/>
  <c r="AM143" i="42"/>
  <c r="AK142" i="42"/>
  <c r="AG142" i="42"/>
  <c r="AK139" i="42"/>
  <c r="AG139" i="42"/>
  <c r="AL136" i="42"/>
  <c r="AG124" i="42"/>
  <c r="AK118" i="42"/>
  <c r="AG118" i="42"/>
  <c r="AL112" i="42"/>
  <c r="AK110" i="42"/>
  <c r="AG110" i="42"/>
  <c r="AL104" i="42"/>
  <c r="AK102" i="42"/>
  <c r="AG102" i="42"/>
  <c r="AG94" i="42"/>
  <c r="AG86" i="42"/>
  <c r="AG78" i="42"/>
  <c r="AG70" i="42"/>
  <c r="AG62" i="42"/>
  <c r="AI58" i="42"/>
  <c r="AI50" i="42"/>
  <c r="AH48" i="42"/>
  <c r="AI42" i="42"/>
  <c r="AI34" i="42"/>
  <c r="AJ28" i="42"/>
  <c r="AH340" i="42"/>
  <c r="AH204" i="42"/>
  <c r="AL181" i="42"/>
  <c r="AK178" i="42"/>
  <c r="AG178" i="42"/>
  <c r="AL174" i="42"/>
  <c r="AL165" i="42"/>
  <c r="AH165" i="42"/>
  <c r="AL158" i="42"/>
  <c r="AG155" i="42"/>
  <c r="AL151" i="42"/>
  <c r="AL143" i="42"/>
  <c r="AG133" i="42"/>
  <c r="AG126" i="42"/>
  <c r="AL114" i="42"/>
  <c r="AK112" i="42"/>
  <c r="AG112" i="42"/>
  <c r="AL106" i="42"/>
  <c r="AK104" i="42"/>
  <c r="AG104" i="42"/>
  <c r="AG96" i="42"/>
  <c r="AG88" i="42"/>
  <c r="AG80" i="42"/>
  <c r="AG72" i="42"/>
  <c r="AG64" i="42"/>
  <c r="AI60" i="42"/>
  <c r="AI52" i="42"/>
  <c r="AI44" i="42"/>
  <c r="AH42" i="42"/>
  <c r="AI36" i="42"/>
  <c r="AH34" i="42"/>
  <c r="AJ30" i="42"/>
  <c r="AJ9" i="42"/>
  <c r="AG335" i="42"/>
  <c r="AG331" i="42"/>
  <c r="AG150" i="42"/>
  <c r="AL152" i="42"/>
  <c r="AM154" i="42"/>
  <c r="AG158" i="42"/>
  <c r="AK158" i="42"/>
  <c r="AL160" i="42"/>
  <c r="AM162" i="42"/>
  <c r="AL168" i="42"/>
  <c r="AM170" i="42"/>
  <c r="AL175" i="42"/>
  <c r="AM177" i="42"/>
  <c r="AG181" i="42"/>
  <c r="AK181" i="42"/>
  <c r="AL183" i="42"/>
  <c r="AM185" i="42"/>
  <c r="AG190" i="42"/>
  <c r="AK190" i="42"/>
  <c r="AL192" i="42"/>
  <c r="AI202" i="42"/>
  <c r="AH206" i="42"/>
  <c r="AI208" i="42"/>
  <c r="AH213" i="42"/>
  <c r="AI238" i="42"/>
  <c r="AI246" i="42"/>
  <c r="AG332" i="42"/>
  <c r="AG336" i="42"/>
  <c r="AH337" i="42"/>
  <c r="AI245" i="42"/>
  <c r="AI261" i="42"/>
  <c r="AI269" i="42"/>
  <c r="AG130" i="42"/>
  <c r="AK130" i="42"/>
  <c r="AM134" i="42"/>
  <c r="AG138" i="42"/>
  <c r="AK138" i="42"/>
  <c r="AL140" i="42"/>
  <c r="AM142" i="42"/>
  <c r="AG146" i="42"/>
  <c r="AK146" i="42"/>
  <c r="AH148" i="42"/>
  <c r="AL148" i="42"/>
  <c r="AG154" i="42"/>
  <c r="AK154" i="42"/>
  <c r="AL156" i="42"/>
  <c r="AM158" i="42"/>
  <c r="AG162" i="42"/>
  <c r="AK162" i="42"/>
  <c r="AL164" i="42"/>
  <c r="AG170" i="42"/>
  <c r="AK170" i="42"/>
  <c r="AG177" i="42"/>
  <c r="AK177" i="42"/>
  <c r="AL179" i="42"/>
  <c r="AM181" i="42"/>
  <c r="AG185" i="42"/>
  <c r="AK185" i="42"/>
  <c r="AL187" i="42"/>
  <c r="AM190" i="42"/>
  <c r="AH196" i="42"/>
  <c r="AH210" i="42"/>
  <c r="AI226" i="42"/>
  <c r="AI234" i="42"/>
  <c r="AJ324" i="42"/>
  <c r="AG334" i="42"/>
  <c r="AH339" i="42"/>
  <c r="AG121" i="42"/>
  <c r="AG129" i="42"/>
  <c r="AK129" i="42"/>
  <c r="AL131" i="42"/>
  <c r="AL139" i="42"/>
  <c r="AM141" i="42"/>
  <c r="AG145" i="42"/>
  <c r="AK145" i="42"/>
  <c r="AL147" i="42"/>
  <c r="AG153" i="42"/>
  <c r="AK153" i="42"/>
  <c r="AH155" i="42"/>
  <c r="AL155" i="42"/>
  <c r="AG161" i="42"/>
  <c r="AK161" i="42"/>
  <c r="AL163" i="42"/>
  <c r="AM165" i="42"/>
  <c r="AG169" i="42"/>
  <c r="AK169" i="42"/>
  <c r="AM172" i="42"/>
  <c r="AG176" i="42"/>
  <c r="AK176" i="42"/>
  <c r="AL178" i="42"/>
  <c r="AM180" i="42"/>
  <c r="AL186" i="42"/>
  <c r="AM188" i="42"/>
  <c r="AG193" i="42"/>
  <c r="AK193" i="42"/>
  <c r="AH195" i="42"/>
  <c r="AH203" i="42"/>
  <c r="AI204" i="42"/>
  <c r="AH209" i="42"/>
  <c r="AI211" i="42"/>
  <c r="AI225" i="42"/>
  <c r="AI233" i="42"/>
  <c r="AI249" i="42"/>
  <c r="AG120" i="42"/>
  <c r="AG128" i="42"/>
  <c r="AK128" i="42"/>
  <c r="AL130" i="42"/>
  <c r="AG136" i="42"/>
  <c r="AK136" i="42"/>
  <c r="AL138" i="42"/>
  <c r="AM140" i="42"/>
  <c r="AG144" i="42"/>
  <c r="AK144" i="42"/>
  <c r="AL146" i="42"/>
  <c r="AM148" i="42"/>
  <c r="AG152" i="42"/>
  <c r="AK152" i="42"/>
  <c r="AL154" i="42"/>
  <c r="AM156" i="42"/>
  <c r="AG160" i="42"/>
  <c r="AK160" i="42"/>
  <c r="AL162" i="42"/>
  <c r="AM164" i="42"/>
  <c r="AG168" i="42"/>
  <c r="AK168" i="42"/>
  <c r="AL170" i="42"/>
  <c r="AG175" i="42"/>
  <c r="AK175" i="42"/>
  <c r="AL177" i="42"/>
  <c r="AM179" i="42"/>
  <c r="AG183" i="42"/>
  <c r="AK183" i="42"/>
  <c r="AL185" i="42"/>
  <c r="AM187" i="42"/>
  <c r="AG192" i="42"/>
  <c r="AK192" i="42"/>
  <c r="AH194" i="42"/>
  <c r="AH202" i="42"/>
  <c r="AH208" i="42"/>
  <c r="AI210" i="42"/>
  <c r="AH214" i="42"/>
  <c r="AI232" i="42"/>
  <c r="AI248" i="42"/>
  <c r="AH326" i="42"/>
  <c r="AG333" i="42"/>
  <c r="AH338" i="42"/>
  <c r="AL129" i="42"/>
  <c r="AG135" i="42"/>
  <c r="AK135" i="42"/>
  <c r="AM139" i="42"/>
  <c r="AG143" i="42"/>
  <c r="AK143" i="42"/>
  <c r="AL145" i="42"/>
  <c r="AM147" i="42"/>
  <c r="AG151" i="42"/>
  <c r="AK151" i="42"/>
  <c r="AL153" i="42"/>
  <c r="AM155" i="42"/>
  <c r="AG159" i="42"/>
  <c r="AK159" i="42"/>
  <c r="AL161" i="42"/>
  <c r="AM163" i="42"/>
  <c r="AL169" i="42"/>
  <c r="AG174" i="42"/>
  <c r="AK174" i="42"/>
  <c r="AL176" i="42"/>
  <c r="AM178" i="42"/>
  <c r="AG182" i="42"/>
  <c r="AK182" i="42"/>
  <c r="AM186" i="42"/>
  <c r="AG191" i="42"/>
  <c r="AK191" i="42"/>
  <c r="AL193" i="42"/>
  <c r="AH201" i="42"/>
  <c r="AH207" i="42"/>
  <c r="AI209" i="42"/>
  <c r="AI215" i="42"/>
  <c r="AI231" i="42"/>
  <c r="AI24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AI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J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K5" authorId="0" shapeId="0" xr:uid="{00000000-0006-0000-0000-000003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AK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L5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M5" authorId="0" shapeId="0" xr:uid="{00000000-0006-0000-0100-000003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</authors>
  <commentList>
    <comment ref="K7" authorId="0" shapeId="0" xr:uid="{00000000-0006-0000-0400-000001000000}">
      <text>
        <r>
          <rPr>
            <sz val="9"/>
            <color indexed="81"/>
            <rFont val="Tahoma"/>
            <family val="2"/>
          </rPr>
          <t>Camion
Bus
Tracteur
Remorque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PERALDI Jean Marc</author>
    <author>Maher Fattouh</author>
  </authors>
  <commentList>
    <comment ref="L4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M4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A5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Maher Fattouh:</t>
        </r>
        <r>
          <rPr>
            <sz val="9"/>
            <color indexed="81"/>
            <rFont val="Tahoma"/>
            <family val="2"/>
          </rPr>
          <t xml:space="preserve">
véhicule accidenté garage PK22</t>
        </r>
      </text>
    </comment>
    <comment ref="J15" authorId="0" shapeId="0" xr:uid="{00000000-0006-0000-0600-000004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  <comment ref="K15" authorId="0" shapeId="0" xr:uid="{00000000-0006-0000-0600-000005000000}">
      <text>
        <r>
          <rPr>
            <sz val="9"/>
            <color indexed="81"/>
            <rFont val="Tahoma"/>
            <family val="2"/>
          </rPr>
          <t xml:space="preserve">Pick-up
camion
Bus
Tracteur
Remorque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84" authorId="0" shapeId="0" xr:uid="{A5CAA89A-CAA0-467C-ACA5-84161BC4696E}">
      <text>
        <r>
          <rPr>
            <b/>
            <sz val="9"/>
            <color indexed="81"/>
            <rFont val="Tahoma"/>
            <family val="2"/>
          </rPr>
          <t>08 BONNES
10 MAUVAISES</t>
        </r>
      </text>
    </comment>
    <comment ref="E373" authorId="0" shapeId="0" xr:uid="{988622A4-12C7-40BF-8B1B-CD104080DF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13 EN MAUVAIS ETAT</t>
        </r>
      </text>
    </comment>
    <comment ref="E374" authorId="0" shapeId="0" xr:uid="{B5F7B768-ECC0-416D-BD13-B54B96476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13 EN MAUVAIS ETAT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6" authorId="0" shapeId="0" xr:uid="{66EA36C0-D792-4020-BA64-079EB3C3B2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PANNE ET HS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47" authorId="0" shapeId="0" xr:uid="{C365BBD5-7907-4E26-8CE7-C2D0C8C90F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Maher Fattouh</author>
  </authors>
  <commentList>
    <comment ref="A1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Maher Fattouh:</t>
        </r>
        <r>
          <rPr>
            <sz val="9"/>
            <color indexed="81"/>
            <rFont val="Tahoma"/>
            <family val="2"/>
          </rPr>
          <t xml:space="preserve">
véhicule accidenté garage PK22</t>
        </r>
      </text>
    </comment>
  </commentList>
</comments>
</file>

<file path=xl/sharedStrings.xml><?xml version="1.0" encoding="utf-8"?>
<sst xmlns="http://schemas.openxmlformats.org/spreadsheetml/2006/main" count="20679" uniqueCount="4425">
  <si>
    <t>DESIGNATION</t>
  </si>
  <si>
    <t>A11246</t>
  </si>
  <si>
    <t>A11247</t>
  </si>
  <si>
    <t>D61177</t>
  </si>
  <si>
    <t>E00044</t>
  </si>
  <si>
    <t>E50001</t>
  </si>
  <si>
    <t>E50002</t>
  </si>
  <si>
    <t>E50004</t>
  </si>
  <si>
    <t>E50011</t>
  </si>
  <si>
    <t>E50012</t>
  </si>
  <si>
    <t>E50014</t>
  </si>
  <si>
    <t>E50016</t>
  </si>
  <si>
    <t>E50018</t>
  </si>
  <si>
    <t>E50019</t>
  </si>
  <si>
    <t>E51930</t>
  </si>
  <si>
    <t>E51936</t>
  </si>
  <si>
    <t>E90005</t>
  </si>
  <si>
    <t>F51147</t>
  </si>
  <si>
    <t>G11076</t>
  </si>
  <si>
    <t>G30031</t>
  </si>
  <si>
    <t>G31108</t>
  </si>
  <si>
    <t>G31567</t>
  </si>
  <si>
    <t>G31582</t>
  </si>
  <si>
    <t>G31614</t>
  </si>
  <si>
    <t>J08988</t>
  </si>
  <si>
    <t>J08989</t>
  </si>
  <si>
    <t>VGP</t>
  </si>
  <si>
    <t>CT</t>
  </si>
  <si>
    <t>LEVAGE</t>
  </si>
  <si>
    <t>Prochain contrôle</t>
  </si>
  <si>
    <t>NC</t>
  </si>
  <si>
    <t>E91318</t>
  </si>
  <si>
    <t>E91395</t>
  </si>
  <si>
    <t>E91421</t>
  </si>
  <si>
    <t>E91434</t>
  </si>
  <si>
    <t>E91436</t>
  </si>
  <si>
    <t>G31618</t>
  </si>
  <si>
    <t>D91126</t>
  </si>
  <si>
    <t>D91181</t>
  </si>
  <si>
    <t>L71050</t>
  </si>
  <si>
    <t>1 an</t>
  </si>
  <si>
    <t xml:space="preserve"> 10 ans</t>
  </si>
  <si>
    <t>E51108</t>
  </si>
  <si>
    <t>F21054</t>
  </si>
  <si>
    <t>F51157</t>
  </si>
  <si>
    <t>E70010</t>
  </si>
  <si>
    <t>RKF</t>
  </si>
  <si>
    <t>E00051</t>
  </si>
  <si>
    <t>Lieu</t>
  </si>
  <si>
    <t>ABJ</t>
  </si>
  <si>
    <t>AIR</t>
  </si>
  <si>
    <t>Date de dernier contrôle</t>
  </si>
  <si>
    <t>A10CI1</t>
  </si>
  <si>
    <t>A10CI2</t>
  </si>
  <si>
    <t>A10CI3</t>
  </si>
  <si>
    <t>A11157</t>
  </si>
  <si>
    <t>AZ0001</t>
  </si>
  <si>
    <t>C00024</t>
  </si>
  <si>
    <t>C01396</t>
  </si>
  <si>
    <t>C40CI1</t>
  </si>
  <si>
    <t>D01064</t>
  </si>
  <si>
    <t>D31838</t>
  </si>
  <si>
    <t>D31891</t>
  </si>
  <si>
    <t>D38871</t>
  </si>
  <si>
    <t>D41131</t>
  </si>
  <si>
    <t>D41230</t>
  </si>
  <si>
    <t>E00036</t>
  </si>
  <si>
    <t>E00045</t>
  </si>
  <si>
    <t>E00046</t>
  </si>
  <si>
    <t>E00073</t>
  </si>
  <si>
    <t>E00107</t>
  </si>
  <si>
    <t>E00108</t>
  </si>
  <si>
    <t>E00132</t>
  </si>
  <si>
    <t>E00273</t>
  </si>
  <si>
    <t>E00277</t>
  </si>
  <si>
    <t xml:space="preserve">RENAULT SANDERO STEPWAY 1.6 ESS phase II </t>
  </si>
  <si>
    <t>E00283</t>
  </si>
  <si>
    <t>E01494</t>
  </si>
  <si>
    <t>E09007</t>
  </si>
  <si>
    <t>E09008</t>
  </si>
  <si>
    <t>E10209</t>
  </si>
  <si>
    <t>E10219</t>
  </si>
  <si>
    <t>E12684</t>
  </si>
  <si>
    <t>E18778</t>
  </si>
  <si>
    <t>E18779</t>
  </si>
  <si>
    <t>E18780</t>
  </si>
  <si>
    <t>E18781</t>
  </si>
  <si>
    <t>E18782</t>
  </si>
  <si>
    <t>E18783</t>
  </si>
  <si>
    <t>E31240</t>
  </si>
  <si>
    <t>E50005</t>
  </si>
  <si>
    <t>E59033</t>
  </si>
  <si>
    <t>E59034</t>
  </si>
  <si>
    <t>E59035</t>
  </si>
  <si>
    <t>E59036</t>
  </si>
  <si>
    <t>E59037</t>
  </si>
  <si>
    <t>E80007</t>
  </si>
  <si>
    <t>E91030</t>
  </si>
  <si>
    <t>CAMION CITERNE RVI KERAX 350 6X4  18m3</t>
  </si>
  <si>
    <t>E91098</t>
  </si>
  <si>
    <t>F00003</t>
  </si>
  <si>
    <t>F19CI1</t>
  </si>
  <si>
    <t>F19CI2</t>
  </si>
  <si>
    <t>G30029</t>
  </si>
  <si>
    <t>G30030</t>
  </si>
  <si>
    <t>G30CI1</t>
  </si>
  <si>
    <t>G30CI2</t>
  </si>
  <si>
    <t>G31CI1</t>
  </si>
  <si>
    <t>G31CI2</t>
  </si>
  <si>
    <t>G31CI3</t>
  </si>
  <si>
    <t>G40001</t>
  </si>
  <si>
    <t>G41122</t>
  </si>
  <si>
    <t>G57CI1</t>
  </si>
  <si>
    <t>G57CI2</t>
  </si>
  <si>
    <t>I29CI1</t>
  </si>
  <si>
    <t>I29CI2</t>
  </si>
  <si>
    <t>I39CI1</t>
  </si>
  <si>
    <t>TRUELLE MECANIQUE A PALES</t>
  </si>
  <si>
    <t>I41CI1</t>
  </si>
  <si>
    <t>LOT ECHAFFAUDAGE</t>
  </si>
  <si>
    <t>I50CI1</t>
  </si>
  <si>
    <t>I50CI2</t>
  </si>
  <si>
    <t>J00081</t>
  </si>
  <si>
    <t>J00082</t>
  </si>
  <si>
    <t>J00084</t>
  </si>
  <si>
    <t>J00CI1</t>
  </si>
  <si>
    <t>J00CI2</t>
  </si>
  <si>
    <t>J01844</t>
  </si>
  <si>
    <t>J02041</t>
  </si>
  <si>
    <t>J02042</t>
  </si>
  <si>
    <t>J02043</t>
  </si>
  <si>
    <t>J02044</t>
  </si>
  <si>
    <t>J08975</t>
  </si>
  <si>
    <t>J20006</t>
  </si>
  <si>
    <t>J20021</t>
  </si>
  <si>
    <t>J20022</t>
  </si>
  <si>
    <t>J20CI1</t>
  </si>
  <si>
    <t>J20CI2</t>
  </si>
  <si>
    <t>J20CI3</t>
  </si>
  <si>
    <t>L31009</t>
  </si>
  <si>
    <t>L31054</t>
  </si>
  <si>
    <t>L40CI1</t>
  </si>
  <si>
    <t>NETTOYEUR HP SUR REMORQUE HONDA GX390 essence</t>
  </si>
  <si>
    <t>L41CI2</t>
  </si>
  <si>
    <t>L61CI1</t>
  </si>
  <si>
    <t>CAN</t>
  </si>
  <si>
    <t>G28868</t>
  </si>
  <si>
    <t>G38949</t>
  </si>
  <si>
    <t>G38951</t>
  </si>
  <si>
    <t>G38952</t>
  </si>
  <si>
    <t>J02062</t>
  </si>
  <si>
    <t>G31338</t>
  </si>
  <si>
    <t>I21087</t>
  </si>
  <si>
    <t>J00076</t>
  </si>
  <si>
    <t>D91187</t>
  </si>
  <si>
    <t>E90021</t>
  </si>
  <si>
    <t>C00011</t>
  </si>
  <si>
    <t>E50064</t>
  </si>
  <si>
    <t>E50065</t>
  </si>
  <si>
    <t>E50066</t>
  </si>
  <si>
    <t>E90033</t>
  </si>
  <si>
    <t>F20002</t>
  </si>
  <si>
    <t>F00009</t>
  </si>
  <si>
    <t>GRUE A TOUR - POTAIN - MD 265 B1 J10</t>
  </si>
  <si>
    <t>F11024</t>
  </si>
  <si>
    <t>CAGE DE TELESCOPAGE</t>
  </si>
  <si>
    <t>F10004</t>
  </si>
  <si>
    <t>F10001</t>
  </si>
  <si>
    <t>J00107</t>
  </si>
  <si>
    <t>CISAILLE - SIMA - CEL42</t>
  </si>
  <si>
    <t>CINTREUSE - SIMA - DEL36</t>
  </si>
  <si>
    <t>I60010</t>
  </si>
  <si>
    <t>E38876</t>
  </si>
  <si>
    <t>E38877</t>
  </si>
  <si>
    <t>Taxe district (stationnement)</t>
  </si>
  <si>
    <t>reçu de dépôt: patente de transport privé</t>
  </si>
  <si>
    <t>D00007</t>
  </si>
  <si>
    <t>D00006</t>
  </si>
  <si>
    <t>D20007</t>
  </si>
  <si>
    <t>D20008</t>
  </si>
  <si>
    <t>Vignette de transport Marchandise et personnel</t>
  </si>
  <si>
    <t>2 ans</t>
  </si>
  <si>
    <t>VNR</t>
  </si>
  <si>
    <t>Année</t>
  </si>
  <si>
    <t>E00118</t>
  </si>
  <si>
    <t>E10363</t>
  </si>
  <si>
    <t>E10366</t>
  </si>
  <si>
    <t>E10367</t>
  </si>
  <si>
    <t>E10368</t>
  </si>
  <si>
    <t>E70012</t>
  </si>
  <si>
    <t>E90023</t>
  </si>
  <si>
    <t>G01028</t>
  </si>
  <si>
    <t>G11070</t>
  </si>
  <si>
    <t>G21106</t>
  </si>
  <si>
    <t>G41126</t>
  </si>
  <si>
    <t>I20015</t>
  </si>
  <si>
    <t>I20016</t>
  </si>
  <si>
    <t>J00070</t>
  </si>
  <si>
    <t>J10027</t>
  </si>
  <si>
    <t>Age au prorata</t>
  </si>
  <si>
    <t>E51829</t>
  </si>
  <si>
    <t>I60011</t>
  </si>
  <si>
    <t>Agence</t>
  </si>
  <si>
    <t>Contrôle electrique</t>
  </si>
  <si>
    <t>7981</t>
  </si>
  <si>
    <t>8282</t>
  </si>
  <si>
    <t>AR160232</t>
  </si>
  <si>
    <t>APP353276</t>
  </si>
  <si>
    <t>APP353275</t>
  </si>
  <si>
    <t>APP331334</t>
  </si>
  <si>
    <t>221400817</t>
  </si>
  <si>
    <t>EJ400689</t>
  </si>
  <si>
    <t>EJ400715</t>
  </si>
  <si>
    <t>DPH01946</t>
  </si>
  <si>
    <t>CA600297</t>
  </si>
  <si>
    <t>M4T00819</t>
  </si>
  <si>
    <t>DJF00899</t>
  </si>
  <si>
    <t>TAH10215</t>
  </si>
  <si>
    <t>A6G03725</t>
  </si>
  <si>
    <t>XXT00537</t>
  </si>
  <si>
    <t>DSH00191</t>
  </si>
  <si>
    <t>B9J01297</t>
  </si>
  <si>
    <t>SZL02598</t>
  </si>
  <si>
    <t>SZL03087</t>
  </si>
  <si>
    <t>VF14SRAP453740393</t>
  </si>
  <si>
    <t>VF1HSRCDN53721476</t>
  </si>
  <si>
    <t>VF1HSRCDN53721477</t>
  </si>
  <si>
    <t>VF1HSRCDN53211252</t>
  </si>
  <si>
    <t>JTMBD9EVX0J022832</t>
  </si>
  <si>
    <t>VF1HSRCDNG0746071</t>
  </si>
  <si>
    <t>VF15SREBGHA705001</t>
  </si>
  <si>
    <t>VF15SREBGHA727821</t>
  </si>
  <si>
    <t>MMBGNKS30HH038616</t>
  </si>
  <si>
    <t>J3STD54V8J4101111</t>
  </si>
  <si>
    <t>VF15SREBGJA341969</t>
  </si>
  <si>
    <t>VF15SREBGKA483949</t>
  </si>
  <si>
    <t>VF15SREBGJA940324</t>
  </si>
  <si>
    <t>VF1HSRC9550087142</t>
  </si>
  <si>
    <t>JMYLRV93WJJ000211</t>
  </si>
  <si>
    <t>MMBGNKS30JH007740</t>
  </si>
  <si>
    <t>JTELB71J004319541</t>
  </si>
  <si>
    <t>AHTFK8CDX00322956</t>
  </si>
  <si>
    <t>AHTFK22GX03070780</t>
  </si>
  <si>
    <t>MMBJNKL30HH042353</t>
  </si>
  <si>
    <t>MMBJNKL30HH047471</t>
  </si>
  <si>
    <t>MMBJNKL30HH049791</t>
  </si>
  <si>
    <t>MMBJNKL30HH050112</t>
  </si>
  <si>
    <t>MMBJNKL30JH027707</t>
  </si>
  <si>
    <t>MMBJNKL30JH027708</t>
  </si>
  <si>
    <t>MMBJNKL30JH027711</t>
  </si>
  <si>
    <t>MMBJNKL30JH027935</t>
  </si>
  <si>
    <t>MMBJNKL30JH027937</t>
  </si>
  <si>
    <t>MMBJNKL30JH027942</t>
  </si>
  <si>
    <t>JTFJK02P600025954</t>
  </si>
  <si>
    <t>BE637GK31040</t>
  </si>
  <si>
    <t>BE637GK31225</t>
  </si>
  <si>
    <t>VF634DPA7FD015595</t>
  </si>
  <si>
    <t>VF634DPA9FD015601</t>
  </si>
  <si>
    <t>VF634DPAXFD015607</t>
  </si>
  <si>
    <t>VF634DPA1FD015608</t>
  </si>
  <si>
    <t>VF634DPA0ED015467</t>
  </si>
  <si>
    <t>VF634DPA0ED015470</t>
  </si>
  <si>
    <t>VF634DPA4FD015604</t>
  </si>
  <si>
    <t>VF634DPAXFD015610</t>
  </si>
  <si>
    <t>VF631N13XJD001045</t>
  </si>
  <si>
    <t>VF631N134JD001106</t>
  </si>
  <si>
    <t>VF631N136JD001107</t>
  </si>
  <si>
    <t>VF634DPA000014709</t>
  </si>
  <si>
    <t>VF633DVC000105569</t>
  </si>
  <si>
    <t>VF634DPA000014979</t>
  </si>
  <si>
    <t>VF631N131JD001242</t>
  </si>
  <si>
    <t>VF631N130JD001250</t>
  </si>
  <si>
    <t>VF631N133JD001260</t>
  </si>
  <si>
    <t>VF631N134JD001266</t>
  </si>
  <si>
    <t>VF631N139JD001280</t>
  </si>
  <si>
    <t>VF634KPAXGD008274</t>
  </si>
  <si>
    <t>VF631E138JD001108</t>
  </si>
  <si>
    <t>VFKTX34CZ709E0098</t>
  </si>
  <si>
    <t>VF634APA4FD002088</t>
  </si>
  <si>
    <t>VF634DPA8GD015669</t>
  </si>
  <si>
    <t>VF634DPA6GD015671</t>
  </si>
  <si>
    <t>VF631N138HD000664</t>
  </si>
  <si>
    <t>VF634APA000001865</t>
  </si>
  <si>
    <t>VF633DVC000104229</t>
  </si>
  <si>
    <t>VF633BVB000101093</t>
  </si>
  <si>
    <t>VF634BPA000001057</t>
  </si>
  <si>
    <t>VF634EPA000001632</t>
  </si>
  <si>
    <t>VF634EPAXED001713</t>
  </si>
  <si>
    <t>VF634EPA0ED001719</t>
  </si>
  <si>
    <t>412090</t>
  </si>
  <si>
    <t>16431</t>
  </si>
  <si>
    <t>16434</t>
  </si>
  <si>
    <t>TEX507806</t>
  </si>
  <si>
    <t>935157</t>
  </si>
  <si>
    <t>TAS00131</t>
  </si>
  <si>
    <t>GRA8317</t>
  </si>
  <si>
    <t>CE59480</t>
  </si>
  <si>
    <t>101540542376</t>
  </si>
  <si>
    <t>101540542377</t>
  </si>
  <si>
    <t>861100822371</t>
  </si>
  <si>
    <t>861100822372</t>
  </si>
  <si>
    <t>101880211328</t>
  </si>
  <si>
    <t>101230111239</t>
  </si>
  <si>
    <t>101230111240</t>
  </si>
  <si>
    <t>101230111241</t>
  </si>
  <si>
    <t>71520869</t>
  </si>
  <si>
    <t>71421398</t>
  </si>
  <si>
    <t>10000134E0A012373</t>
  </si>
  <si>
    <t>861100822148</t>
  </si>
  <si>
    <t>10000134P0A014256</t>
  </si>
  <si>
    <t>3215021</t>
  </si>
  <si>
    <t>3213025</t>
  </si>
  <si>
    <t>15099585</t>
  </si>
  <si>
    <t>15099589</t>
  </si>
  <si>
    <t>867-0293</t>
  </si>
  <si>
    <t>867-0292</t>
  </si>
  <si>
    <t>DF09B5282</t>
  </si>
  <si>
    <t>15565</t>
  </si>
  <si>
    <t>15566</t>
  </si>
  <si>
    <t>14B-11-1688</t>
  </si>
  <si>
    <t>191424</t>
  </si>
  <si>
    <t>190797</t>
  </si>
  <si>
    <t>SA0733</t>
  </si>
  <si>
    <t>S47591</t>
  </si>
  <si>
    <t>CAT00C71HECW00953</t>
  </si>
  <si>
    <t>CAT00C71HECW01312</t>
  </si>
  <si>
    <t>CAT00C71KECW01334</t>
  </si>
  <si>
    <t>ECW01335</t>
  </si>
  <si>
    <t>GTY00438</t>
  </si>
  <si>
    <t>SBNDKEC502297</t>
  </si>
  <si>
    <t>C2G07286</t>
  </si>
  <si>
    <t>OLY00000KMMR01059</t>
  </si>
  <si>
    <t>OLY00000CMMR01047</t>
  </si>
  <si>
    <t>OLY00000VMMR01048</t>
  </si>
  <si>
    <t>OLY00000CMMR01056</t>
  </si>
  <si>
    <t>CAT00C44CECL01819</t>
  </si>
  <si>
    <t>B18I142649</t>
  </si>
  <si>
    <t>D18I416772</t>
  </si>
  <si>
    <t>ESF203739</t>
  </si>
  <si>
    <t>4425905141</t>
  </si>
  <si>
    <t>4306602140</t>
  </si>
  <si>
    <t>S59165</t>
  </si>
  <si>
    <t>U1140108459/11871</t>
  </si>
  <si>
    <t>A11015-01</t>
  </si>
  <si>
    <t>30769B/10</t>
  </si>
  <si>
    <t>14/151</t>
  </si>
  <si>
    <t>C11801000700</t>
  </si>
  <si>
    <t>VF634DPA000012337</t>
  </si>
  <si>
    <t>VCEP782CK0H715458</t>
  </si>
  <si>
    <t>3731JJ01</t>
  </si>
  <si>
    <t>3729JJ01</t>
  </si>
  <si>
    <t>3727JJ01</t>
  </si>
  <si>
    <t>3725JJ01</t>
  </si>
  <si>
    <t>3722JJ01</t>
  </si>
  <si>
    <t>A28839</t>
  </si>
  <si>
    <t>C69916</t>
  </si>
  <si>
    <t>D31913</t>
  </si>
  <si>
    <t>La Mé</t>
  </si>
  <si>
    <t>SUV 4X2 - RENAULT - DUSTER</t>
  </si>
  <si>
    <t>E18792</t>
  </si>
  <si>
    <t>RENAULT LODGY AMBULANCE</t>
  </si>
  <si>
    <t>E18822</t>
  </si>
  <si>
    <t>E18823</t>
  </si>
  <si>
    <t>E18824</t>
  </si>
  <si>
    <t>E18825</t>
  </si>
  <si>
    <t>E18826</t>
  </si>
  <si>
    <t>E18827</t>
  </si>
  <si>
    <t>E88913</t>
  </si>
  <si>
    <t>NACELLE ARTICULEE SUR ROUES 40 m</t>
  </si>
  <si>
    <t>BALAYEUSE TRACTEE - LEBON - L145T</t>
  </si>
  <si>
    <t>G68837</t>
  </si>
  <si>
    <t>I18887</t>
  </si>
  <si>
    <t>AZ0002</t>
  </si>
  <si>
    <t>C00010</t>
  </si>
  <si>
    <t>D01088</t>
  </si>
  <si>
    <t>D60004</t>
  </si>
  <si>
    <t>R7B00203</t>
  </si>
  <si>
    <t>E41027</t>
  </si>
  <si>
    <t>E50045</t>
  </si>
  <si>
    <t>E81043</t>
  </si>
  <si>
    <t>E91201</t>
  </si>
  <si>
    <t>F21083</t>
  </si>
  <si>
    <t>TEX706006</t>
  </si>
  <si>
    <t>G20003</t>
  </si>
  <si>
    <t>G30033</t>
  </si>
  <si>
    <t>G30034</t>
  </si>
  <si>
    <t>G31100</t>
  </si>
  <si>
    <t>G31596</t>
  </si>
  <si>
    <t>G41075</t>
  </si>
  <si>
    <t>J00077</t>
  </si>
  <si>
    <t>J00083</t>
  </si>
  <si>
    <t>ECW01336</t>
  </si>
  <si>
    <t>J10026</t>
  </si>
  <si>
    <t>O20013</t>
  </si>
  <si>
    <t>PONT BASCULE</t>
  </si>
  <si>
    <t>Balise GPS</t>
  </si>
  <si>
    <t>CAMION RAVITAILLEUR</t>
  </si>
  <si>
    <t>SEMI-REMORQUE PLATEAU</t>
  </si>
  <si>
    <t>MAT D'ECLAIRAGE</t>
  </si>
  <si>
    <t>E90034</t>
  </si>
  <si>
    <t>L11001</t>
  </si>
  <si>
    <t>L11003</t>
  </si>
  <si>
    <t>E90036</t>
  </si>
  <si>
    <t>J18958</t>
  </si>
  <si>
    <t>F58838</t>
  </si>
  <si>
    <t>F58839</t>
  </si>
  <si>
    <t>C08982</t>
  </si>
  <si>
    <t>C08983</t>
  </si>
  <si>
    <t>C08978</t>
  </si>
  <si>
    <t>C08979</t>
  </si>
  <si>
    <t>G68836</t>
  </si>
  <si>
    <t>A18887</t>
  </si>
  <si>
    <t>CAB</t>
  </si>
  <si>
    <t>TSM17</t>
  </si>
  <si>
    <t>CONC MOBIL</t>
  </si>
  <si>
    <t>GRA8233</t>
  </si>
  <si>
    <t>3100227305005</t>
  </si>
  <si>
    <t>3731327205023</t>
  </si>
  <si>
    <t>01F0921884</t>
  </si>
  <si>
    <t>10000134T0A13719</t>
  </si>
  <si>
    <t>CATCB24BL46700335</t>
  </si>
  <si>
    <t>4PN00639</t>
  </si>
  <si>
    <t>ESF203738</t>
  </si>
  <si>
    <t>VCEP7820E00022579</t>
  </si>
  <si>
    <t>MXFHMECW01305</t>
  </si>
  <si>
    <t>VF634APA000000911</t>
  </si>
  <si>
    <t>MMBJNKL30JH040029</t>
  </si>
  <si>
    <t>MMBJNKL30JH040036</t>
  </si>
  <si>
    <t>MMBJNKL30JH040073</t>
  </si>
  <si>
    <t>MMBJNKL30JH040117</t>
  </si>
  <si>
    <t>MMBJNKL30JH040138</t>
  </si>
  <si>
    <t>MMBJNKL30JH040161</t>
  </si>
  <si>
    <t>Vignette de transport MarChandise et personnel</t>
  </si>
  <si>
    <t>6057HA01</t>
  </si>
  <si>
    <t>5722HA01</t>
  </si>
  <si>
    <t>5723HA01</t>
  </si>
  <si>
    <t>5725HA01</t>
  </si>
  <si>
    <t>9663HE01</t>
  </si>
  <si>
    <t>7704HJ01</t>
  </si>
  <si>
    <t>2516HR01</t>
  </si>
  <si>
    <t>2518HR01</t>
  </si>
  <si>
    <t>3083JC01</t>
  </si>
  <si>
    <t>4492JC01</t>
  </si>
  <si>
    <t>4398JF01</t>
  </si>
  <si>
    <t>4399JF01</t>
  </si>
  <si>
    <t>6823GJ01</t>
  </si>
  <si>
    <t>4461JF01</t>
  </si>
  <si>
    <t>3590JH01</t>
  </si>
  <si>
    <t>9776HH01</t>
  </si>
  <si>
    <t>1189HT01</t>
  </si>
  <si>
    <t>4125JC01</t>
  </si>
  <si>
    <t>4124JC01</t>
  </si>
  <si>
    <t>3675JC01</t>
  </si>
  <si>
    <t>4108JC01</t>
  </si>
  <si>
    <t>3684GP01</t>
  </si>
  <si>
    <t>6882HZ01</t>
  </si>
  <si>
    <t>6831HZ01</t>
  </si>
  <si>
    <t>7539HZ01</t>
  </si>
  <si>
    <t>1186GN01</t>
  </si>
  <si>
    <t>9457HC01</t>
  </si>
  <si>
    <t>9675HE01</t>
  </si>
  <si>
    <t>5283GN01</t>
  </si>
  <si>
    <t>2780GP01</t>
  </si>
  <si>
    <t>Marron: mutation à venir</t>
  </si>
  <si>
    <t>Bleu: investissement à venir</t>
  </si>
  <si>
    <t>A28840</t>
  </si>
  <si>
    <t>A18885</t>
  </si>
  <si>
    <t>A18886</t>
  </si>
  <si>
    <t>Limiteur</t>
  </si>
  <si>
    <t>120 km/h</t>
  </si>
  <si>
    <t>90 km/h</t>
  </si>
  <si>
    <t>100 km/h</t>
  </si>
  <si>
    <t>5016JC01</t>
  </si>
  <si>
    <t>A Faire</t>
  </si>
  <si>
    <t>JGB00844</t>
  </si>
  <si>
    <t>BZ-77520</t>
  </si>
  <si>
    <t>G28871</t>
  </si>
  <si>
    <t>3269JJ01</t>
  </si>
  <si>
    <t>6864JJ01</t>
  </si>
  <si>
    <t>6862JJ01</t>
  </si>
  <si>
    <t>6861JJ01</t>
  </si>
  <si>
    <t>6866JJ01</t>
  </si>
  <si>
    <t>6867JJ01</t>
  </si>
  <si>
    <t>6870JJ01</t>
  </si>
  <si>
    <t>7634JJ01</t>
  </si>
  <si>
    <t>3265JJ01</t>
  </si>
  <si>
    <t>3268JJ01</t>
  </si>
  <si>
    <t>3267JJ01</t>
  </si>
  <si>
    <t>3266JJ01</t>
  </si>
  <si>
    <t>Assurances</t>
  </si>
  <si>
    <t>8447GK1</t>
  </si>
  <si>
    <t>G01029</t>
  </si>
  <si>
    <t>G68841</t>
  </si>
  <si>
    <t>ITH0017539</t>
  </si>
  <si>
    <t>ITH0017540</t>
  </si>
  <si>
    <t>AG</t>
  </si>
  <si>
    <t>6843HZ01</t>
  </si>
  <si>
    <t>Beugré Alphonse</t>
  </si>
  <si>
    <t>J02119</t>
  </si>
  <si>
    <t>J02120</t>
  </si>
  <si>
    <t>VF1JSREB4KG440927</t>
  </si>
  <si>
    <t>VF631N131HD000666</t>
  </si>
  <si>
    <t>A10</t>
  </si>
  <si>
    <t>A11</t>
  </si>
  <si>
    <t>A18</t>
  </si>
  <si>
    <t>A28</t>
  </si>
  <si>
    <t>AZ0</t>
  </si>
  <si>
    <t>C00</t>
  </si>
  <si>
    <t>C01</t>
  </si>
  <si>
    <t>C08</t>
  </si>
  <si>
    <t>C40</t>
  </si>
  <si>
    <t>C69</t>
  </si>
  <si>
    <t>D00</t>
  </si>
  <si>
    <t>D01</t>
  </si>
  <si>
    <t>D20</t>
  </si>
  <si>
    <t>D31</t>
  </si>
  <si>
    <t>D38</t>
  </si>
  <si>
    <t>D41</t>
  </si>
  <si>
    <t>D60</t>
  </si>
  <si>
    <t>D61</t>
  </si>
  <si>
    <t>D91</t>
  </si>
  <si>
    <t>E00</t>
  </si>
  <si>
    <t>E01</t>
  </si>
  <si>
    <t>E09</t>
  </si>
  <si>
    <t>E10</t>
  </si>
  <si>
    <t>E12</t>
  </si>
  <si>
    <t>E18</t>
  </si>
  <si>
    <t>E31</t>
  </si>
  <si>
    <t>E38</t>
  </si>
  <si>
    <t>E41</t>
  </si>
  <si>
    <t>E50</t>
  </si>
  <si>
    <t>E51</t>
  </si>
  <si>
    <t>E59</t>
  </si>
  <si>
    <t>E70</t>
  </si>
  <si>
    <t>E80</t>
  </si>
  <si>
    <t>E81</t>
  </si>
  <si>
    <t>E88</t>
  </si>
  <si>
    <t>E90</t>
  </si>
  <si>
    <t>E91</t>
  </si>
  <si>
    <t>F00</t>
  </si>
  <si>
    <t>F10</t>
  </si>
  <si>
    <t>F11</t>
  </si>
  <si>
    <t>F19</t>
  </si>
  <si>
    <t>F21</t>
  </si>
  <si>
    <t>F51</t>
  </si>
  <si>
    <t>F58</t>
  </si>
  <si>
    <t>G01</t>
  </si>
  <si>
    <t>G11</t>
  </si>
  <si>
    <t>G21</t>
  </si>
  <si>
    <t>G28</t>
  </si>
  <si>
    <t>G30</t>
  </si>
  <si>
    <t>G31</t>
  </si>
  <si>
    <t>G38</t>
  </si>
  <si>
    <t>G40</t>
  </si>
  <si>
    <t>G41</t>
  </si>
  <si>
    <t>G57</t>
  </si>
  <si>
    <t>G68</t>
  </si>
  <si>
    <t>I18</t>
  </si>
  <si>
    <t>I20</t>
  </si>
  <si>
    <t>I21</t>
  </si>
  <si>
    <t>I29</t>
  </si>
  <si>
    <t>I39</t>
  </si>
  <si>
    <t>I41</t>
  </si>
  <si>
    <t>I50</t>
  </si>
  <si>
    <t>I60</t>
  </si>
  <si>
    <t>J00</t>
  </si>
  <si>
    <t>J01</t>
  </si>
  <si>
    <t>J02</t>
  </si>
  <si>
    <t>J08</t>
  </si>
  <si>
    <t>J10</t>
  </si>
  <si>
    <t>J18</t>
  </si>
  <si>
    <t>J20</t>
  </si>
  <si>
    <t>L11</t>
  </si>
  <si>
    <t>L31</t>
  </si>
  <si>
    <t>L40</t>
  </si>
  <si>
    <t>L41</t>
  </si>
  <si>
    <t>L61</t>
  </si>
  <si>
    <t>L71</t>
  </si>
  <si>
    <t>O20</t>
  </si>
  <si>
    <t>RENAULT DUSTER 4X4 1.5 DCI phase II Gris</t>
  </si>
  <si>
    <t>MUTH S</t>
  </si>
  <si>
    <t>MITSUBISHI PAJERO GLS 4x4 V6 ESS</t>
  </si>
  <si>
    <t>VF631N133HD000667</t>
  </si>
  <si>
    <t>monté, a régler</t>
  </si>
  <si>
    <t>2626JE01</t>
  </si>
  <si>
    <t>3BFAP428979</t>
  </si>
  <si>
    <t>ESF204170</t>
  </si>
  <si>
    <t>CAMION BENNE CARRIERE</t>
  </si>
  <si>
    <t>STATION DE CONCASSAGE</t>
  </si>
  <si>
    <t>H5A</t>
  </si>
  <si>
    <t>date fin amort</t>
  </si>
  <si>
    <t>Date de démob</t>
  </si>
  <si>
    <t>Prochain chantier</t>
  </si>
  <si>
    <t>Régime Douanier</t>
  </si>
  <si>
    <t>Compteur cumul</t>
  </si>
  <si>
    <t>ATO</t>
  </si>
  <si>
    <t>TTC</t>
  </si>
  <si>
    <t>1771JK01</t>
  </si>
  <si>
    <t>743JK01</t>
  </si>
  <si>
    <t>1246JK01</t>
  </si>
  <si>
    <t>487JK01</t>
  </si>
  <si>
    <t>1279JK01</t>
  </si>
  <si>
    <t>1281JK01</t>
  </si>
  <si>
    <t>ATTAH A</t>
  </si>
  <si>
    <t>DIENG B</t>
  </si>
  <si>
    <t>RENAULT DUSTER 4X4 1.5 DCI phase II Blanc</t>
  </si>
  <si>
    <t>RENAULT SANDERO STEPWAY 1.6 ESS phase II</t>
  </si>
  <si>
    <t>SUZUKI GRAND VITARA JLX 4X4 2.0 ESS</t>
  </si>
  <si>
    <t>RENAULT LOGAN 1.2 ESS phase II</t>
  </si>
  <si>
    <t>amorti</t>
  </si>
  <si>
    <t>fin 01/19</t>
  </si>
  <si>
    <t>101921182193</t>
  </si>
  <si>
    <t>LaMé</t>
  </si>
  <si>
    <t>Réforme</t>
  </si>
  <si>
    <t>Bd M</t>
  </si>
  <si>
    <t>APP571427</t>
  </si>
  <si>
    <t>APP571527</t>
  </si>
  <si>
    <t>APP572807</t>
  </si>
  <si>
    <t>APP572813</t>
  </si>
  <si>
    <t>SEMI-REM PORTE ENGINS - BERTOJA - SBT 60 E/20L</t>
  </si>
  <si>
    <t>G31CI4</t>
  </si>
  <si>
    <t>G31CI5</t>
  </si>
  <si>
    <t>G32</t>
  </si>
  <si>
    <t>BETONNIERE THERMIQUE</t>
  </si>
  <si>
    <t>I13</t>
  </si>
  <si>
    <t>I13CI1</t>
  </si>
  <si>
    <t>I13CI2</t>
  </si>
  <si>
    <t>G30CI3</t>
  </si>
  <si>
    <t>J09055</t>
  </si>
  <si>
    <t>J09</t>
  </si>
  <si>
    <t>101700151424</t>
  </si>
  <si>
    <t>101700151423</t>
  </si>
  <si>
    <t>101540543322</t>
  </si>
  <si>
    <t>18176501000RB800SP02001</t>
  </si>
  <si>
    <t>Type</t>
  </si>
  <si>
    <t>7FHC</t>
  </si>
  <si>
    <t>OLY00000CMMW00617</t>
  </si>
  <si>
    <t>REP00863</t>
  </si>
  <si>
    <t>D48867</t>
  </si>
  <si>
    <t>D31853</t>
  </si>
  <si>
    <t>J09054</t>
  </si>
  <si>
    <t>Arceau</t>
  </si>
  <si>
    <t>Ok</t>
  </si>
  <si>
    <t>NA</t>
  </si>
  <si>
    <t>6531JL01</t>
  </si>
  <si>
    <t>6524JL01</t>
  </si>
  <si>
    <t>CA600475</t>
  </si>
  <si>
    <t>VF631N131JD000950</t>
  </si>
  <si>
    <t>8057JK01</t>
  </si>
  <si>
    <t>8056JK01</t>
  </si>
  <si>
    <t>8059JK01</t>
  </si>
  <si>
    <t>8061JK01</t>
  </si>
  <si>
    <t>8069JK01</t>
  </si>
  <si>
    <t>D48868</t>
  </si>
  <si>
    <t>BJ602099</t>
  </si>
  <si>
    <t>8062JK01</t>
  </si>
  <si>
    <t>CATCB24BL46700530</t>
  </si>
  <si>
    <t>MAN00000K00774914</t>
  </si>
  <si>
    <t>E90032</t>
  </si>
  <si>
    <t>02.BS.0106</t>
  </si>
  <si>
    <t>D38889</t>
  </si>
  <si>
    <t>G38971</t>
  </si>
  <si>
    <t>D48869</t>
  </si>
  <si>
    <t>D48</t>
  </si>
  <si>
    <t>D38890</t>
  </si>
  <si>
    <t>D38891</t>
  </si>
  <si>
    <t>LCW10011</t>
  </si>
  <si>
    <t>FLC00158</t>
  </si>
  <si>
    <t>G38963</t>
  </si>
  <si>
    <t>E88918</t>
  </si>
  <si>
    <t>SUV 4X4 - RAV 4</t>
  </si>
  <si>
    <t>E19027</t>
  </si>
  <si>
    <t>E19028</t>
  </si>
  <si>
    <t>E19029</t>
  </si>
  <si>
    <t>E19030</t>
  </si>
  <si>
    <t>E19031</t>
  </si>
  <si>
    <t>E19032</t>
  </si>
  <si>
    <t>E19033</t>
  </si>
  <si>
    <t>E19034</t>
  </si>
  <si>
    <t>E19092</t>
  </si>
  <si>
    <t>E19093</t>
  </si>
  <si>
    <t>E19094</t>
  </si>
  <si>
    <t>E19095</t>
  </si>
  <si>
    <t>E09064</t>
  </si>
  <si>
    <t>VF631K134JD000083</t>
  </si>
  <si>
    <t>LBH05055</t>
  </si>
  <si>
    <t>VF633AVB000103659</t>
  </si>
  <si>
    <t>F-P18610</t>
  </si>
  <si>
    <t>LXJ01103</t>
  </si>
  <si>
    <t>LXJ01105</t>
  </si>
  <si>
    <t>GOUY</t>
  </si>
  <si>
    <t>D38895</t>
  </si>
  <si>
    <t>E09065</t>
  </si>
  <si>
    <t>E09066</t>
  </si>
  <si>
    <t>E09038</t>
  </si>
  <si>
    <t>E09039</t>
  </si>
  <si>
    <t>E09040</t>
  </si>
  <si>
    <t>E09041</t>
  </si>
  <si>
    <t>E09042</t>
  </si>
  <si>
    <t>E09043</t>
  </si>
  <si>
    <t>E09044</t>
  </si>
  <si>
    <t>E70008</t>
  </si>
  <si>
    <t>947JL01</t>
  </si>
  <si>
    <t>546JL01</t>
  </si>
  <si>
    <t>540JL01</t>
  </si>
  <si>
    <t>542JL01</t>
  </si>
  <si>
    <t>7105JL01</t>
  </si>
  <si>
    <t>7103JL01</t>
  </si>
  <si>
    <t>VF631E136KD001593</t>
  </si>
  <si>
    <t>ZA9SBT60E19A13395</t>
  </si>
  <si>
    <t>VF634DPA8FD015606</t>
  </si>
  <si>
    <t>VF634DPA1FD015611</t>
  </si>
  <si>
    <t>VF15SRLP4JA295536</t>
  </si>
  <si>
    <t>M5K01590</t>
  </si>
  <si>
    <t>TRACTEUR AGRICOLE - JOHN DEERE - 5065</t>
  </si>
  <si>
    <t>1PY5065ECJE024559</t>
  </si>
  <si>
    <t>L28CI1</t>
  </si>
  <si>
    <t>L28</t>
  </si>
  <si>
    <t>L40CI2</t>
  </si>
  <si>
    <t>L14CI1</t>
  </si>
  <si>
    <t>RIVETEUSE</t>
  </si>
  <si>
    <t>L14</t>
  </si>
  <si>
    <t>LXX10425</t>
  </si>
  <si>
    <t>D48870</t>
  </si>
  <si>
    <t>GOMEZ Mario</t>
  </si>
  <si>
    <t>ZIHURAWE</t>
  </si>
  <si>
    <t>BADIEL</t>
  </si>
  <si>
    <t>E50051</t>
  </si>
  <si>
    <t>E50052</t>
  </si>
  <si>
    <t>E50063</t>
  </si>
  <si>
    <t>E51851</t>
  </si>
  <si>
    <t>VF634DPA000013358</t>
  </si>
  <si>
    <t>VF634DPA000013359</t>
  </si>
  <si>
    <t>VF631N138JD001044</t>
  </si>
  <si>
    <t>VF634DPA000011818</t>
  </si>
  <si>
    <t>80 km/h</t>
  </si>
  <si>
    <t>FRANCIOLI</t>
  </si>
  <si>
    <t>VF3M45GYVJS477527</t>
  </si>
  <si>
    <t>EC502577</t>
  </si>
  <si>
    <t>FREITAS</t>
  </si>
  <si>
    <t>PERALDI</t>
  </si>
  <si>
    <t>CANO</t>
  </si>
  <si>
    <t>OMAR</t>
  </si>
  <si>
    <t>ALVES</t>
  </si>
  <si>
    <t>ONIFADE</t>
  </si>
  <si>
    <t>DUMAS</t>
  </si>
  <si>
    <t>FERET</t>
  </si>
  <si>
    <t>WAGANE</t>
  </si>
  <si>
    <t>ZOUWINABA</t>
  </si>
  <si>
    <t>LASSINA</t>
  </si>
  <si>
    <t>SALLIA</t>
  </si>
  <si>
    <t>HS</t>
  </si>
  <si>
    <t>RENAULT SANDERO</t>
  </si>
  <si>
    <t>SYLLA</t>
  </si>
  <si>
    <t>KOFFI G Charles</t>
  </si>
  <si>
    <t>TOYOTA HILUX 4x4 DC LAN125L</t>
  </si>
  <si>
    <t>YEO YACOUBA</t>
  </si>
  <si>
    <t>SPICY</t>
  </si>
  <si>
    <t>SOSSAH</t>
  </si>
  <si>
    <t>BAKAYOKO A</t>
  </si>
  <si>
    <t>GAKOU I</t>
  </si>
  <si>
    <t>SOUIF J</t>
  </si>
  <si>
    <t>GUETTY C</t>
  </si>
  <si>
    <t>KONATE D</t>
  </si>
  <si>
    <t>RUFFIN</t>
  </si>
  <si>
    <t>SOUROU</t>
  </si>
  <si>
    <t>MITSUBISHI PAJERO SPORT GLX 4x4 2.5 DID</t>
  </si>
  <si>
    <t>NOVION L</t>
  </si>
  <si>
    <t>ADEN</t>
  </si>
  <si>
    <t>COUDRAY</t>
  </si>
  <si>
    <t>DJORET</t>
  </si>
  <si>
    <t>DELOUPY</t>
  </si>
  <si>
    <t>KPOKA</t>
  </si>
  <si>
    <t>DETSANGOU</t>
  </si>
  <si>
    <t>E09077</t>
  </si>
  <si>
    <t>E09071</t>
  </si>
  <si>
    <t>DA8816</t>
  </si>
  <si>
    <t>GODET CRIBLEUR</t>
  </si>
  <si>
    <t>DA</t>
  </si>
  <si>
    <t>B7L00234</t>
  </si>
  <si>
    <t>ATE</t>
  </si>
  <si>
    <t>S98801</t>
  </si>
  <si>
    <t>DECOUPEUSE - CHANFREINEUSE</t>
  </si>
  <si>
    <t>S98</t>
  </si>
  <si>
    <t>C69921</t>
  </si>
  <si>
    <t>G38981</t>
  </si>
  <si>
    <t>E90018</t>
  </si>
  <si>
    <t>E09078</t>
  </si>
  <si>
    <t>E19</t>
  </si>
  <si>
    <t>KONAN Koffi constant</t>
  </si>
  <si>
    <t>YEO Bakary</t>
  </si>
  <si>
    <t>AKE jonas</t>
  </si>
  <si>
    <t>2455JP01</t>
  </si>
  <si>
    <t>2534JP01</t>
  </si>
  <si>
    <t>2536JP01</t>
  </si>
  <si>
    <t>2511JP01</t>
  </si>
  <si>
    <t>2510JP01</t>
  </si>
  <si>
    <t>VF1HJD202KA540000</t>
  </si>
  <si>
    <t>VF1HJD202KA510110</t>
  </si>
  <si>
    <t>VF1HJD200KA818215</t>
  </si>
  <si>
    <t>VF1HJD206KA539996</t>
  </si>
  <si>
    <t>VF1HJD204KA510108</t>
  </si>
  <si>
    <t>VF1HJD204KA539995</t>
  </si>
  <si>
    <t>2506JP01</t>
  </si>
  <si>
    <t>VF1HJD201KA540005</t>
  </si>
  <si>
    <t>2507JP01</t>
  </si>
  <si>
    <t>2827JH01</t>
  </si>
  <si>
    <t>3060JJ01</t>
  </si>
  <si>
    <t>2389JP01</t>
  </si>
  <si>
    <t>MMBJNKL30JH067914</t>
  </si>
  <si>
    <t>MMBJNKL30JH067927</t>
  </si>
  <si>
    <t>MMBJNKL30JH067936</t>
  </si>
  <si>
    <t>MMBJNKL30JH067946</t>
  </si>
  <si>
    <t>VF15SRLP4KA877828</t>
  </si>
  <si>
    <t>CLNA03501</t>
  </si>
  <si>
    <t>VF634DPA1GD015674</t>
  </si>
  <si>
    <t>I20011</t>
  </si>
  <si>
    <t>867-0296</t>
  </si>
  <si>
    <t>SK11217</t>
  </si>
  <si>
    <t>SK11282</t>
  </si>
  <si>
    <t>F38825</t>
  </si>
  <si>
    <t>F38</t>
  </si>
  <si>
    <t>HT/HD</t>
  </si>
  <si>
    <t>TRACTEUR OCCASION</t>
  </si>
  <si>
    <t>J09066</t>
  </si>
  <si>
    <t>J09067</t>
  </si>
  <si>
    <t>NETHODJI</t>
  </si>
  <si>
    <t>DUSTER</t>
  </si>
  <si>
    <t>VR7EXNFJEKJ651520</t>
  </si>
  <si>
    <t>VR7EXNFJEKJ654125</t>
  </si>
  <si>
    <t>VR7EXNFJEKJ658828</t>
  </si>
  <si>
    <t>VR7EXNFJEKJ671108</t>
  </si>
  <si>
    <t>VR7EXNFJEKJ671109</t>
  </si>
  <si>
    <t>7221JP01</t>
  </si>
  <si>
    <t>TAPSOBA</t>
  </si>
  <si>
    <t>Chef labo/topo</t>
  </si>
  <si>
    <t>TOYOTA COROLLA - FORMATION</t>
  </si>
  <si>
    <t>JTMZD9EV30J185459</t>
  </si>
  <si>
    <t>AHTBF0JE100012968</t>
  </si>
  <si>
    <t>7305JP01</t>
  </si>
  <si>
    <t>BIBANG</t>
  </si>
  <si>
    <t>COMPAORE</t>
  </si>
  <si>
    <t>VF15SRLP4LA981797</t>
  </si>
  <si>
    <t>29141-530</t>
  </si>
  <si>
    <t>MMBGNKS30KH011207</t>
  </si>
  <si>
    <t>GODET</t>
  </si>
  <si>
    <t>D31913-1</t>
  </si>
  <si>
    <t>D31913-2</t>
  </si>
  <si>
    <t>D31853-1</t>
  </si>
  <si>
    <t>7618JP01</t>
  </si>
  <si>
    <t>9915JP01</t>
  </si>
  <si>
    <t>57JR01</t>
  </si>
  <si>
    <t>794JR01</t>
  </si>
  <si>
    <t>9912JP01</t>
  </si>
  <si>
    <t>E59073</t>
  </si>
  <si>
    <t>VF631N132KD001591</t>
  </si>
  <si>
    <t>G2</t>
  </si>
  <si>
    <t>G3</t>
  </si>
  <si>
    <t>G4</t>
  </si>
  <si>
    <t>G1</t>
  </si>
  <si>
    <t>JGB00396</t>
  </si>
  <si>
    <t>50 km/h</t>
  </si>
  <si>
    <t>VR7EXNFJEKJ651518</t>
  </si>
  <si>
    <t>VR7EXNFJEKJ651519</t>
  </si>
  <si>
    <t>VR7EXNFJEKJ648657</t>
  </si>
  <si>
    <t>AC4502559</t>
  </si>
  <si>
    <t>NL9YHLB45KH004717</t>
  </si>
  <si>
    <t>861880421788</t>
  </si>
  <si>
    <t>861880421840</t>
  </si>
  <si>
    <t>101921182202</t>
  </si>
  <si>
    <t>708301163-3681</t>
  </si>
  <si>
    <t>P1180301051</t>
  </si>
  <si>
    <t>861880551281</t>
  </si>
  <si>
    <t>PALAN</t>
  </si>
  <si>
    <t>TXK CORP - CB-B - C18100259</t>
  </si>
  <si>
    <t>242JS01</t>
  </si>
  <si>
    <t>MAN00000L00775925</t>
  </si>
  <si>
    <t>R9J00361</t>
  </si>
  <si>
    <t>D38865</t>
  </si>
  <si>
    <t>554JS01</t>
  </si>
  <si>
    <t>453JS01</t>
  </si>
  <si>
    <t>81JS01</t>
  </si>
  <si>
    <t>2217JR01</t>
  </si>
  <si>
    <t>D91161</t>
  </si>
  <si>
    <t>2439JR01</t>
  </si>
  <si>
    <t>JD05103413</t>
  </si>
  <si>
    <t>3775JS01</t>
  </si>
  <si>
    <t>4089JS01</t>
  </si>
  <si>
    <t>3165JS01</t>
  </si>
  <si>
    <t>2957JS01</t>
  </si>
  <si>
    <t>4088JS01</t>
  </si>
  <si>
    <t>4090JS01</t>
  </si>
  <si>
    <t>6075GZ01</t>
  </si>
  <si>
    <t>5478GZ01</t>
  </si>
  <si>
    <t>I80001</t>
  </si>
  <si>
    <t>I80</t>
  </si>
  <si>
    <t>E99033</t>
  </si>
  <si>
    <t>C09004</t>
  </si>
  <si>
    <t>L38983</t>
  </si>
  <si>
    <t>L38</t>
  </si>
  <si>
    <t>3774JS01</t>
  </si>
  <si>
    <t>3768JS01</t>
  </si>
  <si>
    <t>FEUWO L</t>
  </si>
  <si>
    <t>A18902</t>
  </si>
  <si>
    <t>A18903</t>
  </si>
  <si>
    <t>ITH0016513</t>
  </si>
  <si>
    <t>ITH0016514</t>
  </si>
  <si>
    <t>E09086</t>
  </si>
  <si>
    <t>VF1HJD201LA040458</t>
  </si>
  <si>
    <t>E09094</t>
  </si>
  <si>
    <t>E09095</t>
  </si>
  <si>
    <t>E09096</t>
  </si>
  <si>
    <t>VF1HJD201LA062508</t>
  </si>
  <si>
    <t>VF1HJD200LA062516</t>
  </si>
  <si>
    <t>VF1HJD207LA062545</t>
  </si>
  <si>
    <t>VF15SRLP4LA062828</t>
  </si>
  <si>
    <t>E09097</t>
  </si>
  <si>
    <t>JTAH10121</t>
  </si>
  <si>
    <t>1213JS01</t>
  </si>
  <si>
    <t>1214JS01</t>
  </si>
  <si>
    <t>MOTO01</t>
  </si>
  <si>
    <t>M0</t>
  </si>
  <si>
    <t>OK</t>
  </si>
  <si>
    <t>XLTI4317-1B40</t>
  </si>
  <si>
    <t>DS31719015</t>
  </si>
  <si>
    <t>DS3-17TS8</t>
  </si>
  <si>
    <t>VF631K134KD000148</t>
  </si>
  <si>
    <t>M31G</t>
  </si>
  <si>
    <t>WKAO50000K7107201</t>
  </si>
  <si>
    <t>A19008-2</t>
  </si>
  <si>
    <t>TABMC190CJ5332011</t>
  </si>
  <si>
    <t>MF6712</t>
  </si>
  <si>
    <t>T4074</t>
  </si>
  <si>
    <t>DE18E3</t>
  </si>
  <si>
    <t>N600</t>
  </si>
  <si>
    <t>TOMNAN</t>
  </si>
  <si>
    <t>1204JS01</t>
  </si>
  <si>
    <t>1256JS01</t>
  </si>
  <si>
    <t>E09102</t>
  </si>
  <si>
    <t>JTMZ43FV80D501419</t>
  </si>
  <si>
    <t>POMPE</t>
  </si>
  <si>
    <t>WD 20 essence</t>
  </si>
  <si>
    <t>HL80CLE</t>
  </si>
  <si>
    <t>COMPRESSEUR</t>
  </si>
  <si>
    <t>100 L 220 V</t>
  </si>
  <si>
    <t xml:space="preserve">BENNE A BASCULEMENT </t>
  </si>
  <si>
    <t>1000L</t>
  </si>
  <si>
    <t>PILONNEUSE</t>
  </si>
  <si>
    <t>BT 80 D</t>
  </si>
  <si>
    <t>PLAQUE VIBRANTE</t>
  </si>
  <si>
    <t>BP 20/50 D</t>
  </si>
  <si>
    <t>CS1 P13</t>
  </si>
  <si>
    <t>essence</t>
  </si>
  <si>
    <t>BENNE A BETON</t>
  </si>
  <si>
    <t>1 500 L</t>
  </si>
  <si>
    <t>COFFRAGE</t>
  </si>
  <si>
    <t>CCRV</t>
  </si>
  <si>
    <t>B8000 EVO II</t>
  </si>
  <si>
    <t>CINTREUSE</t>
  </si>
  <si>
    <t>GROUPE ELEC</t>
  </si>
  <si>
    <t>DX 6000 TEXL</t>
  </si>
  <si>
    <t>GROUPE DE SOUDURE</t>
  </si>
  <si>
    <t>WELDARC 300 TE XL essence</t>
  </si>
  <si>
    <t xml:space="preserve">WELDARC 300 TDE XL </t>
  </si>
  <si>
    <t xml:space="preserve"> VX 180/4 DE XL EW 200 DC </t>
  </si>
  <si>
    <t>42 S</t>
  </si>
  <si>
    <t>NETTOYEUR HP</t>
  </si>
  <si>
    <t>ESSENCE</t>
  </si>
  <si>
    <t>PRO</t>
  </si>
  <si>
    <t>10/25-4S HD 380V</t>
  </si>
  <si>
    <t>SE 200</t>
  </si>
  <si>
    <t>205 LITRES</t>
  </si>
  <si>
    <t>GBY05996</t>
  </si>
  <si>
    <t>GBY06001</t>
  </si>
  <si>
    <t>EC</t>
  </si>
  <si>
    <t>F58856</t>
  </si>
  <si>
    <t>F58864</t>
  </si>
  <si>
    <t>F68834</t>
  </si>
  <si>
    <t>F68835</t>
  </si>
  <si>
    <t>F68</t>
  </si>
  <si>
    <t>POMPE A VIDE ET VENTOUSE</t>
  </si>
  <si>
    <t>2611JT01</t>
  </si>
  <si>
    <t>669JT01</t>
  </si>
  <si>
    <t>661JT01</t>
  </si>
  <si>
    <t>2609JT01</t>
  </si>
  <si>
    <t>2610JT01</t>
  </si>
  <si>
    <t>6 mois/1 an</t>
  </si>
  <si>
    <t>G38994</t>
  </si>
  <si>
    <t>101720133369</t>
  </si>
  <si>
    <t>G38995</t>
  </si>
  <si>
    <t>101720133370</t>
  </si>
  <si>
    <t>S99CI1</t>
  </si>
  <si>
    <t>E01CI1</t>
  </si>
  <si>
    <t>S99</t>
  </si>
  <si>
    <t>E09099</t>
  </si>
  <si>
    <t>MMBGYKS30KH019438</t>
  </si>
  <si>
    <t>17159WWCI01</t>
  </si>
  <si>
    <t>MMBJNKL30LH008702</t>
  </si>
  <si>
    <t>E19168</t>
  </si>
  <si>
    <t>E09098</t>
  </si>
  <si>
    <t>907JU01</t>
  </si>
  <si>
    <t>1386JU01</t>
  </si>
  <si>
    <t>MMBGYKS30KH019526</t>
  </si>
  <si>
    <t>19-1007</t>
  </si>
  <si>
    <t>CT40-SC36</t>
  </si>
  <si>
    <t>MAN00000H01032709</t>
  </si>
  <si>
    <t>690JU01</t>
  </si>
  <si>
    <t>476JU01</t>
  </si>
  <si>
    <t>683JU01</t>
  </si>
  <si>
    <t>1265JU01</t>
  </si>
  <si>
    <t>1478JU01</t>
  </si>
  <si>
    <t>DESIR</t>
  </si>
  <si>
    <t>VAN LAN DE GHEM</t>
  </si>
  <si>
    <t>SBT60E/20L</t>
  </si>
  <si>
    <t>684JU01</t>
  </si>
  <si>
    <t>SIE J.A.</t>
  </si>
  <si>
    <t>YOUSSOUF</t>
  </si>
  <si>
    <t>S105</t>
  </si>
  <si>
    <t>NACELLE ARTICULEE SUR ROUES 34 m - GENIE S105</t>
  </si>
  <si>
    <t>S10513D-429</t>
  </si>
  <si>
    <t>CAN 07-09/20</t>
  </si>
  <si>
    <t>CAN 05/20</t>
  </si>
  <si>
    <t>Dispo</t>
  </si>
  <si>
    <t>H5A044</t>
  </si>
  <si>
    <t>CISSE</t>
  </si>
  <si>
    <t>SERGE</t>
  </si>
  <si>
    <t>E19154</t>
  </si>
  <si>
    <t>E59122</t>
  </si>
  <si>
    <t>E59123</t>
  </si>
  <si>
    <t>DRABO</t>
  </si>
  <si>
    <t>HOUNDETON</t>
  </si>
  <si>
    <t>KODOU</t>
  </si>
  <si>
    <t>TIE BI</t>
  </si>
  <si>
    <t>THIO</t>
  </si>
  <si>
    <t>TANO F</t>
  </si>
  <si>
    <t>GUILLOT C</t>
  </si>
  <si>
    <t>DIALLO T</t>
  </si>
  <si>
    <t>TSIRY</t>
  </si>
  <si>
    <t>APARICIO</t>
  </si>
  <si>
    <t>GUEYE D</t>
  </si>
  <si>
    <t>1216JS01</t>
  </si>
  <si>
    <t>E91411</t>
  </si>
  <si>
    <t>G51041</t>
  </si>
  <si>
    <t>F21070</t>
  </si>
  <si>
    <t>E78883</t>
  </si>
  <si>
    <t>F28843</t>
  </si>
  <si>
    <t>1250AJP</t>
  </si>
  <si>
    <t>0300254169</t>
  </si>
  <si>
    <t>MELAINE</t>
  </si>
  <si>
    <t>SP15</t>
  </si>
  <si>
    <t>12SP,0069</t>
  </si>
  <si>
    <t>G52</t>
  </si>
  <si>
    <t>MAN00000T01029779</t>
  </si>
  <si>
    <t>MT-X 1440 A E3</t>
  </si>
  <si>
    <t>2664JV01</t>
  </si>
  <si>
    <t>N° Parc</t>
  </si>
  <si>
    <t>RENE Oumar</t>
  </si>
  <si>
    <t>BEBANE</t>
  </si>
  <si>
    <t>5370JV01</t>
  </si>
  <si>
    <t>COMPRESSEUR - ATLAS COPCO - XAS 97 DD</t>
  </si>
  <si>
    <t>COMPRESSEUR - ATLAS COPCO - XAS 67 DD</t>
  </si>
  <si>
    <t>COMPRESSEUR - ATLAS COPCO - XAS 88 DD</t>
  </si>
  <si>
    <t xml:space="preserve">COMPRESSEUR D ATELIER - AXAIR - AB 100L 220V </t>
  </si>
  <si>
    <t>BRISE ROCHE HYDR - MONTABERT - SC42</t>
  </si>
  <si>
    <t xml:space="preserve">MARTEAU - TECMAN - </t>
  </si>
  <si>
    <t>TRACTOPELLE - CAT - 426F2 4X4</t>
  </si>
  <si>
    <t>TRACTOPELLE - CAT - 428E 4X4</t>
  </si>
  <si>
    <t>PELLE HYDRAULIQUE - CAT - M317D2</t>
  </si>
  <si>
    <t>PELLE HYDRAULIQUE - CAT - 336DL ME</t>
  </si>
  <si>
    <t>PELLE HYDRAULIQUE - CAT - 349DL FG ME</t>
  </si>
  <si>
    <t>PELLE HYDRAULIQUE - CAT - 329DL</t>
  </si>
  <si>
    <t>PELLE HYDRAULIQUE - CAT - 349D2L ME</t>
  </si>
  <si>
    <t>PELLE HYDRAULIQUE - CAT - 330D2L ME</t>
  </si>
  <si>
    <t>PELLE HYDRAULIQUE - CAT - 326D2L</t>
  </si>
  <si>
    <t>PELLE HYDRAULIQUE - CAT - 323D2L</t>
  </si>
  <si>
    <t>CHARGEUSE - CAT - 966H</t>
  </si>
  <si>
    <t>CHARGEUSE - CAT - 938K</t>
  </si>
  <si>
    <t>CHARGEUSE - CAT - 966H - CARRIERE</t>
  </si>
  <si>
    <t>CHARGEUSE - CAT - 950GC</t>
  </si>
  <si>
    <t>CHARGEUSE - CAT - 950L</t>
  </si>
  <si>
    <t>BULL - CAT - D7R</t>
  </si>
  <si>
    <t>NIVELEUSE - CAT - 14M</t>
  </si>
  <si>
    <t>NIVELEUSE - CAT - 140K</t>
  </si>
  <si>
    <t>RENAULT DUSTER 4X2 1.6 ESS phase I</t>
  </si>
  <si>
    <t>CAMION BENNE - RT - KERAX 300 4X2 8M3</t>
  </si>
  <si>
    <t>CAMION BENNE - RT - KERAX 380.34 DXI 6X4 14M3</t>
  </si>
  <si>
    <t>CAMION PLATEAU - RT - K 380.34 DXI 6X4 (+ GRUE HIAB 288 CLX)</t>
  </si>
  <si>
    <t>CAMION BENNE - RT - K 380.34 DXI 6X4 14M3</t>
  </si>
  <si>
    <t>CAMION PLATEAU - RT - KERAX 350 6X4 (+ GRUE HIAB 288)</t>
  </si>
  <si>
    <t>CAMION PLATEAU - RT - KERAX 380.34 DXI 6X4 (+ GRUE HIAB 288 CLX)</t>
  </si>
  <si>
    <t>CAMION BENNE CARRIERE - RT - K 380 .34 DXI 6X4</t>
  </si>
  <si>
    <t>TRACTEUR - RT - K 440.34 DXI 6X4</t>
  </si>
  <si>
    <t>TRACTEUR - RT - KERAX 440.34 DXI 6X4</t>
  </si>
  <si>
    <t>SEMI-REM PLATEAU - FRUEHAUF - PTE CONTAINERS 34T</t>
  </si>
  <si>
    <t>SEMI-REM PLATEAU - DOLL -</t>
  </si>
  <si>
    <t>CAMION MALAXEUR - RT - KERAX 380.34 DXI 6X4</t>
  </si>
  <si>
    <t>CAMION RAVITAILLEUR - RT - K 330.21 DXI 4X4</t>
  </si>
  <si>
    <t>CAMION CITERNE - RT - K 380.34 DXI 6X4</t>
  </si>
  <si>
    <t>CAMION ENTRETIEN MIXTE - RT - KERAX 300.19 4X4</t>
  </si>
  <si>
    <t>CAMION REPANDEUR - RT - KERAX 330.21 DXI 4X4 (+ G40001)</t>
  </si>
  <si>
    <t>CAMION ENTRETIEN MIXTE - RT - KERAX 330.21 DXI 4X4</t>
  </si>
  <si>
    <t>CAMION REPANDEUR - RT - KERAX 330.21 DXI 4X4 (+ G41122)</t>
  </si>
  <si>
    <t>CAMION CITERNE A GASOIL - RT - KERAX 380.34 DXI 6X6 16M3</t>
  </si>
  <si>
    <t>CAMION CITERNE A EAU - RT - KERAX 380.34 DXI 6X6 20M3</t>
  </si>
  <si>
    <t>GRUE GTMR - POTAIN - 386B 102TM - MAX8</t>
  </si>
  <si>
    <t>GRUE GTMR - POTAIN - 386B</t>
  </si>
  <si>
    <t>CAGE DE TELESCOPAGE - POTAIN -</t>
  </si>
  <si>
    <t>BENNE A BASCULEMENT - SECATOL - 1000L</t>
  </si>
  <si>
    <t>GRUE AUTOMOTRICE - TEREX - A600</t>
  </si>
  <si>
    <t>GRUE AUTOMOTRICE - TEREX - QUADSTAR 1075</t>
  </si>
  <si>
    <t>GRUE AUTOMOTRICE - LOCATELLI -  GRIL70.65</t>
  </si>
  <si>
    <t>GRUE - KOBELCO - CKS2500</t>
  </si>
  <si>
    <t>RECYCLEUSE A FROID - CAT - RM500 + kit emulsion</t>
  </si>
  <si>
    <t>EPANDEUR CIMENT - STREUMASTER - SW10 TC</t>
  </si>
  <si>
    <t>FINISSEUR - VOLVO - ABG TITAN P7820</t>
  </si>
  <si>
    <t>FINISSEUR - VOLVO - ABG TITAN P7820C</t>
  </si>
  <si>
    <t>POSTE D'ENROBAGE - ERMONT - TSM17</t>
  </si>
  <si>
    <t>ROULEAU VIBRANT - BOMAG - BW 75 H PV2-0,93T</t>
  </si>
  <si>
    <t>COMPACTEUR TANDEM - BOMAG - BW120 AD-5</t>
  </si>
  <si>
    <t>COMPACTEUR TANDEM - CAT - CB24</t>
  </si>
  <si>
    <t>PILONNEUSE - BOMAG - BT 80D</t>
  </si>
  <si>
    <t>COMPACTEUR A PNEUS - CAT - PS300</t>
  </si>
  <si>
    <t>COMPACTEUR MIXTE - DYNAPAC - CA 602D</t>
  </si>
  <si>
    <t>COMPACTEUR MIXTE - DYNAPAC - CA 5500D</t>
  </si>
  <si>
    <t>COMPACTEUR - ATLAS COPCO - CA 5500D</t>
  </si>
  <si>
    <t>PLAQUE VIBRANTE - BOMAG - BP20/50D</t>
  </si>
  <si>
    <t>COMPACTEUR TANDEM - BOMAG - BW161 AD50</t>
  </si>
  <si>
    <t>COMPACTEUR TANDEM - BOMAG - BW120 AD5</t>
  </si>
  <si>
    <t>COMPACTEUR A PNEUS - CAT - CW34</t>
  </si>
  <si>
    <t>MACHINE A COFFRAGE GLISSANT - WIRTGEN - SP15</t>
  </si>
  <si>
    <t>SCIE A SOL  -NORTON - CS1 P13 essence</t>
  </si>
  <si>
    <t>TRACTEUR AGRICOLE - MASSEY FERGUSON - 6712 (120cv)</t>
  </si>
  <si>
    <t>AUTOBETONNIERE - FIORI - DB 260 2,5 M3</t>
  </si>
  <si>
    <t>BENNE A BETON - SECATOL - 1500L</t>
  </si>
  <si>
    <t>LOT DE COFFRAGE - OUTINORD - CCRV</t>
  </si>
  <si>
    <t>LOT DE COFFRAGE - OUTINORD -  B8000 EVO II</t>
  </si>
  <si>
    <t>GROUPE ELEC - SDMO - DX 6000 TE XL diesel</t>
  </si>
  <si>
    <t>GROUPE ELEC. - CAT - 3406 OPEN 320 KVA EN CT 20'</t>
  </si>
  <si>
    <t>GROUPE ELEC. - OLYMPIAN - INSO GEP 33.3-30 KVA</t>
  </si>
  <si>
    <t>GROUPE ELEC. - CAT - C15 OPEN 455 KVA EN CT 20'</t>
  </si>
  <si>
    <t>GROUPE ELEC. - CUMMINS - INSO C0033D5</t>
  </si>
  <si>
    <t>GROUPE ELEC. - CUMMINS - INSO C0066D5</t>
  </si>
  <si>
    <t>GROUPE ELEC. - CAT - INSO C15  500 KVA</t>
  </si>
  <si>
    <t>MAT D ECLAIRAGE - ATLAS COPCO - H4 S</t>
  </si>
  <si>
    <t>GROUPE SOUDURE AUTONOME - LINCOLN - BIG RED 500 500A</t>
  </si>
  <si>
    <t>GROUPE SOUDURE ELECTRIQUE - LINCOLN - 635S</t>
  </si>
  <si>
    <t>GROUPE SOUDURE - SDMO - WELDARC 300 TE XL essence</t>
  </si>
  <si>
    <t>GROUPE SOUDURE - SDMO - WELDARC 300 TDE XL diesel</t>
  </si>
  <si>
    <t>GROUPE SOUDURE - SDMO - VX 180/4 DE XL EW 200 DC diesel</t>
  </si>
  <si>
    <t>CISAILLE - PEDDINGHAUS - 45H</t>
  </si>
  <si>
    <t>CINTREUSE - PEDINGHAUS - 42S</t>
  </si>
  <si>
    <t>NETTOYEUR HP - KARCHER - PRO 10/25-4S HD 380V</t>
  </si>
  <si>
    <t>SABLEUSE - ACF - SE 200  205 LITRES</t>
  </si>
  <si>
    <t>PONT BASCULE - PRECIA MOLEN - 70 T</t>
  </si>
  <si>
    <t>UTILISATEUR</t>
  </si>
  <si>
    <t>MOTOPOMPE - HONDA - WD 20</t>
  </si>
  <si>
    <t>MOTOPOMPE - AIRMEC - HP6 HL80CLE diesel</t>
  </si>
  <si>
    <t>MARQUE</t>
  </si>
  <si>
    <t>TYPE</t>
  </si>
  <si>
    <t>MODEL</t>
  </si>
  <si>
    <t>HONDA</t>
  </si>
  <si>
    <t>AIRMEC</t>
  </si>
  <si>
    <t>CPI</t>
  </si>
  <si>
    <t>URACA</t>
  </si>
  <si>
    <t>ATLAS COPCO</t>
  </si>
  <si>
    <t>KAESER</t>
  </si>
  <si>
    <t>AXAIR</t>
  </si>
  <si>
    <t>MONTABERT</t>
  </si>
  <si>
    <t>TECMAN</t>
  </si>
  <si>
    <t>CAT</t>
  </si>
  <si>
    <t>VARISCO</t>
  </si>
  <si>
    <t>POMPE D EPREUVE</t>
  </si>
  <si>
    <t xml:space="preserve"> RF 702 D/50 40.6L/MN</t>
  </si>
  <si>
    <t>P492</t>
  </si>
  <si>
    <t>P200</t>
  </si>
  <si>
    <t xml:space="preserve"> JS 4-159 G10</t>
  </si>
  <si>
    <t>JS 4-159 G10</t>
  </si>
  <si>
    <t>MC40</t>
  </si>
  <si>
    <t>XAS 67 DD</t>
  </si>
  <si>
    <t>XAS 97 DD</t>
  </si>
  <si>
    <t xml:space="preserve"> XAS 88 DD </t>
  </si>
  <si>
    <t>M 31 G</t>
  </si>
  <si>
    <t>SC 42</t>
  </si>
  <si>
    <t>TRACTOPELLE</t>
  </si>
  <si>
    <t>426 F2</t>
  </si>
  <si>
    <t>428 E</t>
  </si>
  <si>
    <t>428 F</t>
  </si>
  <si>
    <t>PELLE S/PNEU</t>
  </si>
  <si>
    <t>M 317 D2</t>
  </si>
  <si>
    <t>PELLE S/CHENILLE</t>
  </si>
  <si>
    <t>336 DL ME</t>
  </si>
  <si>
    <t>349 DL FG ME</t>
  </si>
  <si>
    <t>329 DL</t>
  </si>
  <si>
    <t>349 D2L ME</t>
  </si>
  <si>
    <t>330 D2L ME</t>
  </si>
  <si>
    <t>326 D2L</t>
  </si>
  <si>
    <t>323 D2L</t>
  </si>
  <si>
    <t>CHARGEUSE</t>
  </si>
  <si>
    <t>966 H</t>
  </si>
  <si>
    <t>938 K</t>
  </si>
  <si>
    <t>950 GC</t>
  </si>
  <si>
    <t>950 L</t>
  </si>
  <si>
    <t>BULL</t>
  </si>
  <si>
    <t>D 7 R</t>
  </si>
  <si>
    <t>NIVELEUSE</t>
  </si>
  <si>
    <t>14 M</t>
  </si>
  <si>
    <t>140 K</t>
  </si>
  <si>
    <t>RENAULT DUSTER 4X4 1.5 DCI phase II Bleu</t>
  </si>
  <si>
    <t>RENAULT</t>
  </si>
  <si>
    <t>LOGAN</t>
  </si>
  <si>
    <t>1.2 ESS phase II</t>
  </si>
  <si>
    <t>TOYOTA</t>
  </si>
  <si>
    <t>RAV 4</t>
  </si>
  <si>
    <t>SANDERO</t>
  </si>
  <si>
    <t xml:space="preserve"> 1.6 ESS phase II Bleu</t>
  </si>
  <si>
    <t>MITSUBISHI</t>
  </si>
  <si>
    <t xml:space="preserve">PAJERO SPORT </t>
  </si>
  <si>
    <t>GLX 4X4 2.5 DID</t>
  </si>
  <si>
    <t>SUZUKI</t>
  </si>
  <si>
    <t>GRAND VITARA</t>
  </si>
  <si>
    <t>JLX 4X4 2.0 ESS</t>
  </si>
  <si>
    <t xml:space="preserve"> 1.6 ESS phase II Gris</t>
  </si>
  <si>
    <t xml:space="preserve"> 1.6 ESS phase II Noir</t>
  </si>
  <si>
    <t>1.6 ESS phase I</t>
  </si>
  <si>
    <t>PEUGEOT</t>
  </si>
  <si>
    <t>COROLLA</t>
  </si>
  <si>
    <t xml:space="preserve">PAJERO  </t>
  </si>
  <si>
    <t>GLS 4X4 V6 ESS</t>
  </si>
  <si>
    <t>4X4 1.5 DCI phase II Bleu</t>
  </si>
  <si>
    <t>4X4 1.5 DCI phase II Blanc</t>
  </si>
  <si>
    <t>4X4 1.5 DCI phase II Gris</t>
  </si>
  <si>
    <t>3008</t>
  </si>
  <si>
    <t>HILUX</t>
  </si>
  <si>
    <t>LAND CRUISER</t>
  </si>
  <si>
    <t>AMBULANCE</t>
  </si>
  <si>
    <t>LODGY</t>
  </si>
  <si>
    <t>CITROEN</t>
  </si>
  <si>
    <t>L 200</t>
  </si>
  <si>
    <t>FUSO</t>
  </si>
  <si>
    <t>BERLINGO</t>
  </si>
  <si>
    <t>HIACE</t>
  </si>
  <si>
    <t>TRACTEUR</t>
  </si>
  <si>
    <t>30 PLACES</t>
  </si>
  <si>
    <t>RENAULT TRUCKS</t>
  </si>
  <si>
    <t>KERAX 330 4X2</t>
  </si>
  <si>
    <t>CAMION BENNE</t>
  </si>
  <si>
    <t>KERAX 380 DXI 6X4</t>
  </si>
  <si>
    <t>PLATEAU HIAB</t>
  </si>
  <si>
    <t>K 380 DXI 6X4</t>
  </si>
  <si>
    <t>KERAX 350 6X4</t>
  </si>
  <si>
    <t>SEMI-REM PORTE ENGINS</t>
  </si>
  <si>
    <t>CAMION REPANDEUR</t>
  </si>
  <si>
    <t>CAMION MALAXEUR</t>
  </si>
  <si>
    <t>K 440 DXI 6X4</t>
  </si>
  <si>
    <t>KERAX 440 DXI 6X4</t>
  </si>
  <si>
    <t>FRUEHAUF</t>
  </si>
  <si>
    <t xml:space="preserve">SEMI-REM PLATEAU </t>
  </si>
  <si>
    <t>34 T</t>
  </si>
  <si>
    <t>DOLL</t>
  </si>
  <si>
    <t>BERTOJA</t>
  </si>
  <si>
    <t>SBT 60 E/20L</t>
  </si>
  <si>
    <t>KERAX 330 DXI 4X2</t>
  </si>
  <si>
    <t>K 330 DXI 4X4</t>
  </si>
  <si>
    <t>CITERNE EAU 20m3</t>
  </si>
  <si>
    <t>CITERNE EAU 18m3</t>
  </si>
  <si>
    <t>KERAX 300 4X4</t>
  </si>
  <si>
    <t>ENTRETIEN MIXTE</t>
  </si>
  <si>
    <t>KERAX 330 DXI 4X4</t>
  </si>
  <si>
    <t>KERAX 380 DXI 6X6</t>
  </si>
  <si>
    <t>CITERNE GO 16m3</t>
  </si>
  <si>
    <t>CAMION ENTRETIEN - RT - K 330.21 DXI 4X4</t>
  </si>
  <si>
    <t xml:space="preserve">ENTRETIEN  </t>
  </si>
  <si>
    <t>GTMR</t>
  </si>
  <si>
    <t>POTAIN</t>
  </si>
  <si>
    <t>386B</t>
  </si>
  <si>
    <t>GRUE A TOUR</t>
  </si>
  <si>
    <t>MD 265</t>
  </si>
  <si>
    <t>SECATOL</t>
  </si>
  <si>
    <t>TEREX</t>
  </si>
  <si>
    <t>GRUE AUTOMOTRICE</t>
  </si>
  <si>
    <t>A 600</t>
  </si>
  <si>
    <t>QUADSTAR 1075</t>
  </si>
  <si>
    <t>MANITOU</t>
  </si>
  <si>
    <t>CHARIOT TELESCOPIQUE</t>
  </si>
  <si>
    <t>MRT 2150+</t>
  </si>
  <si>
    <t>MHT X 790</t>
  </si>
  <si>
    <t>RECYCLEUSE</t>
  </si>
  <si>
    <t>RM 500</t>
  </si>
  <si>
    <t>STREUMASTER</t>
  </si>
  <si>
    <t>EPANDEUR CIMENT</t>
  </si>
  <si>
    <t>SW 10 TC</t>
  </si>
  <si>
    <t>CONCEPT TP</t>
  </si>
  <si>
    <t>GRAVILLONNEUR HYDR</t>
  </si>
  <si>
    <t>CONCERTO</t>
  </si>
  <si>
    <t>VOLVO</t>
  </si>
  <si>
    <t>ABG TITAN</t>
  </si>
  <si>
    <t xml:space="preserve">P 7820 </t>
  </si>
  <si>
    <t>EMULBITUME</t>
  </si>
  <si>
    <t>EMULSION</t>
  </si>
  <si>
    <t>P 7820 C</t>
  </si>
  <si>
    <t>ERMONT</t>
  </si>
  <si>
    <t>TSM 17</t>
  </si>
  <si>
    <t>BOMAG</t>
  </si>
  <si>
    <t>ROULEAU VIBRANT</t>
  </si>
  <si>
    <t>BW 75 H</t>
  </si>
  <si>
    <t>COMPACTEUR TANDEM</t>
  </si>
  <si>
    <t>BW 120 AD-5</t>
  </si>
  <si>
    <t>CB24</t>
  </si>
  <si>
    <t>COMPACTEUR S/PNEU</t>
  </si>
  <si>
    <t>PS 300</t>
  </si>
  <si>
    <t>DYNAPAC</t>
  </si>
  <si>
    <t>COMPACTEUR MIXTE</t>
  </si>
  <si>
    <t>CA 602 D</t>
  </si>
  <si>
    <t>CA 5500 D</t>
  </si>
  <si>
    <t>CORINSA</t>
  </si>
  <si>
    <t>CCR 2135</t>
  </si>
  <si>
    <t>COMPACTEUR SUR PNEU - CORINSA - CCR21.35</t>
  </si>
  <si>
    <t>2135/174-R</t>
  </si>
  <si>
    <t>BPH 80/65 D</t>
  </si>
  <si>
    <t>BW 161 AD-5</t>
  </si>
  <si>
    <t>CW34</t>
  </si>
  <si>
    <t>SECMAIR</t>
  </si>
  <si>
    <t>EUROSPRAYER</t>
  </si>
  <si>
    <t>10 000 L</t>
  </si>
  <si>
    <t>MASSENZA</t>
  </si>
  <si>
    <t>THC 24</t>
  </si>
  <si>
    <t>WIRTGEN</t>
  </si>
  <si>
    <t>MACHINE A COFFRAGE GLISSANT</t>
  </si>
  <si>
    <t>12 SP</t>
  </si>
  <si>
    <t>NORTON</t>
  </si>
  <si>
    <t>LEBON</t>
  </si>
  <si>
    <t>BALAYEUSE TRACTEE</t>
  </si>
  <si>
    <t>145T</t>
  </si>
  <si>
    <t>JOHN DEERE</t>
  </si>
  <si>
    <t>TRACTEUR AGRICOLE</t>
  </si>
  <si>
    <t>5065 E</t>
  </si>
  <si>
    <t>MASSEY FERGUSON</t>
  </si>
  <si>
    <t>6712</t>
  </si>
  <si>
    <t>ELBA</t>
  </si>
  <si>
    <t>CENTRALE A BETON</t>
  </si>
  <si>
    <t>CBT 60</t>
  </si>
  <si>
    <t>STETTER</t>
  </si>
  <si>
    <t>TOUPIE BETON</t>
  </si>
  <si>
    <t>FIORI</t>
  </si>
  <si>
    <t>AUTOBETONNIERE</t>
  </si>
  <si>
    <t>DB 260</t>
  </si>
  <si>
    <t>OUTINORD</t>
  </si>
  <si>
    <t>SIMA</t>
  </si>
  <si>
    <t>DEL 36</t>
  </si>
  <si>
    <t>CISAILLE</t>
  </si>
  <si>
    <t>CEL 42</t>
  </si>
  <si>
    <t>GROUPE ELEC. 180 KVA</t>
  </si>
  <si>
    <t>GROUPE ELEC. 200 KVA</t>
  </si>
  <si>
    <t>GROUPE ELEC. 150 KVA</t>
  </si>
  <si>
    <t>GROUPE ELEC. 135 KVA</t>
  </si>
  <si>
    <t>GROUPE ELEC. 45 KVA</t>
  </si>
  <si>
    <t>SDMO</t>
  </si>
  <si>
    <t>GROUPE ELEC. 320 KVA</t>
  </si>
  <si>
    <t>350 KVA</t>
  </si>
  <si>
    <t>OLYMPIAN</t>
  </si>
  <si>
    <t>GROUPE ELEC. 30 KVA</t>
  </si>
  <si>
    <t>GEPX 33.3</t>
  </si>
  <si>
    <t>GROUPE ELEC. 80 KVA</t>
  </si>
  <si>
    <t>GEP 88.3</t>
  </si>
  <si>
    <t>GROUPE ELEC. 455 KVA</t>
  </si>
  <si>
    <t>500 KVA</t>
  </si>
  <si>
    <t>GROUPE ELEC. 100 KVA</t>
  </si>
  <si>
    <t>CUMMINS</t>
  </si>
  <si>
    <t>GROUPE ELEC. 60 KVA</t>
  </si>
  <si>
    <t>HILIGHT H4 ESF</t>
  </si>
  <si>
    <t>LINCOLN</t>
  </si>
  <si>
    <t xml:space="preserve">BIG RED 500 </t>
  </si>
  <si>
    <t>635 S</t>
  </si>
  <si>
    <t>PEDDINGHAUS</t>
  </si>
  <si>
    <t>45 H</t>
  </si>
  <si>
    <t>CM</t>
  </si>
  <si>
    <t xml:space="preserve">STATION D'ENTRETIEN </t>
  </si>
  <si>
    <t>VERSION 2 INDICE 6</t>
  </si>
  <si>
    <t>LUBRITEM</t>
  </si>
  <si>
    <t>MIXTE</t>
  </si>
  <si>
    <t>GILIBERT</t>
  </si>
  <si>
    <t>KARCHER</t>
  </si>
  <si>
    <t>ACF</t>
  </si>
  <si>
    <t>PERNIN</t>
  </si>
  <si>
    <t>CABINE DE FILTRATION DEPOTAGE</t>
  </si>
  <si>
    <t>32 m3/H</t>
  </si>
  <si>
    <t>PRECIA MOLEN</t>
  </si>
  <si>
    <t>70 TONNES</t>
  </si>
  <si>
    <t>RIVETEUSE - RYME - RY 1000</t>
  </si>
  <si>
    <t>180424.03</t>
  </si>
  <si>
    <t>RYME</t>
  </si>
  <si>
    <t>RY 1000</t>
  </si>
  <si>
    <t>PRESSE</t>
  </si>
  <si>
    <t>100 TONNES</t>
  </si>
  <si>
    <t>PRESSE D'ATELIER - OMCN - 100 T</t>
  </si>
  <si>
    <t>OMCN</t>
  </si>
  <si>
    <t>BRH</t>
  </si>
  <si>
    <t>MOTOPOMPE - VARISCO -  VAR 3-140 G10 MKL23 TROLLEY  110 m3/h</t>
  </si>
  <si>
    <t>VAR 3-140 G10</t>
  </si>
  <si>
    <t>MOTOPOMPE - VARISCO -  VAR 4-140 G10 MLD25 TROLLEY  180 m3/h</t>
  </si>
  <si>
    <t>POMPE A MEMBRANE - CPI - MC40  45 m3/h</t>
  </si>
  <si>
    <t>MOTOPOMPE - CPI - P200  600 m3/h</t>
  </si>
  <si>
    <t>POMPE EPREUVE - URACA - RF 702 D/50  40.6L/MN</t>
  </si>
  <si>
    <t>MOTOPOMPE - CPI - P492  150 m3/h</t>
  </si>
  <si>
    <t>GODET CRIBLEUR - ALLU FRANCE - DS 3-17 TS8</t>
  </si>
  <si>
    <t>ALLU France</t>
  </si>
  <si>
    <t>DS 3-17 TS8</t>
  </si>
  <si>
    <t>SANDERO STEPWAY</t>
  </si>
  <si>
    <t>4X2 1.6 ESS phase III Gris</t>
  </si>
  <si>
    <t>PEUGEOT 3008 ALLURE 1.6 ESS</t>
  </si>
  <si>
    <t>ALLURE 1.6 ESS THP BVA</t>
  </si>
  <si>
    <t xml:space="preserve"> 1.2 ESS phase II Bleu</t>
  </si>
  <si>
    <t>TOYOTA - RAV 4 - 4X2 2.0 ESS</t>
  </si>
  <si>
    <t>4X2 2.0 ESS BVM</t>
  </si>
  <si>
    <t>TOYOTA LAND CRUISER  4X4 SC</t>
  </si>
  <si>
    <t>4X4 SC 4.1 DSL</t>
  </si>
  <si>
    <t>4X4 DC 2.9 DSL MEDIUM</t>
  </si>
  <si>
    <t>MITSUBISHI L200 GL 4x4 DC 2.5 DID</t>
  </si>
  <si>
    <t>GL 4X4 DC 2.5 DID M/T</t>
  </si>
  <si>
    <t>TOYOTA HILUX 4x4 DC 3.0 D LAN25L</t>
  </si>
  <si>
    <t>4X4 DC LAN25L</t>
  </si>
  <si>
    <t>BERLINE - CITROEN - BERLINGO VP 1.2 ESS BVM</t>
  </si>
  <si>
    <t>VP 1.2 ESS BVM</t>
  </si>
  <si>
    <t>TOYOTA HIACE 15 PLACES ( transport personnel)</t>
  </si>
  <si>
    <t>MITSUBISHI FUSO 30 PLACES</t>
  </si>
  <si>
    <t>COMMUTER 4X2 3.0 D 15 PLACES</t>
  </si>
  <si>
    <t>KOBLECO</t>
  </si>
  <si>
    <t>GRUE S/CHENILLES</t>
  </si>
  <si>
    <t>CKS 2500</t>
  </si>
  <si>
    <t>MTX 732 E-E3</t>
  </si>
  <si>
    <t>MRT-X 2150</t>
  </si>
  <si>
    <t>MTX 1440 A E3</t>
  </si>
  <si>
    <t>CHAR. TELESCO. - MANITOU - MTX 1440 A E3  +NACELLE+2POTENCES+FOURCHES</t>
  </si>
  <si>
    <t>CHAR. TELESCO. - MANITOU - MTX 732 - EN15000 - SEE3</t>
  </si>
  <si>
    <t>CHAR. TELESCO. - MANITOU - MHTX 790  +FOURCHES+POTENCE+GODET</t>
  </si>
  <si>
    <t>CHAR. TELESCO. - MANITOU - MRT 2150+. +TREUIL 5T</t>
  </si>
  <si>
    <t>CHAR. TELESCO. - MANITOU - MRTX 2150. +NACELLE+TREUIL+FOURCHES</t>
  </si>
  <si>
    <t>GENIE</t>
  </si>
  <si>
    <t>NACELLE</t>
  </si>
  <si>
    <t>S 105</t>
  </si>
  <si>
    <t>CENTRALE A EMULSION -EMULBITUME - 5 T/h   CT 20'</t>
  </si>
  <si>
    <t>5 T/h</t>
  </si>
  <si>
    <t>COMPACTEUR DE TRANCHEE TELECOMMANDE - BOMAG - BMP8500</t>
  </si>
  <si>
    <t>PLAQUE VIBRANTE TELECOMMANDE - BOMAG - BPH80/65D</t>
  </si>
  <si>
    <t>COMPACTEUR DE TRANCHEE</t>
  </si>
  <si>
    <t>BMP 8500</t>
  </si>
  <si>
    <t>METSO</t>
  </si>
  <si>
    <t>BETONNIERE THERMIQUE - ALTRAD - RB800H</t>
  </si>
  <si>
    <t>ALTRAD</t>
  </si>
  <si>
    <t>BETONNIERE</t>
  </si>
  <si>
    <t>RB 800 H</t>
  </si>
  <si>
    <t>REPANDEUSE - SECMAIR - EUROSPRAYER 10 000L ( sur E91395 )</t>
  </si>
  <si>
    <t>REPANDEUSE - SECMAIR - EUROSPRAYER 10 000L ( sur E91201 )</t>
  </si>
  <si>
    <t>REPANDEUSE - SECMAIR - EUROSPRAYER 10 000L ( sur E90005 )</t>
  </si>
  <si>
    <t>GRAVILLONNEUR HYDR - CONCEPT TP - CONCERTO (sur E51829)</t>
  </si>
  <si>
    <t>GRAVILLONNEUR HYDR - CONCEPT TP - CONCERTO (sur E51930)</t>
  </si>
  <si>
    <t>TOUPIE BETON - STETTER -  AM 7 SHC-BL TYPE 867  (sur E90018)</t>
  </si>
  <si>
    <t>TOUPIE BETON - STETTER -  AM 7 SHC-BL TYPE 867  (sur E90023)</t>
  </si>
  <si>
    <t>TOUPIE BETON - STETTER -  AM 7 SHC-BL TYPE 867  (sur E90021)</t>
  </si>
  <si>
    <t>GROUPE ELEC. - CAT - INSO DE200 EO-180 KVA (Grue à tour)</t>
  </si>
  <si>
    <t>GROUPE ELEC. - CAT - INSO DE220 EO-200 KVA (CAB)</t>
  </si>
  <si>
    <t>GROUPE ELEC. - CAT - INSO DE165 EO-150 KVA ( GTMR)</t>
  </si>
  <si>
    <t>GROUPE ELEC. - CAT - INSO DE165 EO-150 KVA (Base vie)</t>
  </si>
  <si>
    <t>GROUPE ELEC. - CAT - INSO DE150 EO-135 KVA</t>
  </si>
  <si>
    <t>GROUPE ELEC. - CAT - INSO DE50 EO-45 KVA</t>
  </si>
  <si>
    <t>GROUPE ELEC. - CAT - INSO DE88 EO-80 KVA</t>
  </si>
  <si>
    <t>GROUPE ELEC. - CAT - INSO DE110 EO-100 KVA</t>
  </si>
  <si>
    <t>GROUPE ELEC. - CAT - INSO DE50 EO-45 KVA  (chauffe bitume)</t>
  </si>
  <si>
    <t>GROUPE ELEC. - CAT - INSO DE18 EO 16 KVA</t>
  </si>
  <si>
    <t>DE 200 EO</t>
  </si>
  <si>
    <t>DE 220 EO</t>
  </si>
  <si>
    <t>DE 165 EO</t>
  </si>
  <si>
    <t>DE 150 EO</t>
  </si>
  <si>
    <t>DE 50 EO</t>
  </si>
  <si>
    <t>DE 110 EO</t>
  </si>
  <si>
    <t>GROUPE ELEC. 16 KVA</t>
  </si>
  <si>
    <t>DE 18 EO</t>
  </si>
  <si>
    <t>STATION D'ENTRETIEN - CM - VERSION 2 INDICE 6  (sur E99033)</t>
  </si>
  <si>
    <t>COMPRESSEUR - ATLAS COPCO - XAS 67 DD (sur E91098)</t>
  </si>
  <si>
    <t>COMPRESSEUR DIESEL - KAESER - M31G (sur E99033)</t>
  </si>
  <si>
    <t>CAMION REPANDEUR - RT - KERAX 330.21 DXI 4X2 (+ G41075)</t>
  </si>
  <si>
    <t>FONTAINE DE NETTOYAGE - FUCHS - BIOLOGIQUE</t>
  </si>
  <si>
    <t>FUCHS</t>
  </si>
  <si>
    <t xml:space="preserve">FONTAINE DE NETTOYAGE </t>
  </si>
  <si>
    <t>BIOLOGIQUE</t>
  </si>
  <si>
    <t>STATION D'ENTRETIEN MIXTE - GILIBERT - (sur E91318)</t>
  </si>
  <si>
    <t>STATION D'ENTRETIEN MIXTE - LUBRITEM - (sur E91098)</t>
  </si>
  <si>
    <t>CABINE DE DISTRIBUTION DE GASOIL - PERNIN - 32 m3/h</t>
  </si>
  <si>
    <t>MOTOPOMPE DIESEL 200 (sur E91030)</t>
  </si>
  <si>
    <t>LU 2/49</t>
  </si>
  <si>
    <t>2019/135-B</t>
  </si>
  <si>
    <t>ELKON</t>
  </si>
  <si>
    <t>SYSTÈME DE REFROIDISSEMENT D'EAU</t>
  </si>
  <si>
    <t>SYSTÈME DE REFROIDISSEMENT D'EAU - ELKON - (avec I18887)</t>
  </si>
  <si>
    <t>CENTRALE A BETON - ELBA - CBT60  (avec I80001)</t>
  </si>
  <si>
    <t>CITERNE A BITUME - MASSENZA - THC24</t>
  </si>
  <si>
    <t>CITERNE A BITUME</t>
  </si>
  <si>
    <t>COMPACTEUR TANDEM - BOMAG - BW120 AD-5 S</t>
  </si>
  <si>
    <t xml:space="preserve">BW 161 AD-5 </t>
  </si>
  <si>
    <t>BW 120 AD-5 S</t>
  </si>
  <si>
    <t>ROULEAU VIBRANT - BOMAG - BW 75 H-E</t>
  </si>
  <si>
    <t>COMPACTEUR MIXTE - ATLAS COPCO - CA 5500D (+ PDM)</t>
  </si>
  <si>
    <t>G37</t>
  </si>
  <si>
    <t>G27</t>
  </si>
  <si>
    <t>F23</t>
  </si>
  <si>
    <t>CAMION CITERNE A EAU - RT - KERAX 380.34 DXI 6X4 20M3</t>
  </si>
  <si>
    <t>VF634DPA000013976</t>
  </si>
  <si>
    <t>VF631N130LD001820</t>
  </si>
  <si>
    <t>CAMION BENNE - RT - KERAX 380.34 DXI 6X4 14M3 (+ G11070)</t>
  </si>
  <si>
    <t>CAMION BENNE - RT - KERAX 380.34 DXI 6X4 14M3 (+ G11076)</t>
  </si>
  <si>
    <t>VF631N133LD001827</t>
  </si>
  <si>
    <t xml:space="preserve">MITSUBISHI L200 4x4 DC DID </t>
  </si>
  <si>
    <t>MMBJNKL30LH017373</t>
  </si>
  <si>
    <t>3671WWCI01</t>
  </si>
  <si>
    <t>N'DRI</t>
  </si>
  <si>
    <t xml:space="preserve">  </t>
  </si>
  <si>
    <t xml:space="preserve">FAMILLE </t>
  </si>
  <si>
    <t>NUMERO DE SERIES</t>
  </si>
  <si>
    <t xml:space="preserve">IMMATRICULATION </t>
  </si>
  <si>
    <t>VNR (VALEUR NEUF D ACHAT)</t>
  </si>
  <si>
    <t>Année ACHAT</t>
  </si>
  <si>
    <t>Date de démobilisé</t>
  </si>
  <si>
    <t>CATEGORIE</t>
  </si>
  <si>
    <t>ENGIN</t>
  </si>
  <si>
    <t>EN</t>
  </si>
  <si>
    <t>PL</t>
  </si>
  <si>
    <t>TRICYCLE</t>
  </si>
  <si>
    <t>BUREAU</t>
  </si>
  <si>
    <t>PERCEUSE</t>
  </si>
  <si>
    <t>POMPE A EPREUVE</t>
  </si>
  <si>
    <t>GROUPE ELECTROGENE</t>
  </si>
  <si>
    <t>POMPE A GRAISSE</t>
  </si>
  <si>
    <t>SCIE A SOL</t>
  </si>
  <si>
    <t>MEULE</t>
  </si>
  <si>
    <t>VIBREUR</t>
  </si>
  <si>
    <t>MOTO-POMPE</t>
  </si>
  <si>
    <t>PANNEAUX DE BLINDAGE JAUNE</t>
  </si>
  <si>
    <t>PANNEAUX DE BLINDAGE LOCAUX</t>
  </si>
  <si>
    <t>PANNEAU SOLAIRE</t>
  </si>
  <si>
    <t>BERLINE MERCEDES</t>
  </si>
  <si>
    <t xml:space="preserve">PICK UP TOYOTA TUNDRA </t>
  </si>
  <si>
    <t>RENAULT CAPTUR IM SUV</t>
  </si>
  <si>
    <t xml:space="preserve">PICK UP MAZDA BT 50 </t>
  </si>
  <si>
    <t>PICK UP TATA 02 PORTIERES</t>
  </si>
  <si>
    <t xml:space="preserve">PICK UP NISSAN NAVARA </t>
  </si>
  <si>
    <t xml:space="preserve">CITADINE HYUNDAI I10 </t>
  </si>
  <si>
    <t xml:space="preserve">CITADINE TOYOTA VERSO </t>
  </si>
  <si>
    <t xml:space="preserve">CITADINE SUZUKI SWIFT </t>
  </si>
  <si>
    <t>MINI BUS RENAULT MASTER MINI BUS</t>
  </si>
  <si>
    <t>FOURGONNETTE RENAULT KANGOO</t>
  </si>
  <si>
    <t>MERCEDES</t>
  </si>
  <si>
    <t>MAZDA</t>
  </si>
  <si>
    <t>TATA</t>
  </si>
  <si>
    <t>NISSAN</t>
  </si>
  <si>
    <t>HYUNDAI</t>
  </si>
  <si>
    <t>SHIEFING</t>
  </si>
  <si>
    <t>4004HR01</t>
  </si>
  <si>
    <t>4004KT01</t>
  </si>
  <si>
    <t>2907HR01</t>
  </si>
  <si>
    <t>1331KR01</t>
  </si>
  <si>
    <t>2084KX01</t>
  </si>
  <si>
    <t>2082KX01</t>
  </si>
  <si>
    <t>8412GX01</t>
  </si>
  <si>
    <t>8414GX01</t>
  </si>
  <si>
    <t>6468GZ01</t>
  </si>
  <si>
    <t>1198JX01</t>
  </si>
  <si>
    <t>1200JX01</t>
  </si>
  <si>
    <t>1201JX01</t>
  </si>
  <si>
    <t>8980GK01</t>
  </si>
  <si>
    <t>67KS01</t>
  </si>
  <si>
    <t>2873KS01</t>
  </si>
  <si>
    <t>6254GE01</t>
  </si>
  <si>
    <t>559KU01</t>
  </si>
  <si>
    <t>7250GB01</t>
  </si>
  <si>
    <t>1700HS01</t>
  </si>
  <si>
    <t>4445FJ01</t>
  </si>
  <si>
    <t>ABIDJAN</t>
  </si>
  <si>
    <t>GARAGE</t>
  </si>
  <si>
    <t>TOUBA</t>
  </si>
  <si>
    <t>ASSINIE</t>
  </si>
  <si>
    <t>Lieu (CHANTIER-AGENCE )</t>
  </si>
  <si>
    <t>M.JULES KONAN</t>
  </si>
  <si>
    <t>KONAN ADJO EPSE YAO</t>
  </si>
  <si>
    <t>TUO LAZENI</t>
  </si>
  <si>
    <t>KOUAKOU SERGE</t>
  </si>
  <si>
    <t>YAMIEN JEAN ROLAND</t>
  </si>
  <si>
    <t>KONE AICHA</t>
  </si>
  <si>
    <t>ALANGBA KOLOU</t>
  </si>
  <si>
    <t>KOUASSI FRANCK</t>
  </si>
  <si>
    <t>TRAORE KEDEZO</t>
  </si>
  <si>
    <t>YEO DRISSA</t>
  </si>
  <si>
    <t>IRIE BI OLIVIER</t>
  </si>
  <si>
    <t>COULIBALY SIAKA</t>
  </si>
  <si>
    <t>ZOGBA NANCY EPSE YAO</t>
  </si>
  <si>
    <t>PATRIMOINE</t>
  </si>
  <si>
    <t xml:space="preserve"> </t>
  </si>
  <si>
    <t>VL</t>
  </si>
  <si>
    <t>DATE D ACQUISITION</t>
  </si>
  <si>
    <t>BENNE DAEWOO NOVUS</t>
  </si>
  <si>
    <t>BENNE JAC</t>
  </si>
  <si>
    <t>BENNE IVECO</t>
  </si>
  <si>
    <t>BENNE RENAULT</t>
  </si>
  <si>
    <t>FOURGON MERCEDES ATEGO</t>
  </si>
  <si>
    <t>PLATEAU RENAULT</t>
  </si>
  <si>
    <t>PORTE CHAR ATTELABLE DEANGELIS</t>
  </si>
  <si>
    <t>PORTE CHAR VIBERTI</t>
  </si>
  <si>
    <t>TRACTEUR ASTRA</t>
  </si>
  <si>
    <t>DAEWOO</t>
  </si>
  <si>
    <t>JAC</t>
  </si>
  <si>
    <t>IVECO</t>
  </si>
  <si>
    <t>DEANGELIS</t>
  </si>
  <si>
    <t xml:space="preserve">VIBERTI </t>
  </si>
  <si>
    <t>ASTRA</t>
  </si>
  <si>
    <t>2379KT01</t>
  </si>
  <si>
    <t>2773KS01</t>
  </si>
  <si>
    <t>6775KV01</t>
  </si>
  <si>
    <t>7613GN01</t>
  </si>
  <si>
    <t>5862GN01</t>
  </si>
  <si>
    <t>1135GN01</t>
  </si>
  <si>
    <t>7787GZ01</t>
  </si>
  <si>
    <t>5679GN 01</t>
  </si>
  <si>
    <t>3680GK01</t>
  </si>
  <si>
    <t>6876JE012</t>
  </si>
  <si>
    <t>IVOIRE MOTORS</t>
  </si>
  <si>
    <t>CISSE ABOU</t>
  </si>
  <si>
    <t>COULIBALY MOUSSA</t>
  </si>
  <si>
    <t>ESSE ESSE GERARD</t>
  </si>
  <si>
    <t>GUIE BLIKE CLEMENT</t>
  </si>
  <si>
    <t>KONAN ALEXIS</t>
  </si>
  <si>
    <t>KOUADIO ALEXIS</t>
  </si>
  <si>
    <t>BULL D7H</t>
  </si>
  <si>
    <t>CHARGEUSE L956F</t>
  </si>
  <si>
    <t>CHARGEUSE 962 G</t>
  </si>
  <si>
    <t>CHARGEUSE 930 C</t>
  </si>
  <si>
    <t>COMPACTEUR CS 643</t>
  </si>
  <si>
    <t>COMPACTEUR 216 D</t>
  </si>
  <si>
    <t>COMPACTEUR DVK-223</t>
  </si>
  <si>
    <t>COMPACTEUR A MAIN BW75H</t>
  </si>
  <si>
    <t>GRADER 160 H</t>
  </si>
  <si>
    <t>GRADER 14 E</t>
  </si>
  <si>
    <t>PELLE 320 D2L</t>
  </si>
  <si>
    <t>PELLE 320 B</t>
  </si>
  <si>
    <t>PELLE 312 C</t>
  </si>
  <si>
    <t>PELLE 318 B</t>
  </si>
  <si>
    <t>PELLE 61 A</t>
  </si>
  <si>
    <t>TRACTOPELLE 426 F 2</t>
  </si>
  <si>
    <t>TRACTOPELLE 428 E</t>
  </si>
  <si>
    <t>CATERPILLAR</t>
  </si>
  <si>
    <t>SDLG</t>
  </si>
  <si>
    <t>AMMANN</t>
  </si>
  <si>
    <t>CASE</t>
  </si>
  <si>
    <t>SILUE Zana</t>
  </si>
  <si>
    <t>KOUASSI Franck</t>
  </si>
  <si>
    <t>COULIBALY Issa</t>
  </si>
  <si>
    <t>SORO Ezechiel</t>
  </si>
  <si>
    <t>YEO Drissa</t>
  </si>
  <si>
    <t>OUATTARA Bakary</t>
  </si>
  <si>
    <t>ASSEUMAN Evrard</t>
  </si>
  <si>
    <t>TUO Yacouba</t>
  </si>
  <si>
    <t>Chef du garage</t>
  </si>
  <si>
    <t>OUATTARA Seydou</t>
  </si>
  <si>
    <t>ITA-VE0001-BE/22</t>
  </si>
  <si>
    <t>ITA-VE0002-CI/22</t>
  </si>
  <si>
    <t>ITA-VE0003-CI/22</t>
  </si>
  <si>
    <t>ITA-VE0004-CI/22</t>
  </si>
  <si>
    <t>ITA-VE0005-CI/22</t>
  </si>
  <si>
    <t>ITA-VE0006-FO/22</t>
  </si>
  <si>
    <t>ITA-VE0007-FO/22</t>
  </si>
  <si>
    <t>ITA-VE0008-PU/22</t>
  </si>
  <si>
    <t>ITA-VE0009-PU/22</t>
  </si>
  <si>
    <t>ITA-VE0010-PU/22</t>
  </si>
  <si>
    <t>ITA-VE0011-PU/22</t>
  </si>
  <si>
    <t>ITA-VE0012-PU/22</t>
  </si>
  <si>
    <t>ITA-VE0013-PU/22</t>
  </si>
  <si>
    <t>ITA-VE0014-PU/22</t>
  </si>
  <si>
    <t>ITA-VE0015-PU/22</t>
  </si>
  <si>
    <t>ITA-VE0016-PU/22</t>
  </si>
  <si>
    <t>ITA-VE0017-PU/22</t>
  </si>
  <si>
    <t>ITA-VE0018-PU/22</t>
  </si>
  <si>
    <t>ITA-VE0019-SU/22</t>
  </si>
  <si>
    <t>ITA-VE0020-MB/22</t>
  </si>
  <si>
    <t>ITA-VE0021-TI/22</t>
  </si>
  <si>
    <t>ITA-CA0022-BE/22</t>
  </si>
  <si>
    <t>ITA-CA0023-BE/22</t>
  </si>
  <si>
    <t>ITA-CA0024-BE/22</t>
  </si>
  <si>
    <t>ITA-CA0025-BE/22</t>
  </si>
  <si>
    <t>ITA-CA0026-BE/22</t>
  </si>
  <si>
    <t>ITA-CA0027-FO/22</t>
  </si>
  <si>
    <t>ITA-CA0028-PL/22</t>
  </si>
  <si>
    <t>ITA-CA0029-PC/22</t>
  </si>
  <si>
    <t>ITA-CA0030-PC/22</t>
  </si>
  <si>
    <t>ITA-CA031-TR/22</t>
  </si>
  <si>
    <t>ITA-EN0032-BU/22</t>
  </si>
  <si>
    <t>ITA-EN0033-CH/22</t>
  </si>
  <si>
    <t>ITA-EN0034-CH/22</t>
  </si>
  <si>
    <t>ITA-EN0035-CH/22</t>
  </si>
  <si>
    <t>ITA-EN0036-CO/22</t>
  </si>
  <si>
    <t>ITA-EN0037-CO/22</t>
  </si>
  <si>
    <t>ITA-EN0038-CO/22</t>
  </si>
  <si>
    <t>ITA-EN0039-CO/22</t>
  </si>
  <si>
    <t>ITA-EN0040-GR/22</t>
  </si>
  <si>
    <t>ITA-EN0041-GR/22</t>
  </si>
  <si>
    <t>ITA-EN0042-PE/22</t>
  </si>
  <si>
    <t>ITA-EN0043-PE/22</t>
  </si>
  <si>
    <t>ITA-EN0044-PE/22</t>
  </si>
  <si>
    <t>ITA-EN0045-PE/22</t>
  </si>
  <si>
    <t>ITA-EN0046-PE/22</t>
  </si>
  <si>
    <t>ITA-EN0047-PE/22</t>
  </si>
  <si>
    <t>ITA-EN0048-TP/22</t>
  </si>
  <si>
    <t>ITA-EN0049-TP/22</t>
  </si>
  <si>
    <t xml:space="preserve">BRISE BETON </t>
  </si>
  <si>
    <t>RALLONGE ELECTRIQUE 40M</t>
  </si>
  <si>
    <t>MOULE POUR ECHANTILLONNAGE BETON</t>
  </si>
  <si>
    <t>FUT D'EAU</t>
  </si>
  <si>
    <t>PANNEAU DE DETAILS CHANTIER</t>
  </si>
  <si>
    <t>BOSCH</t>
  </si>
  <si>
    <t>FUGEMAX</t>
  </si>
  <si>
    <t>BRENNEMSTUHL</t>
  </si>
  <si>
    <t>PRAMAC PX500</t>
  </si>
  <si>
    <t>FABRICATION ARTISANALE</t>
  </si>
  <si>
    <t>CYCLONE</t>
  </si>
  <si>
    <t>DINQI</t>
  </si>
  <si>
    <t>OHV</t>
  </si>
  <si>
    <t>PACLITE</t>
  </si>
  <si>
    <t>LEON</t>
  </si>
  <si>
    <t>PETIT MATERIEL</t>
  </si>
  <si>
    <t>ASSINIE MARINA</t>
  </si>
  <si>
    <t>ITA-PEM0050-BR/22</t>
  </si>
  <si>
    <t>ITA-PEM0051-BR/22</t>
  </si>
  <si>
    <t>ITA-PEM0052-PE/22</t>
  </si>
  <si>
    <t>ITA-PEM0053-PE/22</t>
  </si>
  <si>
    <t>ITA-PEM0054-POE/22</t>
  </si>
  <si>
    <t>ITA-PEM0055-RA/22</t>
  </si>
  <si>
    <t>ITA-PEM0056-CO/22</t>
  </si>
  <si>
    <t>ITA-PEM0057-GR/22</t>
  </si>
  <si>
    <t>ITA-PEM0058-POG/22</t>
  </si>
  <si>
    <t>ITA-PEM0059-POG/22</t>
  </si>
  <si>
    <t>ITA-PEM0060-POG/22</t>
  </si>
  <si>
    <t>ITA-PEM0061-BE/22</t>
  </si>
  <si>
    <t>ITA-PEM0062-BE/22</t>
  </si>
  <si>
    <t>ITA-PEM0063-BE/22</t>
  </si>
  <si>
    <t>ITA-PEM0064-PA/22</t>
  </si>
  <si>
    <t>ITA-PEM0065-MO/22</t>
  </si>
  <si>
    <t>ITA-PEM0069-VI/22</t>
  </si>
  <si>
    <t>ITA-PEM0074-PS/22</t>
  </si>
  <si>
    <t>ITA-PEM0075-PS/22</t>
  </si>
  <si>
    <t>ITA-PEM0076-PS/22</t>
  </si>
  <si>
    <t>ITA-PEM0079-PAD/22</t>
  </si>
  <si>
    <t>ITA-PEM0066-SC/22</t>
  </si>
  <si>
    <t>ITA-PEM0067-ME/22</t>
  </si>
  <si>
    <t>ITA-PEM0068-VI/22</t>
  </si>
  <si>
    <t>ITA-PEM0070-MOP/22</t>
  </si>
  <si>
    <t>ITA-PEM0071-PBJ/22</t>
  </si>
  <si>
    <t>ITA-PEM0072-PBL/22</t>
  </si>
  <si>
    <t>ITA-PEM0073-PS/22</t>
  </si>
  <si>
    <t>ITA-PEM0077-FUE/22</t>
  </si>
  <si>
    <t>ITA-PEM0078-PAD/22</t>
  </si>
  <si>
    <t>ITA-PEM080-PAD/22</t>
  </si>
  <si>
    <t>ITA-PEM081-PAD/22</t>
  </si>
  <si>
    <t>BINGERVILLE</t>
  </si>
  <si>
    <t xml:space="preserve">Lieu </t>
  </si>
  <si>
    <t>BRISE BETON BOSCH</t>
  </si>
  <si>
    <t>PERCEUSE BOSCH</t>
  </si>
  <si>
    <t>POMPE A EPREUVE FUGEMAX</t>
  </si>
  <si>
    <t>RALLONGE ELECTRIQUE 40M BRENNEMSTUHL</t>
  </si>
  <si>
    <t>COMPACTEUR A MAIN BW75H BOMAG</t>
  </si>
  <si>
    <t>GROUPE ELECTROGENE PRAMAC PX500</t>
  </si>
  <si>
    <t>BETONNIERE FABRICATION ARTISANALE</t>
  </si>
  <si>
    <t>SCIE A SOL CYCLONE</t>
  </si>
  <si>
    <t>VIBREUR OHV</t>
  </si>
  <si>
    <t>VIBREUR PACLITE</t>
  </si>
  <si>
    <t>MOTO-POMPE LEON</t>
  </si>
  <si>
    <t>MM7UP4DB0FW466540</t>
  </si>
  <si>
    <t>Assurance</t>
  </si>
  <si>
    <t>MM7UR4DF9LW055047</t>
  </si>
  <si>
    <t>MBHCZC63S00822568</t>
  </si>
  <si>
    <t>MALA751C4KM029659</t>
  </si>
  <si>
    <t>VF12R0Y1RHW746869</t>
  </si>
  <si>
    <t>2319KT01</t>
  </si>
  <si>
    <t>KLTK6D6F1JK000071</t>
  </si>
  <si>
    <t>Armoire bois plein AO</t>
  </si>
  <si>
    <t>Armoire bois plein bureau Technique</t>
  </si>
  <si>
    <t>Armoire vitrée AO</t>
  </si>
  <si>
    <t>Armoire vitrée bureau Technique</t>
  </si>
  <si>
    <t>Armoire vitrée DG</t>
  </si>
  <si>
    <t>Baffe portative</t>
  </si>
  <si>
    <t>Cafétière DG</t>
  </si>
  <si>
    <t>Camera</t>
  </si>
  <si>
    <t>Chaise bureau administration 01</t>
  </si>
  <si>
    <t>Chaise bureau administration 02</t>
  </si>
  <si>
    <t>Chaise bureau administration 03</t>
  </si>
  <si>
    <t>Chaise bureau comptabilité 01</t>
  </si>
  <si>
    <t>Chaise bureau comptabilité 02</t>
  </si>
  <si>
    <t>Chaise bureau comptabilité 03</t>
  </si>
  <si>
    <t>Chaise bureau DG</t>
  </si>
  <si>
    <t>Chaise bureau  technique 01</t>
  </si>
  <si>
    <t>Chaise bureau  technique 02</t>
  </si>
  <si>
    <t>Chaise bureau  technique 03</t>
  </si>
  <si>
    <t>Chaise visiteur Administration 01</t>
  </si>
  <si>
    <t>Chaise visiteur Administration 02</t>
  </si>
  <si>
    <t>Chaise visiteur comptable</t>
  </si>
  <si>
    <t>Chaise visiteur DG 01</t>
  </si>
  <si>
    <t>Chaise visiteur DG 02</t>
  </si>
  <si>
    <t>Chaise visiteur  Technique 01</t>
  </si>
  <si>
    <t>Chaise visiteur  Technique 02</t>
  </si>
  <si>
    <t xml:space="preserve">Clavier  Administration </t>
  </si>
  <si>
    <t>Clavier Comptable 03</t>
  </si>
  <si>
    <t>Clavier DG</t>
  </si>
  <si>
    <t>Climatiseur administration 01</t>
  </si>
  <si>
    <t>Climatiseur administration 02</t>
  </si>
  <si>
    <t>Climatiseur comptable</t>
  </si>
  <si>
    <t>Climatiseur DG</t>
  </si>
  <si>
    <t>Climatiseur salle d'attente</t>
  </si>
  <si>
    <t>Climatiseur salle de réunion</t>
  </si>
  <si>
    <t xml:space="preserve">Climatiseur sécrétariat </t>
  </si>
  <si>
    <t>Climatiseur technique</t>
  </si>
  <si>
    <t>Commode DG 01</t>
  </si>
  <si>
    <t>Commode DG 02</t>
  </si>
  <si>
    <t>Comptoir sécrétariat</t>
  </si>
  <si>
    <t>Décodeur canal DG</t>
  </si>
  <si>
    <t>Ecran de cameras DG</t>
  </si>
  <si>
    <t>Ecran de télé salle d'attente</t>
  </si>
  <si>
    <t>Ecran de télé DG</t>
  </si>
  <si>
    <t>Ecran d'ordinateur Administration</t>
  </si>
  <si>
    <t>Ecran d'ordinateur Comptabilité 01</t>
  </si>
  <si>
    <t>Ecran d'ordinateur Comptabilité 02</t>
  </si>
  <si>
    <t>Ecran d'ordinateur Comptabilité 03</t>
  </si>
  <si>
    <t>Ecran d'ordinateur DG</t>
  </si>
  <si>
    <t>Fauteuil visiteur 01 DG</t>
  </si>
  <si>
    <t>Réfrigerateur DG</t>
  </si>
  <si>
    <t>Table Bureau Administration 01</t>
  </si>
  <si>
    <t>Table Bureau Administration 02</t>
  </si>
  <si>
    <t>Table bureau DG</t>
  </si>
  <si>
    <t>Unité centrale DG</t>
  </si>
  <si>
    <t>JBZ</t>
  </si>
  <si>
    <t>COMPAC</t>
  </si>
  <si>
    <t>SMART TECHNOLOGY</t>
  </si>
  <si>
    <t>SHARP</t>
  </si>
  <si>
    <t>SAMSUNG</t>
  </si>
  <si>
    <t>HP</t>
  </si>
  <si>
    <t>CIBOX</t>
  </si>
  <si>
    <t xml:space="preserve">NOMBRE </t>
  </si>
  <si>
    <t>LIEU</t>
  </si>
  <si>
    <t>WDD2050431F297748</t>
  </si>
  <si>
    <t>L7STBC22XH1A08227</t>
  </si>
  <si>
    <t>JTDEZ28E803020504</t>
  </si>
  <si>
    <t>MM7UP4DB3FW411497</t>
  </si>
  <si>
    <t>MM7UP4DB9FW414324</t>
  </si>
  <si>
    <t>MNTACUD40Z0600225</t>
  </si>
  <si>
    <t>VF1FDCVH530122348</t>
  </si>
  <si>
    <t>NIVELEUSE 160 H</t>
  </si>
  <si>
    <t>NIVELEUSE 14 E</t>
  </si>
  <si>
    <t>VF6BA07B100003462</t>
  </si>
  <si>
    <t>Table bureau sécrétariat</t>
  </si>
  <si>
    <t>Clavier  Comptable 01</t>
  </si>
  <si>
    <t>Clavier Comptable 02</t>
  </si>
  <si>
    <t>Canapé visiteur DG</t>
  </si>
  <si>
    <t>Chaise salle de reunion 01</t>
  </si>
  <si>
    <t>Chaise salle de reunion 02</t>
  </si>
  <si>
    <t>Chaise salle de reunion 03</t>
  </si>
  <si>
    <t>Chaise salle de reunion 04</t>
  </si>
  <si>
    <t>Chaise salle de reunion 05</t>
  </si>
  <si>
    <t>Chaise salle de reunion 06</t>
  </si>
  <si>
    <t>Chaise salle de reunion 07</t>
  </si>
  <si>
    <t>Chaise salle de reunion 08</t>
  </si>
  <si>
    <t>Chaise salle de reunion 09</t>
  </si>
  <si>
    <t>Chaise salle de reunion 10</t>
  </si>
  <si>
    <t>Chaise salle de reunion 11</t>
  </si>
  <si>
    <t>Chaise salle de reunion 12</t>
  </si>
  <si>
    <t xml:space="preserve">Fauteuil salle de reunion </t>
  </si>
  <si>
    <t xml:space="preserve">Table visiteur DG </t>
  </si>
  <si>
    <t xml:space="preserve">Chaise okplast cuisine 01 </t>
  </si>
  <si>
    <t>Chaise okplast cuisine 02</t>
  </si>
  <si>
    <t>Chaise okplast cuisine 03</t>
  </si>
  <si>
    <t>Chaise okplast cuisine 04</t>
  </si>
  <si>
    <t>Chaise okplast cuisine 05</t>
  </si>
  <si>
    <t xml:space="preserve">Table okplast cuisine </t>
  </si>
  <si>
    <t>micro-ondes severin</t>
  </si>
  <si>
    <t>Réfrigerateur LG cuisine</t>
  </si>
  <si>
    <t>Réfrigerateur Administration</t>
  </si>
  <si>
    <t>unité centrale AO 01</t>
  </si>
  <si>
    <t>unité centrale AO 02</t>
  </si>
  <si>
    <t>Tableau de projection LIGHTWAVE</t>
  </si>
  <si>
    <t>video projecteur SONY</t>
  </si>
  <si>
    <t>Chaise bureau sécrétariat</t>
  </si>
  <si>
    <t>unité centrale sécrétariat</t>
  </si>
  <si>
    <t>Ecran sécrétariat</t>
  </si>
  <si>
    <t>imprimante HP AO</t>
  </si>
  <si>
    <t>imprimante canon AO</t>
  </si>
  <si>
    <t>imprimante xerox AO</t>
  </si>
  <si>
    <t>Ecran hp 01 AO</t>
  </si>
  <si>
    <t>Climatiseur appels d'offres AO</t>
  </si>
  <si>
    <t>Table bureau AO 01</t>
  </si>
  <si>
    <t>Table bureau AO 02</t>
  </si>
  <si>
    <t>Table bureau AO 03</t>
  </si>
  <si>
    <t>Table bureau AO 04</t>
  </si>
  <si>
    <t>Chaise bureau  AO 01</t>
  </si>
  <si>
    <t>Chaise bureau  AO 02</t>
  </si>
  <si>
    <t>Chaise bureau  AO 03</t>
  </si>
  <si>
    <t>Commode AO</t>
  </si>
  <si>
    <t>commode technique</t>
  </si>
  <si>
    <t xml:space="preserve">imprimante hp technique </t>
  </si>
  <si>
    <t>Table technique</t>
  </si>
  <si>
    <t xml:space="preserve">Cafétière technique </t>
  </si>
  <si>
    <t xml:space="preserve">imprimante hp DG </t>
  </si>
  <si>
    <t xml:space="preserve">imprimante Epson administration </t>
  </si>
  <si>
    <t>imprimante hp adminitration</t>
  </si>
  <si>
    <t>imprimante hp comptabilité P2055D</t>
  </si>
  <si>
    <t>imprimante hp comptabilité MFPM177W</t>
  </si>
  <si>
    <t>Unité centrale Comptabilité 01</t>
  </si>
  <si>
    <t>Unité centrale Comptabilité 02</t>
  </si>
  <si>
    <t>Unité centrale Comptabilité 03</t>
  </si>
  <si>
    <t>chaise salle d'attente 01</t>
  </si>
  <si>
    <t>Télévison salle d'attente</t>
  </si>
  <si>
    <t xml:space="preserve">Table centrale </t>
  </si>
  <si>
    <t>DESKTOP-8G3IB23</t>
  </si>
  <si>
    <t>DESKTOP-6NOLI3H</t>
  </si>
  <si>
    <t xml:space="preserve">Mr TUO LAZENI </t>
  </si>
  <si>
    <t>DESKTOP-V6DP904</t>
  </si>
  <si>
    <t>Onduleur AO</t>
  </si>
  <si>
    <t xml:space="preserve">gaziniére fiesta </t>
  </si>
  <si>
    <t>DESKTOP-POLASE7</t>
  </si>
  <si>
    <t>5CD2195085</t>
  </si>
  <si>
    <t>DESKTOP-ODJC51M</t>
  </si>
  <si>
    <t>DESKTOP-35GM006</t>
  </si>
  <si>
    <t>Cafétière cuisine</t>
  </si>
  <si>
    <t xml:space="preserve">Bouteille de GAZ SHELL bleu  cuisine </t>
  </si>
  <si>
    <t xml:space="preserve">Box internet technique </t>
  </si>
  <si>
    <t>SHELL</t>
  </si>
  <si>
    <t>Décodeur canal + salle d'attente</t>
  </si>
  <si>
    <t>LG</t>
  </si>
  <si>
    <t>Fauteuil salle d'attente</t>
  </si>
  <si>
    <t>FIESTA</t>
  </si>
  <si>
    <t>CANON</t>
  </si>
  <si>
    <t>EPSON</t>
  </si>
  <si>
    <t>XEROX</t>
  </si>
  <si>
    <t>OKPLAST</t>
  </si>
  <si>
    <t>SONY</t>
  </si>
  <si>
    <t>SEVERIN</t>
  </si>
  <si>
    <t>LEADDER</t>
  </si>
  <si>
    <t>Ordinateur portable Administration HP</t>
  </si>
  <si>
    <t xml:space="preserve">Ordinateur portable Administration HP </t>
  </si>
  <si>
    <t xml:space="preserve">Ordinateur portable AEP HP </t>
  </si>
  <si>
    <t xml:space="preserve">Ordinateur portable AO HP </t>
  </si>
  <si>
    <t xml:space="preserve">Ordinateur portable ASSAINISSEMENT HP </t>
  </si>
  <si>
    <t>Ordinateur portable DIRECTEUR TECHNIQUE</t>
  </si>
  <si>
    <t xml:space="preserve">Ordinateur portable Garage HP </t>
  </si>
  <si>
    <t xml:space="preserve">Ordinateur portable logistique HP </t>
  </si>
  <si>
    <t>Pérforeuse AO 01</t>
  </si>
  <si>
    <t>Pérforeuse AO 02</t>
  </si>
  <si>
    <t xml:space="preserve">Poubelle cuisine </t>
  </si>
  <si>
    <t>Pérforeuse AO 03</t>
  </si>
  <si>
    <t>Table de reunion</t>
  </si>
  <si>
    <t>Tableau d'afficharge sécrétariat</t>
  </si>
  <si>
    <t xml:space="preserve"> LIGHTWAVE</t>
  </si>
  <si>
    <t>Table comptabilite 01</t>
  </si>
  <si>
    <t>Table comptabilite 02</t>
  </si>
  <si>
    <t>Téléphone fixe  administration 01</t>
  </si>
  <si>
    <t>Téléphone fixe  administration 02</t>
  </si>
  <si>
    <t>Téléphone fixe  sécrétariat</t>
  </si>
  <si>
    <t>Téléphone fixe AO</t>
  </si>
  <si>
    <t>Téléphone fixe bureau téchnique</t>
  </si>
  <si>
    <t>Téléphone fixe comptablité</t>
  </si>
  <si>
    <t xml:space="preserve">Téléphone fixe DG </t>
  </si>
  <si>
    <t>Ordinateur portable Chef chantier Assinie</t>
  </si>
  <si>
    <t>Assinie</t>
  </si>
  <si>
    <t xml:space="preserve">Table bureau Assinie </t>
  </si>
  <si>
    <t>Chaise bureau  Assinie 01</t>
  </si>
  <si>
    <t>Chaise bureau  Assinie 02</t>
  </si>
  <si>
    <t xml:space="preserve">Climatiseur Assinie </t>
  </si>
  <si>
    <t>Direction</t>
  </si>
  <si>
    <t xml:space="preserve">CONTENEUR BUREAU </t>
  </si>
  <si>
    <t>CONTENEUR MAGASIN</t>
  </si>
  <si>
    <t xml:space="preserve">CONTENEUR TOILETTE </t>
  </si>
  <si>
    <t>ASSINIE MARINA EXTENSION</t>
  </si>
  <si>
    <t>NASCO</t>
  </si>
  <si>
    <t>ATL</t>
  </si>
  <si>
    <t>RESIDENCE BAHIA</t>
  </si>
  <si>
    <t>CRS464210E701426</t>
  </si>
  <si>
    <t>MAT374415LSL00019</t>
  </si>
  <si>
    <t>RESDENCE BAHIA</t>
  </si>
  <si>
    <t>BONOUMIN</t>
  </si>
  <si>
    <t xml:space="preserve">AIGUILLE VIBRANTE AVEC MOTEUR </t>
  </si>
  <si>
    <t>MALA751C4KM029662</t>
  </si>
  <si>
    <t>PN</t>
  </si>
  <si>
    <t>MM7UR4DFXNW144743</t>
  </si>
  <si>
    <t>WDB9702581K807552</t>
  </si>
  <si>
    <t>VF6BA02A000019555</t>
  </si>
  <si>
    <t>KLTK6D6F1JK000072</t>
  </si>
  <si>
    <t xml:space="preserve">MINI BUS RENAULT MASTER </t>
  </si>
  <si>
    <t>WJMJ4CS800C025910</t>
  </si>
  <si>
    <t>ZCNH96437FPC03807</t>
  </si>
  <si>
    <t xml:space="preserve">Chaise bureau garage </t>
  </si>
  <si>
    <t xml:space="preserve">Garage </t>
  </si>
  <si>
    <t>DESKTOP-K35J5FS</t>
  </si>
  <si>
    <t>Table bureau Garage</t>
  </si>
  <si>
    <t>VLGL956FPM0622770</t>
  </si>
  <si>
    <t>CAT0962GLBAB00819</t>
  </si>
  <si>
    <t>7FD00049800041</t>
  </si>
  <si>
    <t>4722853120/4051</t>
  </si>
  <si>
    <t>9EJ00824YEAR1980</t>
  </si>
  <si>
    <t>CAT12K1926</t>
  </si>
  <si>
    <t>CAT0320DCZCS00333</t>
  </si>
  <si>
    <t>CAT0320DVZCS00334</t>
  </si>
  <si>
    <t>CAT0320BH7JR03587</t>
  </si>
  <si>
    <t>MAT374415LSL00024</t>
  </si>
  <si>
    <t>5079GN 01</t>
  </si>
  <si>
    <t>5TFAY5F18LX891516</t>
  </si>
  <si>
    <t>MM7UR4DF0LW049766</t>
  </si>
  <si>
    <t>MAT374415LBL00018</t>
  </si>
  <si>
    <t>GROUPE ELECTROGENE OLYMPAIN</t>
  </si>
  <si>
    <t xml:space="preserve">POMPE A EPREUVE </t>
  </si>
  <si>
    <t>TAFIRE</t>
  </si>
  <si>
    <t>PANNEAUX DE BLINDAGE JAUNE42 ELTS</t>
  </si>
  <si>
    <t>PANNEAUX DE BLINDAGE LOCAL</t>
  </si>
  <si>
    <t>PANNEAUX DE COFFRAGE DU CHÂTEAU (06jeux avec des boulon )</t>
  </si>
  <si>
    <t xml:space="preserve">QUANTITES </t>
  </si>
  <si>
    <t>PANNEAUX METALLIQUES DE COFFRAGE DES VOILES ET REGARDS 1,00 X 1,00</t>
  </si>
  <si>
    <t>ONAD BONOUMIN</t>
  </si>
  <si>
    <t xml:space="preserve">STATION TOTAL STONES R25+ ACCESSOIRES (TREPRIED CANNE AVEC REFELCTEUR)
</t>
  </si>
  <si>
    <t xml:space="preserve">COLIERS POUR TUYAUX D'ECHAFFAUDAGE DE CHÂTEAU </t>
  </si>
  <si>
    <t xml:space="preserve">TUYAUX D'ECHAFFAUDAGE </t>
  </si>
  <si>
    <t>N°PARC</t>
  </si>
  <si>
    <t>AFFECTATION</t>
  </si>
  <si>
    <t xml:space="preserve">SEMAINE DANS L'ANNEE </t>
  </si>
  <si>
    <t xml:space="preserve">MOIS </t>
  </si>
  <si>
    <t xml:space="preserve">MOTO-POMPE IMER GRUOP </t>
  </si>
  <si>
    <t>FOSSE SEPTIQUE TOUTES EAUX PEHD-FTE</t>
  </si>
  <si>
    <t>EPURATEUR PERCOLATEUR PEHD-EP</t>
  </si>
  <si>
    <t>CONTENEUR MODULAIRE CIBO STANDAR 28M²</t>
  </si>
  <si>
    <t xml:space="preserve">Climatiseur salle de réunion </t>
  </si>
  <si>
    <t>Bonoumin</t>
  </si>
  <si>
    <t>KARCHER HD8/23G CLASSIC</t>
  </si>
  <si>
    <t>AK-PEM028-KA001-2022</t>
  </si>
  <si>
    <t>AK-PEM028-KA002-2022</t>
  </si>
  <si>
    <t>Chaise salle de reunion 1</t>
  </si>
  <si>
    <t>Chaise salle de reunion 2</t>
  </si>
  <si>
    <t>Chaise salle de reunion 3</t>
  </si>
  <si>
    <t>Chaise salle de reunion 4</t>
  </si>
  <si>
    <t>Chaise salle de reunion 5</t>
  </si>
  <si>
    <t>Chaise salle de reunion 6</t>
  </si>
  <si>
    <t>Chaise salle de reunion 7</t>
  </si>
  <si>
    <t>Chaise salle de reunion 8</t>
  </si>
  <si>
    <t>Chaise salle de reunion 9</t>
  </si>
  <si>
    <t>Chaise salle de bureau 1</t>
  </si>
  <si>
    <t>Chaise salle de bureau 2</t>
  </si>
  <si>
    <t>Chaise salle de bureau 3</t>
  </si>
  <si>
    <t>Chaise salle de bureau 4</t>
  </si>
  <si>
    <t>Chaise salle de bureau 5</t>
  </si>
  <si>
    <t>Chaise salle de bureau 6</t>
  </si>
  <si>
    <t>Chaise salle de bureau 7</t>
  </si>
  <si>
    <t>Chaise salle de bureau 8</t>
  </si>
  <si>
    <t xml:space="preserve">MEULE INGCO </t>
  </si>
  <si>
    <t>MOTO-POMPE HONDA</t>
  </si>
  <si>
    <t xml:space="preserve">TRECHVILLE </t>
  </si>
  <si>
    <t xml:space="preserve">CHARGEUSE SDLG L956F </t>
  </si>
  <si>
    <t>CHARGEUSE SDLG LG933L</t>
  </si>
  <si>
    <t>VLG0933LLN0606189</t>
  </si>
  <si>
    <t>POMPE A EPREUVE AV TRONG GX160</t>
  </si>
  <si>
    <t>POMPE A EPREUVE SKILLMAX</t>
  </si>
  <si>
    <t>MOULE POUR ECHANTILLONNAGE BETON (Qte 6)</t>
  </si>
  <si>
    <t>KEDJA ANNE MARIE</t>
  </si>
  <si>
    <t>BETONNIERE 350L COMPLET + CONVOYEUR (accessoires)</t>
  </si>
  <si>
    <t xml:space="preserve">ASSINIE MARINA </t>
  </si>
  <si>
    <t>ASSINE MARINA EXTANTION</t>
  </si>
  <si>
    <t>AK-VL0004-PICK06-2022</t>
  </si>
  <si>
    <t>AK-VL001</t>
  </si>
  <si>
    <t>AK-VL002</t>
  </si>
  <si>
    <t>AK-VL003</t>
  </si>
  <si>
    <t>AK-VL004</t>
  </si>
  <si>
    <t>AK-VL005</t>
  </si>
  <si>
    <t>AK-PICK001</t>
  </si>
  <si>
    <t>AK-PICK002</t>
  </si>
  <si>
    <t>AK-PICK003</t>
  </si>
  <si>
    <t>AK-PICK004</t>
  </si>
  <si>
    <t>AK-PICK005</t>
  </si>
  <si>
    <t>AK-PICK006</t>
  </si>
  <si>
    <t>AK-PICK007</t>
  </si>
  <si>
    <t>AK-PICK008</t>
  </si>
  <si>
    <t>AK-PICK009</t>
  </si>
  <si>
    <t>AK-PICK010</t>
  </si>
  <si>
    <t>AK-PICK011</t>
  </si>
  <si>
    <t>AK-MB001</t>
  </si>
  <si>
    <t>AK-TR001</t>
  </si>
  <si>
    <t>AK-VL006</t>
  </si>
  <si>
    <t>AK-PL001-BEN02-2022</t>
  </si>
  <si>
    <t>AK-PL001-BEN04-2022</t>
  </si>
  <si>
    <t>AK-PL001-BEN05-2022</t>
  </si>
  <si>
    <t>AK-PL002-FO01-2022</t>
  </si>
  <si>
    <t>AK-PL001</t>
  </si>
  <si>
    <t>AK-PL002</t>
  </si>
  <si>
    <t>AK-PL003</t>
  </si>
  <si>
    <t>AK-PL004</t>
  </si>
  <si>
    <t>AK-PL005</t>
  </si>
  <si>
    <t>AK-PL006</t>
  </si>
  <si>
    <t>AK-PL007</t>
  </si>
  <si>
    <t>AK-PL008</t>
  </si>
  <si>
    <t>AK-PL009</t>
  </si>
  <si>
    <t>AK-PL010</t>
  </si>
  <si>
    <t>NIVEAU TOPO LEICA</t>
  </si>
  <si>
    <t>NIVEAU TOPO BOSCH</t>
  </si>
  <si>
    <t>MIRES DE TOPO DE 5 ML</t>
  </si>
  <si>
    <t>TREPIED  TOPO (1 EN BOIS TROITE )</t>
  </si>
  <si>
    <t>TREPIED  TOPO (EN ALUMINIUM)</t>
  </si>
  <si>
    <t>AK-ENC001</t>
  </si>
  <si>
    <t>AK-ENC002</t>
  </si>
  <si>
    <t>AK-ENC003</t>
  </si>
  <si>
    <t>AK-ENC004</t>
  </si>
  <si>
    <t>AK-ENN001</t>
  </si>
  <si>
    <t>AK-ENN002</t>
  </si>
  <si>
    <t>AK-ENP001</t>
  </si>
  <si>
    <t>AK-ENP002</t>
  </si>
  <si>
    <t>AK-ENP003</t>
  </si>
  <si>
    <t>AK-ENP004</t>
  </si>
  <si>
    <t>AK-ENP005</t>
  </si>
  <si>
    <t>AK-ENP006</t>
  </si>
  <si>
    <t>AK-ENT001</t>
  </si>
  <si>
    <t>AK-ENT002</t>
  </si>
  <si>
    <t>AK-ENB001</t>
  </si>
  <si>
    <t>AK-ENH001</t>
  </si>
  <si>
    <t>AK-ENH002</t>
  </si>
  <si>
    <t>AK-ENH003</t>
  </si>
  <si>
    <t>AK-ENH004</t>
  </si>
  <si>
    <t>AK-PBR001</t>
  </si>
  <si>
    <t>AK-PBR002</t>
  </si>
  <si>
    <t>AK-PPE001</t>
  </si>
  <si>
    <t>AK-PCO001</t>
  </si>
  <si>
    <t>AK-PGR001</t>
  </si>
  <si>
    <t>AK-PGR002</t>
  </si>
  <si>
    <t>AK-PGR003</t>
  </si>
  <si>
    <t>AK-PBE001</t>
  </si>
  <si>
    <t>AK-PBE002</t>
  </si>
  <si>
    <t>AK-PBE003</t>
  </si>
  <si>
    <t>AK-PBE004</t>
  </si>
  <si>
    <t>AK-PBE005</t>
  </si>
  <si>
    <t>AK-PPA001</t>
  </si>
  <si>
    <t>AK-PPE002</t>
  </si>
  <si>
    <t>AK-PPO001</t>
  </si>
  <si>
    <t>AK-PPO002</t>
  </si>
  <si>
    <t>AK-PPO003</t>
  </si>
  <si>
    <t>AK-PPO004</t>
  </si>
  <si>
    <t>AK-PRA001</t>
  </si>
  <si>
    <t>AK-PSC001</t>
  </si>
  <si>
    <t>AK-PME001</t>
  </si>
  <si>
    <t>AK-PME002</t>
  </si>
  <si>
    <t>AK-PVI001</t>
  </si>
  <si>
    <t>AK-PVI002</t>
  </si>
  <si>
    <t>AK-PVI003</t>
  </si>
  <si>
    <t>AK-PVI004</t>
  </si>
  <si>
    <t>AK-PAI001</t>
  </si>
  <si>
    <t>AK-PBJ001</t>
  </si>
  <si>
    <t>AK-PBL001</t>
  </si>
  <si>
    <t>AK-PCC001</t>
  </si>
  <si>
    <t>AK-PAD002</t>
  </si>
  <si>
    <t>AK-PAD001</t>
  </si>
  <si>
    <t>AK-PAD003</t>
  </si>
  <si>
    <t>AK-PAD004</t>
  </si>
  <si>
    <t>AK-PST001</t>
  </si>
  <si>
    <t>AK-PPS001</t>
  </si>
  <si>
    <t>AK-PPS002</t>
  </si>
  <si>
    <t>AK-PPS003</t>
  </si>
  <si>
    <t>AK-PPS004</t>
  </si>
  <si>
    <t>AK-PTH001</t>
  </si>
  <si>
    <t>AK-PKA001</t>
  </si>
  <si>
    <t>AK-PKA002</t>
  </si>
  <si>
    <t>AK-PEM029-NIT001-2022</t>
  </si>
  <si>
    <t>AK-PEM029-NIT002-2022</t>
  </si>
  <si>
    <t>AK-PEM030-MIT002-2022</t>
  </si>
  <si>
    <t>AK-PEM030-MIT003-2022</t>
  </si>
  <si>
    <t>AK-PEM031-TRT001-2022</t>
  </si>
  <si>
    <t>AK-PEM031-TRT002-2022</t>
  </si>
  <si>
    <t>AK-PEM031-TRT003-2022</t>
  </si>
  <si>
    <t>AK-PNT001</t>
  </si>
  <si>
    <t>AK-PNT002</t>
  </si>
  <si>
    <t>AK-PMT001</t>
  </si>
  <si>
    <t>AK-PMT002</t>
  </si>
  <si>
    <t>AK-PMT003</t>
  </si>
  <si>
    <t>AK-PTT001</t>
  </si>
  <si>
    <t>AK-PTT002</t>
  </si>
  <si>
    <t>AK-PTT003</t>
  </si>
  <si>
    <t>AK-CBU001</t>
  </si>
  <si>
    <t>AK-CMA002</t>
  </si>
  <si>
    <t>AK-CMA003</t>
  </si>
  <si>
    <t>AK-CTO004</t>
  </si>
  <si>
    <t>AK-CBU002</t>
  </si>
  <si>
    <t>AK-CTO002</t>
  </si>
  <si>
    <t>AK-CBU003</t>
  </si>
  <si>
    <t>AK-CBU004</t>
  </si>
  <si>
    <t>AK-CMA001</t>
  </si>
  <si>
    <t>AK-CMA004</t>
  </si>
  <si>
    <t>AK-CMA005</t>
  </si>
  <si>
    <t>AK-CMA006</t>
  </si>
  <si>
    <t>AK-CMA007</t>
  </si>
  <si>
    <t>AK-CMA008</t>
  </si>
  <si>
    <t>AK-CMA009</t>
  </si>
  <si>
    <t>AK-CMA010</t>
  </si>
  <si>
    <t>AK-CTO001</t>
  </si>
  <si>
    <t>AK-CTO003</t>
  </si>
  <si>
    <t>AK-CTO005</t>
  </si>
  <si>
    <t>AK-CTO006</t>
  </si>
  <si>
    <t>AK-CTO007</t>
  </si>
  <si>
    <t>AK-CTO008</t>
  </si>
  <si>
    <t>AK-CTO009</t>
  </si>
  <si>
    <t>AK-CTO010</t>
  </si>
  <si>
    <t>AK-CTO011</t>
  </si>
  <si>
    <t>AK-CSR001</t>
  </si>
  <si>
    <t>AK-CBU005</t>
  </si>
  <si>
    <t>AK-CBU006</t>
  </si>
  <si>
    <t>AK-VLF001</t>
  </si>
  <si>
    <t xml:space="preserve">MOTO-POMPE WORMS </t>
  </si>
  <si>
    <t xml:space="preserve">ASSINIE MARINA EXTANTION </t>
  </si>
  <si>
    <t>AK-VL0001-BER001-2022</t>
  </si>
  <si>
    <t>AK-VL0002-CIT001-2022</t>
  </si>
  <si>
    <t>AK-VL0002-CIT002-2022</t>
  </si>
  <si>
    <t>AK-VL0002-CIT003-2022</t>
  </si>
  <si>
    <t>AK-VL0002-CIT004-2022</t>
  </si>
  <si>
    <t>AK-VL0005-SU001-2022</t>
  </si>
  <si>
    <t>AK-VL0003-FO001-2022</t>
  </si>
  <si>
    <t>AK-VL0004-PICK001-2022</t>
  </si>
  <si>
    <t>AK-VL0004-PICK002-2022</t>
  </si>
  <si>
    <t>AK-VL0004-PICK003-2022</t>
  </si>
  <si>
    <t>AK-VL0004-PICK004-2022</t>
  </si>
  <si>
    <t>AK-VL0004-PICK005-2022</t>
  </si>
  <si>
    <t>AK-VL0004-PICK006-2022</t>
  </si>
  <si>
    <t>AK-VL0004-PICK007-2022</t>
  </si>
  <si>
    <t>AK-VL0004-PICK008-2022</t>
  </si>
  <si>
    <t>AK-VL0004-PICK009-2022</t>
  </si>
  <si>
    <t>AK-VL0004-PICK010-2022</t>
  </si>
  <si>
    <t>AK-VL0004-PICK011-2022</t>
  </si>
  <si>
    <t>AK-VL0006-MB001-2022</t>
  </si>
  <si>
    <t>AK-VL0007-TR001-2022</t>
  </si>
  <si>
    <t>AK-PL001-BEN001-2022</t>
  </si>
  <si>
    <t>AK-PL001-BEN002-2022</t>
  </si>
  <si>
    <t>AK-PL001-BEN003-2022</t>
  </si>
  <si>
    <t>AK-PL001-BEN004-2022</t>
  </si>
  <si>
    <t>AK-PL001-BEN005-2022</t>
  </si>
  <si>
    <t>AK-PL002-FO001-2022</t>
  </si>
  <si>
    <t>AK-PL003-PL001-2022</t>
  </si>
  <si>
    <t>AK-PL004-PC001-2022</t>
  </si>
  <si>
    <t>AK-PL004-PC002-2022</t>
  </si>
  <si>
    <t>AK-PL005-TR001-2022</t>
  </si>
  <si>
    <t>AK-EN002-CH002-2022</t>
  </si>
  <si>
    <t>AK-EN002-CH003-2022</t>
  </si>
  <si>
    <t>AK-EN002-CH004-2022</t>
  </si>
  <si>
    <t>AK-EN003-CO001-2022</t>
  </si>
  <si>
    <t>AK-EN003-CO002-2022</t>
  </si>
  <si>
    <t>AK-EN003-CO003-2022</t>
  </si>
  <si>
    <t>AK-EN003-CO004-2022</t>
  </si>
  <si>
    <t>AK-EN004-NV001-2022</t>
  </si>
  <si>
    <t>AK-EN004-NV002-2022</t>
  </si>
  <si>
    <t>AK-EN005-PE001-2022</t>
  </si>
  <si>
    <t>AK-EN005-PE002-2022</t>
  </si>
  <si>
    <t>AK-EN005-PE003-2022</t>
  </si>
  <si>
    <t>AK-EN005-PE004-2022</t>
  </si>
  <si>
    <t>AK-EN005-PE005-2022</t>
  </si>
  <si>
    <t>AK-EN005-PE006-2022</t>
  </si>
  <si>
    <t>AK-EN006-TR001-2022</t>
  </si>
  <si>
    <t>AK-EN006-TR002-2022</t>
  </si>
  <si>
    <t>AK-PEM001-BR001-2022</t>
  </si>
  <si>
    <t>AK-PEM001-BR002-2022</t>
  </si>
  <si>
    <t>AK-PEM002-PE001-2022</t>
  </si>
  <si>
    <t>AK-PEM002-PE002-2022</t>
  </si>
  <si>
    <t>AK-PEM003-POE001-2022</t>
  </si>
  <si>
    <t>AK-PEM003-POE002-2022</t>
  </si>
  <si>
    <t>AK-PEM003-POE003-2022</t>
  </si>
  <si>
    <t>AK-PEM003-POE004-2022</t>
  </si>
  <si>
    <t>AK-PEM004-RA001-2022</t>
  </si>
  <si>
    <t>AK-PEM005-CO001-2022</t>
  </si>
  <si>
    <t>AK-PEM007-GR001-2022</t>
  </si>
  <si>
    <t>AK-PEM007-GR002-2022</t>
  </si>
  <si>
    <t>AK-PEM007-GR003-2022</t>
  </si>
  <si>
    <t>AK-PEM008-POG001-2022</t>
  </si>
  <si>
    <t>AK-PEM009-BE001-2022</t>
  </si>
  <si>
    <t>AK-PEM009-BE002-2022</t>
  </si>
  <si>
    <t>AK-PEM009-BE003-2022</t>
  </si>
  <si>
    <t>AK-PEM009-BE004-2022</t>
  </si>
  <si>
    <t>AK-PEM009-BE005-2022</t>
  </si>
  <si>
    <t>AK-PEM010-PA001-2022</t>
  </si>
  <si>
    <t>AK-PMO001</t>
  </si>
  <si>
    <t>AK-PEM011-SC001-2022</t>
  </si>
  <si>
    <t>AK-PEM012-ME001-2022</t>
  </si>
  <si>
    <t>AK-PEM010-MO002-2022</t>
  </si>
  <si>
    <t>AK-PEM012-ME002-2022</t>
  </si>
  <si>
    <t>AK-PEM013-VI001-2022</t>
  </si>
  <si>
    <t>AK-PEM013-VI002-2022</t>
  </si>
  <si>
    <t>AK-PEM013-VI003-2022</t>
  </si>
  <si>
    <t>AK-PEM013-VI004-2022</t>
  </si>
  <si>
    <t>AK-PEM014-AI001-2022</t>
  </si>
  <si>
    <t>AK-PEM014-AI002-2022</t>
  </si>
  <si>
    <t>AK-PEM015-MOP001-2022</t>
  </si>
  <si>
    <t>AK-PMOP001</t>
  </si>
  <si>
    <t>AK-PEM015-MOP002-2022</t>
  </si>
  <si>
    <t>AK-PMOP002</t>
  </si>
  <si>
    <t>AK-PEM015-MOP003-2022</t>
  </si>
  <si>
    <t>AK-PMOP003</t>
  </si>
  <si>
    <t>AK-PEM015-MOP004-2022</t>
  </si>
  <si>
    <t>AK-PMOP004</t>
  </si>
  <si>
    <t>AK-PEM015-MOP005-2022</t>
  </si>
  <si>
    <t>AK-PMOP005</t>
  </si>
  <si>
    <t>AK-PEM016-PMC001-2022</t>
  </si>
  <si>
    <t>AK-PMC001</t>
  </si>
  <si>
    <t>AK-PEM017-PBJ001-2022</t>
  </si>
  <si>
    <t>AK-PEM018-PBL001-2022</t>
  </si>
  <si>
    <t>AK-PEM019-PCC001-2022</t>
  </si>
  <si>
    <t>AK-PEM020-ST001-2022</t>
  </si>
  <si>
    <t>AK-PEM021-PS001-2022</t>
  </si>
  <si>
    <t>AK-PEM021-PS002-2022</t>
  </si>
  <si>
    <t>AK-PEM021-PS003-2022</t>
  </si>
  <si>
    <t>AK-PEM021-PS004-2022</t>
  </si>
  <si>
    <t>AK-PEM022-FUE001-2022</t>
  </si>
  <si>
    <t>AK-PFUE001</t>
  </si>
  <si>
    <t>AK-PEM023-PAD001-2022</t>
  </si>
  <si>
    <t>AK-PEM023-PAD002-2022</t>
  </si>
  <si>
    <t>AK-PEM023-PAD003-2022</t>
  </si>
  <si>
    <t>AK-PEM023-PAD004-2022</t>
  </si>
  <si>
    <t>AK-PEM024-CTE001-2022</t>
  </si>
  <si>
    <t>AK-PCTE001</t>
  </si>
  <si>
    <t>AK-PEM025-TH001-2022</t>
  </si>
  <si>
    <t>AK-PEM026-FOS001-2022</t>
  </si>
  <si>
    <t>AK-PFOS001</t>
  </si>
  <si>
    <t>AK-PEM026-FOS002-2022</t>
  </si>
  <si>
    <t>AK-PFOS002</t>
  </si>
  <si>
    <t>AK-PEM027-EPU001-2022</t>
  </si>
  <si>
    <t>AK-PEPU001</t>
  </si>
  <si>
    <t>AK-PEM027-EPU002-2022</t>
  </si>
  <si>
    <t>AK-PEPU002</t>
  </si>
  <si>
    <t>AK-MOB01-AR001-2022</t>
  </si>
  <si>
    <t>AK-MAR001</t>
  </si>
  <si>
    <t>AK-MOB01-AR002-2022</t>
  </si>
  <si>
    <t>AK-MAR002</t>
  </si>
  <si>
    <t>AK-MOB01-AR003-2022</t>
  </si>
  <si>
    <t>AK-MOB01-AR004-2022</t>
  </si>
  <si>
    <t>AK-MOB01-AR005-2022</t>
  </si>
  <si>
    <t>AK-MOB02-BA001-2022</t>
  </si>
  <si>
    <t>AK-MAR004</t>
  </si>
  <si>
    <t>AK-MAR003</t>
  </si>
  <si>
    <t>AK-MAR005</t>
  </si>
  <si>
    <t>AK-MBA001</t>
  </si>
  <si>
    <t>AK-MOB03-BG001-2022</t>
  </si>
  <si>
    <t>AK-MBG001</t>
  </si>
  <si>
    <t>AK-MOB04-BI001-2022</t>
  </si>
  <si>
    <t>AK-MBI001</t>
  </si>
  <si>
    <t>AK-MOB05-CAF001-2022</t>
  </si>
  <si>
    <t>AK-MCAF001</t>
  </si>
  <si>
    <t>AK-MOB05-CAF002-2022</t>
  </si>
  <si>
    <t>AK-MCAF002</t>
  </si>
  <si>
    <t>AK-MOB05-CAF003-2022</t>
  </si>
  <si>
    <t>AK-MCAF003</t>
  </si>
  <si>
    <t>AK-MOB06-CAM001-2022</t>
  </si>
  <si>
    <t>AK-MOB07-CAN001-2022</t>
  </si>
  <si>
    <t>AK-MOB08-CH001-2022</t>
  </si>
  <si>
    <t>AK-MCAM001</t>
  </si>
  <si>
    <t>AK-MCAN001</t>
  </si>
  <si>
    <t>AK-MCH001</t>
  </si>
  <si>
    <t>AK-MOB08-CH002-2022</t>
  </si>
  <si>
    <t>AK-MOB08-CH003-2022</t>
  </si>
  <si>
    <t>AK-MOB08-CH004-2022</t>
  </si>
  <si>
    <t>AK-MOB08-CH005-2022</t>
  </si>
  <si>
    <t>AK-MOB08-CH006-2022</t>
  </si>
  <si>
    <t>AK-MOB08-CH007-2022</t>
  </si>
  <si>
    <t>AK-MOB08-CH009-2022</t>
  </si>
  <si>
    <t>AK-MOB08-CH010-2022</t>
  </si>
  <si>
    <t>AK-MOB08-CH011-2022</t>
  </si>
  <si>
    <t>AK-MOB08-CH012-2022</t>
  </si>
  <si>
    <t>AK-MOB08-CH013-2022</t>
  </si>
  <si>
    <t>AK-MOB08-CH014-2022</t>
  </si>
  <si>
    <t>AK-MOB08-CH015-2022</t>
  </si>
  <si>
    <t>AK-MOB08-CH016-2022</t>
  </si>
  <si>
    <t>AK-MOB08-CH017-2022</t>
  </si>
  <si>
    <t>AK-MCH002</t>
  </si>
  <si>
    <t>AK-MCH003</t>
  </si>
  <si>
    <t>AK-MCH004</t>
  </si>
  <si>
    <t>AK-MCH005</t>
  </si>
  <si>
    <t>AK-MCH006</t>
  </si>
  <si>
    <t>AK-MCH007</t>
  </si>
  <si>
    <t>AK-MCH009</t>
  </si>
  <si>
    <t>AK-MCH010</t>
  </si>
  <si>
    <t>AK-MCH011</t>
  </si>
  <si>
    <t>AK-MCH012</t>
  </si>
  <si>
    <t>AK-MCH013</t>
  </si>
  <si>
    <t>AK-MCH014</t>
  </si>
  <si>
    <t>AK-MCH015</t>
  </si>
  <si>
    <t>AK-MCH016</t>
  </si>
  <si>
    <t>AK-MCH017</t>
  </si>
  <si>
    <t>AK-MCH018</t>
  </si>
  <si>
    <t>AK-MOB08-CH019-2022</t>
  </si>
  <si>
    <t>AK-MOB08-CH020-2022</t>
  </si>
  <si>
    <t>AK-MOB08-CH021-2022</t>
  </si>
  <si>
    <t>AK-MOB08-CH022-2022</t>
  </si>
  <si>
    <t>AK-MOB08-CH023-2022</t>
  </si>
  <si>
    <t>AK-MOB08-CH024-2022</t>
  </si>
  <si>
    <t>AK-MOB08-CH025-2022</t>
  </si>
  <si>
    <t>AK-MOB08-CH027-2022</t>
  </si>
  <si>
    <t>AK-MOB08-CH028-2022</t>
  </si>
  <si>
    <t>AK-MOB08-CH029-2022</t>
  </si>
  <si>
    <t>AK-MOB08-CH030-2022</t>
  </si>
  <si>
    <t>AK-MOB08-CH031-2022</t>
  </si>
  <si>
    <t>AK-MOB08-CH032-2022</t>
  </si>
  <si>
    <t>AK-MOB08-CH033-2022</t>
  </si>
  <si>
    <t>AK-MOB08-CH034-2022</t>
  </si>
  <si>
    <t>AK-MOB08-CH018-2022</t>
  </si>
  <si>
    <t>AK-MCH019</t>
  </si>
  <si>
    <t>AK-MCH020</t>
  </si>
  <si>
    <t>AK-MCH021</t>
  </si>
  <si>
    <t>AK-MCH022</t>
  </si>
  <si>
    <t>AK-MCH023</t>
  </si>
  <si>
    <t>AK-MCH024</t>
  </si>
  <si>
    <t>AK-MCH025</t>
  </si>
  <si>
    <t>AK-MCH027</t>
  </si>
  <si>
    <t>AK-MCH028</t>
  </si>
  <si>
    <t>AK-MCH029</t>
  </si>
  <si>
    <t>AK-MCH030</t>
  </si>
  <si>
    <t>AK-MCH031</t>
  </si>
  <si>
    <t>AK-MCH032</t>
  </si>
  <si>
    <t>AK-MCH033</t>
  </si>
  <si>
    <t>AK-MCH034</t>
  </si>
  <si>
    <t>AK-MOB08-CH035-2022</t>
  </si>
  <si>
    <t>AK-MOB08-CH036-2022</t>
  </si>
  <si>
    <t>AK-MOB08-CH037-2022</t>
  </si>
  <si>
    <t>AK-MOB08-CH038-2022</t>
  </si>
  <si>
    <t>AK-MOB08-CH039-2022</t>
  </si>
  <si>
    <t>AK-MOB08-CH040-2022</t>
  </si>
  <si>
    <t>AK-MOB08-CH041-2022</t>
  </si>
  <si>
    <t>AK-MOB08-CH042-2022</t>
  </si>
  <si>
    <t>AK-MOB08-CH043-2022</t>
  </si>
  <si>
    <t>AK-MOB08-CH044-2022</t>
  </si>
  <si>
    <t>AK-MOB08-CH045-2022</t>
  </si>
  <si>
    <t>AK-MOB08-CH046-2022</t>
  </si>
  <si>
    <t>AK-MOB08-CH047-2022</t>
  </si>
  <si>
    <t>AK-MOB08-CH048-2022</t>
  </si>
  <si>
    <t>AK-MOB08-CH049-2022</t>
  </si>
  <si>
    <t>AK-MCH035</t>
  </si>
  <si>
    <t>AK-MCH036</t>
  </si>
  <si>
    <t>AK-MCH037</t>
  </si>
  <si>
    <t>AK-MCH038</t>
  </si>
  <si>
    <t>AK-MCH039</t>
  </si>
  <si>
    <t>AK-MCH040</t>
  </si>
  <si>
    <t>AK-MCH041</t>
  </si>
  <si>
    <t>AK-MCH042</t>
  </si>
  <si>
    <t>AK-MCH043</t>
  </si>
  <si>
    <t>AK-MCH044</t>
  </si>
  <si>
    <t>AK-MCH045</t>
  </si>
  <si>
    <t>AK-MCH046</t>
  </si>
  <si>
    <t>AK-MCH047</t>
  </si>
  <si>
    <t>AK-MCH048</t>
  </si>
  <si>
    <t>AK-MCH049</t>
  </si>
  <si>
    <t>AK-MOB08-CH050-2022</t>
  </si>
  <si>
    <t>AK-MOB08-CH051-2022</t>
  </si>
  <si>
    <t>AK-MOB08-CH052-2022</t>
  </si>
  <si>
    <t>AK-MOB08-CH053-2022</t>
  </si>
  <si>
    <t>AK-MOB08-CH054-2022</t>
  </si>
  <si>
    <t>AK-MOB08-CH055-2022</t>
  </si>
  <si>
    <t>AK-MOB08-CH056-2022</t>
  </si>
  <si>
    <t>AK-MOB08-CH057-2022</t>
  </si>
  <si>
    <t>AK-MOB08-CH058-2022</t>
  </si>
  <si>
    <t>AK-MOB08-CH059-2022</t>
  </si>
  <si>
    <t>AK-MOB08-CH060-2022</t>
  </si>
  <si>
    <t>AK-MOB08-CH061-2022</t>
  </si>
  <si>
    <t>AK-MOB08-CH062-2022</t>
  </si>
  <si>
    <t>AK-MOB08-CH063-2022</t>
  </si>
  <si>
    <t>AK-MOB08-CH064-2022</t>
  </si>
  <si>
    <t>AK-MOB08-CH065-2022</t>
  </si>
  <si>
    <t>AK-MCH050</t>
  </si>
  <si>
    <t>AK-MCH051</t>
  </si>
  <si>
    <t>AK-MCH052</t>
  </si>
  <si>
    <t>AK-MCH053</t>
  </si>
  <si>
    <t>AK-MCH054</t>
  </si>
  <si>
    <t>AK-MCH055</t>
  </si>
  <si>
    <t>AK-MCH056</t>
  </si>
  <si>
    <t>AK-MCH057</t>
  </si>
  <si>
    <t>AK-MCH058</t>
  </si>
  <si>
    <t>AK-MCH059</t>
  </si>
  <si>
    <t>AK-MCH061</t>
  </si>
  <si>
    <t>AK-MCH060</t>
  </si>
  <si>
    <t>AK-MCH062</t>
  </si>
  <si>
    <t>AK-MCH064</t>
  </si>
  <si>
    <t>AK-MCH063</t>
  </si>
  <si>
    <t>AK-MCH065</t>
  </si>
  <si>
    <t>AK-MOB09-CL001-2022</t>
  </si>
  <si>
    <t>AK-MOB09-CL002-2022</t>
  </si>
  <si>
    <t>AK-MOB09-CL003-2022</t>
  </si>
  <si>
    <t>AK-MOB09-CL004-2022</t>
  </si>
  <si>
    <t>AK-MOB09-CL005-2022</t>
  </si>
  <si>
    <t>AK-MOB10-CLM001-2022</t>
  </si>
  <si>
    <t>AK-MOB10-CLM002-2022</t>
  </si>
  <si>
    <t>AK-MOB10-CLM003-2022</t>
  </si>
  <si>
    <t>AK-MOB10-CLM005-2022</t>
  </si>
  <si>
    <t>AK-MOB10-CLM004-2022</t>
  </si>
  <si>
    <t>AK-MOB10-CLM006-2022</t>
  </si>
  <si>
    <t>AK-MOB10-CLM007-2022</t>
  </si>
  <si>
    <t>AK-MOB10-CLM008-2022</t>
  </si>
  <si>
    <t>AK-MOB10-CLM009-2022</t>
  </si>
  <si>
    <t>AK-MOB10-CLM010-2022</t>
  </si>
  <si>
    <t>AK-MOB10-CLM011-2022</t>
  </si>
  <si>
    <t>AK-MCL001</t>
  </si>
  <si>
    <t>AK-MCL002</t>
  </si>
  <si>
    <t>AK-MCL003</t>
  </si>
  <si>
    <t>AK-MCL004</t>
  </si>
  <si>
    <t>AK-MCL005</t>
  </si>
  <si>
    <t>AK-MCLM001</t>
  </si>
  <si>
    <t>AK-MCLM002</t>
  </si>
  <si>
    <t>AK-MCLM003</t>
  </si>
  <si>
    <t>AK-MCLM005</t>
  </si>
  <si>
    <t>AK-MCLM004</t>
  </si>
  <si>
    <t>AK-MCLM006</t>
  </si>
  <si>
    <t>AK-MCLM007</t>
  </si>
  <si>
    <t>AK-MCLM008</t>
  </si>
  <si>
    <t>AK-MCLM009</t>
  </si>
  <si>
    <t>AK-MCLM010</t>
  </si>
  <si>
    <t>AK-MCLM011</t>
  </si>
  <si>
    <t>AK-MOB10-CLM012-2022</t>
  </si>
  <si>
    <t>AK-MOB10-CLM013-2022</t>
  </si>
  <si>
    <t>AK-MOB10-CLM014-2022</t>
  </si>
  <si>
    <t>AK-MOB10-CLM015-2022</t>
  </si>
  <si>
    <t>AK-MOB11-CO001-2022</t>
  </si>
  <si>
    <t>AK-MOB11-CO002-2022</t>
  </si>
  <si>
    <t>AK-MOB11-CO003-2022</t>
  </si>
  <si>
    <t>AK-MOB11-CO004-2022</t>
  </si>
  <si>
    <t>AK-MOB12-COT001-2022</t>
  </si>
  <si>
    <t>AK-MCLM012</t>
  </si>
  <si>
    <t>AK-MCLM013</t>
  </si>
  <si>
    <t>AK-MCLM014</t>
  </si>
  <si>
    <t>AK-MCLM015</t>
  </si>
  <si>
    <t>AK-MCO001</t>
  </si>
  <si>
    <t>AK-MCO002</t>
  </si>
  <si>
    <t>AK-MCO003</t>
  </si>
  <si>
    <t>AK-MCO004</t>
  </si>
  <si>
    <t>AK-MCOT001</t>
  </si>
  <si>
    <t>AK-MOB13-DE001-2022</t>
  </si>
  <si>
    <t>AK-MOB13-DE002-2022</t>
  </si>
  <si>
    <t>AK-MOB14-EC001-2022</t>
  </si>
  <si>
    <t>AK-MOB14-EC002-2022</t>
  </si>
  <si>
    <t>AK-MOB14-EC003-2022</t>
  </si>
  <si>
    <t>AK-MOB14-EC004-2022</t>
  </si>
  <si>
    <t>AK-MOB14-EC005-2022</t>
  </si>
  <si>
    <t>AK-MOB14-EC006-2022</t>
  </si>
  <si>
    <t>AK-MOB14-EC007-2022</t>
  </si>
  <si>
    <t>AK-MOB14-EC008-2022</t>
  </si>
  <si>
    <t>AK-MOB14-EC009-2022</t>
  </si>
  <si>
    <t>AK-MOB14-EC010-2022</t>
  </si>
  <si>
    <t>AK-MOB14-EC011-2022</t>
  </si>
  <si>
    <t>AK-MOB15-FA001-2022</t>
  </si>
  <si>
    <t>AK-MOB15-FA002-2022</t>
  </si>
  <si>
    <t>AK-MDE001</t>
  </si>
  <si>
    <t>AK-MDE002</t>
  </si>
  <si>
    <t>AK-MEC001</t>
  </si>
  <si>
    <t>AK-MEC002</t>
  </si>
  <si>
    <t>AK-MEC003</t>
  </si>
  <si>
    <t>AK-MEC004</t>
  </si>
  <si>
    <t>AK-MEC005</t>
  </si>
  <si>
    <t>AK-MEC006</t>
  </si>
  <si>
    <t>AK-MEC007</t>
  </si>
  <si>
    <t>AK-MEC008</t>
  </si>
  <si>
    <t>AK-MEC009</t>
  </si>
  <si>
    <t>AK-MEC010</t>
  </si>
  <si>
    <t>AK-MEC011</t>
  </si>
  <si>
    <t>AK-MFA001</t>
  </si>
  <si>
    <t>AK-MFA002</t>
  </si>
  <si>
    <t>AK-MFA003</t>
  </si>
  <si>
    <t>AK-MOB15-FA003-2022</t>
  </si>
  <si>
    <t>AK-MOB15-FA004-2022</t>
  </si>
  <si>
    <t>AK-MOB16-GA001-2022</t>
  </si>
  <si>
    <t>AK-MOB17-IM001-2022</t>
  </si>
  <si>
    <t>AK-MOB17-IM002-2022</t>
  </si>
  <si>
    <t>AK-MOB17-IM003-2022</t>
  </si>
  <si>
    <t>AK-MOB17-IM004-2022</t>
  </si>
  <si>
    <t>AK-MOB17-IM005-2022</t>
  </si>
  <si>
    <t>AK-MOB17-IM006-2022</t>
  </si>
  <si>
    <t>AK-MOB17-IM007-2022</t>
  </si>
  <si>
    <t>AK-MOB17-IM008-2022</t>
  </si>
  <si>
    <t>AK-MOB17-IM009-2022</t>
  </si>
  <si>
    <t>AK-MOB18-MI001-2022</t>
  </si>
  <si>
    <t>AK-MOB19-ON001-2022</t>
  </si>
  <si>
    <t>AK-MOB20-OR001-2022</t>
  </si>
  <si>
    <t>AK-MFA004</t>
  </si>
  <si>
    <t>AK-MGA001</t>
  </si>
  <si>
    <t>AK-MIM001</t>
  </si>
  <si>
    <t>AK-MIM002</t>
  </si>
  <si>
    <t>AK-MIM003</t>
  </si>
  <si>
    <t>AK-MIM004</t>
  </si>
  <si>
    <t>AK-MIM005</t>
  </si>
  <si>
    <t>AK-MIM006</t>
  </si>
  <si>
    <t>AK-MIM007</t>
  </si>
  <si>
    <t>AK-MIM008</t>
  </si>
  <si>
    <t>AK-MIM009</t>
  </si>
  <si>
    <t>AK-MMI001</t>
  </si>
  <si>
    <t>AK-MON001</t>
  </si>
  <si>
    <t>AK-MOR001</t>
  </si>
  <si>
    <t>AK-MOB20-OR002-2022</t>
  </si>
  <si>
    <t>AK-MOB20-OR003-2022</t>
  </si>
  <si>
    <t>AK-MOB20-OR004-2022</t>
  </si>
  <si>
    <t>AK-MOB20-OR005-2022</t>
  </si>
  <si>
    <t>AK-MOB20-OR006-2022</t>
  </si>
  <si>
    <t>AK-MOB20-OR007-2022</t>
  </si>
  <si>
    <t>AK-MOB20-OR008-2022</t>
  </si>
  <si>
    <t>AK-MOB20-OR009-2022</t>
  </si>
  <si>
    <t>AK-MOB20-OR010-2022</t>
  </si>
  <si>
    <t>AK-MOB21-PE001-2022</t>
  </si>
  <si>
    <t>AK-MOB21-PE002-2022</t>
  </si>
  <si>
    <t>AK-MOB21-PE003-2022</t>
  </si>
  <si>
    <t>AK-MOB22-PO001-2022</t>
  </si>
  <si>
    <t>AK-MOB23-RE001-2022</t>
  </si>
  <si>
    <t>AK-MOB23-RE002-2022</t>
  </si>
  <si>
    <t>AK-MOB23-RE003-2022</t>
  </si>
  <si>
    <t>AK-MOR002</t>
  </si>
  <si>
    <t>AK-MOR003</t>
  </si>
  <si>
    <t>AK-MOR004</t>
  </si>
  <si>
    <t>AK-MOR005</t>
  </si>
  <si>
    <t>AK-MOR006</t>
  </si>
  <si>
    <t>AK-MOR007</t>
  </si>
  <si>
    <t>AK-MOR008</t>
  </si>
  <si>
    <t>AK-MOR009</t>
  </si>
  <si>
    <t>AK-MOR010</t>
  </si>
  <si>
    <t>AK-MPE001</t>
  </si>
  <si>
    <t>AK-MPE002</t>
  </si>
  <si>
    <t>AK-MPE003</t>
  </si>
  <si>
    <t>AK-MPO001</t>
  </si>
  <si>
    <t>AK-MRE001</t>
  </si>
  <si>
    <t>AK-MRE002</t>
  </si>
  <si>
    <t>AK-MRE003</t>
  </si>
  <si>
    <t>AK-MOB24-TA001-2022</t>
  </si>
  <si>
    <t>AK-MOB24-TA002-2022</t>
  </si>
  <si>
    <t>AK-MOB24-TA003-2022</t>
  </si>
  <si>
    <t>AK-MOB24-TA004-2022</t>
  </si>
  <si>
    <t>AK-MOB24-TA005-2022</t>
  </si>
  <si>
    <t>AK-MOB24-TA006-2022</t>
  </si>
  <si>
    <t>AK-MOB24-TA007-2022</t>
  </si>
  <si>
    <t>AK-MOB24-TA008-2022</t>
  </si>
  <si>
    <t>AK-MOB24-TA009-2022</t>
  </si>
  <si>
    <t>AK-MOB24-TA010-2022</t>
  </si>
  <si>
    <t>AK-MOB24-TA011-2022</t>
  </si>
  <si>
    <t>AK-MOB24-TA012-2022</t>
  </si>
  <si>
    <t>AK-MOB24-TA013-2022</t>
  </si>
  <si>
    <t>AK-MTA001</t>
  </si>
  <si>
    <t>AK-MTA002</t>
  </si>
  <si>
    <t>AK-MTA003</t>
  </si>
  <si>
    <t>AK-MTA004</t>
  </si>
  <si>
    <t>AK-MTA005</t>
  </si>
  <si>
    <t>AK-MTA006</t>
  </si>
  <si>
    <t>AK-MTA007</t>
  </si>
  <si>
    <t>AK-MTA008</t>
  </si>
  <si>
    <t>AK-MTA009</t>
  </si>
  <si>
    <t>AK-MTA010</t>
  </si>
  <si>
    <t>AK-MTA011</t>
  </si>
  <si>
    <t>AK-MTA012</t>
  </si>
  <si>
    <t>AK-MTA013</t>
  </si>
  <si>
    <t>AK-MOB24-TA014-2022</t>
  </si>
  <si>
    <t>AK-MTA014</t>
  </si>
  <si>
    <t>AK-MOB24-TA015-2022</t>
  </si>
  <si>
    <t>AK-MOB24-TA016-2022</t>
  </si>
  <si>
    <t>AK-MOB24-TA017-2022</t>
  </si>
  <si>
    <t>AK-MOB24-TAB001-2022</t>
  </si>
  <si>
    <t>AK-MOB24-TAB002-2022</t>
  </si>
  <si>
    <t>AK-MOB25-TE001-2022</t>
  </si>
  <si>
    <t>AK-MOB25-TE002-2022</t>
  </si>
  <si>
    <t>AK-MOB25-TE003-2022</t>
  </si>
  <si>
    <t>AK-MOB25-TE004-2022</t>
  </si>
  <si>
    <t>AK-MOB25-TE005-2022</t>
  </si>
  <si>
    <t>AK-MOB25-TE006-2022</t>
  </si>
  <si>
    <t>AK-MOB25-TE007-2022</t>
  </si>
  <si>
    <t>AK-MOB26-TV001-2022</t>
  </si>
  <si>
    <t>AK-MOB27-UC001-2022</t>
  </si>
  <si>
    <t>AK-MOB27-UC002-2022</t>
  </si>
  <si>
    <t>AK-MOB27-UC003-2022</t>
  </si>
  <si>
    <t>AK-MTA015</t>
  </si>
  <si>
    <t>AK-MTA016</t>
  </si>
  <si>
    <t>AK-MTA017</t>
  </si>
  <si>
    <t>AK-MTAB001</t>
  </si>
  <si>
    <t>AK-MTAB002</t>
  </si>
  <si>
    <t>AK-MTE001</t>
  </si>
  <si>
    <t>AK-MTE002</t>
  </si>
  <si>
    <t>AK-MTE003</t>
  </si>
  <si>
    <t>AK-MTE004</t>
  </si>
  <si>
    <t>AK-MTE005</t>
  </si>
  <si>
    <t>AK-MTE006</t>
  </si>
  <si>
    <t>AK-MTE007</t>
  </si>
  <si>
    <t>AK-MTV001</t>
  </si>
  <si>
    <t>AK-MUC001</t>
  </si>
  <si>
    <t>AK-MUC002</t>
  </si>
  <si>
    <t>AK-MUC003</t>
  </si>
  <si>
    <t>AK-MOB27-UC004-2022</t>
  </si>
  <si>
    <t>AK-MOB27-UC005-2022</t>
  </si>
  <si>
    <t>AK-MOB27-UC006-2022</t>
  </si>
  <si>
    <t>AK-MOB27-UC007-2022</t>
  </si>
  <si>
    <t>AK-MOB28-VIP001-2022</t>
  </si>
  <si>
    <t>AK-MUC004</t>
  </si>
  <si>
    <t>AK-MUC005</t>
  </si>
  <si>
    <t>AK-MUC006</t>
  </si>
  <si>
    <t>AK-MUC007</t>
  </si>
  <si>
    <t>AK-MVIP001</t>
  </si>
  <si>
    <t>AK-CO001-BU001-2022</t>
  </si>
  <si>
    <t>AK-CO001-BU002-2022</t>
  </si>
  <si>
    <t>AK-CO001-BU003-2022</t>
  </si>
  <si>
    <t>AK-CO001-BU004-2022</t>
  </si>
  <si>
    <t>AK-CO001-BU005-2022</t>
  </si>
  <si>
    <t>AK-CO001-BU006-2022</t>
  </si>
  <si>
    <t>AK-CO002-MA001-2022</t>
  </si>
  <si>
    <t>AK-CO002-MA002-2022</t>
  </si>
  <si>
    <t>AK-CO002-MA003-2022</t>
  </si>
  <si>
    <t>AK-CO003-MA004-2022</t>
  </si>
  <si>
    <t>AK-CO003-MA005-2022</t>
  </si>
  <si>
    <t>AK-CO003-MA006-2022</t>
  </si>
  <si>
    <t>AK-CO003-MA007-2022</t>
  </si>
  <si>
    <t>AK-CO002-MA008-2022</t>
  </si>
  <si>
    <t>AK-CO003-MA009-2022</t>
  </si>
  <si>
    <t>AK-CO003-MA010-2022</t>
  </si>
  <si>
    <t>AK-CO004-TO001-2022</t>
  </si>
  <si>
    <t>AK-CO004-TO002-2022</t>
  </si>
  <si>
    <t>AK-CO004-TO003-2022</t>
  </si>
  <si>
    <t>AK-CO004-TO004-2022</t>
  </si>
  <si>
    <t>AK-CO004-TO005-2022</t>
  </si>
  <si>
    <t>AK-CO004-TO006-2022</t>
  </si>
  <si>
    <t>AK-CO004-TO007-2022</t>
  </si>
  <si>
    <t>AK-CO004-TO008-2022</t>
  </si>
  <si>
    <t>AK-CO004-TO009-2022</t>
  </si>
  <si>
    <t>AK-CO004-TO010-2022</t>
  </si>
  <si>
    <t>AK-CO004-TO011-2022</t>
  </si>
  <si>
    <t>AK-CO005-SR001-2022</t>
  </si>
  <si>
    <t>AK-EN001-BU001-2022</t>
  </si>
  <si>
    <t>AK-EN002-CH001-2022</t>
  </si>
  <si>
    <t>FUT DE 1000L</t>
  </si>
  <si>
    <t>AK-PEM022-FUE002-2022</t>
  </si>
  <si>
    <t>AK-PEM022-FUE003-2022</t>
  </si>
  <si>
    <t>AK-PEM022-FUE004-2022</t>
  </si>
  <si>
    <t>AK-PEM022-FUE005-2022</t>
  </si>
  <si>
    <t>AK-PEM022-FUE006-2022</t>
  </si>
  <si>
    <t>AK-PEM022-FUE007-2022</t>
  </si>
  <si>
    <t>AK-PFUE002</t>
  </si>
  <si>
    <t>AK-PFUE003</t>
  </si>
  <si>
    <t>AK-PFUE004</t>
  </si>
  <si>
    <t>AK-PFUE005</t>
  </si>
  <si>
    <t>AK-PFUE006</t>
  </si>
  <si>
    <t>AK-PFUE007</t>
  </si>
  <si>
    <t>AK-PAI002</t>
  </si>
  <si>
    <t>AK-PFUE008</t>
  </si>
  <si>
    <t>AK-PEM022-FUE008-2022</t>
  </si>
  <si>
    <t>AK-PPOG001</t>
  </si>
  <si>
    <t>AK-PPOG002</t>
  </si>
  <si>
    <t xml:space="preserve">POMPE GAZOLE AVEC COMPTEUR </t>
  </si>
  <si>
    <t>AK-PEM008-PGC001-2022</t>
  </si>
  <si>
    <t>AK-PEM008-POG002-2022</t>
  </si>
  <si>
    <t>AK-PGC001</t>
  </si>
  <si>
    <t>AK-PEM008-PGC003-2022</t>
  </si>
  <si>
    <t xml:space="preserve">FUT DE 1000L GASOIL </t>
  </si>
  <si>
    <t xml:space="preserve">ASSINIE MARINA  </t>
  </si>
  <si>
    <t>BRISE BETON BOSCH ET MOTEUR</t>
  </si>
  <si>
    <t>legende</t>
  </si>
  <si>
    <t>resdance bahia</t>
  </si>
  <si>
    <t>garage</t>
  </si>
  <si>
    <t xml:space="preserve">EKDS/ITA Tafire </t>
  </si>
  <si>
    <t xml:space="preserve">assinie marina </t>
  </si>
  <si>
    <t>assinie marina extansion</t>
  </si>
  <si>
    <t xml:space="preserve">touba </t>
  </si>
  <si>
    <t>AK-PGC002</t>
  </si>
  <si>
    <t>ASSINIE MARINA(reparation)</t>
  </si>
  <si>
    <t>PANNEAUX METALLIQUES DE COFFRAGE DES VOILES ET REGARDS 1,00 X 0,5</t>
  </si>
  <si>
    <t>PANNEAUX METALLIQUES DE COFFRAGE DES VOILES ET REGARDS 2,00 X 0,5</t>
  </si>
  <si>
    <t>PANNEAUX METALLIQUES DE COFFRAGE DES VOILES ET REGARDS 1m50</t>
  </si>
  <si>
    <t>PANNEAUX METALLIQUES DE COFFRAGE DES VOILES ET REGARDS 1m80</t>
  </si>
  <si>
    <t>AK-MOB17-IM010-2022</t>
  </si>
  <si>
    <t>AK-MIM010</t>
  </si>
  <si>
    <t>imprimante canon adminitration MF742CDW</t>
  </si>
  <si>
    <t>PANNEAU DE SIGNALISATION (RALENTISEMENT 40 KM)</t>
  </si>
  <si>
    <t>PANNEAU DE SIGNALISATION (RALENTISEMENT 30 KM)</t>
  </si>
  <si>
    <t>PANNEAU DE SIGNALISATION (RALENTISEMENT 20 KM)</t>
  </si>
  <si>
    <t>PANNEAU DE SIGNALISATION (ATTENTION TRAVAUX)</t>
  </si>
  <si>
    <t>PANNEAU DE SIGNALISATION (ROUTE BARRE)</t>
  </si>
  <si>
    <t>PANNEAU DE SIGNALISATION (SORTIE D'ENGIN)</t>
  </si>
  <si>
    <t>PANNEAU DE SIGNALISATION (DEVIATION A DROITE)</t>
  </si>
  <si>
    <t>PANNEAU DE SIGNALISATION (DEVIATION A GAUCHE)</t>
  </si>
  <si>
    <t>PANNEAU DE SIGNALISATION(ACCES INTERDIT)</t>
  </si>
  <si>
    <t>ESCALIE RAYONNAGE 9 MARCHES  HT 3,97M TUBESCA</t>
  </si>
  <si>
    <t xml:space="preserve">PALAN DE 3Tonnes </t>
  </si>
  <si>
    <t>PANNEAUX METALLIQUES DE COFFRAGE DES VOILES ET REGARDS 1,00 X 1,75</t>
  </si>
  <si>
    <t>PANNEAUX METALLIQUES DE COFFRAGE DES VOILES ET REGARDS 1,00 X 1,50</t>
  </si>
  <si>
    <t xml:space="preserve">BONOUMIN </t>
  </si>
  <si>
    <t>PANNEAUX METALLIQUES DE COFFRAGE DES VOILES ET REGARDS 1,00 X1,80</t>
  </si>
  <si>
    <t>GROUPE ELECTROGENE PRIMAC PX500</t>
  </si>
  <si>
    <t xml:space="preserve">RAIL METALIQUE </t>
  </si>
  <si>
    <t xml:space="preserve">PISTOLETS ORANGE COFFRAGE </t>
  </si>
  <si>
    <t>ENSEMBLE CONE D'ABRANHAM</t>
  </si>
  <si>
    <t>ELINGUE CHAINE DE LEVAGE 4 M</t>
  </si>
  <si>
    <t xml:space="preserve">RALONGE DE PANNEAU DE COFFRAGE JAUNE </t>
  </si>
  <si>
    <t>VERIN DE PANNEAU DE COFFRAGE JAUNE</t>
  </si>
  <si>
    <t>ADAPTATEUR DE PANNEAU DE COFFRAGE JAUNE</t>
  </si>
  <si>
    <t xml:space="preserve">AXE DE PANNEAU DE COFFRAGE JAUNE </t>
  </si>
  <si>
    <t xml:space="preserve">CLE DE PANNEAU DE COFFRAGE JAUNE </t>
  </si>
  <si>
    <t>Hisense</t>
  </si>
  <si>
    <t>KARTCHER HD8/23G CLASSIC</t>
  </si>
  <si>
    <t xml:space="preserve">date depart </t>
  </si>
  <si>
    <t xml:space="preserve">AIGUILLE VIBRANTE </t>
  </si>
  <si>
    <t xml:space="preserve"> MOTEUR VIBREUR</t>
  </si>
  <si>
    <t xml:space="preserve">MOTO-POMPE </t>
  </si>
  <si>
    <t>FUT A EAU 1000L</t>
  </si>
  <si>
    <t>AK-CH001</t>
  </si>
  <si>
    <t>AK-CH002</t>
  </si>
  <si>
    <t>AK-CH003</t>
  </si>
  <si>
    <t>AK-CH004</t>
  </si>
  <si>
    <t>AK-CH005</t>
  </si>
  <si>
    <t>FOSSE SEPTIQUE TOUTES EAUX PEHD-FTE 5M</t>
  </si>
  <si>
    <t>ETA-PELL5</t>
  </si>
  <si>
    <t>ETA-PELL6</t>
  </si>
  <si>
    <t>ITA-FO01</t>
  </si>
  <si>
    <t>N° MATERIEL
CODE</t>
  </si>
  <si>
    <t>KOUASSI PHILIPPE</t>
  </si>
  <si>
    <t>DOBLY FRANCK</t>
  </si>
  <si>
    <t>KAMAGATE BAFEMO</t>
  </si>
  <si>
    <t>YOPLO FRANK</t>
  </si>
  <si>
    <t>MPOUTO</t>
  </si>
  <si>
    <t>ETAT</t>
  </si>
  <si>
    <t>AK-BER01</t>
  </si>
  <si>
    <t>AK-CIT01</t>
  </si>
  <si>
    <t xml:space="preserve">CAKDINE HYUNDAI I10 </t>
  </si>
  <si>
    <t>AK-CIT02</t>
  </si>
  <si>
    <t>AK-CIT03</t>
  </si>
  <si>
    <t xml:space="preserve">CAKDINE SUZUKI SWIFT </t>
  </si>
  <si>
    <t>AK-CIT04</t>
  </si>
  <si>
    <t xml:space="preserve">CAKDINE TOYOTA VERSO </t>
  </si>
  <si>
    <t>AK-REN01</t>
  </si>
  <si>
    <t>AK-PICK01</t>
  </si>
  <si>
    <t>AK-PICK02</t>
  </si>
  <si>
    <t>AK-PICK03</t>
  </si>
  <si>
    <t>AK-PICK04</t>
  </si>
  <si>
    <t>AK-PICK05</t>
  </si>
  <si>
    <t>AK-PICK06</t>
  </si>
  <si>
    <t>AK-PICK07</t>
  </si>
  <si>
    <t>AK-PICK08</t>
  </si>
  <si>
    <t>AK-PICK09</t>
  </si>
  <si>
    <t>AK-PICK10</t>
  </si>
  <si>
    <t>AK-PICK11</t>
  </si>
  <si>
    <t>AK-MIB01</t>
  </si>
  <si>
    <t>AK-TRIC01</t>
  </si>
  <si>
    <t>AK-CIT05</t>
  </si>
  <si>
    <t>AK-BEN01</t>
  </si>
  <si>
    <t>AK-BEN02</t>
  </si>
  <si>
    <t>AK-BEN03</t>
  </si>
  <si>
    <t>AK-BEN04</t>
  </si>
  <si>
    <t>AK-BEN05</t>
  </si>
  <si>
    <t>AK-PLAT01</t>
  </si>
  <si>
    <t>AK-PCH01</t>
  </si>
  <si>
    <t>AK-TRAC01</t>
  </si>
  <si>
    <t>AK-BUL01</t>
  </si>
  <si>
    <t>AK-CHG01</t>
  </si>
  <si>
    <t>AK-CPT01</t>
  </si>
  <si>
    <t>AK-CPT02</t>
  </si>
  <si>
    <t>AK-CPT03</t>
  </si>
  <si>
    <t>AK-CPT04</t>
  </si>
  <si>
    <t>AK-TPL01</t>
  </si>
  <si>
    <t>AK-TPL02</t>
  </si>
  <si>
    <t>AKT</t>
  </si>
  <si>
    <t>AK-PELL1</t>
  </si>
  <si>
    <t>AK-PELL2</t>
  </si>
  <si>
    <t>AK-PELL3</t>
  </si>
  <si>
    <t>AK-PELL4</t>
  </si>
  <si>
    <t>AK-BRB01</t>
  </si>
  <si>
    <t>AK-BRB02</t>
  </si>
  <si>
    <t>AK-PERC01</t>
  </si>
  <si>
    <t>AK-PERC02</t>
  </si>
  <si>
    <t>AK-PERC03</t>
  </si>
  <si>
    <t>AK-RALE01</t>
  </si>
  <si>
    <t>AK-RALE02</t>
  </si>
  <si>
    <t>AK-GPE01</t>
  </si>
  <si>
    <t>AK-GPE02</t>
  </si>
  <si>
    <t>AK-GPE03</t>
  </si>
  <si>
    <t>AK-PAG01</t>
  </si>
  <si>
    <t>AK-PAG02</t>
  </si>
  <si>
    <t>AK-PGC02</t>
  </si>
  <si>
    <t>AK-BET01</t>
  </si>
  <si>
    <t>AK-BET02</t>
  </si>
  <si>
    <t>AK-BET03</t>
  </si>
  <si>
    <t>AK-BET04</t>
  </si>
  <si>
    <t>AK-BET05</t>
  </si>
  <si>
    <t>AK-BET06</t>
  </si>
  <si>
    <t>AK-PAL01</t>
  </si>
  <si>
    <t>AK-PAL02</t>
  </si>
  <si>
    <t>AK-MO01</t>
  </si>
  <si>
    <t>AK-ME01</t>
  </si>
  <si>
    <t>AK-ME02</t>
  </si>
  <si>
    <t>AK-MTP01</t>
  </si>
  <si>
    <t>AK-MTP02</t>
  </si>
  <si>
    <t>AK-MTP03</t>
  </si>
  <si>
    <t>AK-MTP04</t>
  </si>
  <si>
    <t>AK-MTP05</t>
  </si>
  <si>
    <t>AK-MTP06</t>
  </si>
  <si>
    <t>AK-PMC1</t>
  </si>
  <si>
    <t>AK-PMC2</t>
  </si>
  <si>
    <t>AK-PMC3</t>
  </si>
  <si>
    <t>AK-PMC4</t>
  </si>
  <si>
    <t>AK-PMC5</t>
  </si>
  <si>
    <t>AK-PMC6</t>
  </si>
  <si>
    <t>AK-PBJ01</t>
  </si>
  <si>
    <t>AK-PBL01</t>
  </si>
  <si>
    <t>AK-PCG01</t>
  </si>
  <si>
    <t>AK-RMT01</t>
  </si>
  <si>
    <t>AK-EMT01</t>
  </si>
  <si>
    <t>AK-POC01</t>
  </si>
  <si>
    <t>AK-PS01</t>
  </si>
  <si>
    <t>AK-FUE01</t>
  </si>
  <si>
    <t>AK-FUG01</t>
  </si>
  <si>
    <t>AK-PDS01</t>
  </si>
  <si>
    <t>AK-PDS02</t>
  </si>
  <si>
    <t>AK-PDS03</t>
  </si>
  <si>
    <t>AK-PDS05</t>
  </si>
  <si>
    <t>AK-PDS06</t>
  </si>
  <si>
    <t>AK-PDS07</t>
  </si>
  <si>
    <t>AK-PDS08</t>
  </si>
  <si>
    <t>AK-PDS09</t>
  </si>
  <si>
    <t>AK-PDS10</t>
  </si>
  <si>
    <t>AK-CTE01</t>
  </si>
  <si>
    <t>AK-TUY1</t>
  </si>
  <si>
    <t>AK-TUE1</t>
  </si>
  <si>
    <t>AK-FOS01</t>
  </si>
  <si>
    <t>AK-FOS03</t>
  </si>
  <si>
    <t>AK-EPU01</t>
  </si>
  <si>
    <t>AK-EPU02</t>
  </si>
  <si>
    <t>AK-KCH01</t>
  </si>
  <si>
    <t>AK-KCH02</t>
  </si>
  <si>
    <t>AK-NTO01</t>
  </si>
  <si>
    <t>AK-MT01</t>
  </si>
  <si>
    <t>AK-MT02</t>
  </si>
  <si>
    <t>AK-MT03</t>
  </si>
  <si>
    <t>AK-TRT01</t>
  </si>
  <si>
    <t>AK-TRT02</t>
  </si>
  <si>
    <t>AK-TRT03</t>
  </si>
  <si>
    <t>AK-TRT04</t>
  </si>
  <si>
    <t>AK-TC01</t>
  </si>
  <si>
    <t>AK-TT01</t>
  </si>
  <si>
    <t>AK-EDL01</t>
  </si>
  <si>
    <t>AK-ECA01</t>
  </si>
  <si>
    <t>AK-ESC01</t>
  </si>
  <si>
    <t>AK-VPC01</t>
  </si>
  <si>
    <t>AK-RPC01</t>
  </si>
  <si>
    <t>AK-APC01</t>
  </si>
  <si>
    <t>AK-AXC01</t>
  </si>
  <si>
    <t>AK-CPC01</t>
  </si>
  <si>
    <t>AK-CLAV01</t>
  </si>
  <si>
    <t>AK-CLAV02</t>
  </si>
  <si>
    <t>AK-CLAV04</t>
  </si>
  <si>
    <t>AK-CLAV03</t>
  </si>
  <si>
    <t>AK-CLAV05</t>
  </si>
  <si>
    <t>AK-ECR05</t>
  </si>
  <si>
    <t>AK-ECR06</t>
  </si>
  <si>
    <t>AK-ECR08</t>
  </si>
  <si>
    <t>AK-ECR04</t>
  </si>
  <si>
    <t>AK-ECR07</t>
  </si>
  <si>
    <t>AK-ECR09</t>
  </si>
  <si>
    <t>AK-IMP01</t>
  </si>
  <si>
    <t>AK-IMP02</t>
  </si>
  <si>
    <t>AK-IMP03</t>
  </si>
  <si>
    <t>AK-ORD01</t>
  </si>
  <si>
    <t>AK-ORD02</t>
  </si>
  <si>
    <t>AK-ORD03</t>
  </si>
  <si>
    <t>AK-ORD07</t>
  </si>
  <si>
    <t>AK-ORD04</t>
  </si>
  <si>
    <t>AK-ORD05</t>
  </si>
  <si>
    <t>AK-ORD06</t>
  </si>
  <si>
    <t>AK-ORD08</t>
  </si>
  <si>
    <t>AK-ORD09</t>
  </si>
  <si>
    <t>AK-ORD10</t>
  </si>
  <si>
    <t>AK-ARM01</t>
  </si>
  <si>
    <t>AK-ARM02</t>
  </si>
  <si>
    <t>AK-ARM03</t>
  </si>
  <si>
    <t>AK-ARM04</t>
  </si>
  <si>
    <t>AK-ARM05</t>
  </si>
  <si>
    <t>AK-BAFP1</t>
  </si>
  <si>
    <t>AK-CHB001</t>
  </si>
  <si>
    <t>AK-CHB002</t>
  </si>
  <si>
    <t>AK-CHB003</t>
  </si>
  <si>
    <t>AK-CHB004</t>
  </si>
  <si>
    <t>AK-CHB005</t>
  </si>
  <si>
    <t>AK-CHB006</t>
  </si>
  <si>
    <t>AK-CHB007</t>
  </si>
  <si>
    <t>AK-CHB008</t>
  </si>
  <si>
    <t>AK-CHB009</t>
  </si>
  <si>
    <t>AK-CHB010</t>
  </si>
  <si>
    <t>AK-CHB011</t>
  </si>
  <si>
    <t>AK-CHB012</t>
  </si>
  <si>
    <t>AK-CHB013</t>
  </si>
  <si>
    <t>AK-CHB014</t>
  </si>
  <si>
    <t>AK-CHB015</t>
  </si>
  <si>
    <t>AK-CHB016</t>
  </si>
  <si>
    <t>AK-CHB017</t>
  </si>
  <si>
    <t>AK-CLIM01</t>
  </si>
  <si>
    <t>AK-CLIM02</t>
  </si>
  <si>
    <t>AK-CLIM03</t>
  </si>
  <si>
    <t>AK-CLIM04</t>
  </si>
  <si>
    <t>AK-CLIM05</t>
  </si>
  <si>
    <t>AK-CLIM06</t>
  </si>
  <si>
    <t>AK-CLIM07</t>
  </si>
  <si>
    <t>AK-CLIM08</t>
  </si>
  <si>
    <t>AK-ECR01</t>
  </si>
  <si>
    <t>AK-ECR02</t>
  </si>
  <si>
    <t>AK-ECR03</t>
  </si>
  <si>
    <t>AK-TAB01</t>
  </si>
  <si>
    <t>AK-TAB02</t>
  </si>
  <si>
    <t>AK-TAB03</t>
  </si>
  <si>
    <t>AK-TAB04</t>
  </si>
  <si>
    <t>AK-TAB05</t>
  </si>
  <si>
    <t>AK-TAB06</t>
  </si>
  <si>
    <t>AK-TAB07</t>
  </si>
  <si>
    <t>AK-TAB08</t>
  </si>
  <si>
    <t>AK-TBL01</t>
  </si>
  <si>
    <t>AK-TBL02</t>
  </si>
  <si>
    <t>AK-TEL01</t>
  </si>
  <si>
    <t>AK-TEL02</t>
  </si>
  <si>
    <t>AK-TEL03</t>
  </si>
  <si>
    <t>AK-TEL04</t>
  </si>
  <si>
    <t>AK-TEL05</t>
  </si>
  <si>
    <t>AK-TEL06</t>
  </si>
  <si>
    <t>AK-TEL07</t>
  </si>
  <si>
    <t>AK-CBU01</t>
  </si>
  <si>
    <t>AK-CBU02</t>
  </si>
  <si>
    <t>AK-CBU03</t>
  </si>
  <si>
    <t>AK-CBU04</t>
  </si>
  <si>
    <t>AK-CBU05</t>
  </si>
  <si>
    <t>AK-CBU06</t>
  </si>
  <si>
    <t>AK-CMA01</t>
  </si>
  <si>
    <t>AK-CMA02</t>
  </si>
  <si>
    <t>AK-CMA03</t>
  </si>
  <si>
    <t>AK-CMA04</t>
  </si>
  <si>
    <t>AK-CMA05</t>
  </si>
  <si>
    <t>AK-CMA06</t>
  </si>
  <si>
    <t>AK-CMA08</t>
  </si>
  <si>
    <t>AK-CMA09</t>
  </si>
  <si>
    <t>AK-CMA10</t>
  </si>
  <si>
    <t>AK-CTL01</t>
  </si>
  <si>
    <t>AK-CTL02</t>
  </si>
  <si>
    <t>AK-CTL03</t>
  </si>
  <si>
    <t>AK-CTL04</t>
  </si>
  <si>
    <t>AK-CTL05</t>
  </si>
  <si>
    <t>AK-CTL06</t>
  </si>
  <si>
    <t>AK-CTL07</t>
  </si>
  <si>
    <t>AK-CTL08</t>
  </si>
  <si>
    <t>AK-CTL09</t>
  </si>
  <si>
    <t>AK-CTL10</t>
  </si>
  <si>
    <t>AK-CMC01</t>
  </si>
  <si>
    <t>EMPLACEMENT</t>
  </si>
  <si>
    <t>AK-BIT01</t>
  </si>
  <si>
    <t>OBSERVATION</t>
  </si>
  <si>
    <t>AK-ETQ01</t>
  </si>
  <si>
    <t>Etiquetteuss Dymo LM16</t>
  </si>
  <si>
    <t>DYMO</t>
  </si>
  <si>
    <t>DIRECTION</t>
  </si>
  <si>
    <t>SERVICE LOGISTIQUE</t>
  </si>
  <si>
    <t>YOPLO</t>
  </si>
  <si>
    <t>BON</t>
  </si>
  <si>
    <t>AK-MPR01</t>
  </si>
  <si>
    <t>Multiprise 3 ports 230V DG-TFB03K</t>
  </si>
  <si>
    <t>BOITE A STYLO</t>
  </si>
  <si>
    <t>AK-PERF01</t>
  </si>
  <si>
    <t>Perforeuse Atlas NS 0800901  Modele/ AS-BM-242</t>
  </si>
  <si>
    <t>ATLAS</t>
  </si>
  <si>
    <t>SALLE DIRECTION TECH</t>
  </si>
  <si>
    <t>Perforeuse NVUS B425</t>
  </si>
  <si>
    <t>NOVUS</t>
  </si>
  <si>
    <t xml:space="preserve">Armoire bois plein </t>
  </si>
  <si>
    <t>AK-MPR02</t>
  </si>
  <si>
    <t>AK-STAB01</t>
  </si>
  <si>
    <t>MAADE</t>
  </si>
  <si>
    <t>Table de bureau</t>
  </si>
  <si>
    <t xml:space="preserve">Table Visiteur </t>
  </si>
  <si>
    <t>Table bureau</t>
  </si>
  <si>
    <t>Stabilisateur MAADE RPS-2000va</t>
  </si>
  <si>
    <t>Ordinateur portable CORE i5 LENOVO</t>
  </si>
  <si>
    <t>LENOVO</t>
  </si>
  <si>
    <t>MAUVAIS ETAT</t>
  </si>
  <si>
    <t>Ordinateur portable HP Probook 4530s Core I3</t>
  </si>
  <si>
    <t>Ecran Ordinateur HP LV 2011</t>
  </si>
  <si>
    <t>BON - RESERVE</t>
  </si>
  <si>
    <t>AK-UNC01</t>
  </si>
  <si>
    <t>Unité Centrale hp pro CORE i3</t>
  </si>
  <si>
    <t>RESERVE</t>
  </si>
  <si>
    <t>APPEL D'OFFRES</t>
  </si>
  <si>
    <t>Climatiseur SAMSUNG</t>
  </si>
  <si>
    <t>Ordinateur portable HP CORE i5</t>
  </si>
  <si>
    <t>Téléphone fixe  Gigaset DA610</t>
  </si>
  <si>
    <t>GIGASET DA610</t>
  </si>
  <si>
    <t>SERVICE APPELS D'OFFRES</t>
  </si>
  <si>
    <t>AK-MPR03</t>
  </si>
  <si>
    <t>AK-MPR04</t>
  </si>
  <si>
    <t>Multiprise  5 ports</t>
  </si>
  <si>
    <t xml:space="preserve">Armoire bois plein bureau </t>
  </si>
  <si>
    <t>KIT Baffe portative</t>
  </si>
  <si>
    <t>TAMPON</t>
  </si>
  <si>
    <t>AK-TAMP01</t>
  </si>
  <si>
    <t>Ordinateur portable INTEL CORE i5</t>
  </si>
  <si>
    <t>ASSISTANT QHSE</t>
  </si>
  <si>
    <t>CISSE KARIM</t>
  </si>
  <si>
    <t>Multiprise APC BLANC 5 ports</t>
  </si>
  <si>
    <t>AK-MPR05</t>
  </si>
  <si>
    <t>Multiprise APC NOIR 5 ports</t>
  </si>
  <si>
    <t xml:space="preserve">Armoire vitrée </t>
  </si>
  <si>
    <t>AK-FAB01</t>
  </si>
  <si>
    <t>AK-FAB02</t>
  </si>
  <si>
    <t>AK-FAB03</t>
  </si>
  <si>
    <t>AK-FAB04</t>
  </si>
  <si>
    <t>MAUVAIS</t>
  </si>
  <si>
    <t>DIRECTION TECHNIQUE</t>
  </si>
  <si>
    <t>KOUAKOU SERGES</t>
  </si>
  <si>
    <t>TUYO LAZENI</t>
  </si>
  <si>
    <t xml:space="preserve">Chaise bureau </t>
  </si>
  <si>
    <t>Fauteil de Bureau</t>
  </si>
  <si>
    <t>YAMINEN JEAN ROLAND</t>
  </si>
  <si>
    <t>AK-FAB05</t>
  </si>
  <si>
    <t>Climatiseur SMART</t>
  </si>
  <si>
    <t>SMART</t>
  </si>
  <si>
    <t>AK-SERV01</t>
  </si>
  <si>
    <t>Serveur Informatique 1</t>
  </si>
  <si>
    <t>Imprimante HP Q3672A</t>
  </si>
  <si>
    <t>AK-MPR06</t>
  </si>
  <si>
    <t>AK-MPR07</t>
  </si>
  <si>
    <t>Box Internet Orange</t>
  </si>
  <si>
    <t>AK-SWIT01</t>
  </si>
  <si>
    <t>Switch PBX PLUG 101-ORANGE</t>
  </si>
  <si>
    <t>AK-FAB06</t>
  </si>
  <si>
    <t>AK-FAB07</t>
  </si>
  <si>
    <t>SALLE D'ATTENTE</t>
  </si>
  <si>
    <t>AK-FAB08</t>
  </si>
  <si>
    <t xml:space="preserve">BON  </t>
  </si>
  <si>
    <t>Ecran de Télé LG</t>
  </si>
  <si>
    <t>Ecran de Télé Hisense</t>
  </si>
  <si>
    <t>Table Visiteur Vitrée</t>
  </si>
  <si>
    <t>AK-DIFF01</t>
  </si>
  <si>
    <t>DIFFUSEUR DE PARFUM (AIR WICK)</t>
  </si>
  <si>
    <t>AIR WICK</t>
  </si>
  <si>
    <t>AK-DECT01</t>
  </si>
  <si>
    <t>Décodeur de Télé</t>
  </si>
  <si>
    <t>AK-IMP04</t>
  </si>
  <si>
    <t>Imprimante HP Officejet 7612</t>
  </si>
  <si>
    <t>ASSISTANTE DIRECTION</t>
  </si>
  <si>
    <t>Téléphone fixe PANASONIC</t>
  </si>
  <si>
    <t>PANASONIC</t>
  </si>
  <si>
    <t>ASSISTANT DE DIRECTION</t>
  </si>
  <si>
    <t>Téléphone fixe SIEMENS</t>
  </si>
  <si>
    <t>SIEMENS</t>
  </si>
  <si>
    <t xml:space="preserve">Ecran Ordinateur HP </t>
  </si>
  <si>
    <t>ASSISTANT DIRECTION</t>
  </si>
  <si>
    <t>Clavier d'Ordinateur HP n: 597737-L31</t>
  </si>
  <si>
    <t>Clavier d'Ordinateur HP n: 539130-051</t>
  </si>
  <si>
    <t>AK-SRO01</t>
  </si>
  <si>
    <t>Souris d'Ordinateur HP : 672652-001</t>
  </si>
  <si>
    <t>Unité Centrale HP 4CE116256</t>
  </si>
  <si>
    <t>OLA</t>
  </si>
  <si>
    <t>AK-FAB09</t>
  </si>
  <si>
    <t>AK-TAMP02</t>
  </si>
  <si>
    <t>AK-TAMP03</t>
  </si>
  <si>
    <t>TAMPON S-828D - SHYNY</t>
  </si>
  <si>
    <t>TAMPON S-843 - SHYNY</t>
  </si>
  <si>
    <t>AK-TAB09</t>
  </si>
  <si>
    <t>AK-TAB10</t>
  </si>
  <si>
    <t>Tableau d'Affichage</t>
  </si>
  <si>
    <t>AK-PTFL01</t>
  </si>
  <si>
    <t>POT DE FLEUR</t>
  </si>
  <si>
    <t>SALLE DE REUNION</t>
  </si>
  <si>
    <t>AK-CHB018</t>
  </si>
  <si>
    <t>AK-CHB019</t>
  </si>
  <si>
    <t>AK-CHB020</t>
  </si>
  <si>
    <t>AK-CHB021</t>
  </si>
  <si>
    <t>AK-CHB022</t>
  </si>
  <si>
    <t>AK-FAB10</t>
  </si>
  <si>
    <t>DG</t>
  </si>
  <si>
    <t>Fauteil visiteur</t>
  </si>
  <si>
    <t>AK-MPR08</t>
  </si>
  <si>
    <t>AK-MPR09</t>
  </si>
  <si>
    <t>AK-DIFF02</t>
  </si>
  <si>
    <t>DESIGNATION (LAST INVENTORY)</t>
  </si>
  <si>
    <t>AK-TBL03</t>
  </si>
  <si>
    <t>Tableau CHEVALET</t>
  </si>
  <si>
    <t>AK-TAB11</t>
  </si>
  <si>
    <t>AK-TAB12</t>
  </si>
  <si>
    <t>Chaise okplast</t>
  </si>
  <si>
    <t>CUISINE</t>
  </si>
  <si>
    <t>AK-TAB13</t>
  </si>
  <si>
    <t>AK-CAF01</t>
  </si>
  <si>
    <t>AK-CAF02</t>
  </si>
  <si>
    <t>Cafétière TEFAL</t>
  </si>
  <si>
    <t>TEFAL</t>
  </si>
  <si>
    <t>Cafétière ATL</t>
  </si>
  <si>
    <t xml:space="preserve">Réfrigerateur LG </t>
  </si>
  <si>
    <t>AK-REF01</t>
  </si>
  <si>
    <t>AK-REF02</t>
  </si>
  <si>
    <t>Poubelle TRASH BOX</t>
  </si>
  <si>
    <t>TRASH BOX</t>
  </si>
  <si>
    <t>AK-POV01</t>
  </si>
  <si>
    <t>Porte-Vaisselle</t>
  </si>
  <si>
    <t>AK-POV02</t>
  </si>
  <si>
    <t>AK-DIFF03</t>
  </si>
  <si>
    <t>HALL - DIRECTION</t>
  </si>
  <si>
    <t>AK-TAB14</t>
  </si>
  <si>
    <t>DIRECTION ADMIN</t>
  </si>
  <si>
    <t>YAO NANCY (QHSE)</t>
  </si>
  <si>
    <t>AK-TAB15</t>
  </si>
  <si>
    <t>YAO PAULINE</t>
  </si>
  <si>
    <t>AK-FAB11</t>
  </si>
  <si>
    <t>AK-FAB12</t>
  </si>
  <si>
    <t>AK-MPR10</t>
  </si>
  <si>
    <t>AK-REPT01</t>
  </si>
  <si>
    <t>Repeteur TP LINK SN 220A5H6004716</t>
  </si>
  <si>
    <t>TP LINK</t>
  </si>
  <si>
    <t>AK-PBL02</t>
  </si>
  <si>
    <t>Poubelle Broyeuse Electrique Max 10 Sheets</t>
  </si>
  <si>
    <t>Téléphone fixe ALCATEL F685 DUO</t>
  </si>
  <si>
    <t>ALCATEL</t>
  </si>
  <si>
    <t>Serveur Informatique 2</t>
  </si>
  <si>
    <t>AK-SERV02</t>
  </si>
  <si>
    <t>AK-IMP05</t>
  </si>
  <si>
    <t>Imprimante CANON i-SENSYS MF744CDW 2QQ83217</t>
  </si>
  <si>
    <t xml:space="preserve">Imprimante xerox </t>
  </si>
  <si>
    <t>Imprimante C5250i</t>
  </si>
  <si>
    <t>Téléphone fixe ALCATEL F685 DUO SN:FR-010344</t>
  </si>
  <si>
    <t>Ordinateur Portable HP desktop - MNTTB2N core i5</t>
  </si>
  <si>
    <t>YAO PAULINE RH</t>
  </si>
  <si>
    <t>Ordinateur Portable HP INTEL core i5</t>
  </si>
  <si>
    <t>AK-CHB023</t>
  </si>
  <si>
    <t>AK-PERF02</t>
  </si>
  <si>
    <t>AK-PERF03</t>
  </si>
  <si>
    <t>Perforeuse skrebba skre-perfo 4</t>
  </si>
  <si>
    <t>skrebba</t>
  </si>
  <si>
    <t>Porte-Document 3 Casiers</t>
  </si>
  <si>
    <t>AK-PODC1</t>
  </si>
  <si>
    <t>AK-MPR11</t>
  </si>
  <si>
    <t>YAO PAULINE (RH)</t>
  </si>
  <si>
    <t>Multiprise BLANC NOIR 4 ports</t>
  </si>
  <si>
    <t>AK-MPR12</t>
  </si>
  <si>
    <t>AK-SRO02</t>
  </si>
  <si>
    <t>Souris d'Ordinateur HP Wm SN: 9GMPMB202124458</t>
  </si>
  <si>
    <t>AK-AGRF01</t>
  </si>
  <si>
    <t>PARVETTA</t>
  </si>
  <si>
    <t>AK-AGRF02</t>
  </si>
  <si>
    <t>PRIMULA</t>
  </si>
  <si>
    <t>AK-BS25 - 01</t>
  </si>
  <si>
    <t>AK-BS25 - 02</t>
  </si>
  <si>
    <t>AK-BS25 - 03</t>
  </si>
  <si>
    <t>Ordinateur Portable HP INTEL core i7</t>
  </si>
  <si>
    <t>AK-BTFI01</t>
  </si>
  <si>
    <t>BOITIER FIBRE QE21A4</t>
  </si>
  <si>
    <t>AK-OND01</t>
  </si>
  <si>
    <t>ONDULEUR 2000VA OLA 7415823180167</t>
  </si>
  <si>
    <r>
      <t>ONDULEUR 2000VA OLA  (</t>
    </r>
    <r>
      <rPr>
        <b/>
        <sz val="11"/>
        <color rgb="FFFF0000"/>
        <rFont val="Garamond"/>
        <family val="1"/>
      </rPr>
      <t>NON ETIQUETE)</t>
    </r>
  </si>
  <si>
    <t>ONDULEUR 2000VA OLA  C7415823180102</t>
  </si>
  <si>
    <t>ONDULEUR 2000VA OLA  C4414623180042</t>
  </si>
  <si>
    <t>ONDULEUR 2000VA OLA  C4414623180041</t>
  </si>
  <si>
    <t>AK-OND02</t>
  </si>
  <si>
    <t>AK-OND03</t>
  </si>
  <si>
    <t>AK-OND04</t>
  </si>
  <si>
    <t>AK-OND05</t>
  </si>
  <si>
    <t>AK-STT01</t>
  </si>
  <si>
    <t xml:space="preserve">STATION TOTAL STONEX R20 ACCESSOIRES (TREPRIED CANNE AVEC REFLECTEUR)
</t>
  </si>
  <si>
    <t>STONEX R20</t>
  </si>
  <si>
    <t>AK-TAB16</t>
  </si>
  <si>
    <t>COMPTABILITE</t>
  </si>
  <si>
    <t>SIO EMMANUEL</t>
  </si>
  <si>
    <t>AK-FAB13</t>
  </si>
  <si>
    <t>Clavier d'Ordinateur LENOVO 1CP123R</t>
  </si>
  <si>
    <t>Ecran Ordinateur HP 20KD</t>
  </si>
  <si>
    <t>Téléphone fixe UNIDEN SN 2233EU0254</t>
  </si>
  <si>
    <t>UNIDEN</t>
  </si>
  <si>
    <t>AK-PERF04</t>
  </si>
  <si>
    <t>Perforeuse KANGARO-60</t>
  </si>
  <si>
    <t>KANGARO</t>
  </si>
  <si>
    <t>AK-CPBL01</t>
  </si>
  <si>
    <t>Compteuse de Billets Nigachi SN-NC1235-11220328</t>
  </si>
  <si>
    <t>NIGACHI</t>
  </si>
  <si>
    <t>AK-AGRF03</t>
  </si>
  <si>
    <t>AK-TAMP04</t>
  </si>
  <si>
    <t>AK-BS25 - 04</t>
  </si>
  <si>
    <t>AK-SRO03</t>
  </si>
  <si>
    <t>Souris d'Ordinateur LENOVO</t>
  </si>
  <si>
    <t>AK-UNC02</t>
  </si>
  <si>
    <t>AK-UNC03</t>
  </si>
  <si>
    <t>AK-MPR13</t>
  </si>
  <si>
    <t>Multiprise BLANC NOIR 5 ports</t>
  </si>
  <si>
    <t>AK-OND06</t>
  </si>
  <si>
    <t>ONDULEUR 2000VA OLA  C7415823180060</t>
  </si>
  <si>
    <t>AK-ARM06</t>
  </si>
  <si>
    <t>AK-IMP06</t>
  </si>
  <si>
    <t>Imprimante CANON i-SENSYS MF744CDW 2QQ83216</t>
  </si>
  <si>
    <t>AK-TAB17</t>
  </si>
  <si>
    <t>Tablette Support</t>
  </si>
  <si>
    <t>Climatiseur Sharp</t>
  </si>
  <si>
    <t>AK-MPR14</t>
  </si>
  <si>
    <t>Multiprise NOIR 5 ports</t>
  </si>
  <si>
    <t>NGUESSAN EVE</t>
  </si>
  <si>
    <t>AK-TAB18</t>
  </si>
  <si>
    <t>AK-TAB19</t>
  </si>
  <si>
    <t>NOUFE SEYDOU</t>
  </si>
  <si>
    <t>AK-UNC04</t>
  </si>
  <si>
    <t xml:space="preserve">Clavier d'Ordinateur LENOVO </t>
  </si>
  <si>
    <t>Aggraffeuse PARVETTA 08</t>
  </si>
  <si>
    <t>Aggraffeuse PRIMULA 08 8/4</t>
  </si>
  <si>
    <t>AK-AGRF04</t>
  </si>
  <si>
    <t>AK-SRO04</t>
  </si>
  <si>
    <t>Ecran Ordinateur LENOVO</t>
  </si>
  <si>
    <t>AK-SRO05</t>
  </si>
  <si>
    <t>Souris d'Ordinateur HP</t>
  </si>
  <si>
    <t>AK-TAMP05</t>
  </si>
  <si>
    <t>TAMPON S-844 - SHYNY</t>
  </si>
  <si>
    <t>AK-CALC01</t>
  </si>
  <si>
    <t>Calculatrice SHARP EL-531VH</t>
  </si>
  <si>
    <t>AK-CHB024</t>
  </si>
  <si>
    <t>AK-FAB14</t>
  </si>
  <si>
    <t>AK-BS25 - 05</t>
  </si>
  <si>
    <t>AK-BS25 - 06</t>
  </si>
  <si>
    <t>AK-FAB15</t>
  </si>
  <si>
    <t>AK-AGRF05</t>
  </si>
  <si>
    <t>Aggraffeuse RAPIDE BEBE 58</t>
  </si>
  <si>
    <t>RAPIDE BEBE 58</t>
  </si>
  <si>
    <t>AK-MPR15</t>
  </si>
  <si>
    <t>Unité Centrale LENOVO CORE i7</t>
  </si>
  <si>
    <t>AK-OND07</t>
  </si>
  <si>
    <t>ONDULEUR APC SHNEIDER ELECTRIC</t>
  </si>
  <si>
    <t>SHNEIDER</t>
  </si>
  <si>
    <t>Clavier d'Ordinateur LENOVO</t>
  </si>
  <si>
    <t>AK-IMP07</t>
  </si>
  <si>
    <t>Imprimante HP LaserJet P2055d</t>
  </si>
  <si>
    <t>AK-UNC05</t>
  </si>
  <si>
    <t>Unité Centrale LENOVO CORE i5</t>
  </si>
  <si>
    <t>AK-AGRF06</t>
  </si>
  <si>
    <t>Aggraffeuse Kangaro HP-84</t>
  </si>
  <si>
    <t>AK-ARM07</t>
  </si>
  <si>
    <t>ADMNISTRATION</t>
  </si>
  <si>
    <t>ADMINISTRATION</t>
  </si>
  <si>
    <t>AK-ARM08</t>
  </si>
  <si>
    <t>AK-TAB20</t>
  </si>
  <si>
    <t>AK-TAB21</t>
  </si>
  <si>
    <t>AK-FAB16</t>
  </si>
  <si>
    <t>AK-ARM09</t>
  </si>
  <si>
    <t xml:space="preserve">Armoire </t>
  </si>
  <si>
    <t>M KONAN JULES</t>
  </si>
  <si>
    <t>AK-ARM10</t>
  </si>
  <si>
    <t>AK-DIFF04</t>
  </si>
  <si>
    <t>AK-FAB18</t>
  </si>
  <si>
    <t>AK-FAB19</t>
  </si>
  <si>
    <t>AK-FAB20</t>
  </si>
  <si>
    <t>Fauteil - CANAPE  visiteur</t>
  </si>
  <si>
    <t>AK-TAB22</t>
  </si>
  <si>
    <t>AK-FAB21</t>
  </si>
  <si>
    <t>AK-FAB22</t>
  </si>
  <si>
    <t>Table VISITEUR</t>
  </si>
  <si>
    <t>AK-TAB23</t>
  </si>
  <si>
    <t>Ecran Ordinateur DG FLATRON M227WDP</t>
  </si>
  <si>
    <t>Ecran Ordinateur HP CORE i5</t>
  </si>
  <si>
    <t>AK-TEL08</t>
  </si>
  <si>
    <t>Téléphone fixe  SIEMENS</t>
  </si>
  <si>
    <t>AK-SRO06</t>
  </si>
  <si>
    <t>AK-SRO07</t>
  </si>
  <si>
    <t>AK-FAB23</t>
  </si>
  <si>
    <t>AK-IMP08</t>
  </si>
  <si>
    <t>Imprimante CANON i-SENSYS MF744CDW  FG103WA455214</t>
  </si>
  <si>
    <t>AK-OND08</t>
  </si>
  <si>
    <t>ONDULEUR 2000VA OLA  C7415823180183</t>
  </si>
  <si>
    <t>AK-ARM11</t>
  </si>
  <si>
    <t>Armoire Metallique</t>
  </si>
  <si>
    <t>Réfrigerateur GASTO-COOL</t>
  </si>
  <si>
    <t>GASTRO-COOL</t>
  </si>
  <si>
    <t>AK-TAMP06</t>
  </si>
  <si>
    <t>AK-TAMP07</t>
  </si>
  <si>
    <t>AK-MPR16</t>
  </si>
  <si>
    <t>AK-MPR17</t>
  </si>
  <si>
    <t>AK-ARM12</t>
  </si>
  <si>
    <t>AK-CAF03</t>
  </si>
  <si>
    <t>Cafétière  NESPRESSO</t>
  </si>
  <si>
    <t>NESPRESSO</t>
  </si>
  <si>
    <t>AK-PODC2</t>
  </si>
  <si>
    <t>Porte-Document 4 Casiers</t>
  </si>
  <si>
    <t>Climatiseur LG</t>
  </si>
  <si>
    <t>AK-PTFL02</t>
  </si>
  <si>
    <t>AK-PTFL03</t>
  </si>
  <si>
    <t>AK-AGRF07</t>
  </si>
  <si>
    <t>Aggraffeuse RO-MA</t>
  </si>
  <si>
    <t>RO-MA</t>
  </si>
  <si>
    <t>ME EZOUATCHI</t>
  </si>
  <si>
    <t>+</t>
  </si>
  <si>
    <t>Ordinateur Portable HP INTEL core i3</t>
  </si>
  <si>
    <t>AK-SRO08</t>
  </si>
  <si>
    <t>GARAGE PK22</t>
  </si>
  <si>
    <t>AK-TAB24</t>
  </si>
  <si>
    <t>AK-FAB24</t>
  </si>
  <si>
    <t>Ordinateur Portable HP CORE i3</t>
  </si>
  <si>
    <t>AK-BS25 - 07</t>
  </si>
  <si>
    <t>Coffre à clé Véhicules</t>
  </si>
  <si>
    <t>AK-TBL04</t>
  </si>
  <si>
    <t>FELICITY SOLAR</t>
  </si>
  <si>
    <t>GARAGE PK23</t>
  </si>
  <si>
    <t>AK-BIT02</t>
  </si>
  <si>
    <t>DAHUA</t>
  </si>
  <si>
    <t>DVR - Enregistreur Caméra - Vidéo DAHUA</t>
  </si>
  <si>
    <t>AK-INVT01</t>
  </si>
  <si>
    <t>INVERTEUR SOLAIRE DC 24V RS485 (convertisseur)</t>
  </si>
  <si>
    <t>AK-BATT01</t>
  </si>
  <si>
    <t>BATTERIE SOLAIRE</t>
  </si>
  <si>
    <t>AK-BATT02</t>
  </si>
  <si>
    <t>GARAGE PK 22</t>
  </si>
  <si>
    <t>AK-BEN06</t>
  </si>
  <si>
    <t>1064LX01</t>
  </si>
  <si>
    <t>BENNE SINOTRUCK</t>
  </si>
  <si>
    <t>AK-ECH01</t>
  </si>
  <si>
    <t>ECHELLE 6 MARCHE-PIEDS</t>
  </si>
  <si>
    <t>AK-MBB01</t>
  </si>
  <si>
    <t>CONTENEUR MAGASIN 40"</t>
  </si>
  <si>
    <t>CONTENEUR MAGASIN 20"</t>
  </si>
  <si>
    <t xml:space="preserve">BETONNIERE FABRICATION ARTISANALE </t>
  </si>
  <si>
    <t>MOTEUR BRISE BETON</t>
  </si>
  <si>
    <t>AK-MV01</t>
  </si>
  <si>
    <t xml:space="preserve"> MOTEUR VIBREUR PACLITE</t>
  </si>
  <si>
    <t>AK-MV02</t>
  </si>
  <si>
    <t>AK-MV03</t>
  </si>
  <si>
    <t>AK-MV04</t>
  </si>
  <si>
    <t>AK-MV05</t>
  </si>
  <si>
    <t>AK-MV06</t>
  </si>
  <si>
    <t>PANNE</t>
  </si>
  <si>
    <t>AK-AV01</t>
  </si>
  <si>
    <t>AK-CZL01</t>
  </si>
  <si>
    <t>SCISAILLE</t>
  </si>
  <si>
    <t>AK-CZL02</t>
  </si>
  <si>
    <t>AK-CZL03</t>
  </si>
  <si>
    <t>BULL D6M</t>
  </si>
  <si>
    <t>AK-ORD11</t>
  </si>
  <si>
    <t>kouakou serges</t>
  </si>
  <si>
    <t>ordinateur portable HP core i5</t>
  </si>
  <si>
    <t>AK-MPR18</t>
  </si>
  <si>
    <t>AK-TAMP08</t>
  </si>
  <si>
    <t>AK-NIV01</t>
  </si>
  <si>
    <t>AK-FRG01</t>
  </si>
  <si>
    <t>AK-PODC3</t>
  </si>
  <si>
    <t>AK-PODC4</t>
  </si>
  <si>
    <t>AK-CLAV06</t>
  </si>
  <si>
    <t>BUREAU RESERVE</t>
  </si>
  <si>
    <t>Clavier d'Ordinateur HP NS 897737-L31</t>
  </si>
  <si>
    <t>AK-CLAV07</t>
  </si>
  <si>
    <t>Clavier d'Ordinateur HP NS 697737-L32</t>
  </si>
  <si>
    <t>AK-CLAV08</t>
  </si>
  <si>
    <t>Clavier d'Ordinateur HP NS 505130-051</t>
  </si>
  <si>
    <t>Ecran Ordinateur HP 6CM6111QL3</t>
  </si>
  <si>
    <t>AK-ECR10</t>
  </si>
  <si>
    <t>AK-ECR11</t>
  </si>
  <si>
    <t>Ecran Ordinateur HP X20LED</t>
  </si>
  <si>
    <t>AK-ECR12</t>
  </si>
  <si>
    <t>Ecran Ordinateur CYBOX C2201</t>
  </si>
  <si>
    <t>CYBOX</t>
  </si>
  <si>
    <t>AK-ECR13</t>
  </si>
  <si>
    <t>Ecran Ordinateur 3CQ0014BMF</t>
  </si>
  <si>
    <t>AK-MPR19</t>
  </si>
  <si>
    <t>AK-SRO09</t>
  </si>
  <si>
    <t>AK-SRO10</t>
  </si>
  <si>
    <t>Souris d'Ordinateur DVR</t>
  </si>
  <si>
    <t>DVR</t>
  </si>
  <si>
    <t>AK-SRO11</t>
  </si>
  <si>
    <t>Souris d'Ordinateur HP NS PN697738-001</t>
  </si>
  <si>
    <t>AK-UNC06</t>
  </si>
  <si>
    <t>Unité Centrale COMPAQ</t>
  </si>
  <si>
    <t>COMPAQ</t>
  </si>
  <si>
    <t>AK-UNC07</t>
  </si>
  <si>
    <t>Unité Centrale HP 830222-017M9</t>
  </si>
  <si>
    <t>AK-ROOT1</t>
  </si>
  <si>
    <t>ROOTER D-LINK QS80206004895</t>
  </si>
  <si>
    <t>D-LINK</t>
  </si>
  <si>
    <t>AK-ROOT2</t>
  </si>
  <si>
    <t>AK-ROOT3</t>
  </si>
  <si>
    <t>ROOTER D-LINK QS80206004992</t>
  </si>
  <si>
    <t>ROOTER D-LINK QS2A1F5001290</t>
  </si>
  <si>
    <t>AK-IMP09</t>
  </si>
  <si>
    <t>Imprimante EPSON L3150 - X7GS14Q25Q</t>
  </si>
  <si>
    <t>Imprimante CANON 2QT32752</t>
  </si>
  <si>
    <t>AK-IMP10</t>
  </si>
  <si>
    <t>Téléphone fixe  Gigaset DA310</t>
  </si>
  <si>
    <t>GIGASET DA310</t>
  </si>
  <si>
    <t>AK-TEL09</t>
  </si>
  <si>
    <t>AK-CLIM09</t>
  </si>
  <si>
    <t>Climatiseur SHARP</t>
  </si>
  <si>
    <t>TIGE DE COFFRAGE METALIQUE (1m) AVEC 2 TETES</t>
  </si>
  <si>
    <t>2 SANS TETES</t>
  </si>
  <si>
    <t>MOTO-POMPE YANMAR</t>
  </si>
  <si>
    <t>YANMAR</t>
  </si>
  <si>
    <t>AK-CHB025</t>
  </si>
  <si>
    <t>Chaise PLASTIQUE</t>
  </si>
  <si>
    <t>CHANTIER</t>
  </si>
  <si>
    <t>SITARAIL INPH</t>
  </si>
  <si>
    <t>AK-CHB026</t>
  </si>
  <si>
    <t>AK-TAB25</t>
  </si>
  <si>
    <t>MISS KAYO</t>
  </si>
  <si>
    <t>Table PLASTIQUE</t>
  </si>
  <si>
    <t>AK-PBL03</t>
  </si>
  <si>
    <t>Poubelle PLASTIQUE NOIR</t>
  </si>
  <si>
    <t>CHANTIER ITARAIL</t>
  </si>
  <si>
    <t xml:space="preserve">CHANTIER </t>
  </si>
  <si>
    <t>AK-ECH02</t>
  </si>
  <si>
    <t>ECHELLE 8 MARCHE-PIEDS</t>
  </si>
  <si>
    <t>MISS CAYO</t>
  </si>
  <si>
    <t>PELL 330C</t>
  </si>
  <si>
    <t>PELL 323 D L-VA</t>
  </si>
  <si>
    <t>AK-PELL5</t>
  </si>
  <si>
    <t>AK-PELL6</t>
  </si>
  <si>
    <t>AK-TAB26</t>
  </si>
  <si>
    <t>MISS KADI</t>
  </si>
  <si>
    <t>AK-FAB25</t>
  </si>
  <si>
    <t>AK-FAB26</t>
  </si>
  <si>
    <t>AK-MAP01</t>
  </si>
  <si>
    <t>MARTEAU PIQUEUR BOSCH 3611C 35 000</t>
  </si>
  <si>
    <t>AK-SAN01</t>
  </si>
  <si>
    <t>SANGLE  5M</t>
  </si>
  <si>
    <t>SITE</t>
  </si>
  <si>
    <t>BRISE BETON AVR - VERT</t>
  </si>
  <si>
    <t>NIVEAU MACON</t>
  </si>
  <si>
    <t>ETAIS METALIQUE ORANGE</t>
  </si>
  <si>
    <t>AK-EMT02</t>
  </si>
  <si>
    <t>AK-PMC7</t>
  </si>
  <si>
    <t>PANNEAUX METALLIQUES DE COFFRAGE DES VOILES ET REGARDS 1,00 X1,75</t>
  </si>
  <si>
    <t xml:space="preserve">RALLONGE ELECTRIQUE 50M </t>
  </si>
  <si>
    <t>YOP2 BASE CIE</t>
  </si>
  <si>
    <t>MOTO-POMPE EX17 (170DK3572)</t>
  </si>
  <si>
    <t>MEULE ELECTRIQUE BOSCH</t>
  </si>
  <si>
    <t xml:space="preserve">YOP 2 CIE </t>
  </si>
  <si>
    <t>GROUPE ELECTROGENE KOHLER SDMO Diesel 15000 TAXL</t>
  </si>
  <si>
    <t>KOHLER SDMO</t>
  </si>
  <si>
    <t>YOP 2 CIE</t>
  </si>
  <si>
    <t>AK-CHB027</t>
  </si>
  <si>
    <t>AK-CHB028</t>
  </si>
  <si>
    <t>AK-PBL04</t>
  </si>
  <si>
    <t>AK-PBL05</t>
  </si>
  <si>
    <t>CONTENEUR BUREAU 20''</t>
  </si>
  <si>
    <t>ONAD JEAN PAUL 2</t>
  </si>
  <si>
    <t>AK-CHG02</t>
  </si>
  <si>
    <t>AK-CHG03</t>
  </si>
  <si>
    <t>AK-CHG04</t>
  </si>
  <si>
    <t>AK-GBA01</t>
  </si>
  <si>
    <t>GBA BLANC</t>
  </si>
  <si>
    <t>AK-GBA02</t>
  </si>
  <si>
    <t>GBA ROUGE</t>
  </si>
  <si>
    <t>ONAD JP 2</t>
  </si>
  <si>
    <t xml:space="preserve">FOSSE SEPTIQUE </t>
  </si>
  <si>
    <t>AK-PUIT01</t>
  </si>
  <si>
    <t>PUITS PERDU</t>
  </si>
  <si>
    <t>AK-ECH03</t>
  </si>
  <si>
    <t>ECHELLE 10 MARCHE-PIEDS</t>
  </si>
  <si>
    <t>ok</t>
  </si>
  <si>
    <t xml:space="preserve"> MOTEUR VIBREUR HONDA</t>
  </si>
  <si>
    <t>AK-CLIM10</t>
  </si>
  <si>
    <t>AK-ECH04</t>
  </si>
  <si>
    <t>ECHELLE 30 MARCHE-PIEDS</t>
  </si>
  <si>
    <t>AK-BRT01</t>
  </si>
  <si>
    <t>BROUETTE DE CHANTIER</t>
  </si>
  <si>
    <t>AK-PELB01</t>
  </si>
  <si>
    <t>PELLE BECHES</t>
  </si>
  <si>
    <t>PELLE ORDINAIRES</t>
  </si>
  <si>
    <t>AK-PELO1</t>
  </si>
  <si>
    <t>AK-CABLE1</t>
  </si>
  <si>
    <t>CABLE DE LEVAGE</t>
  </si>
  <si>
    <t>AK-PIOCH1</t>
  </si>
  <si>
    <t>PIOCHE</t>
  </si>
  <si>
    <t>AK-SERJ1</t>
  </si>
  <si>
    <t>SERRE-JOINT METALLIQUE</t>
  </si>
  <si>
    <t>AK-MATM1</t>
  </si>
  <si>
    <t>MARTEAU MASSE</t>
  </si>
  <si>
    <t>AK-MATS1</t>
  </si>
  <si>
    <t>AK-NIVM1</t>
  </si>
  <si>
    <t>AK-CONE1</t>
  </si>
  <si>
    <t>CONE ORANGE</t>
  </si>
  <si>
    <t>AK-BURIN1</t>
  </si>
  <si>
    <t>BURIN</t>
  </si>
  <si>
    <t>AK-DECAM1</t>
  </si>
  <si>
    <t>DECAMETTRE 50 M</t>
  </si>
  <si>
    <t>AK-RATE1</t>
  </si>
  <si>
    <t>RATEAU</t>
  </si>
  <si>
    <t>AK-TEN01</t>
  </si>
  <si>
    <t>TENAILLE</t>
  </si>
  <si>
    <t>AK-ECHF1</t>
  </si>
  <si>
    <t>AK-CHB31</t>
  </si>
  <si>
    <t>AK-CHB33</t>
  </si>
  <si>
    <t>AK-CHB35</t>
  </si>
  <si>
    <t>AK-SAUM1</t>
  </si>
  <si>
    <t>SEAU MACON</t>
  </si>
  <si>
    <t>AK-MACH1</t>
  </si>
  <si>
    <t>AK-CZL04</t>
  </si>
  <si>
    <t>SCISEAU</t>
  </si>
  <si>
    <t>AK-SCS01</t>
  </si>
  <si>
    <t>AK-SCS02</t>
  </si>
  <si>
    <t>SCIE A SOL HIKOKI</t>
  </si>
  <si>
    <t>PANNEAUX METALLIQUES DE COFFRAGE DES VOILES ET REGARDS 2,00 X 1,00</t>
  </si>
  <si>
    <t>AK-PMC8</t>
  </si>
  <si>
    <t>AK-PMC9</t>
  </si>
  <si>
    <t>PANNEAUX METALLIQUES DE COFFRAGE DES VOILES ET REGARDS 1,50 X 0,85</t>
  </si>
  <si>
    <t>PANNEAU STOP</t>
  </si>
  <si>
    <t>AK-PDS11</t>
  </si>
  <si>
    <t>AK-PDS12</t>
  </si>
  <si>
    <t>PANNEAU PASSAGE PIETON OBLIGATOIRE</t>
  </si>
  <si>
    <t>PANNEAU POINT DE RASSEMBLEMENT</t>
  </si>
  <si>
    <t>AK-PDS13</t>
  </si>
  <si>
    <t>AK-PDS14</t>
  </si>
  <si>
    <t>PANNEAU DE DEPASSEMENT INTERDIT</t>
  </si>
  <si>
    <t>PANNEAU DE SIGNALISATION (CHAUSSEE RETRCIE A DROITE)</t>
  </si>
  <si>
    <t>AK-PDS15</t>
  </si>
  <si>
    <t>AK-PDS16</t>
  </si>
  <si>
    <t>PANNEAU STOP A MAIN</t>
  </si>
  <si>
    <t>AK-PFC01</t>
  </si>
  <si>
    <t>AK-TUY2</t>
  </si>
  <si>
    <t>TUYAUX D'ARROSAGE 25 M</t>
  </si>
  <si>
    <t>AK-CHB32</t>
  </si>
  <si>
    <t>AK-CHB29</t>
  </si>
  <si>
    <t>AK-CHB30</t>
  </si>
  <si>
    <t>AK-CHB34</t>
  </si>
  <si>
    <t>AK-CHB36</t>
  </si>
  <si>
    <t>AK-CHB37</t>
  </si>
  <si>
    <t>AK-CHB38</t>
  </si>
  <si>
    <t>AK-CHB39</t>
  </si>
  <si>
    <t>AK-CHB40</t>
  </si>
  <si>
    <t>AK-FAB27</t>
  </si>
  <si>
    <t>AK-FAB28</t>
  </si>
  <si>
    <t>AK-FAB29</t>
  </si>
  <si>
    <t>AK-FAB30</t>
  </si>
  <si>
    <t>AK-FAB31</t>
  </si>
  <si>
    <t>AK-FAB32</t>
  </si>
  <si>
    <t>AK-FAB33</t>
  </si>
  <si>
    <t>AK-FAB34</t>
  </si>
  <si>
    <t>AK-FAB35</t>
  </si>
  <si>
    <t>AK-FAB36</t>
  </si>
  <si>
    <t>AK-TAB27</t>
  </si>
  <si>
    <t>AK-TAB28</t>
  </si>
  <si>
    <t>AK-TAB29</t>
  </si>
  <si>
    <t>AK-TAB30</t>
  </si>
  <si>
    <t>AK-TAB31</t>
  </si>
  <si>
    <t>AK-TAB32</t>
  </si>
  <si>
    <t>AK-TAB33</t>
  </si>
  <si>
    <t>AK-TAB34</t>
  </si>
  <si>
    <t>AK-IMP11</t>
  </si>
  <si>
    <t>Imprimante HP</t>
  </si>
  <si>
    <t>AK-TBL05</t>
  </si>
  <si>
    <t>AK-CLIM11</t>
  </si>
  <si>
    <t>Climatiseur NASCO</t>
  </si>
  <si>
    <t>AK-CLIM12</t>
  </si>
  <si>
    <t>AK-CLIM13</t>
  </si>
  <si>
    <t>AK-CLIM14</t>
  </si>
  <si>
    <t>AK-CLIM15</t>
  </si>
  <si>
    <t>AK-TEL10</t>
  </si>
  <si>
    <t>Téléphone TALKIE WALKIE</t>
  </si>
  <si>
    <t>BAOFENG</t>
  </si>
  <si>
    <t>AK-TEL11</t>
  </si>
  <si>
    <t>AK-REF03</t>
  </si>
  <si>
    <t>Réfrigerateur HAIER</t>
  </si>
  <si>
    <t>HAIER</t>
  </si>
  <si>
    <t>Climatiseur SKYLINE</t>
  </si>
  <si>
    <t>SKYLINE</t>
  </si>
  <si>
    <t>AK-ECH05</t>
  </si>
  <si>
    <t>ECHELLE 32 MARCHE-PIEDS</t>
  </si>
  <si>
    <t>Poubelle PLASTIQUE vert</t>
  </si>
  <si>
    <t>AK-PBL06</t>
  </si>
  <si>
    <t>Poubelle PLASTIQUE gris</t>
  </si>
  <si>
    <t>GROUPE ELECTROGENE KOHLER SDMO Diesel 6000 E XL</t>
  </si>
  <si>
    <t>GBA BETON ARME</t>
  </si>
  <si>
    <t>AK-GBA03</t>
  </si>
  <si>
    <t>MARTEAU SIMPLE</t>
  </si>
  <si>
    <t>TUYAUX D'ASPIRATION</t>
  </si>
  <si>
    <t>AK-TUA1</t>
  </si>
  <si>
    <t>AK-DISC01</t>
  </si>
  <si>
    <t>Disque Dur SEGATE EXPANSION</t>
  </si>
  <si>
    <t>SEGATE EXPANSION</t>
  </si>
  <si>
    <t>TIWA</t>
  </si>
  <si>
    <t>AK-CHB41</t>
  </si>
  <si>
    <t>AK-CHB42</t>
  </si>
  <si>
    <t>AK-TAB35</t>
  </si>
  <si>
    <t>AK-CLIM16</t>
  </si>
  <si>
    <t>AK-ORD12</t>
  </si>
  <si>
    <t xml:space="preserve">Ordinateur portable LENOVO </t>
  </si>
  <si>
    <t>AK-ORD13</t>
  </si>
  <si>
    <t>Ordinateur portable LENOVO SN/PF3K8TLX COREI3</t>
  </si>
  <si>
    <t>NGUESSAN BORIS</t>
  </si>
  <si>
    <t>AK-ORD14</t>
  </si>
  <si>
    <t>Ordinateur portable LENOVO SN/PF3KHP03 COREI3</t>
  </si>
  <si>
    <t>MESSOU FRANK</t>
  </si>
  <si>
    <t>AK-SRO12</t>
  </si>
  <si>
    <t>Souris d'Ordinateur LENOVO &lt;&lt;</t>
  </si>
  <si>
    <t>AK-TEL12</t>
  </si>
  <si>
    <t>AK-TEL13</t>
  </si>
  <si>
    <t>AK-MPR20</t>
  </si>
  <si>
    <t>AK-IMP12</t>
  </si>
  <si>
    <t>Imprimante HP OfficeJetPro 7740 NS/CN23C85087</t>
  </si>
  <si>
    <t>AK-MPR21</t>
  </si>
  <si>
    <t>AK-TAB36</t>
  </si>
  <si>
    <t xml:space="preserve">STATION TOTAL  HI-TARGET HTS 521L 10 + ACCESSOIRES (TREPRIED CANNE AVEC REFLECTEUR)
</t>
  </si>
  <si>
    <t>HI-TARGET</t>
  </si>
  <si>
    <t>AK-STT02</t>
  </si>
  <si>
    <t>TREPIED  TOPO (1 EN BOIS TROITE ) JAUNE</t>
  </si>
  <si>
    <t>AK-NTO02</t>
  </si>
  <si>
    <t>LEICA</t>
  </si>
  <si>
    <t>NIVEAU TOPO LEICA NA730 (+ 1e BULLE)</t>
  </si>
  <si>
    <t>MIRES DE TOPO DE 5 M</t>
  </si>
  <si>
    <t xml:space="preserve">TREPIED  TOPO (1 EN BOIS TROITE ) </t>
  </si>
  <si>
    <t>AK-ORD15</t>
  </si>
  <si>
    <t>Ordinateur Portable HP INTEL core i5 SN/HCND1508BDC</t>
  </si>
  <si>
    <t>BEDI BLAWA ROMEO</t>
  </si>
  <si>
    <t>AK-TEL14</t>
  </si>
  <si>
    <t>Multiprise BLANC 4 ports</t>
  </si>
  <si>
    <t>AK-FAB37</t>
  </si>
  <si>
    <t>AK-FAB38</t>
  </si>
  <si>
    <t>ASSINIE - JEAN AYA</t>
  </si>
  <si>
    <t>AK-FAB39</t>
  </si>
  <si>
    <t>AK-FAB40</t>
  </si>
  <si>
    <t>AK-TAB37</t>
  </si>
  <si>
    <t>AK-TAB38</t>
  </si>
  <si>
    <t>AK-CLIM17</t>
  </si>
  <si>
    <t>AK-ORD16</t>
  </si>
  <si>
    <t>MEA</t>
  </si>
  <si>
    <t>Ordinateur Portable HP INTEL core i5 SN/PF37MPZJ</t>
  </si>
  <si>
    <t>AK-CMA11</t>
  </si>
  <si>
    <t>AK-NIV02</t>
  </si>
  <si>
    <t>AK-FOUR01</t>
  </si>
  <si>
    <t>AK-TRPM01</t>
  </si>
  <si>
    <t>TREPIEDS METALLIQUE</t>
  </si>
  <si>
    <t>ENSEMBLE CHAFFAUDAGE</t>
  </si>
  <si>
    <t>AK-EMT03</t>
  </si>
  <si>
    <t>ETAIS METALIQUE ROUGE</t>
  </si>
  <si>
    <t>Poutrelle H20-390 LANA (DOKA BORDURE ROUGE)</t>
  </si>
  <si>
    <t>Poutrelle H20-290 LANA DOKA BORDURE BLEUE</t>
  </si>
  <si>
    <t>ETAIS METALIQUE BLEU</t>
  </si>
  <si>
    <t>ETAIS METALIQUE GRIS - GALVA</t>
  </si>
  <si>
    <t>AK-SOCL1</t>
  </si>
  <si>
    <t>AK-JCT01</t>
  </si>
  <si>
    <t>AK-ECH06</t>
  </si>
  <si>
    <t>ECHELLE 07 MARCHE-PIEDS</t>
  </si>
  <si>
    <t>AK-ECH07</t>
  </si>
  <si>
    <t>AK-ECH08</t>
  </si>
  <si>
    <t>AK-ECH09</t>
  </si>
  <si>
    <t>AK-PTE01</t>
  </si>
  <si>
    <t>PORTIQUE D'ECHAFFAUDAGE</t>
  </si>
  <si>
    <t>AK-PTE02</t>
  </si>
  <si>
    <t>PLATEAU D'ECHAFFAUDAGE</t>
  </si>
  <si>
    <t>DIAGONALE D'ECHAFFAUDAGE</t>
  </si>
  <si>
    <t>PANNE MOTEUR</t>
  </si>
  <si>
    <t>BETONNIERE STAUNCH 21A200750442</t>
  </si>
  <si>
    <t>BETONNIERE STAUNCH 22A20010012</t>
  </si>
  <si>
    <t>BETONNIERE BLEU ARMISTRONG</t>
  </si>
  <si>
    <t xml:space="preserve">BETONNIERE ORANGE 350L COMPLET + CONVOYEUR (accessoires) </t>
  </si>
  <si>
    <t xml:space="preserve">MOULE POUR ECHANTILLONNAGE BETON </t>
  </si>
  <si>
    <t>AK-SCIE01</t>
  </si>
  <si>
    <t>SCIE MACON</t>
  </si>
  <si>
    <t>AK-EQU01</t>
  </si>
  <si>
    <t>EQUERRE ALUMINIUM</t>
  </si>
  <si>
    <t>AK-TRU01</t>
  </si>
  <si>
    <t>TRUELLE</t>
  </si>
  <si>
    <t>AK-GRT01</t>
  </si>
  <si>
    <t>GRATTOIR</t>
  </si>
  <si>
    <t>AK-CHN01</t>
  </si>
  <si>
    <t>CHAINE 5 M</t>
  </si>
  <si>
    <t>AK-PBL07</t>
  </si>
  <si>
    <t>AK-PBL08</t>
  </si>
  <si>
    <t>AK-PBL09</t>
  </si>
  <si>
    <t>AK-ME03</t>
  </si>
  <si>
    <t>MEULE SOMAFIS SN/3180336588</t>
  </si>
  <si>
    <t xml:space="preserve"> MOTEUR VIBREUR DINKING</t>
  </si>
  <si>
    <t>MOTO-POMPE YANMAR SWT1200</t>
  </si>
  <si>
    <t>PANNEAU DE SIGNALISATION PARKING</t>
  </si>
  <si>
    <t>AK-PDS17</t>
  </si>
  <si>
    <t>PANNEAU DE SIGNALISATION DANGER PARTICULIER</t>
  </si>
  <si>
    <t>AK-TBL06</t>
  </si>
  <si>
    <t>AK-RALE03</t>
  </si>
  <si>
    <t xml:space="preserve">RALLONGE ELECTRIQUE 100M </t>
  </si>
  <si>
    <t>AK-RALE04</t>
  </si>
  <si>
    <t>AK-SCS03</t>
  </si>
  <si>
    <t>SCIE A SOL HIKOKI C3530195</t>
  </si>
  <si>
    <t xml:space="preserve"> MOTEUR VIBREUR </t>
  </si>
  <si>
    <t>AK-PAG03</t>
  </si>
  <si>
    <t>AK-POST01</t>
  </si>
  <si>
    <t>POSTE A SOUDURE - AMELCO IES-60974-1</t>
  </si>
  <si>
    <t>AK-AV02</t>
  </si>
  <si>
    <t>AK-AV03</t>
  </si>
  <si>
    <t>AK-AV04</t>
  </si>
  <si>
    <t>AK-AV05</t>
  </si>
  <si>
    <t>AK-AV06</t>
  </si>
  <si>
    <t>AK-AV07</t>
  </si>
  <si>
    <t>AK-AV08</t>
  </si>
  <si>
    <t>TUYAUX D'EVACUATION</t>
  </si>
  <si>
    <t>AK-NIVM2</t>
  </si>
  <si>
    <t>NIVEAU MACON DINGQI</t>
  </si>
  <si>
    <t>AK-NIVM3</t>
  </si>
  <si>
    <t>NIVEAU MACON 60MM PROFESSIONAL</t>
  </si>
  <si>
    <t>ASSINIE PK3</t>
  </si>
  <si>
    <t>LAMPE SOLAIRE</t>
  </si>
  <si>
    <t>LAMPE SOLAIRE FELICITY SOLAR</t>
  </si>
  <si>
    <t>MEULE TOTAL GWS 30 -230B PROFESSIONNAL</t>
  </si>
  <si>
    <t>AK-ARCL01</t>
  </si>
  <si>
    <t>ARRACHE-CLOUS</t>
  </si>
  <si>
    <t>AK-MAP03</t>
  </si>
  <si>
    <t>AK-MAP02</t>
  </si>
  <si>
    <t>MARTEAU PIQUEUR BOSCH 3611C 36 000</t>
  </si>
  <si>
    <t>AK-SCIE02</t>
  </si>
  <si>
    <t>SCIE MACON 24" 600mm</t>
  </si>
  <si>
    <t>ASSINIE pk3</t>
  </si>
  <si>
    <t>AK-REGM01</t>
  </si>
  <si>
    <t>REGLE METALLIQUE ALLUMINIUN</t>
  </si>
  <si>
    <t>FOURCHE D'ÉTAIS</t>
  </si>
  <si>
    <t>PANNEAUX DE COFFRAGE GEOPANEL 60x40 (PLASTIQUE NOIR)</t>
  </si>
  <si>
    <t>AK-BET07</t>
  </si>
  <si>
    <t>CHARRETTE BETONNIERE</t>
  </si>
  <si>
    <t>AK-CHAR04</t>
  </si>
  <si>
    <t>AK-POUT01</t>
  </si>
  <si>
    <t>AK-POUT02</t>
  </si>
  <si>
    <t>ASSINIE MANGROVE</t>
  </si>
  <si>
    <t>AK-BET08</t>
  </si>
  <si>
    <t>AK-COFV1</t>
  </si>
  <si>
    <t>AK-DVR01</t>
  </si>
  <si>
    <t>Poubelle PLASTIQUE</t>
  </si>
  <si>
    <t>TIGE DE COFFRAGE METALIQUE SANS TETE</t>
  </si>
  <si>
    <t>AK-PAE01</t>
  </si>
  <si>
    <t>AK-PAE02</t>
  </si>
  <si>
    <t>AK-PAE03</t>
  </si>
  <si>
    <t>AK-PAE04</t>
  </si>
  <si>
    <t>TOTAL</t>
  </si>
  <si>
    <t>AK-PBL10</t>
  </si>
  <si>
    <t>PETITS MATERIELS</t>
  </si>
  <si>
    <t>ASSINIE BASE VIE</t>
  </si>
  <si>
    <t>MOBILIER DE BUREAU</t>
  </si>
  <si>
    <t>Pieds d'Echaffaudage - SOCLE METALLIQUE</t>
  </si>
  <si>
    <t>JONCTION -  Emboitement - TUYAUX D'echaffaudage</t>
  </si>
  <si>
    <t>AK-HACH1</t>
  </si>
  <si>
    <t>HACHE</t>
  </si>
  <si>
    <t xml:space="preserve">DIRECTION </t>
  </si>
  <si>
    <t>MAGASIN BUREAU</t>
  </si>
  <si>
    <t>AK-BARM01</t>
  </si>
  <si>
    <t>BARAMIDE</t>
  </si>
  <si>
    <t>AK-GPE04</t>
  </si>
  <si>
    <t>GROUPE ELECTROGENE WORMS</t>
  </si>
  <si>
    <t>WORMS</t>
  </si>
  <si>
    <t>BUREAU ANNEXE</t>
  </si>
  <si>
    <t>AK-CLIM18</t>
  </si>
  <si>
    <t>AK-CLIM19</t>
  </si>
  <si>
    <t>AK-CLIM20</t>
  </si>
  <si>
    <t>AK-SWIT02</t>
  </si>
  <si>
    <t>Switch D-LINK 10/100DSE-10160</t>
  </si>
  <si>
    <t>AK-OND09</t>
  </si>
  <si>
    <t>ONDULEUR APC BV650 i 9B2126A  23902</t>
  </si>
  <si>
    <t>AK-ECH10</t>
  </si>
  <si>
    <t>ECHELLE 14 MARCHE-PIEDS</t>
  </si>
  <si>
    <t>AK-PBL11</t>
  </si>
  <si>
    <t>Poubelle PLASTIQUE JAUNE</t>
  </si>
  <si>
    <t>AK-PBL12</t>
  </si>
  <si>
    <t>AK-PBL13</t>
  </si>
  <si>
    <t>AK-PBL14</t>
  </si>
  <si>
    <t>Poubelle PLASTIQUE VERT</t>
  </si>
  <si>
    <t>AK-PBL15</t>
  </si>
  <si>
    <t>COUR</t>
  </si>
  <si>
    <t>AK-DNF01</t>
  </si>
  <si>
    <t>AA968 AE01</t>
  </si>
  <si>
    <t>DONFENG</t>
  </si>
  <si>
    <t>AA023BX</t>
  </si>
  <si>
    <t>758LU01</t>
  </si>
  <si>
    <t>AK-MIB02</t>
  </si>
  <si>
    <t>445FJ01</t>
  </si>
  <si>
    <t>Quantité</t>
  </si>
  <si>
    <t>VEHICULES LEGERS</t>
  </si>
  <si>
    <t>MATERIELS ROULANTS</t>
  </si>
  <si>
    <t>VEHICULES POIDS LOURDS</t>
  </si>
  <si>
    <t>ENGINS</t>
  </si>
  <si>
    <t>MOBILIERS DE BUREAU</t>
  </si>
  <si>
    <t>CONTENEURS</t>
  </si>
  <si>
    <t>AK-VELM01</t>
  </si>
  <si>
    <t>VELOMTRE</t>
  </si>
  <si>
    <t>AK-VELM02</t>
  </si>
  <si>
    <t xml:space="preserve">BETONNIERE </t>
  </si>
  <si>
    <t>AK-CHAR05</t>
  </si>
  <si>
    <t>AK-CHAR01</t>
  </si>
  <si>
    <t>AK-CHAR02</t>
  </si>
  <si>
    <t>AK-CHAR03</t>
  </si>
  <si>
    <t>AK-FUC01</t>
  </si>
  <si>
    <t>AK-FUC02</t>
  </si>
  <si>
    <t>FUT A CARBURANT</t>
  </si>
  <si>
    <t>CHAINE 5M</t>
  </si>
  <si>
    <t>AK-DIE01</t>
  </si>
  <si>
    <t>ECHELLES</t>
  </si>
  <si>
    <t>AK-EMT04</t>
  </si>
  <si>
    <t xml:space="preserve">INVERTEUR SOLAIRE </t>
  </si>
  <si>
    <t xml:space="preserve">KARTCHER </t>
  </si>
  <si>
    <t>MACHETTE</t>
  </si>
  <si>
    <t xml:space="preserve">MARTEAU PIQUEUR </t>
  </si>
  <si>
    <t>TYPE DE MATERIELS</t>
  </si>
  <si>
    <t>QUANTITE</t>
  </si>
  <si>
    <t>PANNEAUX DE BLINDAGE JAUNE 14 ELTS</t>
  </si>
  <si>
    <t xml:space="preserve">PANNEAU DE SIGNALISATION </t>
  </si>
  <si>
    <t>AK-PERC04</t>
  </si>
  <si>
    <t xml:space="preserve">PERCEUSE </t>
  </si>
  <si>
    <t>TOTAL PETITS MATEREILS</t>
  </si>
  <si>
    <t>TOTAL MATERIELS ROULANTS</t>
  </si>
  <si>
    <t>PANNEAU INDICATEUR DE CHANTIER</t>
  </si>
  <si>
    <t>PANNEAUX METALLIQUES DE COFFRAGE DES VOILES ET REGARDS</t>
  </si>
  <si>
    <t xml:space="preserve">POSTE A SOUDURE </t>
  </si>
  <si>
    <t>FOSSE SCEPTIQUE</t>
  </si>
  <si>
    <t xml:space="preserve">RALLONGE ELECTRIQUE </t>
  </si>
  <si>
    <t xml:space="preserve">SCIE A SOL </t>
  </si>
  <si>
    <t>STATION TOTALE</t>
  </si>
  <si>
    <t xml:space="preserve">TREPIED  TOPO </t>
  </si>
  <si>
    <t>TOTAL MOBILIERS DE BUREAU</t>
  </si>
  <si>
    <t>TOTAL CONTENEURS</t>
  </si>
  <si>
    <t>TOTAL MATERIELS</t>
  </si>
  <si>
    <t>SERVICE LOGISTIQUE ITA</t>
  </si>
  <si>
    <t>RAPPORT SYNTHETIQUE D'INVENTAIRE DES MATERIELS ITA</t>
  </si>
  <si>
    <t>Materiels Accessoires de Bureaux</t>
  </si>
  <si>
    <t>MEUBLES (Armoires - Chaises - Fauteuils - Table (ttes) - Supports)</t>
  </si>
  <si>
    <t>Equipements et Matériels Informatiques</t>
  </si>
  <si>
    <t>Equipements et Matériels Téléphoniques</t>
  </si>
  <si>
    <t>Equipements et Matériels Electriques et Electroménagers</t>
  </si>
  <si>
    <t>AK-DISC02</t>
  </si>
  <si>
    <t>AK-DISC03</t>
  </si>
  <si>
    <t>AK-DISC04</t>
  </si>
  <si>
    <t>ME YAO PAULINE</t>
  </si>
  <si>
    <t>RESSORCES HUMAINES</t>
  </si>
  <si>
    <t>M TUO</t>
  </si>
  <si>
    <t>CONTENEUR SALLE DE REUNION</t>
  </si>
  <si>
    <t>TAUX</t>
  </si>
  <si>
    <t>RECAPITULATIFS ET PROPORTION DES DIFFERENTS TYPES DE MATERIELS ITA</t>
  </si>
  <si>
    <t>PETITS MATEREILS</t>
  </si>
  <si>
    <t>Objectifs: Evaluer l'état actuel des stocks de matériéles et équipements en vue de tenir</t>
  </si>
  <si>
    <t>une base à jour de nos actifs matériels et équipements:</t>
  </si>
  <si>
    <t>I - Identification des matériels</t>
  </si>
  <si>
    <t>II - Tri et classement</t>
  </si>
  <si>
    <t>III - Comptage - codification et marquage</t>
  </si>
  <si>
    <t>IV - Enregistrement physique et numérique</t>
  </si>
  <si>
    <t xml:space="preserve">V - Implémentation des documents de suivi logistique des stocks de matériels et équipements </t>
  </si>
  <si>
    <t>SITARAIL INPH - ONAD Jean Paul II (amont-aval - Yopougon CIE Base2 - Assinie</t>
  </si>
  <si>
    <t>Sites et Chantiers concernés: Siège ITA - Garage ITA - et les Chantiers actifs d'intervention ITA:</t>
  </si>
  <si>
    <t xml:space="preserve">CONFIGURATION DES MATERIELS ITA INVENTORIES  </t>
  </si>
  <si>
    <t>La non tenue et la non-maitrise de la situation des stocks tenus sur les sites et chantiers</t>
  </si>
  <si>
    <t>Le manque de temps de personnes supposées suivre le stocks efficacement  puisque occupées à d'autres</t>
  </si>
  <si>
    <t>La méconnaissance et ou le manqque des notions élémentaires de tenues de stocks (Manque de</t>
  </si>
  <si>
    <t>Formation de Base à la Gestion de Stocks)</t>
  </si>
  <si>
    <t>La dispersion des matériels et équipements dans plusieurs endroits sur les sites</t>
  </si>
  <si>
    <t>(L'existence de Certains matériels échappent aux tenants des équipements et matériels)</t>
  </si>
  <si>
    <t>La non tenue des inventaires périodiques des stocks qui auraient facilité la tenue des inventaires Généraux</t>
  </si>
  <si>
    <t xml:space="preserve">taches jugées plus urgentes et parfois plus importantes </t>
  </si>
  <si>
    <t>Equipe principale des inventaires: Le Responsable logistique et son Aide-logistique (MOJ)</t>
  </si>
  <si>
    <t>déployé dans le domaine des stocks lors de l'inexistance d'un Service Logistique.</t>
  </si>
  <si>
    <t xml:space="preserve">Aujourd'hui, un Service Logistique existe, ce Service se propose désormais de prendre la main sur la </t>
  </si>
  <si>
    <t>domaine de compétence,</t>
  </si>
  <si>
    <t>Gestion et le suivi des des stocks matériels et équipements ITA qui fait partie de ses attributions et de son</t>
  </si>
  <si>
    <t>III - Supervicer les entretiens de l'ensemble du matériel</t>
  </si>
  <si>
    <t>IV - Réaliser les inventaires périodiques et contrôles périodiques de l'ensemble des sites</t>
  </si>
  <si>
    <t>I- D'assurer le suivi des flux de matériels et matériaux sur l'ensemble des sites</t>
  </si>
  <si>
    <t>rencontrées sur les différents sites et proposer des actions d'amélioration,</t>
  </si>
  <si>
    <t>V - Rendre compte périodiquement à la Direction de ses activités logistiques, des problèmes et difficultés</t>
  </si>
  <si>
    <t>Nous proposons et recommandons vivement que chaque site et chantiers soient dotés de</t>
  </si>
  <si>
    <r>
      <t xml:space="preserve">Magasins et entrepôts, </t>
    </r>
    <r>
      <rPr>
        <b/>
        <sz val="11"/>
        <color theme="1"/>
        <rFont val="Times New Roman"/>
        <family val="1"/>
      </rPr>
      <t>Ce qui sera d'un grand Avantage dans la gestion efficace et optimale des</t>
    </r>
  </si>
  <si>
    <t xml:space="preserve">efficace des stocks de matériels et équipements </t>
  </si>
  <si>
    <t xml:space="preserve">La non-implication significatives des chefs chantiers  et Relais QHSE dans la supervision et le suivi </t>
  </si>
  <si>
    <t>Contribuer à rediger Un Reporting - Des Gestionnaires qui suivront correctement et enregistreront</t>
  </si>
  <si>
    <t xml:space="preserve">les documents logistiques sans êtres pertubées par d'autres situations liées à d'autres taches autres que les </t>
  </si>
  <si>
    <t xml:space="preserve">Nous tenons particulièrement à remercier le Service QHSE en plus de sa mission de base pour son effort </t>
  </si>
  <si>
    <t>II - Garantir la gestion optimisée des Stocks tout en préservant la fiabilité des approvionnements</t>
  </si>
  <si>
    <t>Stocks; des gestionnaires capables de nous donner des situations en temps réels de l'état et le niveau des</t>
  </si>
  <si>
    <t>Cette option favorisera à resoudre les problèmes de rupture de stocks ou des surstocks par des</t>
  </si>
  <si>
    <t>A la Direction Technique</t>
  </si>
  <si>
    <t>A la direction des Ressources humaines</t>
  </si>
  <si>
    <t>dans notre perspective à constituer et à étoffer l'équipe logistique et contribuer à nous aider à leur donner</t>
  </si>
  <si>
    <t xml:space="preserve">les formations requises avec l'appui du service logistique éventuellement. </t>
  </si>
  <si>
    <t>Une bonne communication anticipée des ouvertures et implémentation de chantiers nous serait d'une grande</t>
  </si>
  <si>
    <t>utilité pour assurer une bonne planification  et un meilleur déploiemnt de nos actions logististiques,</t>
  </si>
  <si>
    <t>Un planning des activités et un listing des attentes de la Logitique et de ses sections (Garage -</t>
  </si>
  <si>
    <t>Stocks et approvisionneent - Plannification) seraient des gages à disposer Le Service Logistique à être</t>
  </si>
  <si>
    <t>plus réactif, proactif et efficace,</t>
  </si>
  <si>
    <t>Leur implication est d'une grande importance étant donné que les demandes de réapprovisionnement</t>
  </si>
  <si>
    <t>Aux Chefs de Sevices - Conducteurs des Travaux - Chefs de chantiers - chefs d'équipes</t>
  </si>
  <si>
    <t>A la direction des finances et de la comptabilité</t>
  </si>
  <si>
    <t>Une collaboration sans faille lui est demandée car son apport est crucial pour pour la capitalisation et la</t>
  </si>
  <si>
    <t>Au Service QHSE</t>
  </si>
  <si>
    <t>Leur apport indéniable est encore sollicité pour pour la formalisation des documents de suivi logistiques et</t>
  </si>
  <si>
    <t>pour leur assistance à nous soutenir à être toujours dans les conformités et les exigences de qualité,</t>
  </si>
  <si>
    <t>REMERCIEMENTS</t>
  </si>
  <si>
    <t>Pour sa riche base de données de potentiels postulants; pour nous fournir éventuellement du personnel</t>
  </si>
  <si>
    <t>concrétisation des approvisionnements et la constitution des stocks sur sites et chantiers qui est indéniable.</t>
  </si>
  <si>
    <t>Son suivi des flux financiers et sa contribution dans le suivi et l'équilibrage des stocks nous resterait utile.</t>
  </si>
  <si>
    <t>Son apport et son implication dans les organisations des inventaires Généraux seraient aussi utiles.</t>
  </si>
  <si>
    <t>Demande d'implication et de soutien des activités de suivi de stocks</t>
  </si>
  <si>
    <t>Remarques et Difficultés rencontrées dans la tenue des inventaires:</t>
  </si>
  <si>
    <t>Propositions et Recommandations Capitales pour une bonne gestion des stocks de matériels</t>
  </si>
  <si>
    <t xml:space="preserve">L'arrêt des chantiers ou l' affectation des Chefs chantiers ou des Relais QHSE sans faire de situation ou </t>
  </si>
  <si>
    <r>
      <rPr>
        <b/>
        <sz val="11"/>
        <color theme="1"/>
        <rFont val="Times New Roman"/>
        <family val="1"/>
      </rPr>
      <t>Stocks et matériels des sites et chantiers ITA</t>
    </r>
    <r>
      <rPr>
        <sz val="11"/>
        <color theme="1"/>
        <rFont val="Times New Roman"/>
        <family val="1"/>
      </rPr>
      <t xml:space="preserve">, et  cela favorisera un suivi plus proactif des réappros, </t>
    </r>
  </si>
  <si>
    <t>stocks sur leurs bases, des gestionnaires de stocks qui pourront suivre tous les flux de matériels et</t>
  </si>
  <si>
    <t>gestion et des surveillanecs plus rapprochées de leurs stocks  suivant les plannings des chantiers.</t>
  </si>
  <si>
    <t>Et en raison des différents résultats satisisfaisants qui sont attendus du Service Logistique,</t>
  </si>
  <si>
    <r>
      <rPr>
        <b/>
        <sz val="11"/>
        <color theme="1"/>
        <rFont val="Times New Roman"/>
        <family val="1"/>
      </rPr>
      <t>Gestionnaires logistiques dédiés</t>
    </r>
    <r>
      <rPr>
        <sz val="11"/>
        <color theme="1"/>
        <rFont val="Times New Roman"/>
        <family val="1"/>
      </rPr>
      <t xml:space="preserve"> au suivi exclusif des stocks de matériels et équipements et à la tenue des</t>
    </r>
  </si>
  <si>
    <r>
      <t>Cela requiert des Gestionnaires de stocks entièrement focalisés</t>
    </r>
    <r>
      <rPr>
        <sz val="11"/>
        <color theme="1"/>
        <rFont val="Times New Roman"/>
        <family val="1"/>
      </rPr>
      <t xml:space="preserve"> et ayant le temps totalement pour le</t>
    </r>
    <r>
      <rPr>
        <b/>
        <sz val="11"/>
        <color theme="1"/>
        <rFont val="Times New Roman"/>
        <family val="1"/>
      </rPr>
      <t>s</t>
    </r>
  </si>
  <si>
    <t>et pour la mise en œuvre et la réalisation de nos plans stratégiques de gestion et étant donné que</t>
  </si>
  <si>
    <t>activités logistiques, des gestionnaires de stocks qui pourront nous envoyer des Rapports périodiques de leurs</t>
  </si>
  <si>
    <t>stocks sans nous amener à nous  inquieter ou à emettre de grandes réserves sur la véracités des données.</t>
  </si>
  <si>
    <t>intégrer cette option.</t>
  </si>
  <si>
    <t xml:space="preserve">En plus,lLa réalité constatée sur l'ensemble des différents terrains nous confortent davantage à </t>
  </si>
  <si>
    <t>la Gestion des stocks est une activité totale et complète demandant beaucoup de concentration</t>
  </si>
  <si>
    <t>Les documents de suivi logistique ne sont par corectement renseignés en raison des autres taches à accomplir</t>
  </si>
  <si>
    <t xml:space="preserve">Cependant, étant donné que le Service a parmis ses Attributions les missions: </t>
  </si>
  <si>
    <t>et d'investissement entier, global  de celui qui le gère et pour une prise en main réussie:</t>
  </si>
  <si>
    <t>Nous Remercions vont à l'endoit de toute l'équipe ITA avec à sa tête son Diecteur Général M. Jules Konan.</t>
  </si>
  <si>
    <t>Le Responsable Logistique ITA</t>
  </si>
  <si>
    <t>Yoplo Iré Frank</t>
  </si>
  <si>
    <t>Date début: 21-02-2024</t>
  </si>
  <si>
    <t>Date Fin : 20-04-2024</t>
  </si>
  <si>
    <t>devraient leur être remontées et et devraient être plus regardant sur les matériels tenus sur les chantiers</t>
  </si>
  <si>
    <t>et surtout dans notre quête d'amélioration.</t>
  </si>
  <si>
    <t>et sites dont ils ont la charge, l'approvisionnemnt le stockage, l'utilisation devrait aussi être "leur affaire".</t>
  </si>
  <si>
    <t>VELOMETRE</t>
  </si>
  <si>
    <t>L'inexistance des documents de suivi des mouvements de matériels sur les sites</t>
  </si>
  <si>
    <t>un inventaire des stocks au préalable.</t>
  </si>
  <si>
    <t>Au Service ACHATS</t>
  </si>
  <si>
    <t xml:space="preserve">Nous communiquer les nouveaux matériels et equipements achetés en vue de mettre à jour le niveau </t>
  </si>
  <si>
    <t>des stocks et de notre base de données</t>
  </si>
  <si>
    <t>C</t>
  </si>
  <si>
    <t>AK-BOLM01</t>
  </si>
  <si>
    <t>BOCAL LAVE-MAIN</t>
  </si>
  <si>
    <t>BOCAL D'ENTRETIEN</t>
  </si>
  <si>
    <t>AK-BOCE01</t>
  </si>
  <si>
    <t>AK-COFP1</t>
  </si>
  <si>
    <t>Coffret Présentoir en carton</t>
  </si>
  <si>
    <t>AK-PTFL04</t>
  </si>
  <si>
    <t>POT DE FLEUR PLASTIQUE (PLANTE DECO)</t>
  </si>
  <si>
    <t>AK-TAB39</t>
  </si>
  <si>
    <t>AK-TAB40</t>
  </si>
  <si>
    <t>AK-PBL16</t>
  </si>
  <si>
    <t>Poubelle METALLIQUE PETITE</t>
  </si>
  <si>
    <t>POT DE FLEUR BAMBOU</t>
  </si>
  <si>
    <t>AK-PTFL05</t>
  </si>
  <si>
    <t>AK-COFP2</t>
  </si>
  <si>
    <t>Coffret Présentoir en BOIS</t>
  </si>
  <si>
    <t>AK-PTFL06</t>
  </si>
  <si>
    <t>TAABO</t>
  </si>
  <si>
    <t>AK-CABR01</t>
  </si>
  <si>
    <t>CABLE RESEAU TIA-568 A/B/SO/IES</t>
  </si>
  <si>
    <t>ADMINISTRATIVE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</si>
  <si>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</si>
  <si>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</si>
  <si>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</si>
  <si>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</si>
  <si>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</si>
  <si>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</si>
  <si>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</si>
  <si>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</si>
  <si>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TABLEAU DE SUIVI MOUVEMENTS DES PETIT MATERIELS ITA</t>
  </si>
  <si>
    <t>AK-CMA07</t>
  </si>
  <si>
    <t>ECHAFFAUDAGE (3X6M)</t>
  </si>
  <si>
    <t>AK-PROJ1</t>
  </si>
  <si>
    <t>PROJECTEUR DE CHANTIER</t>
  </si>
  <si>
    <t>AK-PONC1</t>
  </si>
  <si>
    <t>PONCEUSE</t>
  </si>
  <si>
    <t>AK-VELM03</t>
  </si>
  <si>
    <t>AK-ECTC1</t>
  </si>
  <si>
    <t>ECROU DE TIGE DE COFFRAGE</t>
  </si>
  <si>
    <t>MONTANT</t>
  </si>
  <si>
    <t>AK-MTP07</t>
  </si>
  <si>
    <t>MOTO-POMPE INGCO</t>
  </si>
  <si>
    <t>AK-CMA12</t>
  </si>
  <si>
    <t>SITE PORTEO</t>
  </si>
  <si>
    <t>AK-PBJ02</t>
  </si>
  <si>
    <t>FUT A CARBURANT 1000L</t>
  </si>
  <si>
    <t>CONTENEUR BUREAU SALLE DE REUNION 20''</t>
  </si>
  <si>
    <t>AK-CBU07</t>
  </si>
  <si>
    <t>AK-PAG04</t>
  </si>
  <si>
    <t>AK-MAN01</t>
  </si>
  <si>
    <t>MI</t>
  </si>
  <si>
    <t>AK-MAN02</t>
  </si>
  <si>
    <t>AK-MAN03</t>
  </si>
  <si>
    <t>AK-MAN04</t>
  </si>
  <si>
    <t>MEULE ELECTRIQUE BOSCH 280W GWS 30-230 B BOSCH</t>
  </si>
  <si>
    <t xml:space="preserve">PANNE </t>
  </si>
  <si>
    <t>AK-ME04</t>
  </si>
  <si>
    <t>AGBOVILLE</t>
  </si>
  <si>
    <t>AK-ME05</t>
  </si>
  <si>
    <t>AK-RALE05</t>
  </si>
  <si>
    <t>AK-RALE06</t>
  </si>
  <si>
    <t>AK-CMIX01</t>
  </si>
  <si>
    <t>CLE MIXTE STD COUDE 19MM (111 M-19)</t>
  </si>
  <si>
    <t>AK-CAP01</t>
  </si>
  <si>
    <t>CLE A PIPE DEBOUCHE N°19MM</t>
  </si>
  <si>
    <t>AK-TALO1</t>
  </si>
  <si>
    <t>TALOCHE METALLIQUE</t>
  </si>
  <si>
    <t>PORTEO</t>
  </si>
  <si>
    <t>REGLE METALLIQUE ALLUMINIUN 2M</t>
  </si>
  <si>
    <t>AK-REGM02</t>
  </si>
  <si>
    <t xml:space="preserve">NIVEAU MACON 60MM </t>
  </si>
  <si>
    <t>MARTEAU SIMPLE 2KG</t>
  </si>
  <si>
    <t>DECAMETTRE 30 M</t>
  </si>
  <si>
    <t>AK-DECAM2</t>
  </si>
  <si>
    <t>AK-SCIEE1</t>
  </si>
  <si>
    <t>SCIE ELECTRIQUE WISEUP 65MM-750W</t>
  </si>
  <si>
    <t>AK-ME06</t>
  </si>
  <si>
    <t>MEULE ELECTRIQUE BOSCH 2200</t>
  </si>
  <si>
    <t>AK-MBB02</t>
  </si>
  <si>
    <t>DATE D'ENTREE</t>
  </si>
  <si>
    <t>ECHELLE - ESCABEAU 04 MARCHES</t>
  </si>
  <si>
    <t>DETO</t>
  </si>
  <si>
    <t xml:space="preserve"> MAGASIN BUREAU</t>
  </si>
  <si>
    <t>NEUF - BON</t>
  </si>
  <si>
    <t>AK-MV07</t>
  </si>
  <si>
    <t>BON - NEUF</t>
  </si>
  <si>
    <t>AIGUILLE VIBRANTE MASALTA</t>
  </si>
  <si>
    <t>MASALTA</t>
  </si>
  <si>
    <t>BON-NEUF</t>
  </si>
  <si>
    <t xml:space="preserve"> MOTEUR VIBREUR MASALTA HONDA GX160</t>
  </si>
  <si>
    <t>AK-FAP01</t>
  </si>
  <si>
    <t>FIL A PLOMB 800G COULEUR BLEUE -CORDE NYLON DETO</t>
  </si>
  <si>
    <t>chANTIER</t>
  </si>
  <si>
    <t>AK-SCIEE2</t>
  </si>
  <si>
    <t>SCIE ELECTRIQUE 1400W TOTAL</t>
  </si>
  <si>
    <t>A</t>
  </si>
  <si>
    <t>B</t>
  </si>
  <si>
    <t>D</t>
  </si>
  <si>
    <t>E</t>
  </si>
  <si>
    <t>F</t>
  </si>
  <si>
    <t>COMPTEURS 
DE VANNES</t>
  </si>
  <si>
    <t>VENTOUSES
SIMPLES
DN 40-65</t>
  </si>
  <si>
    <t>VANNES
SIMPLES
DN 80</t>
  </si>
  <si>
    <t>VANNES
SIMPLES
DN 65</t>
  </si>
  <si>
    <t>VANNES
SIMPLES
DN 100</t>
  </si>
  <si>
    <t>VANNES A VOLANT
DN80 - DN65</t>
  </si>
  <si>
    <t>ADAPTATEURS
DN80</t>
  </si>
  <si>
    <t>ADAPTATEURS
DN110</t>
  </si>
  <si>
    <t>ADAPTATEURS
DN50-65</t>
  </si>
  <si>
    <t>ADAPTATEURS
DN50- DN63</t>
  </si>
  <si>
    <t>ADAPTATEURS
DN90- DN100</t>
  </si>
  <si>
    <t>ADAPTATEURS
DN60-65</t>
  </si>
  <si>
    <t>CASQUES</t>
  </si>
  <si>
    <t>POINTES</t>
  </si>
  <si>
    <t>BOTTES
P-43</t>
  </si>
  <si>
    <t>RUBALISES</t>
  </si>
  <si>
    <t>ADAPTATEURS
DN150</t>
  </si>
  <si>
    <t>ADAPTATEURS
DN200</t>
  </si>
  <si>
    <t>ADAPTATEURS
DN300</t>
  </si>
  <si>
    <r>
      <t xml:space="preserve">ADAPTATEURS
</t>
    </r>
    <r>
      <rPr>
        <b/>
        <sz val="30"/>
        <color theme="1"/>
        <rFont val="Times New Roman"/>
        <family val="1"/>
      </rPr>
      <t>PVC 300 GN10 - GN16</t>
    </r>
  </si>
  <si>
    <t>ADAPTATEURS
FONTE N324 D.159/184</t>
  </si>
  <si>
    <t>ADAPTATEURS
FONTE N181 D.200/227</t>
  </si>
  <si>
    <t>ADAPTATEURS
FONTE ROUGE K12 PN10/300</t>
  </si>
  <si>
    <t xml:space="preserve">ADAPTATEURS
FONTE DN150 </t>
  </si>
  <si>
    <t>PATE 
MECANIQUE</t>
  </si>
  <si>
    <t>REGISTRE
BONS 
ENTREE-SORTIE</t>
  </si>
  <si>
    <t>REGISTRE
INSPECTIONS
ENGINS</t>
  </si>
  <si>
    <t>TAMPONS
SODECI</t>
  </si>
  <si>
    <t>PANNE HS</t>
  </si>
  <si>
    <t>AK-CAF04</t>
  </si>
  <si>
    <t>Cafétière  MOULINEX SUBITO 800W FT360811/87D-0723</t>
  </si>
  <si>
    <t>MOULINEX</t>
  </si>
  <si>
    <t>MANOMETRE 1 BAR A21040224</t>
  </si>
  <si>
    <t>MANOMETRE 1 BAR A20100342</t>
  </si>
  <si>
    <t>MANOMETRE 1 BAR B17070040</t>
  </si>
  <si>
    <t>MANOMETRE 1 BAR A20100318</t>
  </si>
  <si>
    <t>YOP2 BASE CIE1</t>
  </si>
  <si>
    <t>AK-SCIEE3</t>
  </si>
  <si>
    <t>SCIE ELECTRIQUE HIKOKI</t>
  </si>
  <si>
    <t>PORTEO PK22</t>
  </si>
  <si>
    <t>AK-CZL05</t>
  </si>
  <si>
    <t>MATIERE AGBOVILLE</t>
  </si>
  <si>
    <t>AK-SOUF1</t>
  </si>
  <si>
    <t>SCISAILLE 42'' 150MM</t>
  </si>
  <si>
    <t>SOUFLEUR 800E-820W BOSCH</t>
  </si>
  <si>
    <t>AK-AV09</t>
  </si>
  <si>
    <t>AK-AV10</t>
  </si>
  <si>
    <t>AIGUILLE VIBRANTE PACLITE</t>
  </si>
  <si>
    <t>AK-MV08</t>
  </si>
  <si>
    <t xml:space="preserve"> MOTEUR VIBREUR PACLITE SX3 GCAWH-1805932</t>
  </si>
  <si>
    <t>AK-SCIEE4</t>
  </si>
  <si>
    <t>SCIE ELECTRIQUE CIRCULAIRE BOSCH GKS 235 TURBO
331006051</t>
  </si>
  <si>
    <t>PK22</t>
  </si>
  <si>
    <t>AK-REGM03</t>
  </si>
  <si>
    <t>AK-PERC05</t>
  </si>
  <si>
    <t>PERCEUSE TOTAL 220-240V -50/60HZ 800W TH308268</t>
  </si>
  <si>
    <t>MEULE ELECTRIQUE</t>
  </si>
  <si>
    <t>HS EN REPARATION</t>
  </si>
  <si>
    <t>AK-CIS01</t>
  </si>
  <si>
    <t>YOPOUGON CIE1</t>
  </si>
  <si>
    <t>TIGE DE COFFRAGE</t>
  </si>
  <si>
    <t>2B 2M</t>
  </si>
  <si>
    <t>REGLE METALLIQUE ALLUMINIUN1,6</t>
  </si>
  <si>
    <t>AK-REGM04</t>
  </si>
  <si>
    <t>AK-REGM05</t>
  </si>
  <si>
    <t>REGLE METALLIQUE ALLUMINIUN2</t>
  </si>
  <si>
    <t>AK-REGM06</t>
  </si>
  <si>
    <t>AK-REGM07</t>
  </si>
  <si>
    <t>AK-REGM08</t>
  </si>
  <si>
    <t>AK-REGM09</t>
  </si>
  <si>
    <t>AK-REGM10</t>
  </si>
  <si>
    <t>REGLE METALLIQUE ALLUMINIUN 4M</t>
  </si>
  <si>
    <t>AK-PBL17</t>
  </si>
  <si>
    <t>Poubelle  METALLIQUE</t>
  </si>
  <si>
    <t>7B 5M</t>
  </si>
  <si>
    <t>3B 1M</t>
  </si>
  <si>
    <t>AK-TAB41</t>
  </si>
  <si>
    <t>AK-CHB029</t>
  </si>
  <si>
    <t>AK-CHB032</t>
  </si>
  <si>
    <t>AK-MV09</t>
  </si>
  <si>
    <t>AK-MV10</t>
  </si>
  <si>
    <t>INV</t>
  </si>
  <si>
    <t>AK-AV11</t>
  </si>
  <si>
    <t>AK-AV12</t>
  </si>
  <si>
    <t>NEUF PANNE</t>
  </si>
  <si>
    <t>TALOCHE PLASTIIQUE</t>
  </si>
  <si>
    <t>AK-TALO2</t>
  </si>
  <si>
    <t>XX</t>
  </si>
  <si>
    <t>PORTTEO PK22</t>
  </si>
  <si>
    <t>AK-CPL19</t>
  </si>
  <si>
    <t>CLE PLATE</t>
  </si>
  <si>
    <t>MARTEAU MENUISIER</t>
  </si>
  <si>
    <t>AK-SCIEE5</t>
  </si>
  <si>
    <t>EN REPARATION</t>
  </si>
  <si>
    <t xml:space="preserve">SCIE ELECTRIQUE </t>
  </si>
  <si>
    <t>YOP CIE 1</t>
  </si>
  <si>
    <t>AK-AGRF08</t>
  </si>
  <si>
    <t>Aggraffeuse MaxiPlier</t>
  </si>
  <si>
    <t>MaxiPlier</t>
  </si>
  <si>
    <t>AK-PIST01</t>
  </si>
  <si>
    <t>PISTOLETS de scellemet chimique</t>
  </si>
  <si>
    <t>ASSINIE PK17</t>
  </si>
  <si>
    <t>KARTCHER HD8/23G CLASSIC - Q45-3500 (15W°</t>
  </si>
  <si>
    <t>AK-BRB03</t>
  </si>
  <si>
    <t>MARTEAU PIQUEUR BOSCH 3611C 35 000 (GSH16-28)</t>
  </si>
  <si>
    <t xml:space="preserve"> MOTEUR VIBREUR OHV</t>
  </si>
  <si>
    <t xml:space="preserve"> MOTEUR VIBREUR WARNIIG</t>
  </si>
  <si>
    <t xml:space="preserve">Poutrelle H20-390 LANA </t>
  </si>
  <si>
    <t>Poutrelle H20-290 LANA</t>
  </si>
  <si>
    <t xml:space="preserve">Poutrelle H20-290 LANA </t>
  </si>
  <si>
    <t>PERCEUSE BOSCH 3611B67600 230V</t>
  </si>
  <si>
    <t>AK-MTS1</t>
  </si>
  <si>
    <t>AK-BAL1</t>
  </si>
  <si>
    <t>BALAI</t>
  </si>
  <si>
    <t>JEAN AYA</t>
  </si>
  <si>
    <t>ITA</t>
  </si>
  <si>
    <t>AK-MV11</t>
  </si>
  <si>
    <t>PBL ELECTRICITE</t>
  </si>
  <si>
    <t>050-09</t>
  </si>
  <si>
    <t xml:space="preserve">SCIE MACON </t>
  </si>
  <si>
    <t xml:space="preserve">NIVEAU MACON </t>
  </si>
  <si>
    <t>BUREAU LOGISTIQUE</t>
  </si>
  <si>
    <t>INDICATEUR DE NIVEAU D'EAU</t>
  </si>
  <si>
    <t>AK-INNE1</t>
  </si>
  <si>
    <t>GARAGE PK22 - ABIDJAN</t>
  </si>
  <si>
    <t>ONAD - ABIDJAN</t>
  </si>
  <si>
    <t>LISTE DES ENGINS</t>
  </si>
  <si>
    <t>PK22 - ABIDJAN</t>
  </si>
  <si>
    <t xml:space="preserve"> PK22 - ABIDJAN</t>
  </si>
  <si>
    <t>ANGRE JEAN PAUL 2 - ABIDJAN</t>
  </si>
  <si>
    <t>BASE CIE YOPOGON - ABIDJAN</t>
  </si>
  <si>
    <t>Le Directeur Général</t>
  </si>
  <si>
    <t>Jules KONAN</t>
  </si>
  <si>
    <t>Abidjan, le 11 Septembre 2024.</t>
  </si>
  <si>
    <t>AK-AGRF09</t>
  </si>
  <si>
    <t xml:space="preserve">Aggraffeuse </t>
  </si>
  <si>
    <t>LOGISTIQUE</t>
  </si>
  <si>
    <t>2 BON - 2 MAUVAIS</t>
  </si>
  <si>
    <t>08 BON - 10 MAUVAIS</t>
  </si>
  <si>
    <t>PERCEUSE INCO 23099410468</t>
  </si>
  <si>
    <t>SCIE MACON 400MM</t>
  </si>
  <si>
    <t>TAABO - GARAGE</t>
  </si>
  <si>
    <t>AK-CHB43</t>
  </si>
  <si>
    <t>AK-CHB44</t>
  </si>
  <si>
    <t>AK-TAB42</t>
  </si>
  <si>
    <t>AK-REGM11</t>
  </si>
  <si>
    <t>AK-METR1</t>
  </si>
  <si>
    <t>METRE TOTAL 10M</t>
  </si>
  <si>
    <t>AK-PERC06</t>
  </si>
  <si>
    <t>PERCEUSE TOTAL 220-240V SN-23295620361 PD:112023</t>
  </si>
  <si>
    <t>AK-PIM01</t>
  </si>
  <si>
    <t>POMPE D'IMMERSION WILO</t>
  </si>
  <si>
    <t>AK-RALE07</t>
  </si>
  <si>
    <t>AK-ALCOT01</t>
  </si>
  <si>
    <t>ALOCTEST AT6000  - 5VDC</t>
  </si>
  <si>
    <t>QHSE</t>
  </si>
  <si>
    <t>AK-TEL15</t>
  </si>
  <si>
    <t>AK-TEL16</t>
  </si>
  <si>
    <t>AK-TEL17</t>
  </si>
  <si>
    <t>AK-TEL18</t>
  </si>
  <si>
    <t>AK-TEL19</t>
  </si>
  <si>
    <t>TEHINIE</t>
  </si>
  <si>
    <t>ALANGBA</t>
  </si>
  <si>
    <t>AK-MPR22</t>
  </si>
  <si>
    <t>Multiprise BLANC 3 ports</t>
  </si>
  <si>
    <t>GPS (AK-GPS01)</t>
  </si>
  <si>
    <t>AK-GPS02</t>
  </si>
  <si>
    <t>GPS GARMIN 67 Rechargeable (AK-GPS02)</t>
  </si>
  <si>
    <t>AK-WIF01</t>
  </si>
  <si>
    <t>WIFI POCKET ALCATEL</t>
  </si>
  <si>
    <t>AK-VAL01</t>
  </si>
  <si>
    <t>VALISE DE VOYAGE (couleur beige)</t>
  </si>
  <si>
    <t>AK-MICRO1</t>
  </si>
  <si>
    <t>MICRO-ONDE NASCO : NAS-W20S-PO4</t>
  </si>
  <si>
    <t>AK-VELM04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</si>
  <si>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</si>
  <si>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</si>
  <si>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</si>
  <si>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</si>
  <si>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</si>
  <si>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</si>
  <si>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</si>
  <si>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</si>
  <si>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</si>
  <si>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</si>
  <si>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</si>
  <si>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</si>
  <si>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</si>
  <si>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</si>
  <si>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</si>
  <si>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</si>
  <si>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</si>
  <si>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</si>
  <si>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</si>
  <si>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</si>
  <si>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AK-ORD17</t>
  </si>
  <si>
    <t xml:space="preserve">Ordinateur Portable LENOVO Thinkbook 16Go </t>
  </si>
  <si>
    <t>AK-SRO13</t>
  </si>
  <si>
    <t xml:space="preserve">Souris d'Ordinateur LENOVO </t>
  </si>
  <si>
    <t>AK-CHAG1</t>
  </si>
  <si>
    <t>AK-CHAG2</t>
  </si>
  <si>
    <t>AK-ORD18</t>
  </si>
  <si>
    <t>Ordinateur Portable HP PROBOOK CORE I5 - 1H843810PO</t>
  </si>
  <si>
    <t>AK-ORD19</t>
  </si>
  <si>
    <t>AK-SRO14</t>
  </si>
  <si>
    <t xml:space="preserve">Souris d'Ordinateur </t>
  </si>
  <si>
    <t>AK-CHAG3</t>
  </si>
  <si>
    <t>FRANCK K</t>
  </si>
  <si>
    <t>SERGES K</t>
  </si>
  <si>
    <t>YAMIEN JEAN ROLAND POUR M. TUO</t>
  </si>
  <si>
    <t>AK-ORD20</t>
  </si>
  <si>
    <t>Ordinateur Portable HP PROBOOK CORE I5 - CN1362937</t>
  </si>
  <si>
    <t>KOLO KADI</t>
  </si>
  <si>
    <t>AK-PERC07</t>
  </si>
  <si>
    <t xml:space="preserve">PERCEUSE BOSCH GBH2-28F 880W SDS+ 3,2jl </t>
  </si>
  <si>
    <t>AK-ORD21</t>
  </si>
  <si>
    <t>eve nguessan</t>
  </si>
  <si>
    <t>Ordinateur Portable HP PROBOOK CORE I7 - SN 5CD431QZTR</t>
  </si>
  <si>
    <t>AK-MPR23</t>
  </si>
  <si>
    <t>EVE NGUESSAN</t>
  </si>
  <si>
    <t>AK-SRO15</t>
  </si>
  <si>
    <t>ACHATS</t>
  </si>
  <si>
    <t>AK-IMP13</t>
  </si>
  <si>
    <t>Imprimante CANON SN YKX55561</t>
  </si>
  <si>
    <t>AK-CHB45</t>
  </si>
  <si>
    <t>AK-FAB41</t>
  </si>
  <si>
    <t>AK-CLIM21</t>
  </si>
  <si>
    <t>DIRECTTION FINANCE</t>
  </si>
  <si>
    <t xml:space="preserve">CHARGEUR d'Ordinateur LENOVO </t>
  </si>
  <si>
    <t>CHARGEUR  d'Ordinateur HP</t>
  </si>
  <si>
    <t>AK-CHAG4</t>
  </si>
  <si>
    <t>AK-ARM13</t>
  </si>
  <si>
    <t>AK-ARM14</t>
  </si>
  <si>
    <t>Ordinateur Portable HP PROBOOK CORE I7 - SN H5C 64233GQY</t>
  </si>
  <si>
    <t>AK-SRO16</t>
  </si>
  <si>
    <t>AK-CHAG5</t>
  </si>
  <si>
    <t>CAT0330CACAP01533</t>
  </si>
  <si>
    <t>4JN01136</t>
  </si>
  <si>
    <t>*79J6784*</t>
  </si>
  <si>
    <t>*312CPBWH00834*</t>
  </si>
  <si>
    <t>*CAT0426FJEJ400705*</t>
  </si>
  <si>
    <t>CAT023DJBYM00549</t>
  </si>
  <si>
    <t>223H-0180</t>
  </si>
  <si>
    <t>ONAD ANGRE</t>
  </si>
  <si>
    <t>KONG - TEHINIE</t>
  </si>
  <si>
    <t>AK-ME07</t>
  </si>
  <si>
    <t>MEULE ELECTRIQUE BOSCH 2400w gws 24-230 P</t>
  </si>
  <si>
    <t>BOSCH SN3601HC3101</t>
  </si>
  <si>
    <t>AK-STAB02</t>
  </si>
  <si>
    <t>Stabilisateur YAMAHA SVC-3000W SN</t>
  </si>
  <si>
    <t>YAMAHA</t>
  </si>
  <si>
    <t>AK-FAB42</t>
  </si>
  <si>
    <t>DAO</t>
  </si>
  <si>
    <t>AK-FAB43</t>
  </si>
  <si>
    <t>AKCRICR01</t>
  </si>
  <si>
    <t>CRIC ROULEUR 10T-L1637 mm OH5360</t>
  </si>
  <si>
    <t>AK-CHAND01</t>
  </si>
  <si>
    <t>CHANDELLE MECANIQUE</t>
  </si>
  <si>
    <t>AK-COFD01</t>
  </si>
  <si>
    <t>COFFRET A DOUILLE 1/2" (S2/5) 21 DOUILLES</t>
  </si>
  <si>
    <t>COFFRET A DOUILLE Chrome Vanadium 3/4 : 14 DOUILLES</t>
  </si>
  <si>
    <t>CLES MIXTES 21 CLES</t>
  </si>
  <si>
    <t>AK-CLEMI1</t>
  </si>
  <si>
    <t>AK-CLEPI1</t>
  </si>
  <si>
    <t>CLES PIPES 21 CLES</t>
  </si>
  <si>
    <t>AK-PINCE1</t>
  </si>
  <si>
    <t>PINCE</t>
  </si>
  <si>
    <t>AK-CLEMO1</t>
  </si>
  <si>
    <t>AK-CLEG01</t>
  </si>
  <si>
    <t>CLE A GRIFFES</t>
  </si>
  <si>
    <t>CLE A MOLETTE</t>
  </si>
  <si>
    <t>AK-TNV01</t>
  </si>
  <si>
    <t>TOURNEVIS</t>
  </si>
  <si>
    <t>AK-PCIR01</t>
  </si>
  <si>
    <t>PINCE A CIRCLIPS</t>
  </si>
  <si>
    <t>AK-COFD02</t>
  </si>
  <si>
    <t>AK-COFD03</t>
  </si>
  <si>
    <t>COFFRET A DOUILLE14 DOUILLES</t>
  </si>
  <si>
    <t>AK-UNC08</t>
  </si>
  <si>
    <t>Unité Centrale HP 4CE436CRQ1</t>
  </si>
  <si>
    <t>NDRI BERARIDE</t>
  </si>
  <si>
    <t>AK-ECR14</t>
  </si>
  <si>
    <t>Ecran Ordinateur CNK43512B1</t>
  </si>
  <si>
    <t>AK-SRO17</t>
  </si>
  <si>
    <t>Souris d'Ordinateur HP SN 9CT42813TJ</t>
  </si>
  <si>
    <t>AK-CLAV09</t>
  </si>
  <si>
    <t xml:space="preserve">Clavier d'Ordinateur HP </t>
  </si>
  <si>
    <t>AK-VENT01</t>
  </si>
  <si>
    <t>VENTILATEUR LONGSON</t>
  </si>
  <si>
    <t>LONGSON</t>
  </si>
  <si>
    <t>OUSSOU YANNICK</t>
  </si>
  <si>
    <t>AK-IMP14</t>
  </si>
  <si>
    <t>Retour Founisseur</t>
  </si>
  <si>
    <t>AK-LMC01</t>
  </si>
  <si>
    <t>LIT MEDICAL</t>
  </si>
  <si>
    <t>AK-TEL20</t>
  </si>
  <si>
    <t>AK-TEL21</t>
  </si>
  <si>
    <t>AK-TEL22</t>
  </si>
  <si>
    <t>AK-TEL23</t>
  </si>
  <si>
    <t>AK-TEL24</t>
  </si>
  <si>
    <t>AK-TEL25</t>
  </si>
  <si>
    <t>AK-TEL26</t>
  </si>
  <si>
    <t>AK-TEL27</t>
  </si>
  <si>
    <t>Téléphone fixe Fanvil SN Q14J223A017975</t>
  </si>
  <si>
    <t>Téléphone fixe Fanvil SN Q14J223A017964</t>
  </si>
  <si>
    <t>Téléphone fixe Fanvil SN Q14J223A017971</t>
  </si>
  <si>
    <t>Téléphone fixe Fanvil SN Q14J223A017968</t>
  </si>
  <si>
    <t>Téléphone fixe Fanvil SN Q14J223A017970</t>
  </si>
  <si>
    <t>Téléphone fixe Fanvil SN Q14J223A017972</t>
  </si>
  <si>
    <t>Téléphone fixe Fanvil SN Q14J223A017976</t>
  </si>
  <si>
    <t>Téléphone fixe Fanvil SN Q14J223A017967</t>
  </si>
  <si>
    <t>SERVICE TECHNIQUE</t>
  </si>
  <si>
    <t>SECRETARIAT</t>
  </si>
  <si>
    <t>SERVICE ACHATS</t>
  </si>
  <si>
    <t>DFC</t>
  </si>
  <si>
    <t>DARH</t>
  </si>
  <si>
    <t>AK-AGRF10</t>
  </si>
  <si>
    <t>Imprimante HP CNC JD39329</t>
  </si>
  <si>
    <t>COMPTABILITE DFC</t>
  </si>
  <si>
    <t>AK-IMP15</t>
  </si>
  <si>
    <t>Imprimante CANON NS21 XME06838</t>
  </si>
  <si>
    <t>AK-GAM01</t>
  </si>
  <si>
    <t>GAMETTE MACON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</si>
</sst>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  <numFmt numFmtId="167" formatCode="0.0000"/>
    <numFmt numFmtId="168" formatCode="[$-40C]mmm\-yy;@"/>
  </numFmts>
  <fonts count="8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MS Sans Serif"/>
      <family val="2"/>
    </font>
    <font>
      <sz val="10.55"/>
      <color indexed="8"/>
      <name val="Arial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7" tint="-0.499984740745262"/>
      <name val="Calibri"/>
      <family val="2"/>
      <scheme val="minor"/>
    </font>
    <font>
      <strike/>
      <sz val="11"/>
      <color theme="1" tint="0.499984740745262"/>
      <name val="Calibri"/>
      <family val="2"/>
      <scheme val="minor"/>
    </font>
    <font>
      <sz val="10"/>
      <color theme="1"/>
      <name val="Arial"/>
      <family val="2"/>
    </font>
    <font>
      <strike/>
      <sz val="11"/>
      <color rgb="FF0070C0"/>
      <name val="Calibri"/>
      <family val="2"/>
      <scheme val="minor"/>
    </font>
    <font>
      <strike/>
      <sz val="11"/>
      <color rgb="FF00B050"/>
      <name val="Calibri"/>
      <family val="2"/>
      <scheme val="minor"/>
    </font>
    <font>
      <sz val="11"/>
      <color rgb="FF806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7030A0"/>
      <name val="Calibri"/>
      <family val="2"/>
      <scheme val="minor"/>
    </font>
    <font>
      <sz val="11"/>
      <color theme="1"/>
      <name val="Garamond"/>
      <family val="1"/>
    </font>
    <font>
      <sz val="11"/>
      <color rgb="FFFF0000"/>
      <name val="Garamond"/>
      <family val="1"/>
    </font>
    <font>
      <sz val="9"/>
      <color rgb="FFFF0000"/>
      <name val="Garamond"/>
      <family val="1"/>
    </font>
    <font>
      <b/>
      <sz val="11"/>
      <color theme="0"/>
      <name val="Garamond"/>
      <family val="1"/>
    </font>
    <font>
      <sz val="11"/>
      <color rgb="FF00B050"/>
      <name val="Garamond"/>
      <family val="1"/>
    </font>
    <font>
      <sz val="11"/>
      <name val="Garamond"/>
      <family val="1"/>
    </font>
    <font>
      <sz val="11"/>
      <color rgb="FF0070C0"/>
      <name val="Garamond"/>
      <family val="1"/>
    </font>
    <font>
      <b/>
      <sz val="11"/>
      <color theme="1"/>
      <name val="Garamond"/>
      <family val="1"/>
    </font>
    <font>
      <b/>
      <sz val="11"/>
      <color rgb="FFFF0000"/>
      <name val="Garamond"/>
      <family val="1"/>
    </font>
    <font>
      <b/>
      <sz val="11"/>
      <color rgb="FF002060"/>
      <name val="Garamond"/>
      <family val="1"/>
    </font>
    <font>
      <b/>
      <sz val="11"/>
      <color theme="7" tint="-0.499984740745262"/>
      <name val="Garamond"/>
      <family val="1"/>
    </font>
    <font>
      <b/>
      <sz val="11"/>
      <name val="Garamond"/>
      <family val="1"/>
    </font>
    <font>
      <b/>
      <sz val="11"/>
      <color rgb="FF0070C0"/>
      <name val="Garamond"/>
      <family val="1"/>
    </font>
    <font>
      <sz val="11"/>
      <color theme="5" tint="-0.499984740745262"/>
      <name val="Garamond"/>
      <family val="1"/>
    </font>
    <font>
      <sz val="9"/>
      <color rgb="FF7030A0"/>
      <name val="Garamond"/>
      <family val="1"/>
    </font>
    <font>
      <sz val="8"/>
      <color rgb="FFFF0000"/>
      <name val="Garamond"/>
      <family val="1"/>
    </font>
    <font>
      <sz val="11"/>
      <color theme="4"/>
      <name val="Garamond"/>
      <family val="1"/>
    </font>
    <font>
      <sz val="11"/>
      <color rgb="FF000000"/>
      <name val="Garamond"/>
      <family val="1"/>
    </font>
    <font>
      <sz val="11"/>
      <color rgb="FF806000"/>
      <name val="Garamond"/>
      <family val="1"/>
    </font>
    <font>
      <sz val="11"/>
      <color theme="0"/>
      <name val="Garamond"/>
      <family val="1"/>
    </font>
    <font>
      <b/>
      <sz val="11"/>
      <color theme="4" tint="-0.499984740745262"/>
      <name val="Garamond"/>
      <family val="1"/>
    </font>
    <font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C00000"/>
      <name val="Times New Roman"/>
      <family val="1"/>
    </font>
    <font>
      <b/>
      <u/>
      <sz val="11"/>
      <color theme="1"/>
      <name val="Times New Roman"/>
      <family val="1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8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25"/>
      <color theme="1"/>
      <name val="Algerian"/>
      <family val="5"/>
    </font>
    <font>
      <b/>
      <sz val="36"/>
      <color theme="1"/>
      <name val="Times New Roman"/>
      <family val="1"/>
    </font>
    <font>
      <b/>
      <sz val="30"/>
      <color theme="1"/>
      <name val="Times New Roman"/>
      <family val="1"/>
    </font>
    <font>
      <b/>
      <sz val="16"/>
      <color theme="1"/>
      <name val="Garamond"/>
      <family val="1"/>
    </font>
    <font>
      <sz val="16"/>
      <color theme="1"/>
      <name val="Garamond"/>
      <family val="1"/>
    </font>
    <font>
      <b/>
      <u/>
      <sz val="16"/>
      <color theme="1"/>
      <name val="Garamond"/>
      <family val="1"/>
    </font>
    <font>
      <sz val="14"/>
      <color theme="1"/>
      <name val="Garamond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0">
    <xf numFmtId="0" fontId="0" fillId="0" borderId="0"/>
    <xf numFmtId="164" fontId="4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67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1" applyNumberFormat="1" applyFont="1"/>
    <xf numFmtId="165" fontId="2" fillId="0" borderId="4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horizontal="left"/>
    </xf>
    <xf numFmtId="165" fontId="5" fillId="0" borderId="0" xfId="0" applyNumberFormat="1" applyFont="1"/>
    <xf numFmtId="0" fontId="1" fillId="0" borderId="1" xfId="0" applyFont="1" applyBorder="1"/>
    <xf numFmtId="0" fontId="6" fillId="0" borderId="0" xfId="0" applyFont="1"/>
    <xf numFmtId="14" fontId="1" fillId="0" borderId="1" xfId="0" applyNumberFormat="1" applyFont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0" borderId="2" xfId="0" applyFont="1" applyBorder="1"/>
    <xf numFmtId="14" fontId="1" fillId="0" borderId="2" xfId="0" applyNumberFormat="1" applyFont="1" applyBorder="1"/>
    <xf numFmtId="14" fontId="1" fillId="0" borderId="7" xfId="0" applyNumberFormat="1" applyFont="1" applyBorder="1"/>
    <xf numFmtId="0" fontId="1" fillId="0" borderId="0" xfId="0" applyFont="1"/>
    <xf numFmtId="14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14" fontId="6" fillId="2" borderId="0" xfId="0" applyNumberFormat="1" applyFont="1" applyFill="1"/>
    <xf numFmtId="0" fontId="6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4" fontId="1" fillId="3" borderId="2" xfId="0" applyNumberFormat="1" applyFont="1" applyFill="1" applyBorder="1"/>
    <xf numFmtId="14" fontId="1" fillId="2" borderId="2" xfId="0" applyNumberFormat="1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165" fontId="1" fillId="0" borderId="1" xfId="1" applyNumberFormat="1" applyFont="1" applyBorder="1"/>
    <xf numFmtId="14" fontId="0" fillId="0" borderId="1" xfId="0" applyNumberFormat="1" applyBorder="1"/>
    <xf numFmtId="14" fontId="0" fillId="3" borderId="1" xfId="0" applyNumberFormat="1" applyFill="1" applyBorder="1"/>
    <xf numFmtId="0" fontId="0" fillId="0" borderId="2" xfId="0" applyBorder="1"/>
    <xf numFmtId="14" fontId="0" fillId="0" borderId="2" xfId="0" applyNumberFormat="1" applyBorder="1"/>
    <xf numFmtId="165" fontId="1" fillId="0" borderId="1" xfId="1" applyNumberFormat="1" applyFont="1" applyFill="1" applyBorder="1" applyAlignment="1"/>
    <xf numFmtId="166" fontId="2" fillId="0" borderId="0" xfId="0" applyNumberFormat="1" applyFont="1"/>
    <xf numFmtId="166" fontId="6" fillId="0" borderId="0" xfId="0" applyNumberFormat="1" applyFont="1"/>
    <xf numFmtId="167" fontId="0" fillId="0" borderId="0" xfId="0" applyNumberFormat="1"/>
    <xf numFmtId="165" fontId="4" fillId="0" borderId="1" xfId="1" applyNumberFormat="1" applyFont="1" applyBorder="1"/>
    <xf numFmtId="165" fontId="1" fillId="0" borderId="0" xfId="0" applyNumberFormat="1" applyFont="1"/>
    <xf numFmtId="14" fontId="1" fillId="0" borderId="4" xfId="0" applyNumberFormat="1" applyFont="1" applyBorder="1"/>
    <xf numFmtId="14" fontId="1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14" fontId="1" fillId="0" borderId="11" xfId="0" applyNumberFormat="1" applyFont="1" applyBorder="1"/>
    <xf numFmtId="0" fontId="10" fillId="0" borderId="0" xfId="0" applyFont="1"/>
    <xf numFmtId="0" fontId="5" fillId="0" borderId="0" xfId="0" applyFont="1"/>
    <xf numFmtId="0" fontId="10" fillId="0" borderId="1" xfId="0" applyFont="1" applyBorder="1"/>
    <xf numFmtId="165" fontId="2" fillId="0" borderId="1" xfId="1" applyNumberFormat="1" applyFont="1" applyBorder="1"/>
    <xf numFmtId="14" fontId="1" fillId="2" borderId="1" xfId="0" applyNumberFormat="1" applyFont="1" applyFill="1" applyBorder="1"/>
    <xf numFmtId="167" fontId="1" fillId="0" borderId="0" xfId="0" applyNumberFormat="1" applyFont="1"/>
    <xf numFmtId="0" fontId="2" fillId="0" borderId="4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2" fillId="0" borderId="0" xfId="1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10" xfId="0" applyFont="1" applyBorder="1"/>
    <xf numFmtId="0" fontId="15" fillId="0" borderId="0" xfId="0" applyFont="1"/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5" fontId="4" fillId="0" borderId="0" xfId="1" applyNumberFormat="1" applyFont="1"/>
    <xf numFmtId="165" fontId="10" fillId="0" borderId="1" xfId="1" applyNumberFormat="1" applyFont="1" applyBorder="1"/>
    <xf numFmtId="168" fontId="4" fillId="0" borderId="1" xfId="1" applyNumberFormat="1" applyFont="1" applyBorder="1"/>
    <xf numFmtId="168" fontId="0" fillId="0" borderId="1" xfId="1" applyNumberFormat="1" applyFont="1" applyBorder="1"/>
    <xf numFmtId="165" fontId="4" fillId="0" borderId="1" xfId="1" applyNumberFormat="1" applyFont="1" applyBorder="1" applyAlignment="1">
      <alignment horizontal="right"/>
    </xf>
    <xf numFmtId="165" fontId="1" fillId="0" borderId="1" xfId="1" applyNumberFormat="1" applyFont="1" applyBorder="1" applyAlignment="1">
      <alignment horizontal="right"/>
    </xf>
    <xf numFmtId="165" fontId="0" fillId="0" borderId="0" xfId="1" applyNumberFormat="1" applyFont="1"/>
    <xf numFmtId="168" fontId="1" fillId="0" borderId="1" xfId="1" applyNumberFormat="1" applyFont="1" applyBorder="1"/>
    <xf numFmtId="165" fontId="6" fillId="0" borderId="1" xfId="1" applyNumberFormat="1" applyFont="1" applyBorder="1"/>
    <xf numFmtId="14" fontId="1" fillId="3" borderId="4" xfId="0" applyNumberFormat="1" applyFont="1" applyFill="1" applyBorder="1"/>
    <xf numFmtId="0" fontId="0" fillId="0" borderId="4" xfId="0" applyBorder="1"/>
    <xf numFmtId="168" fontId="10" fillId="0" borderId="1" xfId="1" applyNumberFormat="1" applyFont="1" applyBorder="1"/>
    <xf numFmtId="14" fontId="1" fillId="5" borderId="1" xfId="0" applyNumberFormat="1" applyFont="1" applyFill="1" applyBorder="1"/>
    <xf numFmtId="0" fontId="9" fillId="0" borderId="0" xfId="0" applyFont="1"/>
    <xf numFmtId="0" fontId="1" fillId="0" borderId="0" xfId="0" applyFont="1" applyAlignment="1">
      <alignment horizontal="center"/>
    </xf>
    <xf numFmtId="168" fontId="4" fillId="0" borderId="4" xfId="1" applyNumberFormat="1" applyFont="1" applyBorder="1"/>
    <xf numFmtId="14" fontId="0" fillId="5" borderId="1" xfId="0" applyNumberFormat="1" applyFill="1" applyBorder="1"/>
    <xf numFmtId="167" fontId="12" fillId="0" borderId="0" xfId="0" applyNumberFormat="1" applyFont="1"/>
    <xf numFmtId="0" fontId="1" fillId="0" borderId="4" xfId="0" applyFont="1" applyBorder="1"/>
    <xf numFmtId="14" fontId="6" fillId="2" borderId="1" xfId="0" applyNumberFormat="1" applyFont="1" applyFill="1" applyBorder="1" applyAlignment="1">
      <alignment horizontal="center"/>
    </xf>
    <xf numFmtId="165" fontId="2" fillId="0" borderId="4" xfId="1" applyNumberFormat="1" applyFont="1" applyBorder="1"/>
    <xf numFmtId="14" fontId="1" fillId="0" borderId="5" xfId="0" applyNumberFormat="1" applyFont="1" applyBorder="1"/>
    <xf numFmtId="168" fontId="10" fillId="0" borderId="1" xfId="0" applyNumberFormat="1" applyFont="1" applyBorder="1"/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10" fillId="0" borderId="0" xfId="1" applyNumberFormat="1" applyFont="1"/>
    <xf numFmtId="168" fontId="10" fillId="0" borderId="0" xfId="0" applyNumberFormat="1" applyFont="1"/>
    <xf numFmtId="168" fontId="10" fillId="0" borderId="0" xfId="1" applyNumberFormat="1" applyFont="1"/>
    <xf numFmtId="168" fontId="14" fillId="0" borderId="1" xfId="1" applyNumberFormat="1" applyFont="1" applyBorder="1" applyAlignment="1">
      <alignment horizontal="center" vertical="center" wrapText="1"/>
    </xf>
    <xf numFmtId="17" fontId="10" fillId="0" borderId="1" xfId="0" applyNumberFormat="1" applyFont="1" applyBorder="1"/>
    <xf numFmtId="0" fontId="1" fillId="0" borderId="12" xfId="0" applyFont="1" applyBorder="1" applyAlignment="1">
      <alignment horizontal="center"/>
    </xf>
    <xf numFmtId="165" fontId="0" fillId="0" borderId="12" xfId="1" applyNumberFormat="1" applyFont="1" applyFill="1" applyBorder="1" applyAlignment="1"/>
    <xf numFmtId="0" fontId="15" fillId="0" borderId="1" xfId="0" applyFont="1" applyBorder="1"/>
    <xf numFmtId="165" fontId="1" fillId="0" borderId="4" xfId="1" applyNumberFormat="1" applyFont="1" applyBorder="1" applyAlignment="1">
      <alignment horizontal="right"/>
    </xf>
    <xf numFmtId="165" fontId="1" fillId="0" borderId="15" xfId="1" applyNumberFormat="1" applyFont="1" applyBorder="1"/>
    <xf numFmtId="165" fontId="1" fillId="0" borderId="12" xfId="1" applyNumberFormat="1" applyFont="1" applyBorder="1"/>
    <xf numFmtId="0" fontId="1" fillId="0" borderId="4" xfId="0" applyFont="1" applyBorder="1" applyAlignment="1">
      <alignment horizontal="center"/>
    </xf>
    <xf numFmtId="168" fontId="10" fillId="0" borderId="4" xfId="0" applyNumberFormat="1" applyFont="1" applyBorder="1"/>
    <xf numFmtId="14" fontId="1" fillId="0" borderId="16" xfId="0" applyNumberFormat="1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5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 shrinkToFit="1"/>
      <protection locked="0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65" fontId="1" fillId="2" borderId="1" xfId="1" applyNumberFormat="1" applyFont="1" applyFill="1" applyBorder="1" applyAlignment="1"/>
    <xf numFmtId="0" fontId="1" fillId="2" borderId="1" xfId="1" applyNumberFormat="1" applyFont="1" applyFill="1" applyBorder="1" applyAlignment="1">
      <alignment horizontal="center"/>
    </xf>
    <xf numFmtId="168" fontId="1" fillId="2" borderId="1" xfId="1" applyNumberFormat="1" applyFont="1" applyFill="1" applyBorder="1"/>
    <xf numFmtId="168" fontId="10" fillId="2" borderId="1" xfId="1" applyNumberFormat="1" applyFont="1" applyFill="1" applyBorder="1"/>
    <xf numFmtId="165" fontId="1" fillId="2" borderId="1" xfId="1" applyNumberFormat="1" applyFont="1" applyFill="1" applyBorder="1"/>
    <xf numFmtId="165" fontId="6" fillId="2" borderId="1" xfId="1" applyNumberFormat="1" applyFont="1" applyFill="1" applyBorder="1"/>
    <xf numFmtId="165" fontId="1" fillId="2" borderId="1" xfId="1" applyNumberFormat="1" applyFont="1" applyFill="1" applyBorder="1" applyAlignment="1">
      <alignment horizontal="right"/>
    </xf>
    <xf numFmtId="14" fontId="1" fillId="2" borderId="11" xfId="0" applyNumberFormat="1" applyFont="1" applyFill="1" applyBorder="1"/>
    <xf numFmtId="0" fontId="1" fillId="2" borderId="0" xfId="0" applyFont="1" applyFill="1"/>
    <xf numFmtId="167" fontId="1" fillId="2" borderId="0" xfId="0" applyNumberFormat="1" applyFont="1" applyFill="1"/>
    <xf numFmtId="165" fontId="1" fillId="2" borderId="0" xfId="0" applyNumberFormat="1" applyFont="1" applyFill="1"/>
    <xf numFmtId="0" fontId="15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0" fontId="0" fillId="2" borderId="1" xfId="1" applyNumberFormat="1" applyFont="1" applyFill="1" applyBorder="1" applyAlignment="1">
      <alignment horizontal="center"/>
    </xf>
    <xf numFmtId="168" fontId="0" fillId="2" borderId="1" xfId="1" applyNumberFormat="1" applyFont="1" applyFill="1" applyBorder="1"/>
    <xf numFmtId="165" fontId="4" fillId="2" borderId="1" xfId="1" applyNumberFormat="1" applyFont="1" applyFill="1" applyBorder="1"/>
    <xf numFmtId="165" fontId="2" fillId="2" borderId="1" xfId="1" applyNumberFormat="1" applyFont="1" applyFill="1" applyBorder="1"/>
    <xf numFmtId="165" fontId="4" fillId="2" borderId="1" xfId="1" applyNumberFormat="1" applyFont="1" applyFill="1" applyBorder="1" applyAlignment="1">
      <alignment horizontal="right"/>
    </xf>
    <xf numFmtId="167" fontId="0" fillId="2" borderId="0" xfId="0" applyNumberFormat="1" applyFill="1"/>
    <xf numFmtId="165" fontId="5" fillId="2" borderId="0" xfId="0" applyNumberFormat="1" applyFont="1" applyFill="1"/>
    <xf numFmtId="165" fontId="0" fillId="2" borderId="1" xfId="1" applyNumberFormat="1" applyFont="1" applyFill="1" applyBorder="1" applyAlignment="1"/>
    <xf numFmtId="168" fontId="4" fillId="2" borderId="1" xfId="1" applyNumberFormat="1" applyFont="1" applyFill="1" applyBorder="1"/>
    <xf numFmtId="0" fontId="17" fillId="2" borderId="0" xfId="0" applyFont="1" applyFill="1"/>
    <xf numFmtId="14" fontId="1" fillId="2" borderId="1" xfId="0" applyNumberFormat="1" applyFont="1" applyFill="1" applyBorder="1" applyAlignment="1">
      <alignment horizontal="center"/>
    </xf>
    <xf numFmtId="0" fontId="10" fillId="2" borderId="1" xfId="0" applyFont="1" applyFill="1" applyBorder="1"/>
    <xf numFmtId="17" fontId="10" fillId="2" borderId="1" xfId="0" applyNumberFormat="1" applyFont="1" applyFill="1" applyBorder="1"/>
    <xf numFmtId="0" fontId="9" fillId="2" borderId="0" xfId="0" applyFont="1" applyFill="1"/>
    <xf numFmtId="0" fontId="10" fillId="2" borderId="0" xfId="0" applyFont="1" applyFill="1"/>
    <xf numFmtId="165" fontId="1" fillId="2" borderId="1" xfId="1" applyNumberFormat="1" applyFont="1" applyFill="1" applyBorder="1" applyAlignment="1">
      <alignment horizontal="center"/>
    </xf>
    <xf numFmtId="168" fontId="10" fillId="2" borderId="1" xfId="0" applyNumberFormat="1" applyFont="1" applyFill="1" applyBorder="1"/>
    <xf numFmtId="14" fontId="9" fillId="2" borderId="2" xfId="0" applyNumberFormat="1" applyFont="1" applyFill="1" applyBorder="1"/>
    <xf numFmtId="14" fontId="1" fillId="2" borderId="0" xfId="0" applyNumberFormat="1" applyFont="1" applyFill="1" applyAlignment="1">
      <alignment horizontal="center"/>
    </xf>
    <xf numFmtId="0" fontId="0" fillId="2" borderId="9" xfId="0" applyFill="1" applyBorder="1"/>
    <xf numFmtId="14" fontId="9" fillId="2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165" fontId="10" fillId="2" borderId="1" xfId="1" applyNumberFormat="1" applyFont="1" applyFill="1" applyBorder="1" applyAlignment="1"/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/>
    <xf numFmtId="14" fontId="10" fillId="2" borderId="2" xfId="0" applyNumberFormat="1" applyFont="1" applyFill="1" applyBorder="1"/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 shrinkToFit="1"/>
      <protection locked="0"/>
    </xf>
    <xf numFmtId="0" fontId="1" fillId="2" borderId="10" xfId="0" applyFont="1" applyFill="1" applyBorder="1"/>
    <xf numFmtId="0" fontId="22" fillId="2" borderId="1" xfId="0" applyFont="1" applyFill="1" applyBorder="1"/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8" fillId="2" borderId="1" xfId="0" applyFont="1" applyFill="1" applyBorder="1" applyAlignment="1">
      <alignment horizontal="left"/>
    </xf>
    <xf numFmtId="49" fontId="18" fillId="2" borderId="1" xfId="0" applyNumberFormat="1" applyFont="1" applyFill="1" applyBorder="1" applyAlignment="1" applyProtection="1">
      <alignment horizontal="center" vertical="center"/>
      <protection locked="0"/>
    </xf>
    <xf numFmtId="14" fontId="17" fillId="2" borderId="1" xfId="0" applyNumberFormat="1" applyFont="1" applyFill="1" applyBorder="1" applyAlignment="1">
      <alignment horizontal="center"/>
    </xf>
    <xf numFmtId="165" fontId="17" fillId="2" borderId="1" xfId="1" applyNumberFormat="1" applyFont="1" applyFill="1" applyBorder="1"/>
    <xf numFmtId="0" fontId="17" fillId="2" borderId="1" xfId="1" applyNumberFormat="1" applyFont="1" applyFill="1" applyBorder="1" applyAlignment="1">
      <alignment horizontal="center"/>
    </xf>
    <xf numFmtId="168" fontId="17" fillId="2" borderId="1" xfId="1" applyNumberFormat="1" applyFont="1" applyFill="1" applyBorder="1"/>
    <xf numFmtId="168" fontId="23" fillId="2" borderId="1" xfId="1" applyNumberFormat="1" applyFont="1" applyFill="1" applyBorder="1"/>
    <xf numFmtId="165" fontId="19" fillId="2" borderId="1" xfId="1" applyNumberFormat="1" applyFont="1" applyFill="1" applyBorder="1"/>
    <xf numFmtId="165" fontId="17" fillId="2" borderId="1" xfId="1" applyNumberFormat="1" applyFont="1" applyFill="1" applyBorder="1" applyAlignment="1">
      <alignment horizontal="right"/>
    </xf>
    <xf numFmtId="14" fontId="18" fillId="2" borderId="1" xfId="0" applyNumberFormat="1" applyFont="1" applyFill="1" applyBorder="1"/>
    <xf numFmtId="0" fontId="18" fillId="2" borderId="1" xfId="0" applyFont="1" applyFill="1" applyBorder="1"/>
    <xf numFmtId="14" fontId="18" fillId="2" borderId="2" xfId="0" applyNumberFormat="1" applyFont="1" applyFill="1" applyBorder="1"/>
    <xf numFmtId="14" fontId="24" fillId="2" borderId="1" xfId="0" applyNumberFormat="1" applyFont="1" applyFill="1" applyBorder="1"/>
    <xf numFmtId="14" fontId="18" fillId="2" borderId="11" xfId="0" applyNumberFormat="1" applyFont="1" applyFill="1" applyBorder="1"/>
    <xf numFmtId="0" fontId="18" fillId="2" borderId="0" xfId="0" applyFont="1" applyFill="1"/>
    <xf numFmtId="167" fontId="17" fillId="2" borderId="0" xfId="0" applyNumberFormat="1" applyFont="1" applyFill="1"/>
    <xf numFmtId="165" fontId="20" fillId="2" borderId="0" xfId="0" applyNumberFormat="1" applyFont="1" applyFill="1"/>
    <xf numFmtId="0" fontId="21" fillId="2" borderId="0" xfId="0" applyFont="1" applyFill="1"/>
    <xf numFmtId="0" fontId="1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4" xfId="0" applyFill="1" applyBorder="1"/>
    <xf numFmtId="49" fontId="1" fillId="2" borderId="4" xfId="0" applyNumberFormat="1" applyFont="1" applyFill="1" applyBorder="1" applyAlignment="1" applyProtection="1">
      <alignment horizontal="center" vertical="center"/>
      <protection locked="0"/>
    </xf>
    <xf numFmtId="14" fontId="0" fillId="2" borderId="4" xfId="0" applyNumberFormat="1" applyFill="1" applyBorder="1" applyAlignment="1">
      <alignment horizontal="center"/>
    </xf>
    <xf numFmtId="165" fontId="0" fillId="2" borderId="4" xfId="1" applyNumberFormat="1" applyFont="1" applyFill="1" applyBorder="1"/>
    <xf numFmtId="0" fontId="0" fillId="2" borderId="4" xfId="1" applyNumberFormat="1" applyFont="1" applyFill="1" applyBorder="1" applyAlignment="1">
      <alignment horizontal="center"/>
    </xf>
    <xf numFmtId="14" fontId="1" fillId="2" borderId="4" xfId="0" applyNumberFormat="1" applyFont="1" applyFill="1" applyBorder="1"/>
    <xf numFmtId="14" fontId="1" fillId="2" borderId="5" xfId="0" applyNumberFormat="1" applyFont="1" applyFill="1" applyBorder="1"/>
    <xf numFmtId="14" fontId="9" fillId="2" borderId="5" xfId="0" applyNumberFormat="1" applyFont="1" applyFill="1" applyBorder="1"/>
    <xf numFmtId="165" fontId="0" fillId="2" borderId="4" xfId="1" applyNumberFormat="1" applyFont="1" applyFill="1" applyBorder="1" applyAlignment="1"/>
    <xf numFmtId="0" fontId="5" fillId="2" borderId="0" xfId="0" applyFont="1" applyFill="1"/>
    <xf numFmtId="0" fontId="2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65" fontId="5" fillId="2" borderId="1" xfId="1" applyNumberFormat="1" applyFont="1" applyFill="1" applyBorder="1" applyAlignment="1"/>
    <xf numFmtId="0" fontId="5" fillId="2" borderId="1" xfId="1" applyNumberFormat="1" applyFont="1" applyFill="1" applyBorder="1" applyAlignment="1">
      <alignment horizontal="center"/>
    </xf>
    <xf numFmtId="168" fontId="5" fillId="2" borderId="1" xfId="1" applyNumberFormat="1" applyFont="1" applyFill="1" applyBorder="1"/>
    <xf numFmtId="165" fontId="5" fillId="2" borderId="1" xfId="1" applyNumberFormat="1" applyFont="1" applyFill="1" applyBorder="1"/>
    <xf numFmtId="165" fontId="13" fillId="2" borderId="1" xfId="1" applyNumberFormat="1" applyFont="1" applyFill="1" applyBorder="1"/>
    <xf numFmtId="165" fontId="5" fillId="2" borderId="1" xfId="1" applyNumberFormat="1" applyFont="1" applyFill="1" applyBorder="1" applyAlignment="1">
      <alignment horizontal="right"/>
    </xf>
    <xf numFmtId="14" fontId="5" fillId="2" borderId="1" xfId="0" applyNumberFormat="1" applyFont="1" applyFill="1" applyBorder="1"/>
    <xf numFmtId="14" fontId="5" fillId="2" borderId="2" xfId="0" applyNumberFormat="1" applyFont="1" applyFill="1" applyBorder="1"/>
    <xf numFmtId="14" fontId="5" fillId="2" borderId="11" xfId="0" applyNumberFormat="1" applyFont="1" applyFill="1" applyBorder="1"/>
    <xf numFmtId="167" fontId="5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167" fontId="12" fillId="2" borderId="0" xfId="0" applyNumberFormat="1" applyFont="1" applyFill="1"/>
    <xf numFmtId="0" fontId="0" fillId="2" borderId="1" xfId="0" applyFill="1" applyBorder="1" applyAlignment="1">
      <alignment horizontal="center"/>
    </xf>
    <xf numFmtId="0" fontId="11" fillId="2" borderId="0" xfId="0" applyFont="1" applyFill="1"/>
    <xf numFmtId="168" fontId="1" fillId="2" borderId="1" xfId="0" applyNumberFormat="1" applyFont="1" applyFill="1" applyBorder="1"/>
    <xf numFmtId="0" fontId="10" fillId="2" borderId="1" xfId="1" applyNumberFormat="1" applyFont="1" applyFill="1" applyBorder="1" applyAlignment="1">
      <alignment horizontal="center"/>
    </xf>
    <xf numFmtId="165" fontId="14" fillId="2" borderId="1" xfId="1" applyNumberFormat="1" applyFont="1" applyFill="1" applyBorder="1"/>
    <xf numFmtId="165" fontId="10" fillId="2" borderId="1" xfId="1" applyNumberFormat="1" applyFont="1" applyFill="1" applyBorder="1" applyAlignment="1">
      <alignment horizontal="right"/>
    </xf>
    <xf numFmtId="167" fontId="10" fillId="2" borderId="0" xfId="0" applyNumberFormat="1" applyFont="1" applyFill="1"/>
    <xf numFmtId="17" fontId="1" fillId="2" borderId="1" xfId="0" applyNumberFormat="1" applyFont="1" applyFill="1" applyBorder="1"/>
    <xf numFmtId="0" fontId="1" fillId="2" borderId="1" xfId="0" quotePrefix="1" applyFont="1" applyFill="1" applyBorder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/>
    <xf numFmtId="14" fontId="0" fillId="2" borderId="1" xfId="0" applyNumberFormat="1" applyFill="1" applyBorder="1"/>
    <xf numFmtId="14" fontId="0" fillId="2" borderId="2" xfId="0" applyNumberFormat="1" applyFill="1" applyBorder="1"/>
    <xf numFmtId="0" fontId="0" fillId="2" borderId="1" xfId="0" quotePrefix="1" applyFill="1" applyBorder="1" applyAlignment="1">
      <alignment horizontal="left"/>
    </xf>
    <xf numFmtId="168" fontId="10" fillId="2" borderId="1" xfId="1" applyNumberFormat="1" applyFont="1" applyFill="1" applyBorder="1" applyAlignment="1">
      <alignment horizontal="right"/>
    </xf>
    <xf numFmtId="0" fontId="12" fillId="2" borderId="0" xfId="0" applyFont="1" applyFill="1"/>
    <xf numFmtId="165" fontId="1" fillId="2" borderId="1" xfId="1" quotePrefix="1" applyNumberFormat="1" applyFont="1" applyFill="1" applyBorder="1" applyAlignment="1">
      <alignment horizontal="left"/>
    </xf>
    <xf numFmtId="165" fontId="10" fillId="2" borderId="1" xfId="1" applyNumberFormat="1" applyFont="1" applyFill="1" applyBorder="1"/>
    <xf numFmtId="0" fontId="4" fillId="2" borderId="1" xfId="1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left"/>
      <protection locked="0"/>
    </xf>
    <xf numFmtId="0" fontId="0" fillId="2" borderId="2" xfId="0" applyFill="1" applyBorder="1"/>
    <xf numFmtId="0" fontId="1" fillId="2" borderId="4" xfId="0" quotePrefix="1" applyFont="1" applyFill="1" applyBorder="1" applyAlignment="1">
      <alignment horizontal="left"/>
    </xf>
    <xf numFmtId="165" fontId="1" fillId="2" borderId="4" xfId="1" applyNumberFormat="1" applyFont="1" applyFill="1" applyBorder="1"/>
    <xf numFmtId="168" fontId="4" fillId="2" borderId="4" xfId="1" applyNumberFormat="1" applyFont="1" applyFill="1" applyBorder="1"/>
    <xf numFmtId="168" fontId="10" fillId="2" borderId="4" xfId="0" applyNumberFormat="1" applyFont="1" applyFill="1" applyBorder="1"/>
    <xf numFmtId="165" fontId="2" fillId="2" borderId="4" xfId="1" applyNumberFormat="1" applyFont="1" applyFill="1" applyBorder="1"/>
    <xf numFmtId="165" fontId="1" fillId="2" borderId="4" xfId="1" applyNumberFormat="1" applyFont="1" applyFill="1" applyBorder="1" applyAlignment="1">
      <alignment horizontal="right"/>
    </xf>
    <xf numFmtId="14" fontId="1" fillId="2" borderId="14" xfId="0" applyNumberFormat="1" applyFont="1" applyFill="1" applyBorder="1"/>
    <xf numFmtId="0" fontId="0" fillId="2" borderId="0" xfId="0" applyFill="1" applyAlignment="1">
      <alignment horizontal="left"/>
    </xf>
    <xf numFmtId="14" fontId="1" fillId="2" borderId="0" xfId="0" applyNumberFormat="1" applyFont="1" applyFill="1"/>
    <xf numFmtId="14" fontId="1" fillId="2" borderId="15" xfId="0" applyNumberFormat="1" applyFont="1" applyFill="1" applyBorder="1"/>
    <xf numFmtId="0" fontId="0" fillId="2" borderId="2" xfId="0" applyFill="1" applyBorder="1" applyAlignment="1">
      <alignment horizontal="left"/>
    </xf>
    <xf numFmtId="14" fontId="1" fillId="2" borderId="12" xfId="0" applyNumberFormat="1" applyFont="1" applyFill="1" applyBorder="1"/>
    <xf numFmtId="1" fontId="0" fillId="2" borderId="1" xfId="0" applyNumberFormat="1" applyFill="1" applyBorder="1" applyAlignment="1">
      <alignment horizontal="left"/>
    </xf>
    <xf numFmtId="0" fontId="0" fillId="7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/>
    <xf numFmtId="1" fontId="1" fillId="2" borderId="1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2" borderId="1" xfId="0" applyFill="1" applyBorder="1" applyAlignment="1">
      <alignment horizontal="right" vertical="center" wrapText="1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5" fillId="2" borderId="1" xfId="0" applyFont="1" applyFill="1" applyBorder="1"/>
    <xf numFmtId="0" fontId="25" fillId="2" borderId="1" xfId="0" applyFont="1" applyFill="1" applyBorder="1" applyAlignment="1">
      <alignment horizontal="left"/>
    </xf>
    <xf numFmtId="14" fontId="25" fillId="2" borderId="1" xfId="0" applyNumberFormat="1" applyFont="1" applyFill="1" applyBorder="1"/>
    <xf numFmtId="0" fontId="25" fillId="0" borderId="1" xfId="0" applyFont="1" applyBorder="1"/>
    <xf numFmtId="14" fontId="25" fillId="0" borderId="1" xfId="0" applyNumberFormat="1" applyFont="1" applyBorder="1"/>
    <xf numFmtId="14" fontId="25" fillId="0" borderId="2" xfId="0" applyNumberFormat="1" applyFont="1" applyBorder="1"/>
    <xf numFmtId="14" fontId="25" fillId="0" borderId="11" xfId="0" applyNumberFormat="1" applyFont="1" applyBorder="1"/>
    <xf numFmtId="0" fontId="25" fillId="0" borderId="11" xfId="0" applyFont="1" applyBorder="1"/>
    <xf numFmtId="0" fontId="25" fillId="7" borderId="1" xfId="0" applyFont="1" applyFill="1" applyBorder="1"/>
    <xf numFmtId="1" fontId="0" fillId="7" borderId="1" xfId="0" applyNumberFormat="1" applyFill="1" applyBorder="1" applyAlignment="1">
      <alignment horizontal="left"/>
    </xf>
    <xf numFmtId="14" fontId="1" fillId="7" borderId="1" xfId="0" applyNumberFormat="1" applyFont="1" applyFill="1" applyBorder="1"/>
    <xf numFmtId="0" fontId="1" fillId="7" borderId="1" xfId="0" applyFont="1" applyFill="1" applyBorder="1"/>
    <xf numFmtId="0" fontId="0" fillId="7" borderId="0" xfId="0" applyFill="1"/>
    <xf numFmtId="0" fontId="6" fillId="2" borderId="4" xfId="0" applyFont="1" applyFill="1" applyBorder="1" applyAlignment="1">
      <alignment horizontal="center" vertical="center" wrapText="1"/>
    </xf>
    <xf numFmtId="0" fontId="28" fillId="8" borderId="1" xfId="0" applyFont="1" applyFill="1" applyBorder="1"/>
    <xf numFmtId="0" fontId="12" fillId="8" borderId="1" xfId="0" applyFont="1" applyFill="1" applyBorder="1"/>
    <xf numFmtId="0" fontId="25" fillId="8" borderId="1" xfId="0" applyFont="1" applyFill="1" applyBorder="1"/>
    <xf numFmtId="1" fontId="28" fillId="8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0" fillId="2" borderId="18" xfId="0" applyFill="1" applyBorder="1"/>
    <xf numFmtId="0" fontId="0" fillId="2" borderId="19" xfId="0" applyFill="1" applyBorder="1"/>
    <xf numFmtId="0" fontId="33" fillId="0" borderId="0" xfId="0" applyFont="1"/>
    <xf numFmtId="0" fontId="0" fillId="0" borderId="0" xfId="0" applyAlignment="1">
      <alignment vertical="center"/>
    </xf>
    <xf numFmtId="0" fontId="34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49" fontId="31" fillId="0" borderId="40" xfId="0" applyNumberFormat="1" applyFont="1" applyBorder="1" applyAlignment="1">
      <alignment horizontal="center" vertical="center"/>
    </xf>
    <xf numFmtId="0" fontId="0" fillId="2" borderId="32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9" fontId="31" fillId="0" borderId="41" xfId="0" applyNumberFormat="1" applyFont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49" fontId="32" fillId="0" borderId="41" xfId="0" applyNumberFormat="1" applyFont="1" applyBorder="1" applyAlignment="1">
      <alignment horizontal="center" vertical="center"/>
    </xf>
    <xf numFmtId="49" fontId="31" fillId="0" borderId="42" xfId="0" applyNumberFormat="1" applyFont="1" applyBorder="1" applyAlignment="1">
      <alignment horizontal="center" vertical="center"/>
    </xf>
    <xf numFmtId="0" fontId="34" fillId="2" borderId="44" xfId="0" applyFont="1" applyFill="1" applyBorder="1" applyAlignment="1">
      <alignment horizontal="center" vertical="center"/>
    </xf>
    <xf numFmtId="0" fontId="34" fillId="2" borderId="45" xfId="0" applyFont="1" applyFill="1" applyBorder="1" applyAlignment="1">
      <alignment horizontal="center" vertical="center"/>
    </xf>
    <xf numFmtId="0" fontId="34" fillId="2" borderId="46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horizontal="center" vertical="center"/>
    </xf>
    <xf numFmtId="0" fontId="34" fillId="2" borderId="48" xfId="0" applyFont="1" applyFill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17" fontId="2" fillId="0" borderId="44" xfId="0" applyNumberFormat="1" applyFont="1" applyBorder="1" applyAlignment="1">
      <alignment vertical="center"/>
    </xf>
    <xf numFmtId="17" fontId="2" fillId="0" borderId="45" xfId="0" applyNumberFormat="1" applyFont="1" applyBorder="1" applyAlignment="1">
      <alignment vertical="center"/>
    </xf>
    <xf numFmtId="17" fontId="2" fillId="0" borderId="46" xfId="0" applyNumberFormat="1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" fontId="1" fillId="2" borderId="18" xfId="0" applyNumberFormat="1" applyFont="1" applyFill="1" applyBorder="1"/>
    <xf numFmtId="17" fontId="1" fillId="2" borderId="19" xfId="0" applyNumberFormat="1" applyFont="1" applyFill="1" applyBorder="1"/>
    <xf numFmtId="0" fontId="0" fillId="7" borderId="4" xfId="0" applyFill="1" applyBorder="1"/>
    <xf numFmtId="0" fontId="0" fillId="7" borderId="19" xfId="0" applyFill="1" applyBorder="1"/>
    <xf numFmtId="0" fontId="35" fillId="2" borderId="1" xfId="0" applyFont="1" applyFill="1" applyBorder="1"/>
    <xf numFmtId="0" fontId="35" fillId="2" borderId="1" xfId="0" applyFont="1" applyFill="1" applyBorder="1" applyAlignment="1">
      <alignment horizontal="left"/>
    </xf>
    <xf numFmtId="0" fontId="12" fillId="7" borderId="1" xfId="0" applyFont="1" applyFill="1" applyBorder="1"/>
    <xf numFmtId="0" fontId="0" fillId="7" borderId="49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5" fillId="7" borderId="1" xfId="0" applyFont="1" applyFill="1" applyBorder="1"/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0" fillId="10" borderId="0" xfId="0" applyFill="1"/>
    <xf numFmtId="0" fontId="0" fillId="9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30" fillId="0" borderId="38" xfId="0" applyFont="1" applyBorder="1" applyAlignment="1">
      <alignment vertical="center"/>
    </xf>
    <xf numFmtId="0" fontId="30" fillId="0" borderId="43" xfId="0" applyFont="1" applyBorder="1" applyAlignment="1">
      <alignment vertical="center"/>
    </xf>
    <xf numFmtId="0" fontId="12" fillId="6" borderId="27" xfId="0" applyFont="1" applyFill="1" applyBorder="1" applyAlignment="1">
      <alignment vertical="center"/>
    </xf>
    <xf numFmtId="0" fontId="12" fillId="6" borderId="28" xfId="0" applyFont="1" applyFill="1" applyBorder="1" applyAlignment="1">
      <alignment vertical="center"/>
    </xf>
    <xf numFmtId="0" fontId="12" fillId="6" borderId="29" xfId="0" applyFont="1" applyFill="1" applyBorder="1" applyAlignment="1">
      <alignment vertical="center"/>
    </xf>
    <xf numFmtId="0" fontId="0" fillId="6" borderId="27" xfId="0" applyFill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12" borderId="27" xfId="0" applyFill="1" applyBorder="1" applyAlignment="1">
      <alignment vertical="center"/>
    </xf>
    <xf numFmtId="0" fontId="0" fillId="12" borderId="28" xfId="0" applyFill="1" applyBorder="1" applyAlignment="1">
      <alignment vertical="center"/>
    </xf>
    <xf numFmtId="0" fontId="0" fillId="12" borderId="29" xfId="0" applyFill="1" applyBorder="1" applyAlignment="1">
      <alignment vertical="center"/>
    </xf>
    <xf numFmtId="17" fontId="1" fillId="2" borderId="4" xfId="0" applyNumberFormat="1" applyFont="1" applyFill="1" applyBorder="1"/>
    <xf numFmtId="0" fontId="0" fillId="2" borderId="5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7" borderId="52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7" borderId="10" xfId="0" applyFill="1" applyBorder="1"/>
    <xf numFmtId="0" fontId="0" fillId="2" borderId="10" xfId="0" applyFill="1" applyBorder="1"/>
    <xf numFmtId="0" fontId="0" fillId="2" borderId="23" xfId="0" applyFill="1" applyBorder="1"/>
    <xf numFmtId="0" fontId="38" fillId="11" borderId="4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center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1" fillId="2" borderId="0" xfId="0" applyFont="1" applyFill="1"/>
    <xf numFmtId="0" fontId="44" fillId="2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168" fontId="47" fillId="0" borderId="0" xfId="0" applyNumberFormat="1" applyFont="1"/>
    <xf numFmtId="0" fontId="4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4" fontId="52" fillId="2" borderId="1" xfId="0" applyNumberFormat="1" applyFont="1" applyFill="1" applyBorder="1" applyAlignment="1">
      <alignment horizontal="center" vertical="center"/>
    </xf>
    <xf numFmtId="0" fontId="41" fillId="2" borderId="0" xfId="0" applyFont="1" applyFill="1" applyAlignment="1">
      <alignment horizontal="left"/>
    </xf>
    <xf numFmtId="0" fontId="53" fillId="0" borderId="0" xfId="0" applyFont="1" applyAlignment="1">
      <alignment horizontal="left"/>
    </xf>
    <xf numFmtId="0" fontId="48" fillId="0" borderId="0" xfId="0" applyFont="1"/>
    <xf numFmtId="0" fontId="44" fillId="11" borderId="4" xfId="0" applyFont="1" applyFill="1" applyBorder="1" applyAlignment="1">
      <alignment horizontal="center" vertical="center" wrapText="1"/>
    </xf>
    <xf numFmtId="0" fontId="48" fillId="2" borderId="4" xfId="0" applyFont="1" applyFill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 wrapText="1"/>
    </xf>
    <xf numFmtId="168" fontId="53" fillId="0" borderId="1" xfId="1" applyNumberFormat="1" applyFont="1" applyBorder="1" applyAlignment="1">
      <alignment horizontal="center" vertical="center" wrapText="1"/>
    </xf>
    <xf numFmtId="165" fontId="48" fillId="0" borderId="1" xfId="1" applyNumberFormat="1" applyFont="1" applyBorder="1" applyAlignment="1">
      <alignment horizontal="center" vertical="center" wrapText="1"/>
    </xf>
    <xf numFmtId="0" fontId="43" fillId="7" borderId="0" xfId="0" applyFont="1" applyFill="1"/>
    <xf numFmtId="0" fontId="41" fillId="2" borderId="1" xfId="0" applyFont="1" applyFill="1" applyBorder="1"/>
    <xf numFmtId="0" fontId="41" fillId="7" borderId="1" xfId="0" applyFont="1" applyFill="1" applyBorder="1"/>
    <xf numFmtId="0" fontId="44" fillId="11" borderId="1" xfId="0" applyFont="1" applyFill="1" applyBorder="1" applyAlignment="1">
      <alignment horizontal="center"/>
    </xf>
    <xf numFmtId="0" fontId="41" fillId="13" borderId="1" xfId="0" applyFont="1" applyFill="1" applyBorder="1"/>
    <xf numFmtId="0" fontId="41" fillId="0" borderId="1" xfId="0" applyFont="1" applyBorder="1" applyAlignment="1">
      <alignment horizontal="left"/>
    </xf>
    <xf numFmtId="0" fontId="46" fillId="0" borderId="1" xfId="0" applyFont="1" applyBorder="1" applyAlignment="1">
      <alignment horizontal="center"/>
    </xf>
    <xf numFmtId="0" fontId="46" fillId="2" borderId="1" xfId="0" applyFont="1" applyFill="1" applyBorder="1" applyAlignment="1">
      <alignment horizontal="left"/>
    </xf>
    <xf numFmtId="17" fontId="47" fillId="2" borderId="1" xfId="0" applyNumberFormat="1" applyFont="1" applyFill="1" applyBorder="1"/>
    <xf numFmtId="0" fontId="46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left"/>
    </xf>
    <xf numFmtId="168" fontId="47" fillId="2" borderId="1" xfId="1" applyNumberFormat="1" applyFont="1" applyFill="1" applyBorder="1"/>
    <xf numFmtId="168" fontId="47" fillId="2" borderId="1" xfId="0" applyNumberFormat="1" applyFont="1" applyFill="1" applyBorder="1"/>
    <xf numFmtId="0" fontId="42" fillId="2" borderId="0" xfId="0" applyFont="1" applyFill="1"/>
    <xf numFmtId="0" fontId="47" fillId="2" borderId="0" xfId="0" applyFont="1" applyFill="1"/>
    <xf numFmtId="0" fontId="46" fillId="0" borderId="0" xfId="0" applyFont="1"/>
    <xf numFmtId="0" fontId="54" fillId="2" borderId="0" xfId="0" applyFont="1" applyFill="1"/>
    <xf numFmtId="0" fontId="46" fillId="2" borderId="0" xfId="0" applyFont="1" applyFill="1"/>
    <xf numFmtId="0" fontId="42" fillId="2" borderId="1" xfId="0" applyFont="1" applyFill="1" applyBorder="1"/>
    <xf numFmtId="0" fontId="41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 wrapText="1"/>
    </xf>
    <xf numFmtId="14" fontId="41" fillId="2" borderId="1" xfId="0" applyNumberFormat="1" applyFont="1" applyFill="1" applyBorder="1"/>
    <xf numFmtId="0" fontId="41" fillId="2" borderId="1" xfId="0" quotePrefix="1" applyFont="1" applyFill="1" applyBorder="1" applyAlignment="1">
      <alignment horizontal="left"/>
    </xf>
    <xf numFmtId="0" fontId="41" fillId="0" borderId="1" xfId="0" applyFont="1" applyBorder="1"/>
    <xf numFmtId="0" fontId="41" fillId="9" borderId="1" xfId="0" applyFont="1" applyFill="1" applyBorder="1"/>
    <xf numFmtId="16" fontId="41" fillId="0" borderId="1" xfId="0" applyNumberFormat="1" applyFont="1" applyBorder="1" applyAlignment="1">
      <alignment horizontal="left"/>
    </xf>
    <xf numFmtId="0" fontId="43" fillId="2" borderId="0" xfId="0" applyFont="1" applyFill="1"/>
    <xf numFmtId="0" fontId="45" fillId="2" borderId="0" xfId="0" applyFont="1" applyFill="1"/>
    <xf numFmtId="0" fontId="46" fillId="2" borderId="0" xfId="0" applyFont="1" applyFill="1" applyAlignment="1">
      <alignment horizontal="center"/>
    </xf>
    <xf numFmtId="168" fontId="47" fillId="2" borderId="0" xfId="0" applyNumberFormat="1" applyFont="1" applyFill="1"/>
    <xf numFmtId="0" fontId="51" fillId="2" borderId="0" xfId="0" applyFont="1" applyFill="1" applyAlignment="1">
      <alignment horizontal="left"/>
    </xf>
    <xf numFmtId="0" fontId="48" fillId="2" borderId="0" xfId="0" applyFont="1" applyFill="1"/>
    <xf numFmtId="14" fontId="52" fillId="2" borderId="1" xfId="0" applyNumberFormat="1" applyFont="1" applyFill="1" applyBorder="1" applyAlignment="1">
      <alignment horizontal="center"/>
    </xf>
    <xf numFmtId="168" fontId="47" fillId="2" borderId="0" xfId="1" applyNumberFormat="1" applyFont="1" applyFill="1"/>
    <xf numFmtId="165" fontId="41" fillId="2" borderId="0" xfId="1" applyNumberFormat="1" applyFont="1" applyFill="1"/>
    <xf numFmtId="0" fontId="53" fillId="2" borderId="0" xfId="0" applyFont="1" applyFill="1" applyAlignment="1">
      <alignment horizontal="left"/>
    </xf>
    <xf numFmtId="14" fontId="47" fillId="2" borderId="0" xfId="1" applyNumberFormat="1" applyFont="1" applyFill="1"/>
    <xf numFmtId="0" fontId="48" fillId="2" borderId="4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center" wrapText="1"/>
    </xf>
    <xf numFmtId="0" fontId="41" fillId="7" borderId="0" xfId="0" applyFont="1" applyFill="1"/>
    <xf numFmtId="0" fontId="46" fillId="2" borderId="1" xfId="0" applyFont="1" applyFill="1" applyBorder="1"/>
    <xf numFmtId="168" fontId="46" fillId="2" borderId="1" xfId="1" applyNumberFormat="1" applyFont="1" applyFill="1" applyBorder="1"/>
    <xf numFmtId="0" fontId="44" fillId="11" borderId="1" xfId="0" applyFont="1" applyFill="1" applyBorder="1" applyAlignment="1">
      <alignment horizontal="center" vertical="center"/>
    </xf>
    <xf numFmtId="0" fontId="44" fillId="11" borderId="21" xfId="0" applyFont="1" applyFill="1" applyBorder="1" applyAlignment="1">
      <alignment horizontal="center" vertical="center"/>
    </xf>
    <xf numFmtId="0" fontId="44" fillId="11" borderId="23" xfId="0" applyFont="1" applyFill="1" applyBorder="1" applyAlignment="1">
      <alignment horizontal="center" vertical="center"/>
    </xf>
    <xf numFmtId="0" fontId="44" fillId="11" borderId="10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left"/>
    </xf>
    <xf numFmtId="0" fontId="41" fillId="2" borderId="0" xfId="0" applyFont="1" applyFill="1" applyAlignment="1">
      <alignment horizontal="center" vertical="center"/>
    </xf>
    <xf numFmtId="14" fontId="48" fillId="2" borderId="0" xfId="0" applyNumberFormat="1" applyFont="1" applyFill="1" applyAlignment="1">
      <alignment horizontal="center" vertical="center"/>
    </xf>
    <xf numFmtId="0" fontId="44" fillId="11" borderId="4" xfId="0" applyFont="1" applyFill="1" applyBorder="1" applyAlignment="1">
      <alignment horizontal="center" vertical="center"/>
    </xf>
    <xf numFmtId="0" fontId="55" fillId="0" borderId="0" xfId="0" applyFont="1"/>
    <xf numFmtId="14" fontId="48" fillId="2" borderId="0" xfId="0" applyNumberFormat="1" applyFont="1" applyFill="1" applyAlignment="1">
      <alignment horizontal="left"/>
    </xf>
    <xf numFmtId="0" fontId="52" fillId="2" borderId="4" xfId="0" applyFont="1" applyFill="1" applyBorder="1" applyAlignment="1">
      <alignment horizontal="center" vertical="center"/>
    </xf>
    <xf numFmtId="0" fontId="55" fillId="6" borderId="0" xfId="0" applyFont="1" applyFill="1" applyAlignment="1">
      <alignment horizontal="center"/>
    </xf>
    <xf numFmtId="0" fontId="55" fillId="7" borderId="0" xfId="0" applyFont="1" applyFill="1" applyAlignment="1">
      <alignment horizontal="center"/>
    </xf>
    <xf numFmtId="1" fontId="46" fillId="2" borderId="1" xfId="0" applyNumberFormat="1" applyFont="1" applyFill="1" applyBorder="1" applyAlignment="1">
      <alignment horizontal="left"/>
    </xf>
    <xf numFmtId="0" fontId="55" fillId="2" borderId="0" xfId="0" applyFont="1" applyFill="1"/>
    <xf numFmtId="0" fontId="48" fillId="0" borderId="4" xfId="0" applyFont="1" applyBorder="1" applyAlignment="1">
      <alignment horizontal="center" vertical="center" wrapText="1"/>
    </xf>
    <xf numFmtId="165" fontId="41" fillId="0" borderId="1" xfId="1" applyNumberFormat="1" applyFont="1" applyBorder="1"/>
    <xf numFmtId="1" fontId="41" fillId="2" borderId="1" xfId="0" applyNumberFormat="1" applyFont="1" applyFill="1" applyBorder="1" applyAlignment="1">
      <alignment horizontal="left"/>
    </xf>
    <xf numFmtId="0" fontId="41" fillId="0" borderId="0" xfId="0" applyFont="1" applyAlignment="1">
      <alignment horizontal="center"/>
    </xf>
    <xf numFmtId="0" fontId="56" fillId="0" borderId="0" xfId="0" applyFont="1"/>
    <xf numFmtId="165" fontId="46" fillId="0" borderId="1" xfId="1" applyNumberFormat="1" applyFont="1" applyBorder="1"/>
    <xf numFmtId="0" fontId="46" fillId="0" borderId="1" xfId="0" applyFont="1" applyBorder="1"/>
    <xf numFmtId="0" fontId="57" fillId="2" borderId="1" xfId="0" applyFont="1" applyFill="1" applyBorder="1"/>
    <xf numFmtId="168" fontId="57" fillId="2" borderId="1" xfId="1" applyNumberFormat="1" applyFont="1" applyFill="1" applyBorder="1"/>
    <xf numFmtId="165" fontId="57" fillId="0" borderId="1" xfId="1" applyNumberFormat="1" applyFont="1" applyBorder="1"/>
    <xf numFmtId="0" fontId="57" fillId="0" borderId="0" xfId="0" applyFont="1"/>
    <xf numFmtId="0" fontId="55" fillId="0" borderId="0" xfId="0" applyFont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58" fillId="8" borderId="1" xfId="0" applyFont="1" applyFill="1" applyBorder="1"/>
    <xf numFmtId="0" fontId="59" fillId="0" borderId="0" xfId="0" applyFont="1"/>
    <xf numFmtId="0" fontId="59" fillId="2" borderId="1" xfId="0" applyFont="1" applyFill="1" applyBorder="1"/>
    <xf numFmtId="0" fontId="59" fillId="8" borderId="1" xfId="0" applyFont="1" applyFill="1" applyBorder="1"/>
    <xf numFmtId="0" fontId="59" fillId="2" borderId="1" xfId="0" applyFont="1" applyFill="1" applyBorder="1" applyAlignment="1">
      <alignment horizontal="left"/>
    </xf>
    <xf numFmtId="14" fontId="59" fillId="2" borderId="1" xfId="0" applyNumberFormat="1" applyFont="1" applyFill="1" applyBorder="1"/>
    <xf numFmtId="0" fontId="60" fillId="6" borderId="1" xfId="0" applyFont="1" applyFill="1" applyBorder="1"/>
    <xf numFmtId="0" fontId="56" fillId="2" borderId="0" xfId="0" applyFont="1" applyFill="1"/>
    <xf numFmtId="1" fontId="42" fillId="8" borderId="1" xfId="0" applyNumberFormat="1" applyFont="1" applyFill="1" applyBorder="1" applyAlignment="1">
      <alignment horizontal="left"/>
    </xf>
    <xf numFmtId="0" fontId="49" fillId="7" borderId="1" xfId="0" applyFont="1" applyFill="1" applyBorder="1"/>
    <xf numFmtId="14" fontId="42" fillId="2" borderId="1" xfId="0" applyNumberFormat="1" applyFont="1" applyFill="1" applyBorder="1"/>
    <xf numFmtId="0" fontId="55" fillId="2" borderId="0" xfId="0" applyFont="1" applyFill="1" applyAlignment="1">
      <alignment horizontal="center"/>
    </xf>
    <xf numFmtId="0" fontId="44" fillId="11" borderId="9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/>
    </xf>
    <xf numFmtId="0" fontId="48" fillId="2" borderId="0" xfId="0" applyFont="1" applyFill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61" fillId="0" borderId="0" xfId="0" applyFont="1" applyAlignment="1">
      <alignment horizontal="left"/>
    </xf>
    <xf numFmtId="0" fontId="48" fillId="7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0" fontId="64" fillId="0" borderId="0" xfId="0" applyFont="1"/>
    <xf numFmtId="0" fontId="61" fillId="0" borderId="0" xfId="0" applyFont="1" applyAlignment="1">
      <alignment horizontal="center"/>
    </xf>
    <xf numFmtId="0" fontId="64" fillId="0" borderId="0" xfId="0" applyFont="1" applyAlignment="1">
      <alignment horizontal="center" vertical="center"/>
    </xf>
    <xf numFmtId="0" fontId="65" fillId="14" borderId="0" xfId="0" applyFont="1" applyFill="1" applyAlignment="1">
      <alignment horizontal="center"/>
    </xf>
    <xf numFmtId="0" fontId="65" fillId="11" borderId="0" xfId="0" applyFont="1" applyFill="1" applyAlignment="1">
      <alignment horizontal="center"/>
    </xf>
    <xf numFmtId="0" fontId="64" fillId="4" borderId="0" xfId="0" applyFont="1" applyFill="1" applyAlignment="1">
      <alignment horizontal="center" vertical="center"/>
    </xf>
    <xf numFmtId="0" fontId="62" fillId="0" borderId="53" xfId="0" applyFont="1" applyBorder="1"/>
    <xf numFmtId="0" fontId="64" fillId="0" borderId="0" xfId="0" applyFont="1" applyAlignment="1">
      <alignment horizontal="center"/>
    </xf>
    <xf numFmtId="0" fontId="65" fillId="14" borderId="0" xfId="0" applyFont="1" applyFill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0" borderId="53" xfId="0" applyFont="1" applyBorder="1" applyAlignment="1">
      <alignment horizontal="center"/>
    </xf>
    <xf numFmtId="0" fontId="64" fillId="10" borderId="0" xfId="0" applyFont="1" applyFill="1" applyAlignment="1">
      <alignment horizontal="center"/>
    </xf>
    <xf numFmtId="0" fontId="44" fillId="11" borderId="9" xfId="0" applyFont="1" applyFill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61" fillId="0" borderId="59" xfId="0" applyFont="1" applyBorder="1" applyAlignment="1">
      <alignment horizontal="left"/>
    </xf>
    <xf numFmtId="0" fontId="48" fillId="7" borderId="60" xfId="0" applyFont="1" applyFill="1" applyBorder="1" applyAlignment="1">
      <alignment horizontal="center"/>
    </xf>
    <xf numFmtId="0" fontId="48" fillId="0" borderId="5" xfId="0" applyFont="1" applyBorder="1" applyAlignment="1">
      <alignment horizontal="center" vertical="center"/>
    </xf>
    <xf numFmtId="0" fontId="41" fillId="2" borderId="10" xfId="0" applyFont="1" applyFill="1" applyBorder="1" applyAlignment="1">
      <alignment horizontal="left"/>
    </xf>
    <xf numFmtId="0" fontId="48" fillId="0" borderId="58" xfId="0" applyFont="1" applyBorder="1" applyAlignment="1">
      <alignment horizontal="center" vertical="center"/>
    </xf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59" fillId="2" borderId="0" xfId="0" applyFont="1" applyFill="1"/>
    <xf numFmtId="0" fontId="42" fillId="8" borderId="1" xfId="0" applyFont="1" applyFill="1" applyBorder="1"/>
    <xf numFmtId="0" fontId="48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62" fillId="2" borderId="54" xfId="0" applyFont="1" applyFill="1" applyBorder="1"/>
    <xf numFmtId="0" fontId="64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64" fillId="2" borderId="0" xfId="0" applyFont="1" applyFill="1" applyAlignment="1">
      <alignment vertical="center"/>
    </xf>
    <xf numFmtId="0" fontId="64" fillId="2" borderId="0" xfId="0" applyFont="1" applyFill="1"/>
    <xf numFmtId="0" fontId="64" fillId="2" borderId="0" xfId="0" applyFont="1" applyFill="1" applyAlignment="1">
      <alignment horizontal="center"/>
    </xf>
    <xf numFmtId="0" fontId="62" fillId="2" borderId="53" xfId="0" applyFont="1" applyFill="1" applyBorder="1"/>
    <xf numFmtId="0" fontId="64" fillId="2" borderId="53" xfId="0" applyFont="1" applyFill="1" applyBorder="1" applyAlignment="1">
      <alignment horizontal="center"/>
    </xf>
    <xf numFmtId="0" fontId="57" fillId="2" borderId="0" xfId="0" applyFont="1" applyFill="1"/>
    <xf numFmtId="0" fontId="65" fillId="14" borderId="62" xfId="0" applyFont="1" applyFill="1" applyBorder="1" applyAlignment="1">
      <alignment horizontal="center" vertical="center"/>
    </xf>
    <xf numFmtId="0" fontId="65" fillId="14" borderId="65" xfId="0" applyFont="1" applyFill="1" applyBorder="1" applyAlignment="1">
      <alignment horizontal="center" vertical="center"/>
    </xf>
    <xf numFmtId="0" fontId="65" fillId="14" borderId="66" xfId="0" applyFont="1" applyFill="1" applyBorder="1" applyAlignment="1">
      <alignment horizontal="center" vertical="center"/>
    </xf>
    <xf numFmtId="0" fontId="65" fillId="14" borderId="67" xfId="0" applyFont="1" applyFill="1" applyBorder="1" applyAlignment="1">
      <alignment horizontal="center" vertical="center"/>
    </xf>
    <xf numFmtId="0" fontId="65" fillId="11" borderId="62" xfId="0" applyFont="1" applyFill="1" applyBorder="1" applyAlignment="1">
      <alignment horizontal="center"/>
    </xf>
    <xf numFmtId="10" fontId="65" fillId="14" borderId="68" xfId="0" applyNumberFormat="1" applyFont="1" applyFill="1" applyBorder="1" applyAlignment="1">
      <alignment horizontal="center"/>
    </xf>
    <xf numFmtId="10" fontId="68" fillId="7" borderId="68" xfId="0" applyNumberFormat="1" applyFont="1" applyFill="1" applyBorder="1" applyAlignment="1">
      <alignment horizontal="center"/>
    </xf>
    <xf numFmtId="9" fontId="65" fillId="11" borderId="62" xfId="0" applyNumberFormat="1" applyFont="1" applyFill="1" applyBorder="1" applyAlignment="1">
      <alignment horizontal="center"/>
    </xf>
    <xf numFmtId="0" fontId="65" fillId="14" borderId="61" xfId="0" applyFont="1" applyFill="1" applyBorder="1"/>
    <xf numFmtId="0" fontId="65" fillId="14" borderId="63" xfId="0" applyFont="1" applyFill="1" applyBorder="1"/>
    <xf numFmtId="0" fontId="65" fillId="14" borderId="64" xfId="0" applyFont="1" applyFill="1" applyBorder="1"/>
    <xf numFmtId="10" fontId="0" fillId="0" borderId="0" xfId="0" applyNumberFormat="1"/>
    <xf numFmtId="0" fontId="63" fillId="2" borderId="0" xfId="0" applyFont="1" applyFill="1"/>
    <xf numFmtId="0" fontId="69" fillId="2" borderId="0" xfId="0" applyFont="1" applyFill="1"/>
    <xf numFmtId="0" fontId="65" fillId="14" borderId="63" xfId="0" applyFont="1" applyFill="1" applyBorder="1" applyAlignment="1">
      <alignment horizontal="center"/>
    </xf>
    <xf numFmtId="0" fontId="65" fillId="11" borderId="61" xfId="0" applyFont="1" applyFill="1" applyBorder="1" applyAlignment="1">
      <alignment horizontal="center"/>
    </xf>
    <xf numFmtId="0" fontId="65" fillId="14" borderId="61" xfId="0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0" fontId="44" fillId="9" borderId="21" xfId="0" applyFont="1" applyFill="1" applyBorder="1" applyAlignment="1">
      <alignment horizontal="center" vertical="center"/>
    </xf>
    <xf numFmtId="0" fontId="62" fillId="2" borderId="1" xfId="0" applyFont="1" applyFill="1" applyBorder="1"/>
    <xf numFmtId="0" fontId="70" fillId="2" borderId="1" xfId="0" applyFont="1" applyFill="1" applyBorder="1"/>
    <xf numFmtId="0" fontId="70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left"/>
    </xf>
    <xf numFmtId="168" fontId="71" fillId="2" borderId="1" xfId="0" applyNumberFormat="1" applyFont="1" applyFill="1" applyBorder="1"/>
    <xf numFmtId="0" fontId="62" fillId="2" borderId="1" xfId="0" applyFont="1" applyFill="1" applyBorder="1" applyAlignment="1">
      <alignment horizontal="center"/>
    </xf>
    <xf numFmtId="0" fontId="62" fillId="2" borderId="1" xfId="0" applyFont="1" applyFill="1" applyBorder="1" applyAlignment="1">
      <alignment horizontal="left"/>
    </xf>
    <xf numFmtId="14" fontId="62" fillId="2" borderId="1" xfId="0" applyNumberFormat="1" applyFont="1" applyFill="1" applyBorder="1"/>
    <xf numFmtId="14" fontId="70" fillId="2" borderId="1" xfId="0" applyNumberFormat="1" applyFont="1" applyFill="1" applyBorder="1"/>
    <xf numFmtId="168" fontId="70" fillId="2" borderId="1" xfId="0" applyNumberFormat="1" applyFont="1" applyFill="1" applyBorder="1"/>
    <xf numFmtId="17" fontId="71" fillId="2" borderId="1" xfId="0" applyNumberFormat="1" applyFont="1" applyFill="1" applyBorder="1"/>
    <xf numFmtId="0" fontId="72" fillId="2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168" fontId="72" fillId="2" borderId="1" xfId="0" applyNumberFormat="1" applyFont="1" applyFill="1" applyBorder="1"/>
    <xf numFmtId="0" fontId="72" fillId="2" borderId="1" xfId="0" applyFont="1" applyFill="1" applyBorder="1"/>
    <xf numFmtId="168" fontId="70" fillId="2" borderId="1" xfId="1" applyNumberFormat="1" applyFont="1" applyFill="1" applyBorder="1"/>
    <xf numFmtId="165" fontId="70" fillId="2" borderId="1" xfId="1" applyNumberFormat="1" applyFont="1" applyFill="1" applyBorder="1"/>
    <xf numFmtId="168" fontId="72" fillId="2" borderId="1" xfId="1" applyNumberFormat="1" applyFont="1" applyFill="1" applyBorder="1"/>
    <xf numFmtId="165" fontId="72" fillId="2" borderId="1" xfId="1" applyNumberFormat="1" applyFont="1" applyFill="1" applyBorder="1"/>
    <xf numFmtId="14" fontId="70" fillId="2" borderId="1" xfId="0" applyNumberFormat="1" applyFont="1" applyFill="1" applyBorder="1" applyAlignment="1">
      <alignment horizontal="center"/>
    </xf>
    <xf numFmtId="0" fontId="73" fillId="2" borderId="1" xfId="0" applyFont="1" applyFill="1" applyBorder="1" applyAlignment="1">
      <alignment horizontal="left" vertical="top"/>
    </xf>
    <xf numFmtId="168" fontId="73" fillId="2" borderId="1" xfId="0" applyNumberFormat="1" applyFont="1" applyFill="1" applyBorder="1" applyAlignment="1">
      <alignment horizontal="left" vertical="top"/>
    </xf>
    <xf numFmtId="168" fontId="71" fillId="2" borderId="1" xfId="1" applyNumberFormat="1" applyFont="1" applyFill="1" applyBorder="1"/>
    <xf numFmtId="0" fontId="62" fillId="2" borderId="1" xfId="0" applyFont="1" applyFill="1" applyBorder="1" applyAlignment="1">
      <alignment horizontal="center" vertical="center" wrapText="1"/>
    </xf>
    <xf numFmtId="165" fontId="62" fillId="2" borderId="1" xfId="1" applyNumberFormat="1" applyFont="1" applyFill="1" applyBorder="1"/>
    <xf numFmtId="17" fontId="72" fillId="2" borderId="1" xfId="0" applyNumberFormat="1" applyFont="1" applyFill="1" applyBorder="1"/>
    <xf numFmtId="0" fontId="70" fillId="2" borderId="1" xfId="0" quotePrefix="1" applyFont="1" applyFill="1" applyBorder="1" applyAlignment="1">
      <alignment horizontal="left"/>
    </xf>
    <xf numFmtId="17" fontId="70" fillId="2" borderId="1" xfId="0" applyNumberFormat="1" applyFont="1" applyFill="1" applyBorder="1"/>
    <xf numFmtId="0" fontId="65" fillId="11" borderId="4" xfId="0" applyFont="1" applyFill="1" applyBorder="1" applyAlignment="1">
      <alignment horizontal="center" vertical="center" wrapText="1"/>
    </xf>
    <xf numFmtId="0" fontId="64" fillId="2" borderId="4" xfId="0" applyFont="1" applyFill="1" applyBorder="1" applyAlignment="1">
      <alignment horizontal="left" vertical="center"/>
    </xf>
    <xf numFmtId="0" fontId="64" fillId="2" borderId="4" xfId="0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 vertical="center"/>
    </xf>
    <xf numFmtId="0" fontId="74" fillId="2" borderId="4" xfId="0" applyFont="1" applyFill="1" applyBorder="1" applyAlignment="1">
      <alignment horizontal="center" vertical="center" wrapText="1"/>
    </xf>
    <xf numFmtId="168" fontId="75" fillId="2" borderId="1" xfId="1" applyNumberFormat="1" applyFont="1" applyFill="1" applyBorder="1" applyAlignment="1">
      <alignment horizontal="center" vertical="center" wrapText="1"/>
    </xf>
    <xf numFmtId="165" fontId="64" fillId="2" borderId="1" xfId="1" applyNumberFormat="1" applyFont="1" applyFill="1" applyBorder="1" applyAlignment="1">
      <alignment horizontal="center" vertical="center" wrapText="1"/>
    </xf>
    <xf numFmtId="0" fontId="65" fillId="14" borderId="68" xfId="0" applyFont="1" applyFill="1" applyBorder="1" applyAlignment="1">
      <alignment horizontal="center" vertical="center"/>
    </xf>
    <xf numFmtId="0" fontId="76" fillId="7" borderId="67" xfId="0" applyFont="1" applyFill="1" applyBorder="1" applyAlignment="1">
      <alignment horizontal="center" vertical="center"/>
    </xf>
    <xf numFmtId="0" fontId="70" fillId="9" borderId="1" xfId="0" applyFont="1" applyFill="1" applyBorder="1"/>
    <xf numFmtId="0" fontId="62" fillId="9" borderId="1" xfId="0" applyFont="1" applyFill="1" applyBorder="1"/>
    <xf numFmtId="14" fontId="62" fillId="0" borderId="0" xfId="0" applyNumberFormat="1" applyFont="1"/>
    <xf numFmtId="14" fontId="46" fillId="2" borderId="0" xfId="0" applyNumberFormat="1" applyFont="1" applyFill="1" applyAlignment="1">
      <alignment horizontal="center"/>
    </xf>
    <xf numFmtId="14" fontId="74" fillId="2" borderId="4" xfId="0" applyNumberFormat="1" applyFont="1" applyFill="1" applyBorder="1" applyAlignment="1">
      <alignment horizontal="center" vertical="center" wrapText="1"/>
    </xf>
    <xf numFmtId="14" fontId="72" fillId="2" borderId="1" xfId="0" applyNumberFormat="1" applyFont="1" applyFill="1" applyBorder="1" applyAlignment="1">
      <alignment horizontal="center"/>
    </xf>
    <xf numFmtId="14" fontId="62" fillId="2" borderId="1" xfId="0" applyNumberFormat="1" applyFont="1" applyFill="1" applyBorder="1" applyAlignment="1">
      <alignment horizontal="center" vertical="center" wrapText="1"/>
    </xf>
    <xf numFmtId="14" fontId="72" fillId="2" borderId="1" xfId="0" applyNumberFormat="1" applyFont="1" applyFill="1" applyBorder="1"/>
    <xf numFmtId="14" fontId="73" fillId="2" borderId="1" xfId="0" applyNumberFormat="1" applyFont="1" applyFill="1" applyBorder="1" applyAlignment="1">
      <alignment horizontal="left" vertical="top"/>
    </xf>
    <xf numFmtId="14" fontId="0" fillId="2" borderId="0" xfId="0" applyNumberFormat="1" applyFill="1"/>
    <xf numFmtId="14" fontId="0" fillId="0" borderId="0" xfId="0" applyNumberFormat="1"/>
    <xf numFmtId="0" fontId="62" fillId="2" borderId="1" xfId="0" applyFont="1" applyFill="1" applyBorder="1" applyAlignment="1">
      <alignment wrapText="1"/>
    </xf>
    <xf numFmtId="0" fontId="0" fillId="15" borderId="0" xfId="0" applyFill="1"/>
    <xf numFmtId="0" fontId="0" fillId="0" borderId="69" xfId="0" applyBorder="1"/>
    <xf numFmtId="0" fontId="78" fillId="0" borderId="70" xfId="0" applyFont="1" applyBorder="1" applyAlignment="1">
      <alignment horizontal="center" vertical="center" wrapText="1"/>
    </xf>
    <xf numFmtId="14" fontId="64" fillId="2" borderId="4" xfId="0" applyNumberFormat="1" applyFont="1" applyFill="1" applyBorder="1" applyAlignment="1">
      <alignment horizontal="center" vertical="center"/>
    </xf>
    <xf numFmtId="14" fontId="64" fillId="0" borderId="0" xfId="0" applyNumberFormat="1" applyFont="1" applyAlignment="1">
      <alignment horizontal="center" vertical="center"/>
    </xf>
    <xf numFmtId="14" fontId="70" fillId="2" borderId="1" xfId="0" applyNumberFormat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62" fillId="2" borderId="1" xfId="0" applyNumberFormat="1" applyFont="1" applyFill="1" applyBorder="1" applyAlignment="1">
      <alignment horizontal="center"/>
    </xf>
    <xf numFmtId="14" fontId="48" fillId="0" borderId="4" xfId="0" applyNumberFormat="1" applyFont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/>
    </xf>
    <xf numFmtId="14" fontId="41" fillId="2" borderId="0" xfId="0" applyNumberFormat="1" applyFont="1" applyFill="1" applyAlignment="1">
      <alignment horizontal="center"/>
    </xf>
    <xf numFmtId="14" fontId="48" fillId="2" borderId="0" xfId="0" applyNumberFormat="1" applyFont="1" applyFill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14" fontId="41" fillId="2" borderId="1" xfId="0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4" fontId="48" fillId="0" borderId="1" xfId="0" applyNumberFormat="1" applyFont="1" applyBorder="1" applyAlignment="1">
      <alignment horizontal="center" vertical="center"/>
    </xf>
    <xf numFmtId="14" fontId="46" fillId="2" borderId="1" xfId="0" applyNumberFormat="1" applyFont="1" applyFill="1" applyBorder="1" applyAlignment="1">
      <alignment horizontal="center"/>
    </xf>
    <xf numFmtId="14" fontId="57" fillId="2" borderId="1" xfId="0" applyNumberFormat="1" applyFont="1" applyFill="1" applyBorder="1" applyAlignment="1">
      <alignment horizontal="center"/>
    </xf>
    <xf numFmtId="0" fontId="80" fillId="2" borderId="0" xfId="0" applyFont="1" applyFill="1" applyAlignment="1">
      <alignment horizontal="center"/>
    </xf>
    <xf numFmtId="0" fontId="81" fillId="2" borderId="0" xfId="0" applyFont="1" applyFill="1" applyAlignment="1">
      <alignment horizontal="center"/>
    </xf>
    <xf numFmtId="0" fontId="82" fillId="2" borderId="0" xfId="0" applyFont="1" applyFill="1" applyAlignment="1">
      <alignment horizontal="center"/>
    </xf>
    <xf numFmtId="0" fontId="83" fillId="2" borderId="1" xfId="0" applyFont="1" applyFill="1" applyBorder="1" applyAlignment="1">
      <alignment horizontal="left" vertical="center" wrapText="1"/>
    </xf>
    <xf numFmtId="0" fontId="83" fillId="2" borderId="1" xfId="0" applyFont="1" applyFill="1" applyBorder="1"/>
    <xf numFmtId="0" fontId="83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/>
    </xf>
    <xf numFmtId="0" fontId="44" fillId="9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vertical="center"/>
    </xf>
    <xf numFmtId="14" fontId="70" fillId="2" borderId="1" xfId="0" applyNumberFormat="1" applyFont="1" applyFill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4" fontId="62" fillId="2" borderId="0" xfId="0" applyNumberFormat="1" applyFont="1" applyFill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14" fontId="52" fillId="0" borderId="4" xfId="0" applyNumberFormat="1" applyFont="1" applyBorder="1" applyAlignment="1">
      <alignment horizontal="center" vertical="center" wrapText="1"/>
    </xf>
    <xf numFmtId="14" fontId="41" fillId="2" borderId="0" xfId="0" applyNumberFormat="1" applyFont="1" applyFill="1" applyAlignment="1">
      <alignment horizontal="center" vertical="center"/>
    </xf>
    <xf numFmtId="16" fontId="41" fillId="0" borderId="1" xfId="0" applyNumberFormat="1" applyFont="1" applyBorder="1" applyAlignment="1">
      <alignment horizontal="center" vertical="center"/>
    </xf>
    <xf numFmtId="16" fontId="41" fillId="2" borderId="1" xfId="0" applyNumberFormat="1" applyFont="1" applyFill="1" applyBorder="1" applyAlignment="1">
      <alignment horizontal="center" vertical="center"/>
    </xf>
    <xf numFmtId="14" fontId="46" fillId="7" borderId="0" xfId="0" applyNumberFormat="1" applyFont="1" applyFill="1"/>
    <xf numFmtId="0" fontId="66" fillId="15" borderId="0" xfId="0" applyFont="1" applyFill="1" applyAlignment="1">
      <alignment horizontal="center" vertical="center"/>
    </xf>
    <xf numFmtId="0" fontId="67" fillId="4" borderId="57" xfId="0" applyFont="1" applyFill="1" applyBorder="1" applyAlignment="1">
      <alignment horizontal="center" vertical="center"/>
    </xf>
    <xf numFmtId="0" fontId="67" fillId="4" borderId="55" xfId="0" applyFont="1" applyFill="1" applyBorder="1" applyAlignment="1">
      <alignment horizontal="center" vertical="center"/>
    </xf>
    <xf numFmtId="0" fontId="67" fillId="4" borderId="56" xfId="0" applyFont="1" applyFill="1" applyBorder="1" applyAlignment="1">
      <alignment horizontal="center" vertical="center"/>
    </xf>
    <xf numFmtId="0" fontId="67" fillId="4" borderId="54" xfId="0" applyFont="1" applyFill="1" applyBorder="1" applyAlignment="1">
      <alignment horizontal="center" vertical="center"/>
    </xf>
    <xf numFmtId="0" fontId="67" fillId="4" borderId="0" xfId="0" applyFont="1" applyFill="1" applyAlignment="1">
      <alignment horizontal="center" vertical="center"/>
    </xf>
    <xf numFmtId="14" fontId="67" fillId="4" borderId="0" xfId="0" applyNumberFormat="1" applyFont="1" applyFill="1" applyAlignment="1">
      <alignment horizontal="center" vertical="center"/>
    </xf>
    <xf numFmtId="14" fontId="66" fillId="15" borderId="0" xfId="0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65" fillId="14" borderId="0" xfId="0" applyFont="1" applyFill="1" applyAlignment="1">
      <alignment horizontal="center"/>
    </xf>
    <xf numFmtId="0" fontId="65" fillId="14" borderId="0" xfId="0" applyFont="1" applyFill="1" applyAlignment="1">
      <alignment horizontal="center" vertical="center"/>
    </xf>
    <xf numFmtId="0" fontId="65" fillId="14" borderId="63" xfId="0" applyFont="1" applyFill="1" applyBorder="1" applyAlignment="1">
      <alignment horizontal="center"/>
    </xf>
    <xf numFmtId="0" fontId="65" fillId="14" borderId="64" xfId="0" applyFont="1" applyFill="1" applyBorder="1" applyAlignment="1">
      <alignment horizontal="center"/>
    </xf>
    <xf numFmtId="0" fontId="65" fillId="11" borderId="61" xfId="0" applyFont="1" applyFill="1" applyBorder="1" applyAlignment="1">
      <alignment horizontal="center"/>
    </xf>
    <xf numFmtId="0" fontId="65" fillId="11" borderId="0" xfId="0" applyFont="1" applyFill="1" applyAlignment="1">
      <alignment horizontal="center"/>
    </xf>
    <xf numFmtId="0" fontId="65" fillId="14" borderId="61" xfId="0" applyFont="1" applyFill="1" applyBorder="1" applyAlignment="1">
      <alignment horizontal="center"/>
    </xf>
    <xf numFmtId="0" fontId="0" fillId="2" borderId="20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7" borderId="2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7" fontId="2" fillId="0" borderId="25" xfId="0" applyNumberFormat="1" applyFont="1" applyBorder="1" applyAlignment="1">
      <alignment horizontal="center" vertical="center"/>
    </xf>
    <xf numFmtId="17" fontId="2" fillId="0" borderId="24" xfId="0" applyNumberFormat="1" applyFont="1" applyBorder="1" applyAlignment="1">
      <alignment horizontal="center" vertical="center"/>
    </xf>
    <xf numFmtId="17" fontId="2" fillId="0" borderId="26" xfId="0" applyNumberFormat="1" applyFont="1" applyBorder="1" applyAlignment="1">
      <alignment horizontal="center" vertical="center"/>
    </xf>
  </cellXfs>
  <cellStyles count="30"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Milliers" xfId="1" builtinId="3"/>
    <cellStyle name="Milliers 2" xfId="3" xr:uid="{00000000-0005-0000-0000-00001B000000}"/>
    <cellStyle name="Normal" xfId="0" builtinId="0"/>
    <cellStyle name="Normal 2 4" xfId="2" xr:uid="{00000000-0005-0000-0000-00001D000000}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60"/>
        </patternFill>
      </fill>
    </dxf>
  </dxfs>
  <tableStyles count="0" defaultTableStyle="TableStyleMedium2" defaultPivotStyle="PivotStyleLight16"/>
  <colors>
    <mruColors>
      <color rgb="FF8060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Repartition des</a:t>
            </a:r>
            <a:r>
              <a:rPr lang="en-US" b="1" baseline="0"/>
              <a:t> types de matériels par proportion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B7D-4978-BACE-84DCEAB19D3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B7D-4978-BACE-84DCEAB19D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6951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B7D-4978-BACE-84DCEAB19D3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366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B7D-4978-BACE-84DCEAB19D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B7D-4978-BACE-84DCEAB19D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(GRAPHES!$B$10,GRAPHES!$C$10,GRAPHES!$D$10,GRAPHES!$E$10)</c:f>
              <c:strCache>
                <c:ptCount val="4"/>
                <c:pt idx="0">
                  <c:v>MATERIELS ROULANTS</c:v>
                </c:pt>
                <c:pt idx="1">
                  <c:v>PETITS MATEREILS</c:v>
                </c:pt>
                <c:pt idx="2">
                  <c:v>MOBILIERS DE BUREAU</c:v>
                </c:pt>
                <c:pt idx="3">
                  <c:v>CONTENEURS</c:v>
                </c:pt>
              </c:strCache>
            </c:strRef>
          </c:cat>
          <c:val>
            <c:numRef>
              <c:f>(GRAPHES!$B$11,GRAPHES!$C$11,GRAPHES!$D$11,GRAPHES!$E$11)</c:f>
              <c:numCache>
                <c:formatCode>0.00%</c:formatCode>
                <c:ptCount val="4"/>
                <c:pt idx="0">
                  <c:v>7.1640984049743178E-3</c:v>
                </c:pt>
                <c:pt idx="1">
                  <c:v>0.93957826439578263</c:v>
                </c:pt>
                <c:pt idx="2">
                  <c:v>4.9472830494728302E-2</c:v>
                </c:pt>
                <c:pt idx="3">
                  <c:v>3.7848067045147338E-3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B7D-4978-BACE-84DCEAB19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29088"/>
        <c:axId val="472431488"/>
      </c:barChart>
      <c:catAx>
        <c:axId val="4724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31488"/>
        <c:crosses val="autoZero"/>
        <c:auto val="1"/>
        <c:lblAlgn val="ctr"/>
        <c:lblOffset val="100"/>
        <c:noMultiLvlLbl val="0"/>
      </c:catAx>
      <c:valAx>
        <c:axId val="4724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2908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'Reporting Materiels ITA'!$C$7:$J$7</c:f>
              <c:strCache>
                <c:ptCount val="8"/>
                <c:pt idx="0">
                  <c:v>MAI</c:v>
                </c:pt>
                <c:pt idx="1">
                  <c:v>JUIN</c:v>
                </c:pt>
                <c:pt idx="2">
                  <c:v>JUILLET</c:v>
                </c:pt>
                <c:pt idx="3">
                  <c:v>AOÛT</c:v>
                </c:pt>
                <c:pt idx="4">
                  <c:v>SEPTEMBRE</c:v>
                </c:pt>
                <c:pt idx="5">
                  <c:v>OCTOBRE</c:v>
                </c:pt>
                <c:pt idx="6">
                  <c:v>NOVEMBRE</c:v>
                </c:pt>
                <c:pt idx="7">
                  <c:v>DÉCEMBRE</c:v>
                </c:pt>
              </c:strCache>
            </c:strRef>
          </c:cat>
          <c:val>
            <c:numRef>
              <c:f>'Reporting Materiels ITA'!$C$8:$J$8</c:f>
              <c:numCache>
                <c:formatCode>General</c:formatCode>
                <c:ptCount val="8"/>
                <c:pt idx="0">
                  <c:v>53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F-48D9-A41A-E193CB62B0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'Reporting Materiels ITA'!$C$7:$J$7</c:f>
              <c:strCache>
                <c:ptCount val="8"/>
                <c:pt idx="0">
                  <c:v>MAI</c:v>
                </c:pt>
                <c:pt idx="1">
                  <c:v>JUIN</c:v>
                </c:pt>
                <c:pt idx="2">
                  <c:v>JUILLET</c:v>
                </c:pt>
                <c:pt idx="3">
                  <c:v>AOÛT</c:v>
                </c:pt>
                <c:pt idx="4">
                  <c:v>SEPTEMBRE</c:v>
                </c:pt>
                <c:pt idx="5">
                  <c:v>OCTOBRE</c:v>
                </c:pt>
                <c:pt idx="6">
                  <c:v>NOVEMBRE</c:v>
                </c:pt>
                <c:pt idx="7">
                  <c:v>DÉCEMBRE</c:v>
                </c:pt>
              </c:strCache>
            </c:strRef>
          </c:cat>
          <c:val>
            <c:numRef>
              <c:f>'Reporting Materiels ITA'!$C$9:$J$9</c:f>
              <c:numCache>
                <c:formatCode>General</c:formatCode>
                <c:ptCount val="8"/>
                <c:pt idx="0">
                  <c:v>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F-48D9-A41A-E193CB62B08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'Reporting Materiels ITA'!$C$7:$J$7</c:f>
              <c:strCache>
                <c:ptCount val="8"/>
                <c:pt idx="0">
                  <c:v>MAI</c:v>
                </c:pt>
                <c:pt idx="1">
                  <c:v>JUIN</c:v>
                </c:pt>
                <c:pt idx="2">
                  <c:v>JUILLET</c:v>
                </c:pt>
                <c:pt idx="3">
                  <c:v>AOÛT</c:v>
                </c:pt>
                <c:pt idx="4">
                  <c:v>SEPTEMBRE</c:v>
                </c:pt>
                <c:pt idx="5">
                  <c:v>OCTOBRE</c:v>
                </c:pt>
                <c:pt idx="6">
                  <c:v>NOVEMBRE</c:v>
                </c:pt>
                <c:pt idx="7">
                  <c:v>DÉCEMBRE</c:v>
                </c:pt>
              </c:strCache>
            </c:strRef>
          </c:cat>
          <c:val>
            <c:numRef>
              <c:f>'Reporting Materiels ITA'!$C$10:$J$10</c:f>
              <c:numCache>
                <c:formatCode>General</c:formatCode>
                <c:ptCount val="8"/>
                <c:pt idx="0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F-48D9-A41A-E193CB62B08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'Reporting Materiels ITA'!$C$7:$J$7</c:f>
              <c:strCache>
                <c:ptCount val="8"/>
                <c:pt idx="0">
                  <c:v>MAI</c:v>
                </c:pt>
                <c:pt idx="1">
                  <c:v>JUIN</c:v>
                </c:pt>
                <c:pt idx="2">
                  <c:v>JUILLET</c:v>
                </c:pt>
                <c:pt idx="3">
                  <c:v>AOÛT</c:v>
                </c:pt>
                <c:pt idx="4">
                  <c:v>SEPTEMBRE</c:v>
                </c:pt>
                <c:pt idx="5">
                  <c:v>OCTOBRE</c:v>
                </c:pt>
                <c:pt idx="6">
                  <c:v>NOVEMBRE</c:v>
                </c:pt>
                <c:pt idx="7">
                  <c:v>DÉCEMBRE</c:v>
                </c:pt>
              </c:strCache>
            </c:strRef>
          </c:cat>
          <c:val>
            <c:numRef>
              <c:f>'Reporting Materiels ITA'!$C$11:$J$11</c:f>
              <c:numCache>
                <c:formatCode>General</c:formatCode>
                <c:ptCount val="8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F-48D9-A41A-E193CB62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189263"/>
        <c:axId val="1416197903"/>
      </c:barChart>
      <c:catAx>
        <c:axId val="14161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197903"/>
        <c:crosses val="autoZero"/>
        <c:auto val="1"/>
        <c:lblAlgn val="ctr"/>
        <c:lblOffset val="100"/>
        <c:noMultiLvlLbl val="0"/>
      </c:catAx>
      <c:valAx>
        <c:axId val="14161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18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('Reporting Materiels ITA'!$C$7,'Reporting Materiels ITA'!$D$7,'Reporting Materiels ITA'!$E$7,'Reporting Materiels ITA'!$F$7,'Reporting Materiels ITA'!$G$7,'Reporting Materiels ITA'!$H$7,'Reporting Materiels ITA'!$I$7,'Reporting Materiels ITA'!$J$7)</c:f>
              <c:strCache>
                <c:ptCount val="8"/>
                <c:pt idx="0">
                  <c:v>MAI</c:v>
                </c:pt>
                <c:pt idx="1">
                  <c:v>JUIN</c:v>
                </c:pt>
                <c:pt idx="2">
                  <c:v>JUILLET</c:v>
                </c:pt>
                <c:pt idx="3">
                  <c:v>AOÛT</c:v>
                </c:pt>
                <c:pt idx="4">
                  <c:v>SEPTEMBRE</c:v>
                </c:pt>
                <c:pt idx="5">
                  <c:v>OCTOBRE</c:v>
                </c:pt>
                <c:pt idx="6">
                  <c:v>NOVEMBRE</c:v>
                </c:pt>
                <c:pt idx="7">
                  <c:v>DÉCEMBRE</c:v>
                </c:pt>
              </c:strCache>
            </c:strRef>
          </c:cat>
          <c:val>
            <c:numRef>
              <c:f>('Reporting Materiels ITA'!$C$12,'Reporting Materiels ITA'!$D$12,'Reporting Materiels ITA'!$E$12,'Reporting Materiels ITA'!$F$12,'Reporting Materiels ITA'!$G$12,'Reporting Materiels ITA'!$H$12,'Reporting Materiels ITA'!$I$12,'Reporting Materiels ITA'!$J$12)</c:f>
              <c:numCache>
                <c:formatCode>General</c:formatCode>
                <c:ptCount val="8"/>
                <c:pt idx="0">
                  <c:v>7398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9-48D0-BE33-3A7A90558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801183"/>
        <c:axId val="1276803103"/>
      </c:barChart>
      <c:catAx>
        <c:axId val="12768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803103"/>
        <c:crosses val="autoZero"/>
        <c:auto val="1"/>
        <c:lblAlgn val="ctr"/>
        <c:lblOffset val="100"/>
        <c:noMultiLvlLbl val="0"/>
      </c:catAx>
      <c:valAx>
        <c:axId val="12768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8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Repartition des</a:t>
            </a:r>
            <a:r>
              <a:rPr lang="en-US" baseline="0"/>
              <a:t> types de matériels par proportion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39-488A-8E36-EB5C2EE6994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B39-488A-8E36-EB5C2EE69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6951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B39-488A-8E36-EB5C2EE69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366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B39-488A-8E36-EB5C2EE69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B39-488A-8E36-EB5C2EE699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(GRAPHES!$B$10,GRAPHES!$C$10,GRAPHES!$D$10,GRAPHES!$E$10)</c:f>
              <c:strCache>
                <c:ptCount val="4"/>
                <c:pt idx="0">
                  <c:v>MATERIELS ROULANTS</c:v>
                </c:pt>
                <c:pt idx="1">
                  <c:v>PETITS MATEREILS</c:v>
                </c:pt>
                <c:pt idx="2">
                  <c:v>MOBILIERS DE BUREAU</c:v>
                </c:pt>
                <c:pt idx="3">
                  <c:v>CONTENEURS</c:v>
                </c:pt>
              </c:strCache>
            </c:strRef>
          </c:cat>
          <c:val>
            <c:numRef>
              <c:f>(GRAPHES!$B$11,GRAPHES!$C$11,GRAPHES!$D$11,GRAPHES!$E$11)</c:f>
              <c:numCache>
                <c:formatCode>0.00%</c:formatCode>
                <c:ptCount val="4"/>
                <c:pt idx="0">
                  <c:v>7.1640984049743178E-3</c:v>
                </c:pt>
                <c:pt idx="1">
                  <c:v>0.93957826439578263</c:v>
                </c:pt>
                <c:pt idx="2">
                  <c:v>4.9472830494728302E-2</c:v>
                </c:pt>
                <c:pt idx="3">
                  <c:v>3.7848067045147338E-3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9-488A-8E36-EB5C2EE6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29088"/>
        <c:axId val="472431488"/>
      </c:barChart>
      <c:catAx>
        <c:axId val="4724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31488"/>
        <c:crosses val="autoZero"/>
        <c:auto val="1"/>
        <c:lblAlgn val="ctr"/>
        <c:lblOffset val="100"/>
        <c:noMultiLvlLbl val="0"/>
      </c:catAx>
      <c:valAx>
        <c:axId val="4724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242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53340</xdr:rowOff>
    </xdr:from>
    <xdr:to>
      <xdr:col>2</xdr:col>
      <xdr:colOff>144780</xdr:colOff>
      <xdr:row>5</xdr:row>
      <xdr:rowOff>137160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B1F38712-9580-410D-906B-43F3EE897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3340"/>
          <a:ext cx="1295400" cy="1013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38100</xdr:rowOff>
    </xdr:from>
    <xdr:to>
      <xdr:col>2</xdr:col>
      <xdr:colOff>312420</xdr:colOff>
      <xdr:row>5</xdr:row>
      <xdr:rowOff>121920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F679D07F-4287-41AC-85C2-CBA59FF5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38100"/>
          <a:ext cx="1325880" cy="1013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30480</xdr:rowOff>
    </xdr:from>
    <xdr:to>
      <xdr:col>1</xdr:col>
      <xdr:colOff>731519</xdr:colOff>
      <xdr:row>4</xdr:row>
      <xdr:rowOff>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62FF85DA-DBF8-4472-9451-3811596C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1135379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7620</xdr:rowOff>
    </xdr:from>
    <xdr:to>
      <xdr:col>1</xdr:col>
      <xdr:colOff>861060</xdr:colOff>
      <xdr:row>3</xdr:row>
      <xdr:rowOff>60960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9708B22F-505B-4998-BD14-FD727D84E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7620"/>
          <a:ext cx="84582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53340</xdr:rowOff>
    </xdr:from>
    <xdr:to>
      <xdr:col>0</xdr:col>
      <xdr:colOff>601980</xdr:colOff>
      <xdr:row>4</xdr:row>
      <xdr:rowOff>22860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161CEB06-B79F-48E7-A1D9-203BCBFAC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3340"/>
          <a:ext cx="56388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63501</xdr:colOff>
      <xdr:row>0</xdr:row>
      <xdr:rowOff>115147</xdr:rowOff>
    </xdr:from>
    <xdr:to>
      <xdr:col>1</xdr:col>
      <xdr:colOff>990601</xdr:colOff>
      <xdr:row>4</xdr:row>
      <xdr:rowOff>4234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0385C602-6487-4527-A53E-552E376FD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1" y="115147"/>
          <a:ext cx="1138767" cy="76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76200</xdr:rowOff>
    </xdr:from>
    <xdr:to>
      <xdr:col>1</xdr:col>
      <xdr:colOff>114300</xdr:colOff>
      <xdr:row>3</xdr:row>
      <xdr:rowOff>312420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BCC92A3D-C1E2-4027-BFEA-5D79BA122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76200"/>
          <a:ext cx="7239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83820</xdr:rowOff>
    </xdr:from>
    <xdr:to>
      <xdr:col>1</xdr:col>
      <xdr:colOff>754380</xdr:colOff>
      <xdr:row>3</xdr:row>
      <xdr:rowOff>320040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F4AFF9C7-9336-4D75-9787-02F89213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83820"/>
          <a:ext cx="1066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586740</xdr:colOff>
      <xdr:row>250</xdr:row>
      <xdr:rowOff>38100</xdr:rowOff>
    </xdr:from>
    <xdr:to>
      <xdr:col>6</xdr:col>
      <xdr:colOff>289560</xdr:colOff>
      <xdr:row>265</xdr:row>
      <xdr:rowOff>152400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D6AD514-4FA9-4BDF-8D89-79AFE05CD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63501</xdr:colOff>
      <xdr:row>0</xdr:row>
      <xdr:rowOff>115147</xdr:rowOff>
    </xdr:from>
    <xdr:to>
      <xdr:col>0</xdr:col>
      <xdr:colOff>762000</xdr:colOff>
      <xdr:row>4</xdr:row>
      <xdr:rowOff>4234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DAC9C875-35A6-47B7-8B05-F67683863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1" y="115147"/>
          <a:ext cx="698499" cy="757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205740</xdr:colOff>
      <xdr:row>13</xdr:row>
      <xdr:rowOff>41910</xdr:rowOff>
    </xdr:from>
    <xdr:to>
      <xdr:col>5</xdr:col>
      <xdr:colOff>601980</xdr:colOff>
      <xdr:row>28</xdr:row>
      <xdr:rowOff>41910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436612E-712A-F9FE-F56D-8D1686C47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45720</xdr:colOff>
      <xdr:row>13</xdr:row>
      <xdr:rowOff>3810</xdr:rowOff>
    </xdr:from>
    <xdr:to>
      <xdr:col>12</xdr:col>
      <xdr:colOff>388620</xdr:colOff>
      <xdr:row>28</xdr:row>
      <xdr:rowOff>3810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D562015-D3B0-B52B-0D4C-22B925661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716280</xdr:colOff>
      <xdr:row>13</xdr:row>
      <xdr:rowOff>179070</xdr:rowOff>
    </xdr:from>
    <xdr:to>
      <xdr:col>6</xdr:col>
      <xdr:colOff>533400</xdr:colOff>
      <xdr:row>28</xdr:row>
      <xdr:rowOff>179070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C422C20-3B89-31BD-349C-E6602318E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30480</xdr:rowOff>
    </xdr:from>
    <xdr:to>
      <xdr:col>1</xdr:col>
      <xdr:colOff>662941</xdr:colOff>
      <xdr:row>4</xdr:row>
      <xdr:rowOff>0</xdr:rowOff>
    </xdr:to>
    <xdr:pic>
      <xdr:nvPicPr>
        <xdr:cNvPr id="2" name="Image 18">
          <a:extLst>
            <a:ext uri="{FF2B5EF4-FFF2-40B4-BE49-F238E27FC236}">
              <a16:creationId xmlns:a16="http://schemas.microsoft.com/office/drawing/2014/main" id="{CDE7C059-A005-474E-946F-C3BAB5B8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0480"/>
          <a:ext cx="141732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0</xdr:row>
      <xdr:rowOff>30480</xdr:rowOff>
    </xdr:from>
    <xdr:to>
      <xdr:col>1</xdr:col>
      <xdr:colOff>662941</xdr:colOff>
      <xdr:row>4</xdr:row>
      <xdr:rowOff>0</xdr:rowOff>
    </xdr:to>
    <xdr:pic>
      <xdr:nvPicPr>
        <xdr:cNvPr id="3" name="Image 18">
          <a:extLst>
            <a:ext uri="{FF2B5EF4-FFF2-40B4-BE49-F238E27FC236}">
              <a16:creationId xmlns:a16="http://schemas.microsoft.com/office/drawing/2014/main" id="{272C1E9D-836A-4989-8116-61369859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0480"/>
          <a:ext cx="141732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0</xdr:row>
      <xdr:rowOff>30480</xdr:rowOff>
    </xdr:from>
    <xdr:to>
      <xdr:col>1</xdr:col>
      <xdr:colOff>662941</xdr:colOff>
      <xdr:row>4</xdr:row>
      <xdr:rowOff>0</xdr:rowOff>
    </xdr:to>
    <xdr:pic>
      <xdr:nvPicPr>
        <xdr:cNvPr id="4" name="Image 18">
          <a:extLst>
            <a:ext uri="{FF2B5EF4-FFF2-40B4-BE49-F238E27FC236}">
              <a16:creationId xmlns:a16="http://schemas.microsoft.com/office/drawing/2014/main" id="{333EDCB8-3B25-4E19-B6E7-6E3B80AB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0480"/>
          <a:ext cx="141732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U340"/>
  <sheetViews>
    <sheetView zoomScale="80" zoomScaleNormal="80" zoomScalePageLayoutView="80" workbookViewId="0">
      <pane xSplit="12" ySplit="5" topLeftCell="AU135" activePane="bottomRight" state="frozenSplit"/>
      <selection pane="topRight" activeCell="H1" sqref="H1"/>
      <selection pane="bottomLeft" activeCell="A32" sqref="A32"/>
      <selection pane="bottomRight" activeCell="J4" sqref="J4"/>
    </sheetView>
  </sheetViews>
  <sheetFormatPr baseColWidth="10" defaultRowHeight="14.4" x14ac:dyDescent="0.3"/>
  <cols>
    <col min="1" max="1" width="12.88671875" bestFit="1" customWidth="1"/>
    <col min="2" max="2" width="67.6640625" bestFit="1" customWidth="1"/>
    <col min="3" max="3" width="7.33203125" customWidth="1"/>
    <col min="5" max="5" width="14.44140625" bestFit="1" customWidth="1"/>
    <col min="6" max="6" width="26.6640625" style="5" bestFit="1" customWidth="1"/>
    <col min="7" max="7" width="23.6640625" style="90" bestFit="1" customWidth="1"/>
    <col min="8" max="8" width="16.109375" style="64" customWidth="1"/>
    <col min="9" max="9" width="18.88671875" style="82" bestFit="1" customWidth="1"/>
    <col min="10" max="10" width="10.88671875" style="64"/>
    <col min="11" max="11" width="12.6640625" customWidth="1"/>
    <col min="12" max="12" width="12.6640625" style="101" customWidth="1"/>
    <col min="13" max="15" width="12.6640625" customWidth="1"/>
    <col min="20" max="21" width="10.88671875" style="24"/>
    <col min="23" max="23" width="10.88671875" style="24"/>
    <col min="30" max="30" width="2.44140625" customWidth="1"/>
    <col min="37" max="37" width="13.44140625" customWidth="1"/>
    <col min="38" max="38" width="1.33203125" customWidth="1"/>
    <col min="40" max="40" width="3.6640625" customWidth="1"/>
    <col min="42" max="43" width="15.33203125" customWidth="1"/>
    <col min="44" max="44" width="20.109375" bestFit="1" customWidth="1"/>
    <col min="45" max="45" width="25.6640625" customWidth="1"/>
    <col min="46" max="46" width="32.6640625" customWidth="1"/>
    <col min="47" max="47" width="25.6640625" customWidth="1"/>
  </cols>
  <sheetData>
    <row r="2" spans="1:47" x14ac:dyDescent="0.3">
      <c r="B2" s="89"/>
      <c r="H2" s="70"/>
    </row>
    <row r="3" spans="1:47" x14ac:dyDescent="0.3">
      <c r="A3" s="25">
        <v>43892</v>
      </c>
      <c r="B3" s="66" t="s">
        <v>463</v>
      </c>
      <c r="C3" s="66"/>
      <c r="D3" s="1"/>
      <c r="E3" s="1"/>
      <c r="F3" s="95">
        <f ca="1">TODAY()</f>
        <v>45838</v>
      </c>
      <c r="H3" s="71"/>
      <c r="I3" s="10">
        <f>I4/655.957</f>
        <v>26474136.52799961</v>
      </c>
      <c r="J3" s="65">
        <f>-J4+AM3</f>
        <v>3.9124916943521839</v>
      </c>
      <c r="K3" s="76"/>
      <c r="L3" s="102"/>
      <c r="M3" s="76"/>
      <c r="N3" s="10"/>
      <c r="P3" s="17" t="s">
        <v>51</v>
      </c>
      <c r="Q3" s="17"/>
      <c r="R3" s="17"/>
      <c r="U3" s="27"/>
      <c r="V3" s="27"/>
      <c r="W3" s="28" t="s">
        <v>29</v>
      </c>
      <c r="X3" s="17"/>
      <c r="Y3" s="17"/>
      <c r="Z3" s="17"/>
      <c r="AA3" s="17"/>
      <c r="AB3" s="17"/>
      <c r="AC3" s="17"/>
      <c r="AE3" s="1"/>
      <c r="AF3" s="1"/>
      <c r="AG3" s="1"/>
      <c r="AH3" s="1"/>
      <c r="AI3" s="17"/>
      <c r="AJ3" s="17"/>
      <c r="AK3" s="17"/>
      <c r="AL3" s="17"/>
      <c r="AM3" s="44">
        <v>2019.66</v>
      </c>
      <c r="AN3" s="1"/>
    </row>
    <row r="4" spans="1:47" x14ac:dyDescent="0.3">
      <c r="A4" s="5">
        <f>SUBTOTAL(3,A6:A328)</f>
        <v>323</v>
      </c>
      <c r="B4" s="67" t="s">
        <v>464</v>
      </c>
      <c r="C4" s="67"/>
      <c r="D4" s="1"/>
      <c r="E4" s="1"/>
      <c r="H4" s="72"/>
      <c r="I4" s="14">
        <f>SUBTOTAL(9,I6:I316)</f>
        <v>17365895174.49704</v>
      </c>
      <c r="J4" s="65">
        <f>AVERAGE(J6:J316)</f>
        <v>2015.7475083056479</v>
      </c>
      <c r="K4" s="76"/>
      <c r="L4" s="100">
        <v>43847</v>
      </c>
      <c r="M4" s="76"/>
      <c r="N4" s="10"/>
      <c r="O4" s="76" t="s">
        <v>610</v>
      </c>
      <c r="P4" s="28" t="s">
        <v>40</v>
      </c>
      <c r="Q4" s="17" t="s">
        <v>986</v>
      </c>
      <c r="R4" s="17" t="s">
        <v>40</v>
      </c>
      <c r="S4" s="17" t="s">
        <v>41</v>
      </c>
      <c r="T4" s="17" t="s">
        <v>40</v>
      </c>
      <c r="U4" s="17" t="s">
        <v>40</v>
      </c>
      <c r="V4" s="17" t="s">
        <v>181</v>
      </c>
      <c r="W4" s="28" t="s">
        <v>40</v>
      </c>
      <c r="X4" s="17" t="s">
        <v>986</v>
      </c>
      <c r="Y4" s="17" t="s">
        <v>40</v>
      </c>
      <c r="Z4" s="17" t="s">
        <v>41</v>
      </c>
      <c r="AA4" s="17" t="s">
        <v>40</v>
      </c>
      <c r="AB4" s="17" t="s">
        <v>40</v>
      </c>
      <c r="AC4" s="17" t="s">
        <v>181</v>
      </c>
      <c r="AE4" s="1" t="s">
        <v>40</v>
      </c>
      <c r="AF4" s="17" t="s">
        <v>986</v>
      </c>
      <c r="AG4" s="1" t="s">
        <v>40</v>
      </c>
      <c r="AH4" s="1" t="s">
        <v>41</v>
      </c>
      <c r="AI4" s="17" t="s">
        <v>40</v>
      </c>
      <c r="AJ4" s="17" t="s">
        <v>40</v>
      </c>
      <c r="AK4" s="17" t="s">
        <v>181</v>
      </c>
      <c r="AL4" s="17"/>
      <c r="AM4" s="45">
        <f>SUBTOTAL(9,AM6:AM316)</f>
        <v>5.3726852770530815</v>
      </c>
    </row>
    <row r="5" spans="1:47" ht="72" x14ac:dyDescent="0.3">
      <c r="A5" s="6" t="s">
        <v>1055</v>
      </c>
      <c r="B5" s="6" t="s">
        <v>0</v>
      </c>
      <c r="C5" s="6" t="s">
        <v>1516</v>
      </c>
      <c r="D5" s="7" t="s">
        <v>48</v>
      </c>
      <c r="E5" s="7" t="s">
        <v>634</v>
      </c>
      <c r="F5" s="51" t="s">
        <v>1517</v>
      </c>
      <c r="G5" s="29" t="s">
        <v>1518</v>
      </c>
      <c r="H5" s="7" t="s">
        <v>489</v>
      </c>
      <c r="I5" s="11" t="s">
        <v>182</v>
      </c>
      <c r="J5" s="59" t="s">
        <v>183</v>
      </c>
      <c r="K5" s="75" t="s">
        <v>590</v>
      </c>
      <c r="L5" s="103" t="s">
        <v>591</v>
      </c>
      <c r="M5" s="75" t="s">
        <v>592</v>
      </c>
      <c r="N5" s="75" t="s">
        <v>593</v>
      </c>
      <c r="O5" s="75" t="s">
        <v>594</v>
      </c>
      <c r="P5" s="29" t="s">
        <v>27</v>
      </c>
      <c r="Q5" s="29" t="s">
        <v>28</v>
      </c>
      <c r="R5" s="29" t="s">
        <v>26</v>
      </c>
      <c r="S5" s="30" t="s">
        <v>50</v>
      </c>
      <c r="T5" s="31" t="s">
        <v>174</v>
      </c>
      <c r="U5" s="31" t="s">
        <v>175</v>
      </c>
      <c r="V5" s="31" t="s">
        <v>180</v>
      </c>
      <c r="W5" s="32" t="s">
        <v>27</v>
      </c>
      <c r="X5" s="29" t="s">
        <v>28</v>
      </c>
      <c r="Y5" s="29" t="s">
        <v>26</v>
      </c>
      <c r="Z5" s="29" t="s">
        <v>50</v>
      </c>
      <c r="AA5" s="31" t="s">
        <v>174</v>
      </c>
      <c r="AB5" s="31" t="s">
        <v>175</v>
      </c>
      <c r="AC5" s="31" t="s">
        <v>432</v>
      </c>
      <c r="AE5" s="8" t="s">
        <v>27</v>
      </c>
      <c r="AF5" s="8" t="s">
        <v>28</v>
      </c>
      <c r="AG5" s="8" t="s">
        <v>26</v>
      </c>
      <c r="AH5" s="8" t="s">
        <v>50</v>
      </c>
      <c r="AI5" s="35" t="s">
        <v>174</v>
      </c>
      <c r="AJ5" s="36" t="s">
        <v>175</v>
      </c>
      <c r="AK5" s="36" t="s">
        <v>180</v>
      </c>
      <c r="AL5" s="37"/>
      <c r="AM5" s="74" t="s">
        <v>199</v>
      </c>
      <c r="AN5" s="9"/>
      <c r="AO5" t="s">
        <v>395</v>
      </c>
      <c r="AP5" t="s">
        <v>468</v>
      </c>
      <c r="AQ5" t="s">
        <v>641</v>
      </c>
      <c r="AR5" s="64" t="s">
        <v>1154</v>
      </c>
      <c r="AS5" s="64" t="s">
        <v>1157</v>
      </c>
      <c r="AT5" s="64" t="s">
        <v>1158</v>
      </c>
      <c r="AU5" s="64" t="s">
        <v>1159</v>
      </c>
    </row>
    <row r="6" spans="1:47" ht="14.4" customHeight="1" x14ac:dyDescent="0.3">
      <c r="A6" s="3" t="s">
        <v>52</v>
      </c>
      <c r="B6" s="3" t="s">
        <v>1155</v>
      </c>
      <c r="C6" s="3" t="s">
        <v>502</v>
      </c>
      <c r="D6" s="4" t="s">
        <v>49</v>
      </c>
      <c r="E6" s="4"/>
      <c r="F6" s="3" t="s">
        <v>30</v>
      </c>
      <c r="G6" s="60"/>
      <c r="H6" s="73" t="s">
        <v>30</v>
      </c>
      <c r="I6" s="12">
        <v>3000000</v>
      </c>
      <c r="J6" s="61">
        <v>2014</v>
      </c>
      <c r="K6" s="78"/>
      <c r="L6" s="87"/>
      <c r="M6" s="47"/>
      <c r="N6" s="56" t="s">
        <v>596</v>
      </c>
      <c r="O6" s="80"/>
      <c r="P6" s="18" t="s">
        <v>30</v>
      </c>
      <c r="Q6" s="18" t="s">
        <v>30</v>
      </c>
      <c r="R6" s="18" t="s">
        <v>30</v>
      </c>
      <c r="S6" s="22" t="s">
        <v>30</v>
      </c>
      <c r="T6" s="18" t="s">
        <v>30</v>
      </c>
      <c r="U6" s="18" t="s">
        <v>30</v>
      </c>
      <c r="V6" s="22" t="s">
        <v>30</v>
      </c>
      <c r="W6" s="52" t="str">
        <f t="shared" ref="W6:W37" si="0">IF(P6="NC","NC",IF(P6="","erreur",P6+365))</f>
        <v>NC</v>
      </c>
      <c r="X6" s="18" t="str">
        <f t="shared" ref="X6:X37" si="1">IF(Q6="NC","NC",IF(Q6="","erreur",Q6+181))</f>
        <v>NC</v>
      </c>
      <c r="Y6" s="18" t="str">
        <f t="shared" ref="Y6:Y37" si="2">IF(R6="NC","NC",IF(R6="","erreur",R6+365))</f>
        <v>NC</v>
      </c>
      <c r="Z6" s="18" t="str">
        <f t="shared" ref="Z6:Z37" si="3">IF(S6="NC","NC",IF(S6="","erreur",S6+3650))</f>
        <v>NC</v>
      </c>
      <c r="AA6" s="18" t="str">
        <f t="shared" ref="AA6:AA37" si="4">IF(T6="NC","NC",IF(T6="","erreur",T6+365))</f>
        <v>NC</v>
      </c>
      <c r="AB6" s="18" t="str">
        <f t="shared" ref="AB6:AB37" si="5">IF(U6="NC","NC",IF(U6="","erreur",U6+365))</f>
        <v>NC</v>
      </c>
      <c r="AC6" s="18" t="str">
        <f t="shared" ref="AC6:AC37" si="6">IF(V6="NC","NC",IF(V6="","erreur",V6+730))</f>
        <v>NC</v>
      </c>
      <c r="AE6" s="4" t="str">
        <f t="shared" ref="AE6:AE37" si="7">IF(W6="NC","NC",IF(W6="erreur","erreur",W6-$F$3))</f>
        <v>NC</v>
      </c>
      <c r="AF6" s="4" t="str">
        <f t="shared" ref="AF6:AF37" si="8">IF(X6="NC","NC",IF(X6="erreur","erreur",X6-$F$3))</f>
        <v>NC</v>
      </c>
      <c r="AG6" s="4" t="str">
        <f t="shared" ref="AG6:AG37" si="9">IF(Y6="NC","NC",IF(Y6="erreur","erreur",Y6-$F$3))</f>
        <v>NC</v>
      </c>
      <c r="AH6" s="4" t="str">
        <f t="shared" ref="AH6:AH37" si="10">IF(Z6="NC","NC",IF(Z6="erreur","erreur",Z6-$F$3))</f>
        <v>NC</v>
      </c>
      <c r="AI6" s="4" t="str">
        <f t="shared" ref="AI6:AI37" si="11">IF(AA6="NC","NC",IF(AA6="erreur","erreur",AA6-$F$3))</f>
        <v>NC</v>
      </c>
      <c r="AJ6" s="4" t="str">
        <f t="shared" ref="AJ6:AJ37" si="12">IF(AB6="NC","NC",IF(AB6="erreur","erreur",AB6-$F$3))</f>
        <v>NC</v>
      </c>
      <c r="AK6" s="4" t="str">
        <f t="shared" ref="AK6:AK37" si="13">IF(AC6="NC","NC",IF(AC6="erreur","erreur",AC6-$F$3))</f>
        <v>NC</v>
      </c>
      <c r="AL6" s="24"/>
      <c r="AM6" s="46">
        <f t="shared" ref="AM6:AM37" si="14">I6*($AM$3-J6)/$I$4</f>
        <v>9.7777856133420015E-4</v>
      </c>
      <c r="AN6" s="15"/>
      <c r="AP6" s="69" t="s">
        <v>643</v>
      </c>
      <c r="AQ6" s="69" t="s">
        <v>643</v>
      </c>
      <c r="AS6" s="114" t="s">
        <v>1160</v>
      </c>
      <c r="AT6" s="114" t="s">
        <v>940</v>
      </c>
      <c r="AU6" s="114" t="s">
        <v>941</v>
      </c>
    </row>
    <row r="7" spans="1:47" ht="14.4" customHeight="1" x14ac:dyDescent="0.3">
      <c r="A7" s="3" t="s">
        <v>53</v>
      </c>
      <c r="B7" s="3" t="s">
        <v>1155</v>
      </c>
      <c r="C7" s="3" t="s">
        <v>502</v>
      </c>
      <c r="D7" s="4" t="s">
        <v>49</v>
      </c>
      <c r="E7" s="4"/>
      <c r="F7" s="3" t="s">
        <v>30</v>
      </c>
      <c r="G7" s="60"/>
      <c r="H7" s="73" t="s">
        <v>30</v>
      </c>
      <c r="I7" s="12">
        <v>3000000</v>
      </c>
      <c r="J7" s="61">
        <v>2014</v>
      </c>
      <c r="K7" s="78"/>
      <c r="L7" s="87"/>
      <c r="M7" s="47"/>
      <c r="N7" s="56" t="s">
        <v>596</v>
      </c>
      <c r="O7" s="80"/>
      <c r="P7" s="18" t="s">
        <v>30</v>
      </c>
      <c r="Q7" s="18" t="s">
        <v>30</v>
      </c>
      <c r="R7" s="18" t="s">
        <v>30</v>
      </c>
      <c r="S7" s="22" t="s">
        <v>30</v>
      </c>
      <c r="T7" s="18" t="s">
        <v>30</v>
      </c>
      <c r="U7" s="18" t="s">
        <v>30</v>
      </c>
      <c r="V7" s="22" t="s">
        <v>30</v>
      </c>
      <c r="W7" s="52" t="str">
        <f t="shared" si="0"/>
        <v>NC</v>
      </c>
      <c r="X7" s="18" t="str">
        <f t="shared" si="1"/>
        <v>NC</v>
      </c>
      <c r="Y7" s="18" t="str">
        <f t="shared" si="2"/>
        <v>NC</v>
      </c>
      <c r="Z7" s="18" t="str">
        <f t="shared" si="3"/>
        <v>NC</v>
      </c>
      <c r="AA7" s="18" t="str">
        <f t="shared" si="4"/>
        <v>NC</v>
      </c>
      <c r="AB7" s="18" t="str">
        <f t="shared" si="5"/>
        <v>NC</v>
      </c>
      <c r="AC7" s="18" t="str">
        <f t="shared" si="6"/>
        <v>NC</v>
      </c>
      <c r="AE7" s="4" t="str">
        <f t="shared" si="7"/>
        <v>NC</v>
      </c>
      <c r="AF7" s="4" t="str">
        <f t="shared" si="8"/>
        <v>NC</v>
      </c>
      <c r="AG7" s="4" t="str">
        <f t="shared" si="9"/>
        <v>NC</v>
      </c>
      <c r="AH7" s="4" t="str">
        <f t="shared" si="10"/>
        <v>NC</v>
      </c>
      <c r="AI7" s="4" t="str">
        <f t="shared" si="11"/>
        <v>NC</v>
      </c>
      <c r="AJ7" s="4" t="str">
        <f t="shared" si="12"/>
        <v>NC</v>
      </c>
      <c r="AK7" s="4" t="str">
        <f t="shared" si="13"/>
        <v>NC</v>
      </c>
      <c r="AL7" s="24"/>
      <c r="AM7" s="46">
        <f t="shared" si="14"/>
        <v>9.7777856133420015E-4</v>
      </c>
      <c r="AN7" s="15"/>
      <c r="AP7" s="69" t="s">
        <v>643</v>
      </c>
      <c r="AQ7" s="69" t="s">
        <v>643</v>
      </c>
      <c r="AS7" s="114" t="s">
        <v>1160</v>
      </c>
      <c r="AT7" s="114" t="s">
        <v>940</v>
      </c>
      <c r="AU7" s="114" t="s">
        <v>941</v>
      </c>
    </row>
    <row r="8" spans="1:47" ht="14.4" customHeight="1" x14ac:dyDescent="0.3">
      <c r="A8" s="3" t="s">
        <v>54</v>
      </c>
      <c r="B8" s="3" t="s">
        <v>1156</v>
      </c>
      <c r="C8" s="3" t="s">
        <v>502</v>
      </c>
      <c r="D8" s="4" t="s">
        <v>49</v>
      </c>
      <c r="E8" s="4"/>
      <c r="F8" s="3" t="s">
        <v>30</v>
      </c>
      <c r="G8" s="60"/>
      <c r="H8" s="73" t="s">
        <v>30</v>
      </c>
      <c r="I8" s="12">
        <v>3000000</v>
      </c>
      <c r="J8" s="61">
        <v>2016</v>
      </c>
      <c r="K8" s="78"/>
      <c r="L8" s="87"/>
      <c r="M8" s="47"/>
      <c r="N8" s="56" t="s">
        <v>596</v>
      </c>
      <c r="O8" s="80"/>
      <c r="P8" s="18" t="s">
        <v>30</v>
      </c>
      <c r="Q8" s="18" t="s">
        <v>30</v>
      </c>
      <c r="R8" s="18" t="s">
        <v>30</v>
      </c>
      <c r="S8" s="22" t="s">
        <v>30</v>
      </c>
      <c r="T8" s="18" t="s">
        <v>30</v>
      </c>
      <c r="U8" s="18" t="s">
        <v>30</v>
      </c>
      <c r="V8" s="22" t="s">
        <v>30</v>
      </c>
      <c r="W8" s="52" t="str">
        <f t="shared" si="0"/>
        <v>NC</v>
      </c>
      <c r="X8" s="18" t="str">
        <f t="shared" si="1"/>
        <v>NC</v>
      </c>
      <c r="Y8" s="18" t="str">
        <f t="shared" si="2"/>
        <v>NC</v>
      </c>
      <c r="Z8" s="18" t="str">
        <f t="shared" si="3"/>
        <v>NC</v>
      </c>
      <c r="AA8" s="18" t="str">
        <f t="shared" si="4"/>
        <v>NC</v>
      </c>
      <c r="AB8" s="18" t="str">
        <f t="shared" si="5"/>
        <v>NC</v>
      </c>
      <c r="AC8" s="18" t="str">
        <f t="shared" si="6"/>
        <v>NC</v>
      </c>
      <c r="AE8" s="4" t="str">
        <f t="shared" si="7"/>
        <v>NC</v>
      </c>
      <c r="AF8" s="4" t="str">
        <f t="shared" si="8"/>
        <v>NC</v>
      </c>
      <c r="AG8" s="4" t="str">
        <f t="shared" si="9"/>
        <v>NC</v>
      </c>
      <c r="AH8" s="4" t="str">
        <f t="shared" si="10"/>
        <v>NC</v>
      </c>
      <c r="AI8" s="4" t="str">
        <f t="shared" si="11"/>
        <v>NC</v>
      </c>
      <c r="AJ8" s="4" t="str">
        <f t="shared" si="12"/>
        <v>NC</v>
      </c>
      <c r="AK8" s="4" t="str">
        <f t="shared" si="13"/>
        <v>NC</v>
      </c>
      <c r="AL8" s="24"/>
      <c r="AM8" s="46">
        <f t="shared" si="14"/>
        <v>6.3227376934332172E-4</v>
      </c>
      <c r="AN8" s="15"/>
      <c r="AP8" s="69" t="s">
        <v>643</v>
      </c>
      <c r="AQ8" s="69" t="s">
        <v>643</v>
      </c>
      <c r="AS8" s="114" t="s">
        <v>1161</v>
      </c>
      <c r="AT8" s="114" t="s">
        <v>940</v>
      </c>
      <c r="AU8" s="114" t="s">
        <v>942</v>
      </c>
    </row>
    <row r="9" spans="1:47" ht="14.4" customHeight="1" x14ac:dyDescent="0.3">
      <c r="A9" s="3" t="s">
        <v>55</v>
      </c>
      <c r="B9" s="2" t="s">
        <v>1403</v>
      </c>
      <c r="C9" s="3" t="s">
        <v>503</v>
      </c>
      <c r="D9" s="4" t="s">
        <v>357</v>
      </c>
      <c r="E9" s="4"/>
      <c r="F9" s="3" t="s">
        <v>204</v>
      </c>
      <c r="G9" s="60"/>
      <c r="H9" s="73" t="s">
        <v>30</v>
      </c>
      <c r="I9" s="12">
        <v>13578310</v>
      </c>
      <c r="J9" s="61">
        <v>2010</v>
      </c>
      <c r="K9" s="79" t="s">
        <v>609</v>
      </c>
      <c r="L9" s="87">
        <v>43891</v>
      </c>
      <c r="M9" s="47"/>
      <c r="N9" s="56" t="s">
        <v>596</v>
      </c>
      <c r="O9" s="80"/>
      <c r="P9" s="18" t="s">
        <v>30</v>
      </c>
      <c r="Q9" s="18" t="s">
        <v>30</v>
      </c>
      <c r="R9" s="18" t="s">
        <v>30</v>
      </c>
      <c r="S9" s="22" t="s">
        <v>30</v>
      </c>
      <c r="T9" s="18" t="s">
        <v>30</v>
      </c>
      <c r="U9" s="18" t="s">
        <v>30</v>
      </c>
      <c r="V9" s="22" t="s">
        <v>30</v>
      </c>
      <c r="W9" s="52" t="str">
        <f t="shared" si="0"/>
        <v>NC</v>
      </c>
      <c r="X9" s="18" t="str">
        <f t="shared" si="1"/>
        <v>NC</v>
      </c>
      <c r="Y9" s="18" t="str">
        <f t="shared" si="2"/>
        <v>NC</v>
      </c>
      <c r="Z9" s="18" t="str">
        <f t="shared" si="3"/>
        <v>NC</v>
      </c>
      <c r="AA9" s="18" t="str">
        <f t="shared" si="4"/>
        <v>NC</v>
      </c>
      <c r="AB9" s="18" t="str">
        <f t="shared" si="5"/>
        <v>NC</v>
      </c>
      <c r="AC9" s="18" t="str">
        <f t="shared" si="6"/>
        <v>NC</v>
      </c>
      <c r="AE9" s="4" t="str">
        <f t="shared" si="7"/>
        <v>NC</v>
      </c>
      <c r="AF9" s="4" t="str">
        <f t="shared" si="8"/>
        <v>NC</v>
      </c>
      <c r="AG9" s="4" t="str">
        <f t="shared" si="9"/>
        <v>NC</v>
      </c>
      <c r="AH9" s="4" t="str">
        <f t="shared" si="10"/>
        <v>NC</v>
      </c>
      <c r="AI9" s="4" t="str">
        <f t="shared" si="11"/>
        <v>NC</v>
      </c>
      <c r="AJ9" s="4" t="str">
        <f t="shared" si="12"/>
        <v>NC</v>
      </c>
      <c r="AK9" s="4" t="str">
        <f t="shared" si="13"/>
        <v>NC</v>
      </c>
      <c r="AL9" s="24"/>
      <c r="AM9" s="46">
        <f t="shared" si="14"/>
        <v>7.5531075871417049E-3</v>
      </c>
      <c r="AN9" s="15"/>
      <c r="AP9" s="69" t="s">
        <v>643</v>
      </c>
      <c r="AQ9" s="69" t="s">
        <v>643</v>
      </c>
      <c r="AS9" s="114" t="s">
        <v>1162</v>
      </c>
      <c r="AT9" s="114" t="s">
        <v>940</v>
      </c>
      <c r="AU9" s="114" t="s">
        <v>1173</v>
      </c>
    </row>
    <row r="10" spans="1:47" ht="14.4" customHeight="1" x14ac:dyDescent="0.3">
      <c r="A10" s="3" t="s">
        <v>1</v>
      </c>
      <c r="B10" s="2" t="s">
        <v>1401</v>
      </c>
      <c r="C10" s="3" t="s">
        <v>503</v>
      </c>
      <c r="D10" s="4" t="s">
        <v>46</v>
      </c>
      <c r="E10" s="4"/>
      <c r="F10" s="3">
        <v>8281</v>
      </c>
      <c r="G10" s="60"/>
      <c r="H10" s="73" t="s">
        <v>30</v>
      </c>
      <c r="I10" s="13">
        <v>19678710</v>
      </c>
      <c r="J10" s="62">
        <v>2014</v>
      </c>
      <c r="K10" s="78">
        <v>43983</v>
      </c>
      <c r="L10" s="87" t="s">
        <v>1022</v>
      </c>
      <c r="M10" s="47"/>
      <c r="N10" s="56" t="s">
        <v>596</v>
      </c>
      <c r="O10" s="80">
        <v>46</v>
      </c>
      <c r="P10" s="18" t="s">
        <v>30</v>
      </c>
      <c r="Q10" s="18" t="s">
        <v>30</v>
      </c>
      <c r="R10" s="18" t="s">
        <v>30</v>
      </c>
      <c r="S10" s="22" t="s">
        <v>30</v>
      </c>
      <c r="T10" s="18" t="s">
        <v>30</v>
      </c>
      <c r="U10" s="18" t="s">
        <v>30</v>
      </c>
      <c r="V10" s="22" t="s">
        <v>30</v>
      </c>
      <c r="W10" s="52" t="str">
        <f t="shared" si="0"/>
        <v>NC</v>
      </c>
      <c r="X10" s="18" t="str">
        <f t="shared" si="1"/>
        <v>NC</v>
      </c>
      <c r="Y10" s="18" t="str">
        <f t="shared" si="2"/>
        <v>NC</v>
      </c>
      <c r="Z10" s="18" t="str">
        <f t="shared" si="3"/>
        <v>NC</v>
      </c>
      <c r="AA10" s="18" t="str">
        <f t="shared" si="4"/>
        <v>NC</v>
      </c>
      <c r="AB10" s="18" t="str">
        <f t="shared" si="5"/>
        <v>NC</v>
      </c>
      <c r="AC10" s="18" t="str">
        <f t="shared" si="6"/>
        <v>NC</v>
      </c>
      <c r="AE10" s="4" t="str">
        <f t="shared" si="7"/>
        <v>NC</v>
      </c>
      <c r="AF10" s="4" t="str">
        <f t="shared" si="8"/>
        <v>NC</v>
      </c>
      <c r="AG10" s="4" t="str">
        <f t="shared" si="9"/>
        <v>NC</v>
      </c>
      <c r="AH10" s="4" t="str">
        <f t="shared" si="10"/>
        <v>NC</v>
      </c>
      <c r="AI10" s="4" t="str">
        <f t="shared" si="11"/>
        <v>NC</v>
      </c>
      <c r="AJ10" s="4" t="str">
        <f t="shared" si="12"/>
        <v>NC</v>
      </c>
      <c r="AK10" s="4" t="str">
        <f t="shared" si="13"/>
        <v>NC</v>
      </c>
      <c r="AL10" s="24"/>
      <c r="AM10" s="46">
        <f t="shared" si="14"/>
        <v>6.4138069175709795E-3</v>
      </c>
      <c r="AN10" s="15"/>
      <c r="AP10" s="69" t="s">
        <v>643</v>
      </c>
      <c r="AQ10" s="69" t="s">
        <v>643</v>
      </c>
      <c r="AS10" s="114" t="s">
        <v>1162</v>
      </c>
      <c r="AT10" s="114" t="s">
        <v>940</v>
      </c>
      <c r="AU10" s="114" t="s">
        <v>1174</v>
      </c>
    </row>
    <row r="11" spans="1:47" ht="14.4" customHeight="1" x14ac:dyDescent="0.3">
      <c r="A11" s="3" t="s">
        <v>2</v>
      </c>
      <c r="B11" s="2" t="s">
        <v>1401</v>
      </c>
      <c r="C11" s="3" t="s">
        <v>503</v>
      </c>
      <c r="D11" s="4" t="s">
        <v>46</v>
      </c>
      <c r="E11" s="4"/>
      <c r="F11" s="3" t="s">
        <v>205</v>
      </c>
      <c r="G11" s="60"/>
      <c r="H11" s="73" t="s">
        <v>30</v>
      </c>
      <c r="I11" s="13">
        <v>19678710</v>
      </c>
      <c r="J11" s="62">
        <v>2014</v>
      </c>
      <c r="K11" s="78">
        <v>43983</v>
      </c>
      <c r="L11" s="87" t="s">
        <v>1022</v>
      </c>
      <c r="M11" s="47"/>
      <c r="N11" s="56" t="s">
        <v>596</v>
      </c>
      <c r="O11" s="80">
        <v>477</v>
      </c>
      <c r="P11" s="18" t="s">
        <v>30</v>
      </c>
      <c r="Q11" s="18" t="s">
        <v>30</v>
      </c>
      <c r="R11" s="18" t="s">
        <v>30</v>
      </c>
      <c r="S11" s="22" t="s">
        <v>30</v>
      </c>
      <c r="T11" s="18" t="s">
        <v>30</v>
      </c>
      <c r="U11" s="18" t="s">
        <v>30</v>
      </c>
      <c r="V11" s="22" t="s">
        <v>30</v>
      </c>
      <c r="W11" s="52" t="str">
        <f t="shared" si="0"/>
        <v>NC</v>
      </c>
      <c r="X11" s="18" t="str">
        <f t="shared" si="1"/>
        <v>NC</v>
      </c>
      <c r="Y11" s="18" t="str">
        <f t="shared" si="2"/>
        <v>NC</v>
      </c>
      <c r="Z11" s="18" t="str">
        <f t="shared" si="3"/>
        <v>NC</v>
      </c>
      <c r="AA11" s="18" t="str">
        <f t="shared" si="4"/>
        <v>NC</v>
      </c>
      <c r="AB11" s="18" t="str">
        <f t="shared" si="5"/>
        <v>NC</v>
      </c>
      <c r="AC11" s="18" t="str">
        <f t="shared" si="6"/>
        <v>NC</v>
      </c>
      <c r="AE11" s="4" t="str">
        <f t="shared" si="7"/>
        <v>NC</v>
      </c>
      <c r="AF11" s="4" t="str">
        <f t="shared" si="8"/>
        <v>NC</v>
      </c>
      <c r="AG11" s="4" t="str">
        <f t="shared" si="9"/>
        <v>NC</v>
      </c>
      <c r="AH11" s="4" t="str">
        <f t="shared" si="10"/>
        <v>NC</v>
      </c>
      <c r="AI11" s="4" t="str">
        <f t="shared" si="11"/>
        <v>NC</v>
      </c>
      <c r="AJ11" s="4" t="str">
        <f t="shared" si="12"/>
        <v>NC</v>
      </c>
      <c r="AK11" s="4" t="str">
        <f t="shared" si="13"/>
        <v>NC</v>
      </c>
      <c r="AL11" s="24"/>
      <c r="AM11" s="46">
        <f t="shared" si="14"/>
        <v>6.4138069175709795E-3</v>
      </c>
      <c r="AN11" s="15"/>
      <c r="AP11" s="69" t="s">
        <v>643</v>
      </c>
      <c r="AQ11" s="69" t="s">
        <v>643</v>
      </c>
      <c r="AS11" s="114" t="s">
        <v>1162</v>
      </c>
      <c r="AT11" s="114" t="s">
        <v>940</v>
      </c>
      <c r="AU11" s="114" t="s">
        <v>1174</v>
      </c>
    </row>
    <row r="12" spans="1:47" ht="14.4" customHeight="1" x14ac:dyDescent="0.3">
      <c r="A12" s="16" t="s">
        <v>466</v>
      </c>
      <c r="B12" s="68" t="s">
        <v>1399</v>
      </c>
      <c r="C12" s="3" t="s">
        <v>504</v>
      </c>
      <c r="D12" s="16" t="s">
        <v>46</v>
      </c>
      <c r="E12" s="16"/>
      <c r="F12" s="2" t="s">
        <v>494</v>
      </c>
      <c r="G12" s="60"/>
      <c r="H12" s="73" t="s">
        <v>30</v>
      </c>
      <c r="I12" s="38">
        <v>6860000</v>
      </c>
      <c r="J12" s="60">
        <v>2018</v>
      </c>
      <c r="K12" s="78">
        <v>44896</v>
      </c>
      <c r="L12" s="98">
        <v>43952</v>
      </c>
      <c r="M12" s="16"/>
      <c r="N12" s="56" t="s">
        <v>596</v>
      </c>
      <c r="O12" s="81">
        <v>17</v>
      </c>
      <c r="P12" s="18" t="s">
        <v>30</v>
      </c>
      <c r="Q12" s="18" t="s">
        <v>30</v>
      </c>
      <c r="R12" s="18" t="s">
        <v>30</v>
      </c>
      <c r="S12" s="22" t="s">
        <v>30</v>
      </c>
      <c r="T12" s="18" t="s">
        <v>30</v>
      </c>
      <c r="U12" s="18" t="s">
        <v>30</v>
      </c>
      <c r="V12" s="22" t="s">
        <v>30</v>
      </c>
      <c r="W12" s="52" t="str">
        <f t="shared" si="0"/>
        <v>NC</v>
      </c>
      <c r="X12" s="18" t="str">
        <f t="shared" si="1"/>
        <v>NC</v>
      </c>
      <c r="Y12" s="18" t="str">
        <f t="shared" si="2"/>
        <v>NC</v>
      </c>
      <c r="Z12" s="18" t="str">
        <f t="shared" si="3"/>
        <v>NC</v>
      </c>
      <c r="AA12" s="18" t="str">
        <f t="shared" si="4"/>
        <v>NC</v>
      </c>
      <c r="AB12" s="18" t="str">
        <f t="shared" si="5"/>
        <v>NC</v>
      </c>
      <c r="AC12" s="18" t="str">
        <f t="shared" si="6"/>
        <v>NC</v>
      </c>
      <c r="AD12" s="24"/>
      <c r="AE12" s="4" t="str">
        <f t="shared" si="7"/>
        <v>NC</v>
      </c>
      <c r="AF12" s="4" t="str">
        <f t="shared" si="8"/>
        <v>NC</v>
      </c>
      <c r="AG12" s="4" t="str">
        <f t="shared" si="9"/>
        <v>NC</v>
      </c>
      <c r="AH12" s="4" t="str">
        <f t="shared" si="10"/>
        <v>NC</v>
      </c>
      <c r="AI12" s="4" t="str">
        <f t="shared" si="11"/>
        <v>NC</v>
      </c>
      <c r="AJ12" s="4" t="str">
        <f t="shared" si="12"/>
        <v>NC</v>
      </c>
      <c r="AK12" s="4" t="str">
        <f t="shared" si="13"/>
        <v>NC</v>
      </c>
      <c r="AL12" s="24"/>
      <c r="AM12" s="46">
        <f t="shared" si="14"/>
        <v>6.5574506154592027E-4</v>
      </c>
      <c r="AN12" s="24"/>
      <c r="AO12" s="24"/>
      <c r="AP12" s="69" t="s">
        <v>643</v>
      </c>
      <c r="AQ12" s="69" t="s">
        <v>643</v>
      </c>
      <c r="AR12" s="24"/>
      <c r="AS12" s="115" t="s">
        <v>1170</v>
      </c>
      <c r="AT12" s="114" t="s">
        <v>940</v>
      </c>
      <c r="AU12" s="114" t="s">
        <v>1175</v>
      </c>
    </row>
    <row r="13" spans="1:47" s="24" customFormat="1" ht="14.4" customHeight="1" x14ac:dyDescent="0.3">
      <c r="A13" s="68" t="s">
        <v>467</v>
      </c>
      <c r="B13" s="68" t="s">
        <v>1399</v>
      </c>
      <c r="C13" s="3" t="s">
        <v>504</v>
      </c>
      <c r="D13" s="16" t="s">
        <v>46</v>
      </c>
      <c r="E13" s="16"/>
      <c r="F13" s="2" t="s">
        <v>493</v>
      </c>
      <c r="G13" s="60"/>
      <c r="H13" s="73" t="s">
        <v>30</v>
      </c>
      <c r="I13" s="38">
        <v>6860000</v>
      </c>
      <c r="J13" s="60">
        <v>2018</v>
      </c>
      <c r="K13" s="78">
        <v>44896</v>
      </c>
      <c r="L13" s="98">
        <v>43952</v>
      </c>
      <c r="M13" s="16"/>
      <c r="N13" s="56" t="s">
        <v>596</v>
      </c>
      <c r="O13" s="81"/>
      <c r="P13" s="18" t="s">
        <v>30</v>
      </c>
      <c r="Q13" s="18" t="s">
        <v>30</v>
      </c>
      <c r="R13" s="18" t="s">
        <v>30</v>
      </c>
      <c r="S13" s="22" t="s">
        <v>30</v>
      </c>
      <c r="T13" s="18" t="s">
        <v>30</v>
      </c>
      <c r="U13" s="18" t="s">
        <v>30</v>
      </c>
      <c r="V13" s="22" t="s">
        <v>30</v>
      </c>
      <c r="W13" s="52" t="str">
        <f t="shared" si="0"/>
        <v>NC</v>
      </c>
      <c r="X13" s="18" t="str">
        <f t="shared" si="1"/>
        <v>NC</v>
      </c>
      <c r="Y13" s="18" t="str">
        <f t="shared" si="2"/>
        <v>NC</v>
      </c>
      <c r="Z13" s="18" t="str">
        <f t="shared" si="3"/>
        <v>NC</v>
      </c>
      <c r="AA13" s="18" t="str">
        <f t="shared" si="4"/>
        <v>NC</v>
      </c>
      <c r="AB13" s="18" t="str">
        <f t="shared" si="5"/>
        <v>NC</v>
      </c>
      <c r="AC13" s="18" t="str">
        <f t="shared" si="6"/>
        <v>NC</v>
      </c>
      <c r="AE13" s="4" t="str">
        <f t="shared" si="7"/>
        <v>NC</v>
      </c>
      <c r="AF13" s="4" t="str">
        <f t="shared" si="8"/>
        <v>NC</v>
      </c>
      <c r="AG13" s="4" t="str">
        <f t="shared" si="9"/>
        <v>NC</v>
      </c>
      <c r="AH13" s="4" t="str">
        <f t="shared" si="10"/>
        <v>NC</v>
      </c>
      <c r="AI13" s="4" t="str">
        <f t="shared" si="11"/>
        <v>NC</v>
      </c>
      <c r="AJ13" s="4" t="str">
        <f t="shared" si="12"/>
        <v>NC</v>
      </c>
      <c r="AK13" s="4" t="str">
        <f t="shared" si="13"/>
        <v>NC</v>
      </c>
      <c r="AM13" s="46">
        <f t="shared" si="14"/>
        <v>6.5574506154592027E-4</v>
      </c>
      <c r="AP13" s="69" t="s">
        <v>643</v>
      </c>
      <c r="AQ13" s="69" t="s">
        <v>643</v>
      </c>
      <c r="AS13" s="115" t="s">
        <v>1170</v>
      </c>
      <c r="AT13" s="114" t="s">
        <v>940</v>
      </c>
      <c r="AU13" s="114" t="s">
        <v>1176</v>
      </c>
    </row>
    <row r="14" spans="1:47" s="24" customFormat="1" ht="14.4" customHeight="1" x14ac:dyDescent="0.3">
      <c r="A14" s="68" t="s">
        <v>411</v>
      </c>
      <c r="B14" s="2" t="s">
        <v>1403</v>
      </c>
      <c r="C14" s="2" t="s">
        <v>504</v>
      </c>
      <c r="D14" s="16" t="s">
        <v>145</v>
      </c>
      <c r="E14" s="16"/>
      <c r="F14" s="2">
        <v>8473</v>
      </c>
      <c r="G14" s="60"/>
      <c r="H14" s="73" t="s">
        <v>30</v>
      </c>
      <c r="I14" s="38">
        <v>6900000</v>
      </c>
      <c r="J14" s="60">
        <v>2018</v>
      </c>
      <c r="K14" s="83"/>
      <c r="L14" s="98" t="s">
        <v>1022</v>
      </c>
      <c r="M14" s="16"/>
      <c r="N14" s="84" t="s">
        <v>596</v>
      </c>
      <c r="O14" s="16"/>
      <c r="P14" s="18" t="s">
        <v>30</v>
      </c>
      <c r="Q14" s="18" t="s">
        <v>30</v>
      </c>
      <c r="R14" s="18" t="s">
        <v>30</v>
      </c>
      <c r="S14" s="22" t="s">
        <v>30</v>
      </c>
      <c r="T14" s="18" t="s">
        <v>30</v>
      </c>
      <c r="U14" s="18" t="s">
        <v>30</v>
      </c>
      <c r="V14" s="22" t="s">
        <v>30</v>
      </c>
      <c r="W14" s="52" t="str">
        <f t="shared" si="0"/>
        <v>NC</v>
      </c>
      <c r="X14" s="18" t="str">
        <f t="shared" si="1"/>
        <v>NC</v>
      </c>
      <c r="Y14" s="18" t="str">
        <f t="shared" si="2"/>
        <v>NC</v>
      </c>
      <c r="Z14" s="18" t="str">
        <f t="shared" si="3"/>
        <v>NC</v>
      </c>
      <c r="AA14" s="18" t="str">
        <f t="shared" si="4"/>
        <v>NC</v>
      </c>
      <c r="AB14" s="18" t="str">
        <f t="shared" si="5"/>
        <v>NC</v>
      </c>
      <c r="AC14" s="18" t="str">
        <f t="shared" si="6"/>
        <v>NC</v>
      </c>
      <c r="AE14" s="4" t="str">
        <f t="shared" si="7"/>
        <v>NC</v>
      </c>
      <c r="AF14" s="4" t="str">
        <f t="shared" si="8"/>
        <v>NC</v>
      </c>
      <c r="AG14" s="4" t="str">
        <f t="shared" si="9"/>
        <v>NC</v>
      </c>
      <c r="AH14" s="4" t="str">
        <f t="shared" si="10"/>
        <v>NC</v>
      </c>
      <c r="AI14" s="4" t="str">
        <f t="shared" si="11"/>
        <v>NC</v>
      </c>
      <c r="AJ14" s="4" t="str">
        <f t="shared" si="12"/>
        <v>NC</v>
      </c>
      <c r="AK14" s="4" t="str">
        <f t="shared" si="13"/>
        <v>NC</v>
      </c>
      <c r="AM14" s="58">
        <f t="shared" si="14"/>
        <v>6.5956864791061949E-4</v>
      </c>
      <c r="AP14" s="69" t="s">
        <v>643</v>
      </c>
      <c r="AQ14" s="69" t="s">
        <v>643</v>
      </c>
      <c r="AS14" s="115" t="s">
        <v>1162</v>
      </c>
      <c r="AT14" s="114" t="s">
        <v>940</v>
      </c>
      <c r="AU14" s="114" t="s">
        <v>1173</v>
      </c>
    </row>
    <row r="15" spans="1:47" s="24" customFormat="1" ht="14.4" customHeight="1" x14ac:dyDescent="0.3">
      <c r="A15" s="68" t="s">
        <v>903</v>
      </c>
      <c r="B15" s="68" t="s">
        <v>1397</v>
      </c>
      <c r="C15" s="3" t="s">
        <v>504</v>
      </c>
      <c r="D15" s="16" t="s">
        <v>46</v>
      </c>
      <c r="E15" s="16"/>
      <c r="F15" s="2" t="s">
        <v>905</v>
      </c>
      <c r="G15" s="60"/>
      <c r="H15" s="73" t="s">
        <v>30</v>
      </c>
      <c r="I15" s="38">
        <v>3170000</v>
      </c>
      <c r="J15" s="60">
        <v>2019</v>
      </c>
      <c r="K15" s="78"/>
      <c r="L15" s="98" t="s">
        <v>1022</v>
      </c>
      <c r="M15" s="16"/>
      <c r="N15" s="56" t="s">
        <v>596</v>
      </c>
      <c r="O15" s="81"/>
      <c r="P15" s="18" t="s">
        <v>30</v>
      </c>
      <c r="Q15" s="18" t="s">
        <v>30</v>
      </c>
      <c r="R15" s="18" t="s">
        <v>30</v>
      </c>
      <c r="S15" s="22" t="s">
        <v>30</v>
      </c>
      <c r="T15" s="18" t="s">
        <v>30</v>
      </c>
      <c r="U15" s="18" t="s">
        <v>30</v>
      </c>
      <c r="V15" s="22" t="s">
        <v>30</v>
      </c>
      <c r="W15" s="52" t="str">
        <f t="shared" si="0"/>
        <v>NC</v>
      </c>
      <c r="X15" s="18" t="str">
        <f t="shared" si="1"/>
        <v>NC</v>
      </c>
      <c r="Y15" s="18" t="str">
        <f t="shared" si="2"/>
        <v>NC</v>
      </c>
      <c r="Z15" s="18" t="str">
        <f t="shared" si="3"/>
        <v>NC</v>
      </c>
      <c r="AA15" s="18" t="str">
        <f t="shared" si="4"/>
        <v>NC</v>
      </c>
      <c r="AB15" s="18" t="str">
        <f t="shared" si="5"/>
        <v>NC</v>
      </c>
      <c r="AC15" s="18" t="str">
        <f t="shared" si="6"/>
        <v>NC</v>
      </c>
      <c r="AE15" s="4" t="str">
        <f t="shared" si="7"/>
        <v>NC</v>
      </c>
      <c r="AF15" s="4" t="str">
        <f t="shared" si="8"/>
        <v>NC</v>
      </c>
      <c r="AG15" s="4" t="str">
        <f t="shared" si="9"/>
        <v>NC</v>
      </c>
      <c r="AH15" s="4" t="str">
        <f t="shared" si="10"/>
        <v>NC</v>
      </c>
      <c r="AI15" s="4" t="str">
        <f t="shared" si="11"/>
        <v>NC</v>
      </c>
      <c r="AJ15" s="4" t="str">
        <f t="shared" si="12"/>
        <v>NC</v>
      </c>
      <c r="AK15" s="4" t="str">
        <f t="shared" si="13"/>
        <v>NC</v>
      </c>
      <c r="AM15" s="46">
        <f t="shared" si="14"/>
        <v>1.2047752096723426E-4</v>
      </c>
      <c r="AP15" s="69" t="s">
        <v>643</v>
      </c>
      <c r="AQ15" s="69" t="s">
        <v>643</v>
      </c>
      <c r="AR15"/>
      <c r="AS15" s="114" t="s">
        <v>1170</v>
      </c>
      <c r="AT15" s="114" t="s">
        <v>940</v>
      </c>
      <c r="AU15" s="114" t="s">
        <v>1398</v>
      </c>
    </row>
    <row r="16" spans="1:47" s="24" customFormat="1" ht="14.4" customHeight="1" x14ac:dyDescent="0.3">
      <c r="A16" s="68" t="s">
        <v>904</v>
      </c>
      <c r="B16" s="68" t="s">
        <v>1397</v>
      </c>
      <c r="C16" s="3" t="s">
        <v>504</v>
      </c>
      <c r="D16" s="16" t="s">
        <v>46</v>
      </c>
      <c r="E16" s="16"/>
      <c r="F16" s="2" t="s">
        <v>906</v>
      </c>
      <c r="G16" s="60"/>
      <c r="H16" s="73" t="s">
        <v>30</v>
      </c>
      <c r="I16" s="38">
        <v>3170000</v>
      </c>
      <c r="J16" s="60">
        <v>2019</v>
      </c>
      <c r="K16" s="78"/>
      <c r="L16" s="98" t="s">
        <v>1022</v>
      </c>
      <c r="M16" s="16"/>
      <c r="N16" s="56" t="s">
        <v>596</v>
      </c>
      <c r="O16" s="81"/>
      <c r="P16" s="18" t="s">
        <v>30</v>
      </c>
      <c r="Q16" s="18" t="s">
        <v>30</v>
      </c>
      <c r="R16" s="18" t="s">
        <v>30</v>
      </c>
      <c r="S16" s="22" t="s">
        <v>30</v>
      </c>
      <c r="T16" s="18" t="s">
        <v>30</v>
      </c>
      <c r="U16" s="18" t="s">
        <v>30</v>
      </c>
      <c r="V16" s="22" t="s">
        <v>30</v>
      </c>
      <c r="W16" s="52" t="str">
        <f t="shared" si="0"/>
        <v>NC</v>
      </c>
      <c r="X16" s="18" t="str">
        <f t="shared" si="1"/>
        <v>NC</v>
      </c>
      <c r="Y16" s="18" t="str">
        <f t="shared" si="2"/>
        <v>NC</v>
      </c>
      <c r="Z16" s="18" t="str">
        <f t="shared" si="3"/>
        <v>NC</v>
      </c>
      <c r="AA16" s="18" t="str">
        <f t="shared" si="4"/>
        <v>NC</v>
      </c>
      <c r="AB16" s="18" t="str">
        <f t="shared" si="5"/>
        <v>NC</v>
      </c>
      <c r="AC16" s="18" t="str">
        <f t="shared" si="6"/>
        <v>NC</v>
      </c>
      <c r="AE16" s="4" t="str">
        <f t="shared" si="7"/>
        <v>NC</v>
      </c>
      <c r="AF16" s="4" t="str">
        <f t="shared" si="8"/>
        <v>NC</v>
      </c>
      <c r="AG16" s="4" t="str">
        <f t="shared" si="9"/>
        <v>NC</v>
      </c>
      <c r="AH16" s="4" t="str">
        <f t="shared" si="10"/>
        <v>NC</v>
      </c>
      <c r="AI16" s="4" t="str">
        <f t="shared" si="11"/>
        <v>NC</v>
      </c>
      <c r="AJ16" s="4" t="str">
        <f t="shared" si="12"/>
        <v>NC</v>
      </c>
      <c r="AK16" s="4" t="str">
        <f t="shared" si="13"/>
        <v>NC</v>
      </c>
      <c r="AM16" s="46">
        <f t="shared" si="14"/>
        <v>1.2047752096723426E-4</v>
      </c>
      <c r="AP16" s="69" t="s">
        <v>643</v>
      </c>
      <c r="AQ16" s="69" t="s">
        <v>643</v>
      </c>
      <c r="AS16" s="115" t="s">
        <v>1170</v>
      </c>
      <c r="AT16" s="114" t="s">
        <v>940</v>
      </c>
      <c r="AU16" s="114" t="s">
        <v>1398</v>
      </c>
    </row>
    <row r="17" spans="1:47" s="24" customFormat="1" ht="14.4" customHeight="1" x14ac:dyDescent="0.3">
      <c r="A17" s="16" t="s">
        <v>354</v>
      </c>
      <c r="B17" s="16" t="s">
        <v>1400</v>
      </c>
      <c r="C17" s="3" t="s">
        <v>505</v>
      </c>
      <c r="D17" s="16" t="s">
        <v>46</v>
      </c>
      <c r="E17" s="16"/>
      <c r="F17" s="2">
        <v>4172</v>
      </c>
      <c r="G17" s="60"/>
      <c r="H17" s="73" t="s">
        <v>30</v>
      </c>
      <c r="I17" s="38">
        <v>7871484</v>
      </c>
      <c r="J17" s="60">
        <v>2018</v>
      </c>
      <c r="K17" s="78">
        <v>44927</v>
      </c>
      <c r="L17" s="98" t="s">
        <v>1022</v>
      </c>
      <c r="M17" s="16"/>
      <c r="N17" s="56" t="s">
        <v>596</v>
      </c>
      <c r="O17" s="81"/>
      <c r="P17" s="18" t="s">
        <v>30</v>
      </c>
      <c r="Q17" s="18" t="s">
        <v>30</v>
      </c>
      <c r="R17" s="18" t="s">
        <v>30</v>
      </c>
      <c r="S17" s="22" t="s">
        <v>30</v>
      </c>
      <c r="T17" s="18" t="s">
        <v>30</v>
      </c>
      <c r="U17" s="18" t="s">
        <v>30</v>
      </c>
      <c r="V17" s="22" t="s">
        <v>30</v>
      </c>
      <c r="W17" s="52" t="str">
        <f t="shared" si="0"/>
        <v>NC</v>
      </c>
      <c r="X17" s="18" t="str">
        <f t="shared" si="1"/>
        <v>NC</v>
      </c>
      <c r="Y17" s="18" t="str">
        <f t="shared" si="2"/>
        <v>NC</v>
      </c>
      <c r="Z17" s="18" t="str">
        <f t="shared" si="3"/>
        <v>NC</v>
      </c>
      <c r="AA17" s="18" t="str">
        <f t="shared" si="4"/>
        <v>NC</v>
      </c>
      <c r="AB17" s="18" t="str">
        <f t="shared" si="5"/>
        <v>NC</v>
      </c>
      <c r="AC17" s="18" t="str">
        <f t="shared" si="6"/>
        <v>NC</v>
      </c>
      <c r="AE17" s="4" t="str">
        <f t="shared" si="7"/>
        <v>NC</v>
      </c>
      <c r="AF17" s="4" t="str">
        <f t="shared" si="8"/>
        <v>NC</v>
      </c>
      <c r="AG17" s="4" t="str">
        <f t="shared" si="9"/>
        <v>NC</v>
      </c>
      <c r="AH17" s="4" t="str">
        <f t="shared" si="10"/>
        <v>NC</v>
      </c>
      <c r="AI17" s="4" t="str">
        <f t="shared" si="11"/>
        <v>NC</v>
      </c>
      <c r="AJ17" s="4" t="str">
        <f t="shared" si="12"/>
        <v>NC</v>
      </c>
      <c r="AK17" s="4" t="str">
        <f t="shared" si="13"/>
        <v>NC</v>
      </c>
      <c r="AM17" s="46">
        <f t="shared" si="14"/>
        <v>7.524324723087065E-4</v>
      </c>
      <c r="AP17" s="69" t="s">
        <v>643</v>
      </c>
      <c r="AQ17" s="69" t="s">
        <v>643</v>
      </c>
      <c r="AS17" s="115" t="s">
        <v>1162</v>
      </c>
      <c r="AT17" s="114" t="s">
        <v>940</v>
      </c>
      <c r="AU17" s="114" t="s">
        <v>1177</v>
      </c>
    </row>
    <row r="18" spans="1:47" s="24" customFormat="1" ht="14.4" customHeight="1" x14ac:dyDescent="0.3">
      <c r="A18" s="16" t="s">
        <v>465</v>
      </c>
      <c r="B18" s="16" t="s">
        <v>1400</v>
      </c>
      <c r="C18" s="3" t="s">
        <v>505</v>
      </c>
      <c r="D18" s="16" t="s">
        <v>46</v>
      </c>
      <c r="E18" s="16"/>
      <c r="F18" s="2">
        <v>4173</v>
      </c>
      <c r="G18" s="60"/>
      <c r="H18" s="73" t="s">
        <v>30</v>
      </c>
      <c r="I18" s="38">
        <v>7871484</v>
      </c>
      <c r="J18" s="60">
        <v>2018</v>
      </c>
      <c r="K18" s="78">
        <v>44927</v>
      </c>
      <c r="L18" s="98" t="s">
        <v>1022</v>
      </c>
      <c r="M18" s="16"/>
      <c r="N18" s="56" t="s">
        <v>596</v>
      </c>
      <c r="O18" s="81"/>
      <c r="P18" s="18" t="s">
        <v>30</v>
      </c>
      <c r="Q18" s="18" t="s">
        <v>30</v>
      </c>
      <c r="R18" s="18" t="s">
        <v>30</v>
      </c>
      <c r="S18" s="22" t="s">
        <v>30</v>
      </c>
      <c r="T18" s="18" t="s">
        <v>30</v>
      </c>
      <c r="U18" s="18" t="s">
        <v>30</v>
      </c>
      <c r="V18" s="22" t="s">
        <v>30</v>
      </c>
      <c r="W18" s="52" t="str">
        <f t="shared" si="0"/>
        <v>NC</v>
      </c>
      <c r="X18" s="18" t="str">
        <f t="shared" si="1"/>
        <v>NC</v>
      </c>
      <c r="Y18" s="18" t="str">
        <f t="shared" si="2"/>
        <v>NC</v>
      </c>
      <c r="Z18" s="18" t="str">
        <f t="shared" si="3"/>
        <v>NC</v>
      </c>
      <c r="AA18" s="18" t="str">
        <f t="shared" si="4"/>
        <v>NC</v>
      </c>
      <c r="AB18" s="18" t="str">
        <f t="shared" si="5"/>
        <v>NC</v>
      </c>
      <c r="AC18" s="18" t="str">
        <f t="shared" si="6"/>
        <v>NC</v>
      </c>
      <c r="AE18" s="4" t="str">
        <f t="shared" si="7"/>
        <v>NC</v>
      </c>
      <c r="AF18" s="4" t="str">
        <f t="shared" si="8"/>
        <v>NC</v>
      </c>
      <c r="AG18" s="4" t="str">
        <f t="shared" si="9"/>
        <v>NC</v>
      </c>
      <c r="AH18" s="4" t="str">
        <f t="shared" si="10"/>
        <v>NC</v>
      </c>
      <c r="AI18" s="4" t="str">
        <f t="shared" si="11"/>
        <v>NC</v>
      </c>
      <c r="AJ18" s="4" t="str">
        <f t="shared" si="12"/>
        <v>NC</v>
      </c>
      <c r="AK18" s="4" t="str">
        <f t="shared" si="13"/>
        <v>NC</v>
      </c>
      <c r="AM18" s="46">
        <f t="shared" si="14"/>
        <v>7.524324723087065E-4</v>
      </c>
      <c r="AP18" s="69" t="s">
        <v>643</v>
      </c>
      <c r="AQ18" s="69" t="s">
        <v>643</v>
      </c>
      <c r="AS18" s="115" t="s">
        <v>1162</v>
      </c>
      <c r="AT18" s="114" t="s">
        <v>940</v>
      </c>
      <c r="AU18" s="114" t="s">
        <v>1177</v>
      </c>
    </row>
    <row r="19" spans="1:47" s="24" customFormat="1" ht="14.4" customHeight="1" x14ac:dyDescent="0.3">
      <c r="A19" s="3" t="s">
        <v>56</v>
      </c>
      <c r="B19" s="2" t="s">
        <v>1402</v>
      </c>
      <c r="C19" s="3" t="s">
        <v>506</v>
      </c>
      <c r="D19" s="16" t="s">
        <v>49</v>
      </c>
      <c r="E19" s="16"/>
      <c r="F19" s="3" t="s">
        <v>206</v>
      </c>
      <c r="G19" s="60"/>
      <c r="H19" s="73" t="s">
        <v>30</v>
      </c>
      <c r="I19" s="12">
        <v>20034000</v>
      </c>
      <c r="J19" s="61">
        <v>2016</v>
      </c>
      <c r="K19" s="78">
        <v>44348</v>
      </c>
      <c r="L19" s="87">
        <v>43983</v>
      </c>
      <c r="M19" s="47"/>
      <c r="N19" s="56" t="s">
        <v>596</v>
      </c>
      <c r="O19" s="80"/>
      <c r="P19" s="18" t="s">
        <v>30</v>
      </c>
      <c r="Q19" s="18" t="s">
        <v>30</v>
      </c>
      <c r="R19" s="18" t="s">
        <v>30</v>
      </c>
      <c r="S19" s="22" t="s">
        <v>30</v>
      </c>
      <c r="T19" s="18" t="s">
        <v>30</v>
      </c>
      <c r="U19" s="18" t="s">
        <v>30</v>
      </c>
      <c r="V19" s="22" t="s">
        <v>30</v>
      </c>
      <c r="W19" s="52" t="str">
        <f t="shared" si="0"/>
        <v>NC</v>
      </c>
      <c r="X19" s="18" t="str">
        <f t="shared" si="1"/>
        <v>NC</v>
      </c>
      <c r="Y19" s="18" t="str">
        <f t="shared" si="2"/>
        <v>NC</v>
      </c>
      <c r="Z19" s="18" t="str">
        <f t="shared" si="3"/>
        <v>NC</v>
      </c>
      <c r="AA19" s="18" t="str">
        <f t="shared" si="4"/>
        <v>NC</v>
      </c>
      <c r="AB19" s="18" t="str">
        <f t="shared" si="5"/>
        <v>NC</v>
      </c>
      <c r="AC19" s="18" t="str">
        <f t="shared" si="6"/>
        <v>NC</v>
      </c>
      <c r="AD19"/>
      <c r="AE19" s="4" t="str">
        <f t="shared" si="7"/>
        <v>NC</v>
      </c>
      <c r="AF19" s="4" t="str">
        <f t="shared" si="8"/>
        <v>NC</v>
      </c>
      <c r="AG19" s="4" t="str">
        <f t="shared" si="9"/>
        <v>NC</v>
      </c>
      <c r="AH19" s="4" t="str">
        <f t="shared" si="10"/>
        <v>NC</v>
      </c>
      <c r="AI19" s="4" t="str">
        <f t="shared" si="11"/>
        <v>NC</v>
      </c>
      <c r="AJ19" s="4" t="str">
        <f t="shared" si="12"/>
        <v>NC</v>
      </c>
      <c r="AK19" s="4" t="str">
        <f t="shared" si="13"/>
        <v>NC</v>
      </c>
      <c r="AM19" s="46">
        <f t="shared" si="14"/>
        <v>4.2223242316747024E-3</v>
      </c>
      <c r="AN19" s="15"/>
      <c r="AO19"/>
      <c r="AP19" s="69" t="s">
        <v>643</v>
      </c>
      <c r="AQ19" s="69" t="s">
        <v>643</v>
      </c>
      <c r="AR19"/>
      <c r="AS19" s="114" t="s">
        <v>1163</v>
      </c>
      <c r="AT19" s="114" t="s">
        <v>1171</v>
      </c>
      <c r="AU19" s="114" t="s">
        <v>1172</v>
      </c>
    </row>
    <row r="20" spans="1:47" ht="14.4" customHeight="1" x14ac:dyDescent="0.3">
      <c r="A20" s="16" t="s">
        <v>372</v>
      </c>
      <c r="B20" s="2" t="s">
        <v>1402</v>
      </c>
      <c r="C20" s="2" t="s">
        <v>506</v>
      </c>
      <c r="D20" s="16" t="s">
        <v>357</v>
      </c>
      <c r="E20" s="16" t="s">
        <v>923</v>
      </c>
      <c r="F20" s="2">
        <v>1269</v>
      </c>
      <c r="G20" s="60"/>
      <c r="H20" s="60" t="s">
        <v>30</v>
      </c>
      <c r="I20" s="38">
        <v>5700000</v>
      </c>
      <c r="J20" s="60">
        <v>2016</v>
      </c>
      <c r="K20" s="83"/>
      <c r="L20" s="104">
        <v>43983</v>
      </c>
      <c r="M20" s="16"/>
      <c r="N20" s="84" t="s">
        <v>595</v>
      </c>
      <c r="O20" s="16"/>
      <c r="P20" s="18" t="s">
        <v>30</v>
      </c>
      <c r="Q20" s="18" t="s">
        <v>30</v>
      </c>
      <c r="R20" s="18" t="s">
        <v>30</v>
      </c>
      <c r="S20" s="22" t="s">
        <v>30</v>
      </c>
      <c r="T20" s="18" t="s">
        <v>30</v>
      </c>
      <c r="U20" s="18" t="s">
        <v>30</v>
      </c>
      <c r="V20" s="22" t="s">
        <v>30</v>
      </c>
      <c r="W20" s="52" t="str">
        <f t="shared" si="0"/>
        <v>NC</v>
      </c>
      <c r="X20" s="18" t="str">
        <f t="shared" si="1"/>
        <v>NC</v>
      </c>
      <c r="Y20" s="18" t="str">
        <f t="shared" si="2"/>
        <v>NC</v>
      </c>
      <c r="Z20" s="18" t="str">
        <f t="shared" si="3"/>
        <v>NC</v>
      </c>
      <c r="AA20" s="18" t="str">
        <f t="shared" si="4"/>
        <v>NC</v>
      </c>
      <c r="AB20" s="18" t="str">
        <f t="shared" si="5"/>
        <v>NC</v>
      </c>
      <c r="AC20" s="18" t="str">
        <f t="shared" si="6"/>
        <v>NC</v>
      </c>
      <c r="AD20" s="24"/>
      <c r="AE20" s="4" t="str">
        <f t="shared" si="7"/>
        <v>NC</v>
      </c>
      <c r="AF20" s="4" t="str">
        <f t="shared" si="8"/>
        <v>NC</v>
      </c>
      <c r="AG20" s="4" t="str">
        <f t="shared" si="9"/>
        <v>NC</v>
      </c>
      <c r="AH20" s="4" t="str">
        <f t="shared" si="10"/>
        <v>NC</v>
      </c>
      <c r="AI20" s="4" t="str">
        <f t="shared" si="11"/>
        <v>NC</v>
      </c>
      <c r="AJ20" s="4" t="str">
        <f t="shared" si="12"/>
        <v>NC</v>
      </c>
      <c r="AK20" s="4" t="str">
        <f t="shared" si="13"/>
        <v>NC</v>
      </c>
      <c r="AL20" s="24"/>
      <c r="AM20" s="58">
        <f t="shared" si="14"/>
        <v>1.2013201617523113E-3</v>
      </c>
      <c r="AN20" s="24"/>
      <c r="AO20" s="24"/>
      <c r="AP20" s="69" t="s">
        <v>643</v>
      </c>
      <c r="AQ20" s="69" t="s">
        <v>643</v>
      </c>
      <c r="AR20" s="24"/>
      <c r="AS20" s="115" t="s">
        <v>1163</v>
      </c>
      <c r="AT20" s="114" t="s">
        <v>1171</v>
      </c>
      <c r="AU20" s="114" t="s">
        <v>1172</v>
      </c>
    </row>
    <row r="21" spans="1:47" ht="14.4" customHeight="1" x14ac:dyDescent="0.3">
      <c r="A21" s="16" t="s">
        <v>373</v>
      </c>
      <c r="B21" s="16" t="s">
        <v>1060</v>
      </c>
      <c r="C21" s="3" t="s">
        <v>507</v>
      </c>
      <c r="D21" s="16" t="s">
        <v>145</v>
      </c>
      <c r="E21" s="16"/>
      <c r="F21" s="2" t="s">
        <v>208</v>
      </c>
      <c r="G21" s="60"/>
      <c r="H21" s="73" t="s">
        <v>30</v>
      </c>
      <c r="I21" s="38">
        <v>8400000</v>
      </c>
      <c r="J21" s="60">
        <v>2014</v>
      </c>
      <c r="K21" s="78">
        <v>44378</v>
      </c>
      <c r="L21" s="98">
        <v>43983</v>
      </c>
      <c r="M21" s="16"/>
      <c r="N21" s="56" t="s">
        <v>596</v>
      </c>
      <c r="O21" s="81">
        <v>2170</v>
      </c>
      <c r="P21" s="18" t="s">
        <v>30</v>
      </c>
      <c r="Q21" s="18" t="s">
        <v>30</v>
      </c>
      <c r="R21" s="18" t="s">
        <v>30</v>
      </c>
      <c r="S21" s="33">
        <v>41640</v>
      </c>
      <c r="T21" s="18" t="s">
        <v>30</v>
      </c>
      <c r="U21" s="18" t="s">
        <v>30</v>
      </c>
      <c r="V21" s="22" t="s">
        <v>30</v>
      </c>
      <c r="W21" s="52" t="str">
        <f t="shared" si="0"/>
        <v>NC</v>
      </c>
      <c r="X21" s="18" t="str">
        <f t="shared" si="1"/>
        <v>NC</v>
      </c>
      <c r="Y21" s="18" t="str">
        <f t="shared" si="2"/>
        <v>NC</v>
      </c>
      <c r="Z21" s="18">
        <f t="shared" si="3"/>
        <v>45290</v>
      </c>
      <c r="AA21" s="18" t="str">
        <f t="shared" si="4"/>
        <v>NC</v>
      </c>
      <c r="AB21" s="18" t="str">
        <f t="shared" si="5"/>
        <v>NC</v>
      </c>
      <c r="AC21" s="18" t="str">
        <f t="shared" si="6"/>
        <v>NC</v>
      </c>
      <c r="AD21" s="24"/>
      <c r="AE21" s="4" t="str">
        <f t="shared" si="7"/>
        <v>NC</v>
      </c>
      <c r="AF21" s="4" t="str">
        <f t="shared" si="8"/>
        <v>NC</v>
      </c>
      <c r="AG21" s="4" t="str">
        <f t="shared" si="9"/>
        <v>NC</v>
      </c>
      <c r="AH21" s="4">
        <f t="shared" ca="1" si="10"/>
        <v>-548</v>
      </c>
      <c r="AI21" s="4" t="str">
        <f t="shared" si="11"/>
        <v>NC</v>
      </c>
      <c r="AJ21" s="4" t="str">
        <f t="shared" si="12"/>
        <v>NC</v>
      </c>
      <c r="AK21" s="4" t="str">
        <f t="shared" si="13"/>
        <v>NC</v>
      </c>
      <c r="AL21" s="24"/>
      <c r="AM21" s="46">
        <f t="shared" si="14"/>
        <v>2.7377799717357605E-3</v>
      </c>
      <c r="AN21" s="24"/>
      <c r="AO21" s="24"/>
      <c r="AP21" s="69" t="s">
        <v>643</v>
      </c>
      <c r="AQ21" s="69" t="s">
        <v>643</v>
      </c>
      <c r="AR21" s="24"/>
      <c r="AS21" s="115" t="s">
        <v>1164</v>
      </c>
      <c r="AT21" s="114" t="s">
        <v>943</v>
      </c>
      <c r="AU21" s="114" t="s">
        <v>1178</v>
      </c>
    </row>
    <row r="22" spans="1:47" ht="14.4" customHeight="1" x14ac:dyDescent="0.3">
      <c r="A22" s="2" t="s">
        <v>156</v>
      </c>
      <c r="B22" s="2" t="s">
        <v>1060</v>
      </c>
      <c r="C22" s="3" t="s">
        <v>507</v>
      </c>
      <c r="D22" s="16" t="s">
        <v>145</v>
      </c>
      <c r="E22" s="16"/>
      <c r="F22" s="3" t="s">
        <v>207</v>
      </c>
      <c r="G22" s="60"/>
      <c r="H22" s="73" t="s">
        <v>30</v>
      </c>
      <c r="I22" s="38">
        <v>8400000</v>
      </c>
      <c r="J22" s="63">
        <v>2016</v>
      </c>
      <c r="K22" s="78">
        <v>44136</v>
      </c>
      <c r="L22" s="87">
        <v>43983</v>
      </c>
      <c r="M22" s="38"/>
      <c r="N22" s="56" t="s">
        <v>596</v>
      </c>
      <c r="O22" s="81">
        <v>364</v>
      </c>
      <c r="P22" s="18" t="s">
        <v>30</v>
      </c>
      <c r="Q22" s="18" t="s">
        <v>30</v>
      </c>
      <c r="R22" s="18" t="s">
        <v>30</v>
      </c>
      <c r="S22" s="33">
        <v>42370</v>
      </c>
      <c r="T22" s="18" t="s">
        <v>30</v>
      </c>
      <c r="U22" s="18" t="s">
        <v>30</v>
      </c>
      <c r="V22" s="22" t="s">
        <v>30</v>
      </c>
      <c r="W22" s="52" t="str">
        <f t="shared" si="0"/>
        <v>NC</v>
      </c>
      <c r="X22" s="18" t="str">
        <f t="shared" si="1"/>
        <v>NC</v>
      </c>
      <c r="Y22" s="18" t="str">
        <f t="shared" si="2"/>
        <v>NC</v>
      </c>
      <c r="Z22" s="18">
        <f t="shared" si="3"/>
        <v>46020</v>
      </c>
      <c r="AA22" s="18" t="str">
        <f t="shared" si="4"/>
        <v>NC</v>
      </c>
      <c r="AB22" s="18" t="str">
        <f t="shared" si="5"/>
        <v>NC</v>
      </c>
      <c r="AC22" s="18" t="str">
        <f t="shared" si="6"/>
        <v>NC</v>
      </c>
      <c r="AE22" s="4" t="str">
        <f t="shared" si="7"/>
        <v>NC</v>
      </c>
      <c r="AF22" s="4" t="str">
        <f t="shared" si="8"/>
        <v>NC</v>
      </c>
      <c r="AG22" s="4" t="str">
        <f t="shared" si="9"/>
        <v>NC</v>
      </c>
      <c r="AH22" s="4">
        <f t="shared" ca="1" si="10"/>
        <v>182</v>
      </c>
      <c r="AI22" s="4" t="str">
        <f t="shared" si="11"/>
        <v>NC</v>
      </c>
      <c r="AJ22" s="4" t="str">
        <f t="shared" si="12"/>
        <v>NC</v>
      </c>
      <c r="AK22" s="4" t="str">
        <f t="shared" si="13"/>
        <v>NC</v>
      </c>
      <c r="AL22" s="24"/>
      <c r="AM22" s="46">
        <f t="shared" si="14"/>
        <v>1.770366554161301E-3</v>
      </c>
      <c r="AN22" s="15"/>
      <c r="AP22" s="69" t="s">
        <v>643</v>
      </c>
      <c r="AQ22" s="69" t="s">
        <v>643</v>
      </c>
      <c r="AS22" s="114" t="s">
        <v>1164</v>
      </c>
      <c r="AT22" s="114" t="s">
        <v>943</v>
      </c>
      <c r="AU22" s="114" t="s">
        <v>1178</v>
      </c>
    </row>
    <row r="23" spans="1:47" s="24" customFormat="1" ht="14.4" customHeight="1" x14ac:dyDescent="0.3">
      <c r="A23" s="3" t="s">
        <v>57</v>
      </c>
      <c r="B23" s="2" t="s">
        <v>1478</v>
      </c>
      <c r="C23" s="3" t="s">
        <v>507</v>
      </c>
      <c r="D23" s="4" t="s">
        <v>49</v>
      </c>
      <c r="E23" s="4"/>
      <c r="F23" s="3" t="s">
        <v>208</v>
      </c>
      <c r="G23" s="60"/>
      <c r="H23" s="73" t="s">
        <v>30</v>
      </c>
      <c r="I23" s="12">
        <v>11479248</v>
      </c>
      <c r="J23" s="61">
        <v>2015</v>
      </c>
      <c r="K23" s="78"/>
      <c r="L23" s="87">
        <v>43983</v>
      </c>
      <c r="M23" s="47"/>
      <c r="N23" s="56" t="s">
        <v>596</v>
      </c>
      <c r="O23" s="80"/>
      <c r="P23" s="18" t="s">
        <v>30</v>
      </c>
      <c r="Q23" s="18" t="s">
        <v>30</v>
      </c>
      <c r="R23" s="18" t="s">
        <v>30</v>
      </c>
      <c r="S23" s="33">
        <v>42005</v>
      </c>
      <c r="T23" s="18" t="s">
        <v>30</v>
      </c>
      <c r="U23" s="18" t="s">
        <v>30</v>
      </c>
      <c r="V23" s="22" t="s">
        <v>30</v>
      </c>
      <c r="W23" s="52" t="str">
        <f t="shared" si="0"/>
        <v>NC</v>
      </c>
      <c r="X23" s="18" t="str">
        <f t="shared" si="1"/>
        <v>NC</v>
      </c>
      <c r="Y23" s="18" t="str">
        <f t="shared" si="2"/>
        <v>NC</v>
      </c>
      <c r="Z23" s="18">
        <f t="shared" si="3"/>
        <v>45655</v>
      </c>
      <c r="AA23" s="18" t="str">
        <f t="shared" si="4"/>
        <v>NC</v>
      </c>
      <c r="AB23" s="18" t="str">
        <f t="shared" si="5"/>
        <v>NC</v>
      </c>
      <c r="AC23" s="18" t="str">
        <f t="shared" si="6"/>
        <v>NC</v>
      </c>
      <c r="AD23"/>
      <c r="AE23" s="4" t="str">
        <f t="shared" si="7"/>
        <v>NC</v>
      </c>
      <c r="AF23" s="4" t="str">
        <f t="shared" si="8"/>
        <v>NC</v>
      </c>
      <c r="AG23" s="4" t="str">
        <f t="shared" si="9"/>
        <v>NC</v>
      </c>
      <c r="AH23" s="4">
        <f t="shared" ca="1" si="10"/>
        <v>-183</v>
      </c>
      <c r="AI23" s="4" t="str">
        <f t="shared" si="11"/>
        <v>NC</v>
      </c>
      <c r="AJ23" s="4" t="str">
        <f t="shared" si="12"/>
        <v>NC</v>
      </c>
      <c r="AK23" s="4" t="str">
        <f t="shared" si="13"/>
        <v>NC</v>
      </c>
      <c r="AM23" s="46">
        <f t="shared" si="14"/>
        <v>3.0803649994708806E-3</v>
      </c>
      <c r="AN23" s="15"/>
      <c r="AO23"/>
      <c r="AP23" s="69" t="s">
        <v>643</v>
      </c>
      <c r="AQ23" s="69" t="s">
        <v>643</v>
      </c>
      <c r="AR23"/>
      <c r="AS23" s="114" t="s">
        <v>1164</v>
      </c>
      <c r="AT23" s="114" t="s">
        <v>943</v>
      </c>
      <c r="AU23" s="114" t="s">
        <v>1178</v>
      </c>
    </row>
    <row r="24" spans="1:47" s="24" customFormat="1" ht="14.4" customHeight="1" x14ac:dyDescent="0.3">
      <c r="A24" s="3" t="s">
        <v>58</v>
      </c>
      <c r="B24" s="2" t="s">
        <v>1059</v>
      </c>
      <c r="C24" s="3" t="s">
        <v>508</v>
      </c>
      <c r="D24" s="4" t="s">
        <v>49</v>
      </c>
      <c r="E24" s="4"/>
      <c r="F24" s="3" t="s">
        <v>209</v>
      </c>
      <c r="G24" s="60"/>
      <c r="H24" s="73" t="s">
        <v>30</v>
      </c>
      <c r="I24" s="12">
        <v>15000000</v>
      </c>
      <c r="J24" s="61">
        <v>2014</v>
      </c>
      <c r="K24" s="78">
        <v>43800</v>
      </c>
      <c r="L24" s="87">
        <v>43983</v>
      </c>
      <c r="M24" s="47"/>
      <c r="N24" s="56" t="s">
        <v>596</v>
      </c>
      <c r="O24" s="80"/>
      <c r="P24" s="18" t="s">
        <v>30</v>
      </c>
      <c r="Q24" s="18" t="s">
        <v>30</v>
      </c>
      <c r="R24" s="18" t="s">
        <v>30</v>
      </c>
      <c r="S24" s="33">
        <v>41640</v>
      </c>
      <c r="T24" s="18" t="s">
        <v>30</v>
      </c>
      <c r="U24" s="18" t="s">
        <v>30</v>
      </c>
      <c r="V24" s="22" t="s">
        <v>30</v>
      </c>
      <c r="W24" s="52" t="str">
        <f t="shared" si="0"/>
        <v>NC</v>
      </c>
      <c r="X24" s="18" t="str">
        <f t="shared" si="1"/>
        <v>NC</v>
      </c>
      <c r="Y24" s="18" t="str">
        <f t="shared" si="2"/>
        <v>NC</v>
      </c>
      <c r="Z24" s="18">
        <f t="shared" si="3"/>
        <v>45290</v>
      </c>
      <c r="AA24" s="18" t="str">
        <f t="shared" si="4"/>
        <v>NC</v>
      </c>
      <c r="AB24" s="18" t="str">
        <f t="shared" si="5"/>
        <v>NC</v>
      </c>
      <c r="AC24" s="18" t="str">
        <f t="shared" si="6"/>
        <v>NC</v>
      </c>
      <c r="AD24"/>
      <c r="AE24" s="4" t="str">
        <f t="shared" si="7"/>
        <v>NC</v>
      </c>
      <c r="AF24" s="4" t="str">
        <f t="shared" si="8"/>
        <v>NC</v>
      </c>
      <c r="AG24" s="4" t="str">
        <f t="shared" si="9"/>
        <v>NC</v>
      </c>
      <c r="AH24" s="4">
        <f t="shared" ca="1" si="10"/>
        <v>-548</v>
      </c>
      <c r="AI24" s="4" t="str">
        <f t="shared" si="11"/>
        <v>NC</v>
      </c>
      <c r="AJ24" s="4" t="str">
        <f t="shared" si="12"/>
        <v>NC</v>
      </c>
      <c r="AK24" s="4" t="str">
        <f t="shared" si="13"/>
        <v>NC</v>
      </c>
      <c r="AM24" s="46">
        <f t="shared" si="14"/>
        <v>4.8888928066710005E-3</v>
      </c>
      <c r="AN24" s="15"/>
      <c r="AO24"/>
      <c r="AP24" s="69" t="s">
        <v>643</v>
      </c>
      <c r="AQ24" s="69" t="s">
        <v>643</v>
      </c>
      <c r="AR24"/>
      <c r="AS24" s="114" t="s">
        <v>1164</v>
      </c>
      <c r="AT24" s="114" t="s">
        <v>943</v>
      </c>
      <c r="AU24" s="114" t="s">
        <v>1179</v>
      </c>
    </row>
    <row r="25" spans="1:47" s="24" customFormat="1" ht="14.4" customHeight="1" x14ac:dyDescent="0.3">
      <c r="A25" s="16" t="s">
        <v>408</v>
      </c>
      <c r="B25" s="2" t="s">
        <v>1061</v>
      </c>
      <c r="C25" s="2" t="s">
        <v>509</v>
      </c>
      <c r="D25" s="16" t="s">
        <v>145</v>
      </c>
      <c r="E25" s="16"/>
      <c r="F25" s="2" t="s">
        <v>615</v>
      </c>
      <c r="G25" s="60"/>
      <c r="H25" s="73" t="s">
        <v>30</v>
      </c>
      <c r="I25" s="38">
        <v>7550000</v>
      </c>
      <c r="J25" s="60">
        <v>2019</v>
      </c>
      <c r="K25" s="83"/>
      <c r="L25" s="104">
        <v>44166</v>
      </c>
      <c r="M25" s="16"/>
      <c r="N25" s="84" t="s">
        <v>596</v>
      </c>
      <c r="O25" s="16"/>
      <c r="P25" s="18" t="s">
        <v>30</v>
      </c>
      <c r="Q25" s="18" t="s">
        <v>30</v>
      </c>
      <c r="R25" s="18" t="s">
        <v>30</v>
      </c>
      <c r="S25" s="33">
        <v>43466</v>
      </c>
      <c r="T25" s="18" t="s">
        <v>30</v>
      </c>
      <c r="U25" s="18" t="s">
        <v>30</v>
      </c>
      <c r="V25" s="22" t="s">
        <v>30</v>
      </c>
      <c r="W25" s="52" t="str">
        <f t="shared" si="0"/>
        <v>NC</v>
      </c>
      <c r="X25" s="18" t="str">
        <f t="shared" si="1"/>
        <v>NC</v>
      </c>
      <c r="Y25" s="18" t="str">
        <f t="shared" si="2"/>
        <v>NC</v>
      </c>
      <c r="Z25" s="18">
        <f t="shared" si="3"/>
        <v>47116</v>
      </c>
      <c r="AA25" s="18" t="str">
        <f t="shared" si="4"/>
        <v>NC</v>
      </c>
      <c r="AB25" s="18" t="str">
        <f t="shared" si="5"/>
        <v>NC</v>
      </c>
      <c r="AC25" s="18" t="str">
        <f t="shared" si="6"/>
        <v>NC</v>
      </c>
      <c r="AE25" s="4" t="str">
        <f t="shared" si="7"/>
        <v>NC</v>
      </c>
      <c r="AF25" s="4" t="str">
        <f t="shared" si="8"/>
        <v>NC</v>
      </c>
      <c r="AG25" s="4" t="str">
        <f t="shared" si="9"/>
        <v>NC</v>
      </c>
      <c r="AH25" s="4">
        <f t="shared" ca="1" si="10"/>
        <v>1278</v>
      </c>
      <c r="AI25" s="4" t="str">
        <f t="shared" si="11"/>
        <v>NC</v>
      </c>
      <c r="AJ25" s="4" t="str">
        <f t="shared" si="12"/>
        <v>NC</v>
      </c>
      <c r="AK25" s="4" t="str">
        <f t="shared" si="13"/>
        <v>NC</v>
      </c>
      <c r="AM25" s="46">
        <f t="shared" si="14"/>
        <v>2.869417297484602E-4</v>
      </c>
      <c r="AP25" s="69" t="s">
        <v>643</v>
      </c>
      <c r="AQ25" s="69" t="s">
        <v>643</v>
      </c>
      <c r="AS25" s="115" t="s">
        <v>1164</v>
      </c>
      <c r="AT25" s="114" t="s">
        <v>943</v>
      </c>
      <c r="AU25" s="114" t="s">
        <v>1180</v>
      </c>
    </row>
    <row r="26" spans="1:47" s="24" customFormat="1" ht="14.4" customHeight="1" x14ac:dyDescent="0.3">
      <c r="A26" s="16" t="s">
        <v>409</v>
      </c>
      <c r="B26" s="2" t="s">
        <v>1061</v>
      </c>
      <c r="C26" s="2" t="s">
        <v>509</v>
      </c>
      <c r="D26" s="16" t="s">
        <v>145</v>
      </c>
      <c r="E26" s="16"/>
      <c r="F26" s="2" t="s">
        <v>616</v>
      </c>
      <c r="G26" s="60"/>
      <c r="H26" s="73" t="s">
        <v>30</v>
      </c>
      <c r="I26" s="38">
        <v>7550000</v>
      </c>
      <c r="J26" s="60">
        <v>2019</v>
      </c>
      <c r="K26" s="83"/>
      <c r="L26" s="104">
        <v>44166</v>
      </c>
      <c r="M26" s="16"/>
      <c r="N26" s="84" t="s">
        <v>596</v>
      </c>
      <c r="O26" s="16"/>
      <c r="P26" s="18" t="s">
        <v>30</v>
      </c>
      <c r="Q26" s="18" t="s">
        <v>30</v>
      </c>
      <c r="R26" s="18" t="s">
        <v>30</v>
      </c>
      <c r="S26" s="33">
        <v>43466</v>
      </c>
      <c r="T26" s="18" t="s">
        <v>30</v>
      </c>
      <c r="U26" s="18" t="s">
        <v>30</v>
      </c>
      <c r="V26" s="22" t="s">
        <v>30</v>
      </c>
      <c r="W26" s="52" t="str">
        <f t="shared" si="0"/>
        <v>NC</v>
      </c>
      <c r="X26" s="18" t="str">
        <f t="shared" si="1"/>
        <v>NC</v>
      </c>
      <c r="Y26" s="18" t="str">
        <f t="shared" si="2"/>
        <v>NC</v>
      </c>
      <c r="Z26" s="18">
        <f t="shared" si="3"/>
        <v>47116</v>
      </c>
      <c r="AA26" s="18" t="str">
        <f t="shared" si="4"/>
        <v>NC</v>
      </c>
      <c r="AB26" s="18" t="str">
        <f t="shared" si="5"/>
        <v>NC</v>
      </c>
      <c r="AC26" s="18" t="str">
        <f t="shared" si="6"/>
        <v>NC</v>
      </c>
      <c r="AE26" s="4" t="str">
        <f t="shared" si="7"/>
        <v>NC</v>
      </c>
      <c r="AF26" s="4" t="str">
        <f t="shared" si="8"/>
        <v>NC</v>
      </c>
      <c r="AG26" s="4" t="str">
        <f t="shared" si="9"/>
        <v>NC</v>
      </c>
      <c r="AH26" s="4">
        <f t="shared" ca="1" si="10"/>
        <v>1278</v>
      </c>
      <c r="AI26" s="4" t="str">
        <f t="shared" si="11"/>
        <v>NC</v>
      </c>
      <c r="AJ26" s="4" t="str">
        <f t="shared" si="12"/>
        <v>NC</v>
      </c>
      <c r="AK26" s="4" t="str">
        <f t="shared" si="13"/>
        <v>NC</v>
      </c>
      <c r="AM26" s="46">
        <f t="shared" si="14"/>
        <v>2.869417297484602E-4</v>
      </c>
      <c r="AP26" s="69" t="s">
        <v>643</v>
      </c>
      <c r="AQ26" s="69" t="s">
        <v>643</v>
      </c>
      <c r="AS26" s="115" t="s">
        <v>1164</v>
      </c>
      <c r="AT26" s="114" t="s">
        <v>943</v>
      </c>
      <c r="AU26" s="114" t="s">
        <v>1180</v>
      </c>
    </row>
    <row r="27" spans="1:47" s="24" customFormat="1" ht="14.4" customHeight="1" x14ac:dyDescent="0.3">
      <c r="A27" s="16" t="s">
        <v>406</v>
      </c>
      <c r="B27" s="2" t="s">
        <v>1061</v>
      </c>
      <c r="C27" s="2" t="s">
        <v>509</v>
      </c>
      <c r="D27" s="16" t="s">
        <v>46</v>
      </c>
      <c r="E27" s="16"/>
      <c r="F27" s="2" t="s">
        <v>617</v>
      </c>
      <c r="G27" s="60"/>
      <c r="H27" s="73" t="s">
        <v>30</v>
      </c>
      <c r="I27" s="38">
        <v>7550000</v>
      </c>
      <c r="J27" s="60">
        <v>2018</v>
      </c>
      <c r="K27" s="83"/>
      <c r="L27" s="55" t="s">
        <v>1022</v>
      </c>
      <c r="M27" s="16"/>
      <c r="N27" s="84" t="s">
        <v>596</v>
      </c>
      <c r="O27" s="16"/>
      <c r="P27" s="18" t="s">
        <v>30</v>
      </c>
      <c r="Q27" s="18" t="s">
        <v>30</v>
      </c>
      <c r="R27" s="18" t="s">
        <v>30</v>
      </c>
      <c r="S27" s="33">
        <v>43101</v>
      </c>
      <c r="T27" s="18" t="s">
        <v>30</v>
      </c>
      <c r="U27" s="18" t="s">
        <v>30</v>
      </c>
      <c r="V27" s="22" t="s">
        <v>30</v>
      </c>
      <c r="W27" s="52" t="str">
        <f t="shared" si="0"/>
        <v>NC</v>
      </c>
      <c r="X27" s="18" t="str">
        <f t="shared" si="1"/>
        <v>NC</v>
      </c>
      <c r="Y27" s="18" t="str">
        <f t="shared" si="2"/>
        <v>NC</v>
      </c>
      <c r="Z27" s="18">
        <f t="shared" si="3"/>
        <v>46751</v>
      </c>
      <c r="AA27" s="18" t="str">
        <f t="shared" si="4"/>
        <v>NC</v>
      </c>
      <c r="AB27" s="18" t="str">
        <f t="shared" si="5"/>
        <v>NC</v>
      </c>
      <c r="AC27" s="18" t="str">
        <f t="shared" si="6"/>
        <v>NC</v>
      </c>
      <c r="AE27" s="4" t="str">
        <f t="shared" si="7"/>
        <v>NC</v>
      </c>
      <c r="AF27" s="4" t="str">
        <f t="shared" si="8"/>
        <v>NC</v>
      </c>
      <c r="AG27" s="4" t="str">
        <f t="shared" si="9"/>
        <v>NC</v>
      </c>
      <c r="AH27" s="4">
        <f t="shared" ca="1" si="10"/>
        <v>913</v>
      </c>
      <c r="AI27" s="4" t="str">
        <f t="shared" si="11"/>
        <v>NC</v>
      </c>
      <c r="AJ27" s="4" t="str">
        <f t="shared" si="12"/>
        <v>NC</v>
      </c>
      <c r="AK27" s="4" t="str">
        <f t="shared" si="13"/>
        <v>NC</v>
      </c>
      <c r="AM27" s="46">
        <f t="shared" si="14"/>
        <v>7.2170192633698221E-4</v>
      </c>
      <c r="AP27" s="69" t="s">
        <v>643</v>
      </c>
      <c r="AQ27" s="69" t="s">
        <v>643</v>
      </c>
      <c r="AS27" s="115" t="s">
        <v>1164</v>
      </c>
      <c r="AT27" s="114" t="s">
        <v>943</v>
      </c>
      <c r="AU27" s="114" t="s">
        <v>1180</v>
      </c>
    </row>
    <row r="28" spans="1:47" ht="14.4" customHeight="1" x14ac:dyDescent="0.3">
      <c r="A28" s="16" t="s">
        <v>407</v>
      </c>
      <c r="B28" s="2" t="s">
        <v>1061</v>
      </c>
      <c r="C28" s="2" t="s">
        <v>509</v>
      </c>
      <c r="D28" s="16" t="s">
        <v>46</v>
      </c>
      <c r="E28" s="16"/>
      <c r="F28" s="2" t="s">
        <v>618</v>
      </c>
      <c r="G28" s="60"/>
      <c r="H28" s="73" t="s">
        <v>30</v>
      </c>
      <c r="I28" s="38">
        <v>7550000</v>
      </c>
      <c r="J28" s="60">
        <v>2018</v>
      </c>
      <c r="K28" s="83"/>
      <c r="L28" s="104">
        <v>43952</v>
      </c>
      <c r="M28" s="16"/>
      <c r="N28" s="84" t="s">
        <v>596</v>
      </c>
      <c r="O28" s="16"/>
      <c r="P28" s="18" t="s">
        <v>30</v>
      </c>
      <c r="Q28" s="18" t="s">
        <v>30</v>
      </c>
      <c r="R28" s="18" t="s">
        <v>30</v>
      </c>
      <c r="S28" s="33">
        <v>43101</v>
      </c>
      <c r="T28" s="18" t="s">
        <v>30</v>
      </c>
      <c r="U28" s="18" t="s">
        <v>30</v>
      </c>
      <c r="V28" s="22" t="s">
        <v>30</v>
      </c>
      <c r="W28" s="52" t="str">
        <f t="shared" si="0"/>
        <v>NC</v>
      </c>
      <c r="X28" s="18" t="str">
        <f t="shared" si="1"/>
        <v>NC</v>
      </c>
      <c r="Y28" s="18" t="str">
        <f t="shared" si="2"/>
        <v>NC</v>
      </c>
      <c r="Z28" s="18">
        <f t="shared" si="3"/>
        <v>46751</v>
      </c>
      <c r="AA28" s="18" t="str">
        <f t="shared" si="4"/>
        <v>NC</v>
      </c>
      <c r="AB28" s="18" t="str">
        <f t="shared" si="5"/>
        <v>NC</v>
      </c>
      <c r="AC28" s="18" t="str">
        <f t="shared" si="6"/>
        <v>NC</v>
      </c>
      <c r="AD28" s="24"/>
      <c r="AE28" s="4" t="str">
        <f t="shared" si="7"/>
        <v>NC</v>
      </c>
      <c r="AF28" s="4" t="str">
        <f t="shared" si="8"/>
        <v>NC</v>
      </c>
      <c r="AG28" s="4" t="str">
        <f t="shared" si="9"/>
        <v>NC</v>
      </c>
      <c r="AH28" s="4">
        <f t="shared" ca="1" si="10"/>
        <v>913</v>
      </c>
      <c r="AI28" s="4" t="str">
        <f t="shared" si="11"/>
        <v>NC</v>
      </c>
      <c r="AJ28" s="4" t="str">
        <f t="shared" si="12"/>
        <v>NC</v>
      </c>
      <c r="AK28" s="4" t="str">
        <f t="shared" si="13"/>
        <v>NC</v>
      </c>
      <c r="AL28" s="24"/>
      <c r="AM28" s="46">
        <f t="shared" si="14"/>
        <v>7.2170192633698221E-4</v>
      </c>
      <c r="AN28" s="24"/>
      <c r="AO28" s="24"/>
      <c r="AP28" s="69" t="s">
        <v>643</v>
      </c>
      <c r="AQ28" s="69" t="s">
        <v>643</v>
      </c>
      <c r="AR28" s="24"/>
      <c r="AS28" s="115" t="s">
        <v>1164</v>
      </c>
      <c r="AT28" s="114" t="s">
        <v>943</v>
      </c>
      <c r="AU28" s="114" t="s">
        <v>1180</v>
      </c>
    </row>
    <row r="29" spans="1:47" s="24" customFormat="1" ht="14.4" customHeight="1" x14ac:dyDescent="0.3">
      <c r="A29" s="16" t="s">
        <v>897</v>
      </c>
      <c r="B29" s="16" t="s">
        <v>1479</v>
      </c>
      <c r="C29" s="2" t="s">
        <v>509</v>
      </c>
      <c r="D29" s="16" t="s">
        <v>46</v>
      </c>
      <c r="E29" s="16" t="s">
        <v>927</v>
      </c>
      <c r="F29" s="2" t="s">
        <v>928</v>
      </c>
      <c r="G29" s="60"/>
      <c r="H29" s="60" t="s">
        <v>30</v>
      </c>
      <c r="I29" s="38">
        <v>6000000</v>
      </c>
      <c r="J29" s="60">
        <v>2019</v>
      </c>
      <c r="K29" s="83"/>
      <c r="L29" s="104">
        <v>43952</v>
      </c>
      <c r="M29" s="16"/>
      <c r="N29" s="84" t="s">
        <v>596</v>
      </c>
      <c r="O29" s="16"/>
      <c r="P29" s="18" t="s">
        <v>30</v>
      </c>
      <c r="Q29" s="18" t="s">
        <v>30</v>
      </c>
      <c r="R29" s="18" t="s">
        <v>30</v>
      </c>
      <c r="S29" s="33">
        <v>43466</v>
      </c>
      <c r="T29" s="18" t="s">
        <v>30</v>
      </c>
      <c r="U29" s="18" t="s">
        <v>30</v>
      </c>
      <c r="V29" s="22" t="s">
        <v>30</v>
      </c>
      <c r="W29" s="52" t="str">
        <f t="shared" si="0"/>
        <v>NC</v>
      </c>
      <c r="X29" s="18" t="str">
        <f t="shared" si="1"/>
        <v>NC</v>
      </c>
      <c r="Y29" s="18" t="str">
        <f t="shared" si="2"/>
        <v>NC</v>
      </c>
      <c r="Z29" s="18">
        <f t="shared" si="3"/>
        <v>47116</v>
      </c>
      <c r="AA29" s="18" t="str">
        <f t="shared" si="4"/>
        <v>NC</v>
      </c>
      <c r="AB29" s="18" t="str">
        <f t="shared" si="5"/>
        <v>NC</v>
      </c>
      <c r="AC29" s="18" t="str">
        <f t="shared" si="6"/>
        <v>NC</v>
      </c>
      <c r="AE29" s="4" t="str">
        <f t="shared" si="7"/>
        <v>NC</v>
      </c>
      <c r="AF29" s="4" t="str">
        <f t="shared" si="8"/>
        <v>NC</v>
      </c>
      <c r="AG29" s="4" t="str">
        <f t="shared" si="9"/>
        <v>NC</v>
      </c>
      <c r="AH29" s="4">
        <f t="shared" ca="1" si="10"/>
        <v>1278</v>
      </c>
      <c r="AI29" s="4" t="str">
        <f t="shared" si="11"/>
        <v>NC</v>
      </c>
      <c r="AJ29" s="4" t="str">
        <f t="shared" si="12"/>
        <v>NC</v>
      </c>
      <c r="AK29" s="4" t="str">
        <f t="shared" si="13"/>
        <v>NC</v>
      </c>
      <c r="AM29" s="46">
        <f t="shared" si="14"/>
        <v>2.2803316271400808E-4</v>
      </c>
      <c r="AP29" s="69" t="s">
        <v>643</v>
      </c>
      <c r="AQ29" s="69" t="s">
        <v>643</v>
      </c>
      <c r="AS29" s="115" t="s">
        <v>1165</v>
      </c>
      <c r="AT29" s="114" t="s">
        <v>943</v>
      </c>
      <c r="AU29" s="114" t="s">
        <v>1181</v>
      </c>
    </row>
    <row r="30" spans="1:47" s="53" customFormat="1" ht="14.4" customHeight="1" x14ac:dyDescent="0.3">
      <c r="A30" s="3" t="s">
        <v>59</v>
      </c>
      <c r="B30" s="3" t="s">
        <v>1062</v>
      </c>
      <c r="C30" s="3" t="s">
        <v>510</v>
      </c>
      <c r="D30" s="4" t="s">
        <v>49</v>
      </c>
      <c r="E30" s="4"/>
      <c r="F30" s="3" t="s">
        <v>210</v>
      </c>
      <c r="G30" s="60"/>
      <c r="H30" s="73" t="s">
        <v>30</v>
      </c>
      <c r="I30" s="12">
        <v>5000000</v>
      </c>
      <c r="J30" s="61">
        <v>2014</v>
      </c>
      <c r="K30" s="78"/>
      <c r="L30" s="87"/>
      <c r="M30" s="47"/>
      <c r="N30" s="56" t="s">
        <v>596</v>
      </c>
      <c r="O30" s="80"/>
      <c r="P30" s="18" t="s">
        <v>30</v>
      </c>
      <c r="Q30" s="18" t="s">
        <v>30</v>
      </c>
      <c r="R30" s="18" t="s">
        <v>30</v>
      </c>
      <c r="S30" s="33">
        <v>41640</v>
      </c>
      <c r="T30" s="18" t="s">
        <v>30</v>
      </c>
      <c r="U30" s="18" t="s">
        <v>30</v>
      </c>
      <c r="V30" s="22" t="s">
        <v>30</v>
      </c>
      <c r="W30" s="52" t="str">
        <f t="shared" si="0"/>
        <v>NC</v>
      </c>
      <c r="X30" s="18" t="str">
        <f t="shared" si="1"/>
        <v>NC</v>
      </c>
      <c r="Y30" s="18" t="str">
        <f t="shared" si="2"/>
        <v>NC</v>
      </c>
      <c r="Z30" s="18">
        <f t="shared" si="3"/>
        <v>45290</v>
      </c>
      <c r="AA30" s="18" t="str">
        <f t="shared" si="4"/>
        <v>NC</v>
      </c>
      <c r="AB30" s="18" t="str">
        <f t="shared" si="5"/>
        <v>NC</v>
      </c>
      <c r="AC30" s="18" t="str">
        <f t="shared" si="6"/>
        <v>NC</v>
      </c>
      <c r="AD30"/>
      <c r="AE30" s="4" t="str">
        <f t="shared" si="7"/>
        <v>NC</v>
      </c>
      <c r="AF30" s="4" t="str">
        <f t="shared" si="8"/>
        <v>NC</v>
      </c>
      <c r="AG30" s="4" t="str">
        <f t="shared" si="9"/>
        <v>NC</v>
      </c>
      <c r="AH30" s="4">
        <f t="shared" ca="1" si="10"/>
        <v>-548</v>
      </c>
      <c r="AI30" s="4" t="str">
        <f t="shared" si="11"/>
        <v>NC</v>
      </c>
      <c r="AJ30" s="4" t="str">
        <f t="shared" si="12"/>
        <v>NC</v>
      </c>
      <c r="AK30" s="4" t="str">
        <f t="shared" si="13"/>
        <v>NC</v>
      </c>
      <c r="AL30" s="24"/>
      <c r="AM30" s="46">
        <f t="shared" si="14"/>
        <v>1.6296309355570003E-3</v>
      </c>
      <c r="AN30" s="15"/>
      <c r="AO30"/>
      <c r="AP30" s="69" t="s">
        <v>643</v>
      </c>
      <c r="AQ30" s="69" t="s">
        <v>643</v>
      </c>
      <c r="AR30"/>
      <c r="AS30" s="114" t="s">
        <v>1166</v>
      </c>
      <c r="AT30" s="114" t="s">
        <v>943</v>
      </c>
      <c r="AU30" s="114" t="s">
        <v>944</v>
      </c>
    </row>
    <row r="31" spans="1:47" s="24" customFormat="1" ht="14.4" customHeight="1" x14ac:dyDescent="0.3">
      <c r="A31" s="16" t="s">
        <v>355</v>
      </c>
      <c r="B31" s="116" t="s">
        <v>1063</v>
      </c>
      <c r="C31" s="2" t="s">
        <v>511</v>
      </c>
      <c r="D31" s="16" t="s">
        <v>145</v>
      </c>
      <c r="E31" s="16"/>
      <c r="F31" s="2" t="s">
        <v>865</v>
      </c>
      <c r="G31" s="60"/>
      <c r="H31" s="73" t="s">
        <v>30</v>
      </c>
      <c r="I31" s="38">
        <v>4650000</v>
      </c>
      <c r="J31" s="60">
        <v>2018</v>
      </c>
      <c r="K31" s="83"/>
      <c r="L31" s="104">
        <v>43983</v>
      </c>
      <c r="M31" s="16"/>
      <c r="N31" s="84" t="s">
        <v>596</v>
      </c>
      <c r="O31" s="16"/>
      <c r="P31" s="18" t="s">
        <v>30</v>
      </c>
      <c r="Q31" s="18" t="s">
        <v>30</v>
      </c>
      <c r="R31" s="18" t="s">
        <v>30</v>
      </c>
      <c r="S31" s="22" t="s">
        <v>30</v>
      </c>
      <c r="T31" s="18" t="s">
        <v>30</v>
      </c>
      <c r="U31" s="18" t="s">
        <v>30</v>
      </c>
      <c r="V31" s="22" t="s">
        <v>30</v>
      </c>
      <c r="W31" s="52" t="str">
        <f t="shared" si="0"/>
        <v>NC</v>
      </c>
      <c r="X31" s="18" t="str">
        <f t="shared" si="1"/>
        <v>NC</v>
      </c>
      <c r="Y31" s="18" t="str">
        <f t="shared" si="2"/>
        <v>NC</v>
      </c>
      <c r="Z31" s="18" t="str">
        <f t="shared" si="3"/>
        <v>NC</v>
      </c>
      <c r="AA31" s="18" t="str">
        <f t="shared" si="4"/>
        <v>NC</v>
      </c>
      <c r="AB31" s="18" t="str">
        <f t="shared" si="5"/>
        <v>NC</v>
      </c>
      <c r="AC31" s="18" t="str">
        <f t="shared" si="6"/>
        <v>NC</v>
      </c>
      <c r="AE31" s="4" t="str">
        <f t="shared" si="7"/>
        <v>NC</v>
      </c>
      <c r="AF31" s="4" t="str">
        <f t="shared" si="8"/>
        <v>NC</v>
      </c>
      <c r="AG31" s="4" t="str">
        <f t="shared" si="9"/>
        <v>NC</v>
      </c>
      <c r="AH31" s="4" t="str">
        <f t="shared" si="10"/>
        <v>NC</v>
      </c>
      <c r="AI31" s="4" t="str">
        <f t="shared" si="11"/>
        <v>NC</v>
      </c>
      <c r="AJ31" s="4" t="str">
        <f t="shared" si="12"/>
        <v>NC</v>
      </c>
      <c r="AK31" s="4" t="str">
        <f t="shared" si="13"/>
        <v>NC</v>
      </c>
      <c r="AM31" s="46">
        <f t="shared" si="14"/>
        <v>4.4449191489628708E-4</v>
      </c>
      <c r="AP31" s="69" t="s">
        <v>643</v>
      </c>
      <c r="AQ31" s="69" t="s">
        <v>643</v>
      </c>
      <c r="AS31" s="115" t="s">
        <v>1167</v>
      </c>
      <c r="AT31" s="114" t="s">
        <v>1396</v>
      </c>
      <c r="AU31" s="114" t="s">
        <v>1182</v>
      </c>
    </row>
    <row r="32" spans="1:47" s="24" customFormat="1" ht="14.4" customHeight="1" x14ac:dyDescent="0.3">
      <c r="A32" s="16" t="s">
        <v>784</v>
      </c>
      <c r="B32" s="16" t="s">
        <v>1064</v>
      </c>
      <c r="C32" s="2" t="s">
        <v>511</v>
      </c>
      <c r="D32" s="16" t="s">
        <v>46</v>
      </c>
      <c r="E32" s="16" t="s">
        <v>1004</v>
      </c>
      <c r="F32" s="2" t="s">
        <v>1003</v>
      </c>
      <c r="G32" s="60"/>
      <c r="H32" s="60" t="s">
        <v>30</v>
      </c>
      <c r="I32" s="38">
        <v>46550000</v>
      </c>
      <c r="J32" s="60">
        <v>2019</v>
      </c>
      <c r="K32" s="83"/>
      <c r="L32" s="55" t="s">
        <v>1022</v>
      </c>
      <c r="M32" s="16"/>
      <c r="N32" s="84" t="s">
        <v>596</v>
      </c>
      <c r="O32" s="16"/>
      <c r="P32" s="18" t="s">
        <v>30</v>
      </c>
      <c r="Q32" s="18" t="s">
        <v>30</v>
      </c>
      <c r="R32" s="18" t="s">
        <v>30</v>
      </c>
      <c r="S32" s="22" t="s">
        <v>30</v>
      </c>
      <c r="T32" s="18" t="s">
        <v>30</v>
      </c>
      <c r="U32" s="18" t="s">
        <v>30</v>
      </c>
      <c r="V32" s="22" t="s">
        <v>30</v>
      </c>
      <c r="W32" s="52" t="str">
        <f t="shared" si="0"/>
        <v>NC</v>
      </c>
      <c r="X32" s="18" t="str">
        <f t="shared" si="1"/>
        <v>NC</v>
      </c>
      <c r="Y32" s="18" t="str">
        <f t="shared" si="2"/>
        <v>NC</v>
      </c>
      <c r="Z32" s="18" t="str">
        <f t="shared" si="3"/>
        <v>NC</v>
      </c>
      <c r="AA32" s="18" t="str">
        <f t="shared" si="4"/>
        <v>NC</v>
      </c>
      <c r="AB32" s="18" t="str">
        <f t="shared" si="5"/>
        <v>NC</v>
      </c>
      <c r="AC32" s="18" t="str">
        <f t="shared" si="6"/>
        <v>NC</v>
      </c>
      <c r="AE32" s="16" t="str">
        <f t="shared" si="7"/>
        <v>NC</v>
      </c>
      <c r="AF32" s="16" t="str">
        <f t="shared" si="8"/>
        <v>NC</v>
      </c>
      <c r="AG32" s="16" t="str">
        <f t="shared" si="9"/>
        <v>NC</v>
      </c>
      <c r="AH32" s="16" t="str">
        <f t="shared" si="10"/>
        <v>NC</v>
      </c>
      <c r="AI32" s="16" t="str">
        <f t="shared" si="11"/>
        <v>NC</v>
      </c>
      <c r="AJ32" s="16" t="str">
        <f t="shared" si="12"/>
        <v>NC</v>
      </c>
      <c r="AK32" s="16" t="str">
        <f t="shared" si="13"/>
        <v>NC</v>
      </c>
      <c r="AM32" s="58">
        <f t="shared" si="14"/>
        <v>1.7691572873895127E-3</v>
      </c>
      <c r="AP32" s="69" t="s">
        <v>643</v>
      </c>
      <c r="AQ32" s="69" t="s">
        <v>643</v>
      </c>
      <c r="AS32" s="115" t="s">
        <v>1168</v>
      </c>
      <c r="AT32" s="115"/>
      <c r="AU32" s="115"/>
    </row>
    <row r="33" spans="1:47" ht="14.4" customHeight="1" x14ac:dyDescent="0.3">
      <c r="A33" s="3" t="s">
        <v>177</v>
      </c>
      <c r="B33" s="2" t="s">
        <v>1065</v>
      </c>
      <c r="C33" s="3" t="s">
        <v>512</v>
      </c>
      <c r="D33" s="4" t="s">
        <v>46</v>
      </c>
      <c r="E33" s="4"/>
      <c r="F33" s="3" t="s">
        <v>211</v>
      </c>
      <c r="G33" s="60"/>
      <c r="H33" s="73" t="s">
        <v>30</v>
      </c>
      <c r="I33" s="12">
        <v>48232518.210000001</v>
      </c>
      <c r="J33" s="61">
        <v>2018</v>
      </c>
      <c r="K33" s="78">
        <v>45139</v>
      </c>
      <c r="L33" s="87">
        <v>43952</v>
      </c>
      <c r="M33" s="47"/>
      <c r="N33" s="56" t="s">
        <v>596</v>
      </c>
      <c r="O33" s="80">
        <v>293</v>
      </c>
      <c r="P33" s="18" t="s">
        <v>30</v>
      </c>
      <c r="Q33" s="20">
        <v>43818</v>
      </c>
      <c r="R33" s="20">
        <v>43881</v>
      </c>
      <c r="S33" s="21" t="s">
        <v>30</v>
      </c>
      <c r="T33" s="18" t="s">
        <v>30</v>
      </c>
      <c r="U33" s="18" t="s">
        <v>30</v>
      </c>
      <c r="V33" s="22" t="s">
        <v>30</v>
      </c>
      <c r="W33" s="52" t="str">
        <f t="shared" si="0"/>
        <v>NC</v>
      </c>
      <c r="X33" s="18">
        <f t="shared" si="1"/>
        <v>43999</v>
      </c>
      <c r="Y33" s="18">
        <f t="shared" si="2"/>
        <v>44246</v>
      </c>
      <c r="Z33" s="18" t="str">
        <f t="shared" si="3"/>
        <v>NC</v>
      </c>
      <c r="AA33" s="18" t="str">
        <f t="shared" si="4"/>
        <v>NC</v>
      </c>
      <c r="AB33" s="18" t="str">
        <f t="shared" si="5"/>
        <v>NC</v>
      </c>
      <c r="AC33" s="18" t="str">
        <f t="shared" si="6"/>
        <v>NC</v>
      </c>
      <c r="AE33" s="4" t="str">
        <f t="shared" si="7"/>
        <v>NC</v>
      </c>
      <c r="AF33" s="4">
        <f ca="1">IF(X33="NC","NC",IF(X33="erreur","erreur",X33-$F$3))</f>
        <v>-1839</v>
      </c>
      <c r="AG33" s="4">
        <f t="shared" ca="1" si="9"/>
        <v>-1592</v>
      </c>
      <c r="AH33" s="4" t="str">
        <f t="shared" si="10"/>
        <v>NC</v>
      </c>
      <c r="AI33" s="4" t="str">
        <f t="shared" si="11"/>
        <v>NC</v>
      </c>
      <c r="AJ33" s="4" t="str">
        <f t="shared" si="12"/>
        <v>NC</v>
      </c>
      <c r="AK33" s="4" t="str">
        <f t="shared" si="13"/>
        <v>NC</v>
      </c>
      <c r="AL33" s="24"/>
      <c r="AM33" s="46">
        <f t="shared" si="14"/>
        <v>4.6105299740715989E-3</v>
      </c>
      <c r="AN33" s="15"/>
      <c r="AP33" s="69" t="s">
        <v>643</v>
      </c>
      <c r="AQ33" s="69" t="s">
        <v>643</v>
      </c>
      <c r="AS33" s="114" t="s">
        <v>1169</v>
      </c>
      <c r="AT33" s="114" t="s">
        <v>1183</v>
      </c>
      <c r="AU33" s="114" t="s">
        <v>1184</v>
      </c>
    </row>
    <row r="34" spans="1:47" s="24" customFormat="1" x14ac:dyDescent="0.3">
      <c r="A34" s="3" t="s">
        <v>176</v>
      </c>
      <c r="B34" s="2" t="s">
        <v>1065</v>
      </c>
      <c r="C34" s="3" t="s">
        <v>512</v>
      </c>
      <c r="D34" s="4" t="s">
        <v>145</v>
      </c>
      <c r="E34" s="4"/>
      <c r="F34" s="3" t="s">
        <v>212</v>
      </c>
      <c r="G34" s="60"/>
      <c r="H34" s="73" t="s">
        <v>30</v>
      </c>
      <c r="I34" s="12">
        <v>48232518.210000001</v>
      </c>
      <c r="J34" s="61">
        <v>2018</v>
      </c>
      <c r="K34" s="78">
        <v>45170</v>
      </c>
      <c r="L34" s="87">
        <v>43983</v>
      </c>
      <c r="M34" s="47"/>
      <c r="N34" s="56" t="s">
        <v>596</v>
      </c>
      <c r="O34" s="80">
        <v>277</v>
      </c>
      <c r="P34" s="18" t="s">
        <v>30</v>
      </c>
      <c r="Q34" s="20">
        <v>43844</v>
      </c>
      <c r="R34" s="20">
        <v>43704</v>
      </c>
      <c r="S34" s="21" t="s">
        <v>30</v>
      </c>
      <c r="T34" s="18" t="s">
        <v>30</v>
      </c>
      <c r="U34" s="18" t="s">
        <v>30</v>
      </c>
      <c r="V34" s="22" t="s">
        <v>30</v>
      </c>
      <c r="W34" s="52" t="str">
        <f t="shared" si="0"/>
        <v>NC</v>
      </c>
      <c r="X34" s="18">
        <f t="shared" si="1"/>
        <v>44025</v>
      </c>
      <c r="Y34" s="18">
        <f t="shared" si="2"/>
        <v>44069</v>
      </c>
      <c r="Z34" s="18" t="str">
        <f t="shared" si="3"/>
        <v>NC</v>
      </c>
      <c r="AA34" s="18" t="str">
        <f t="shared" si="4"/>
        <v>NC</v>
      </c>
      <c r="AB34" s="18" t="str">
        <f t="shared" si="5"/>
        <v>NC</v>
      </c>
      <c r="AC34" s="18" t="str">
        <f t="shared" si="6"/>
        <v>NC</v>
      </c>
      <c r="AD34"/>
      <c r="AE34" s="4" t="str">
        <f t="shared" si="7"/>
        <v>NC</v>
      </c>
      <c r="AF34" s="4">
        <f t="shared" ca="1" si="8"/>
        <v>-1813</v>
      </c>
      <c r="AG34" s="4">
        <f t="shared" ca="1" si="9"/>
        <v>-1769</v>
      </c>
      <c r="AH34" s="4" t="str">
        <f t="shared" si="10"/>
        <v>NC</v>
      </c>
      <c r="AI34" s="4" t="str">
        <f t="shared" si="11"/>
        <v>NC</v>
      </c>
      <c r="AJ34" s="4" t="str">
        <f t="shared" si="12"/>
        <v>NC</v>
      </c>
      <c r="AK34" s="4" t="str">
        <f t="shared" si="13"/>
        <v>NC</v>
      </c>
      <c r="AM34" s="46">
        <f t="shared" si="14"/>
        <v>4.6105299740715989E-3</v>
      </c>
      <c r="AN34" s="15"/>
      <c r="AO34"/>
      <c r="AP34" s="69" t="s">
        <v>643</v>
      </c>
      <c r="AQ34" s="69" t="s">
        <v>643</v>
      </c>
      <c r="AR34"/>
      <c r="AS34" s="114" t="s">
        <v>1169</v>
      </c>
      <c r="AT34" s="114" t="s">
        <v>1183</v>
      </c>
      <c r="AU34" s="114" t="s">
        <v>1184</v>
      </c>
    </row>
    <row r="35" spans="1:47" s="24" customFormat="1" ht="14.4" customHeight="1" x14ac:dyDescent="0.3">
      <c r="A35" s="3" t="s">
        <v>60</v>
      </c>
      <c r="B35" s="2" t="s">
        <v>1066</v>
      </c>
      <c r="C35" s="3" t="s">
        <v>513</v>
      </c>
      <c r="D35" s="4" t="s">
        <v>357</v>
      </c>
      <c r="E35" s="4"/>
      <c r="F35" s="3" t="s">
        <v>213</v>
      </c>
      <c r="G35" s="60"/>
      <c r="H35" s="73" t="s">
        <v>30</v>
      </c>
      <c r="I35" s="12">
        <v>48232518.210000001</v>
      </c>
      <c r="J35" s="61">
        <v>2011</v>
      </c>
      <c r="K35" s="78">
        <v>44013</v>
      </c>
      <c r="L35" s="87">
        <v>43983</v>
      </c>
      <c r="M35" s="47"/>
      <c r="N35" s="56" t="s">
        <v>596</v>
      </c>
      <c r="O35" s="80"/>
      <c r="P35" s="18" t="s">
        <v>30</v>
      </c>
      <c r="Q35" s="19" t="s">
        <v>30</v>
      </c>
      <c r="R35" s="20">
        <v>43854</v>
      </c>
      <c r="S35" s="21" t="s">
        <v>30</v>
      </c>
      <c r="T35" s="18" t="s">
        <v>30</v>
      </c>
      <c r="U35" s="18" t="s">
        <v>30</v>
      </c>
      <c r="V35" s="22" t="s">
        <v>30</v>
      </c>
      <c r="W35" s="52" t="str">
        <f t="shared" si="0"/>
        <v>NC</v>
      </c>
      <c r="X35" s="18" t="str">
        <f t="shared" si="1"/>
        <v>NC</v>
      </c>
      <c r="Y35" s="18">
        <f t="shared" si="2"/>
        <v>44219</v>
      </c>
      <c r="Z35" s="18" t="str">
        <f t="shared" si="3"/>
        <v>NC</v>
      </c>
      <c r="AA35" s="18" t="str">
        <f t="shared" si="4"/>
        <v>NC</v>
      </c>
      <c r="AB35" s="18" t="str">
        <f t="shared" si="5"/>
        <v>NC</v>
      </c>
      <c r="AC35" s="18" t="str">
        <f t="shared" si="6"/>
        <v>NC</v>
      </c>
      <c r="AD35"/>
      <c r="AE35" s="4" t="str">
        <f t="shared" si="7"/>
        <v>NC</v>
      </c>
      <c r="AF35" s="4" t="str">
        <f t="shared" si="8"/>
        <v>NC</v>
      </c>
      <c r="AG35" s="4">
        <f t="shared" ca="1" si="9"/>
        <v>-1619</v>
      </c>
      <c r="AH35" s="4" t="str">
        <f t="shared" si="10"/>
        <v>NC</v>
      </c>
      <c r="AI35" s="4" t="str">
        <f t="shared" si="11"/>
        <v>NC</v>
      </c>
      <c r="AJ35" s="4" t="str">
        <f t="shared" si="12"/>
        <v>NC</v>
      </c>
      <c r="AK35" s="4" t="str">
        <f t="shared" si="13"/>
        <v>NC</v>
      </c>
      <c r="AM35" s="46">
        <f t="shared" si="14"/>
        <v>2.4052523840637625E-2</v>
      </c>
      <c r="AN35" s="15"/>
      <c r="AO35"/>
      <c r="AP35" s="69" t="s">
        <v>643</v>
      </c>
      <c r="AQ35" s="69" t="s">
        <v>643</v>
      </c>
      <c r="AR35"/>
      <c r="AS35" s="114" t="s">
        <v>1169</v>
      </c>
      <c r="AT35" s="114" t="s">
        <v>1183</v>
      </c>
      <c r="AU35" s="114" t="s">
        <v>1185</v>
      </c>
    </row>
    <row r="36" spans="1:47" x14ac:dyDescent="0.3">
      <c r="A36" s="16" t="s">
        <v>374</v>
      </c>
      <c r="B36" s="2" t="s">
        <v>1066</v>
      </c>
      <c r="C36" s="2" t="s">
        <v>513</v>
      </c>
      <c r="D36" s="16" t="s">
        <v>145</v>
      </c>
      <c r="E36" s="16"/>
      <c r="F36" s="2" t="s">
        <v>685</v>
      </c>
      <c r="G36" s="60"/>
      <c r="H36" s="73" t="s">
        <v>30</v>
      </c>
      <c r="I36" s="12">
        <v>48232518.210000001</v>
      </c>
      <c r="J36" s="60">
        <v>2015</v>
      </c>
      <c r="K36" s="83"/>
      <c r="L36" s="104">
        <v>44166</v>
      </c>
      <c r="M36" s="16"/>
      <c r="N36" s="84" t="s">
        <v>596</v>
      </c>
      <c r="O36" s="16"/>
      <c r="P36" s="18" t="s">
        <v>30</v>
      </c>
      <c r="Q36" s="20">
        <v>43886</v>
      </c>
      <c r="R36" s="20">
        <v>43714</v>
      </c>
      <c r="S36" s="22" t="s">
        <v>30</v>
      </c>
      <c r="T36" s="18" t="s">
        <v>30</v>
      </c>
      <c r="U36" s="18" t="s">
        <v>30</v>
      </c>
      <c r="V36" s="22" t="s">
        <v>30</v>
      </c>
      <c r="W36" s="52" t="str">
        <f t="shared" si="0"/>
        <v>NC</v>
      </c>
      <c r="X36" s="18">
        <f t="shared" si="1"/>
        <v>44067</v>
      </c>
      <c r="Y36" s="18">
        <f t="shared" si="2"/>
        <v>44079</v>
      </c>
      <c r="Z36" s="18" t="str">
        <f t="shared" si="3"/>
        <v>NC</v>
      </c>
      <c r="AA36" s="18" t="str">
        <f t="shared" si="4"/>
        <v>NC</v>
      </c>
      <c r="AB36" s="18" t="str">
        <f t="shared" si="5"/>
        <v>NC</v>
      </c>
      <c r="AC36" s="18" t="str">
        <f t="shared" si="6"/>
        <v>NC</v>
      </c>
      <c r="AD36" s="24"/>
      <c r="AE36" s="4" t="str">
        <f t="shared" si="7"/>
        <v>NC</v>
      </c>
      <c r="AF36" s="4">
        <f t="shared" ca="1" si="8"/>
        <v>-1771</v>
      </c>
      <c r="AG36" s="4">
        <f t="shared" ca="1" si="9"/>
        <v>-1759</v>
      </c>
      <c r="AH36" s="4" t="str">
        <f t="shared" si="10"/>
        <v>NC</v>
      </c>
      <c r="AI36" s="4" t="str">
        <f t="shared" si="11"/>
        <v>NC</v>
      </c>
      <c r="AJ36" s="4" t="str">
        <f t="shared" si="12"/>
        <v>NC</v>
      </c>
      <c r="AK36" s="4" t="str">
        <f t="shared" si="13"/>
        <v>NC</v>
      </c>
      <c r="AL36" s="24"/>
      <c r="AM36" s="46">
        <f t="shared" si="14"/>
        <v>1.2942813059742753E-2</v>
      </c>
      <c r="AN36" s="24"/>
      <c r="AO36" s="24"/>
      <c r="AP36" s="69" t="s">
        <v>643</v>
      </c>
      <c r="AQ36" s="69" t="s">
        <v>643</v>
      </c>
      <c r="AR36" s="24"/>
      <c r="AS36" s="115" t="s">
        <v>1169</v>
      </c>
      <c r="AT36" s="114" t="s">
        <v>1183</v>
      </c>
      <c r="AU36" s="114" t="s">
        <v>1186</v>
      </c>
    </row>
    <row r="37" spans="1:47" s="24" customFormat="1" ht="14.4" customHeight="1" x14ac:dyDescent="0.3">
      <c r="A37" s="3" t="s">
        <v>178</v>
      </c>
      <c r="B37" s="2" t="s">
        <v>1067</v>
      </c>
      <c r="C37" s="3" t="s">
        <v>514</v>
      </c>
      <c r="D37" s="4" t="s">
        <v>46</v>
      </c>
      <c r="E37" s="4"/>
      <c r="F37" s="3" t="s">
        <v>214</v>
      </c>
      <c r="G37" s="60"/>
      <c r="H37" s="73" t="s">
        <v>30</v>
      </c>
      <c r="I37" s="12">
        <v>95900913.400000006</v>
      </c>
      <c r="J37" s="61">
        <v>2018</v>
      </c>
      <c r="K37" s="78">
        <v>45139</v>
      </c>
      <c r="L37" s="87">
        <v>43922</v>
      </c>
      <c r="M37" s="47"/>
      <c r="N37" s="56" t="s">
        <v>596</v>
      </c>
      <c r="O37" s="80">
        <v>548</v>
      </c>
      <c r="P37" s="18" t="s">
        <v>30</v>
      </c>
      <c r="Q37" s="20">
        <v>43818</v>
      </c>
      <c r="R37" s="20">
        <v>43752</v>
      </c>
      <c r="S37" s="21" t="s">
        <v>30</v>
      </c>
      <c r="T37" s="18" t="s">
        <v>30</v>
      </c>
      <c r="U37" s="18" t="s">
        <v>30</v>
      </c>
      <c r="V37" s="22" t="s">
        <v>30</v>
      </c>
      <c r="W37" s="52" t="str">
        <f t="shared" si="0"/>
        <v>NC</v>
      </c>
      <c r="X37" s="18">
        <f t="shared" si="1"/>
        <v>43999</v>
      </c>
      <c r="Y37" s="18">
        <f t="shared" si="2"/>
        <v>44117</v>
      </c>
      <c r="Z37" s="18" t="str">
        <f t="shared" si="3"/>
        <v>NC</v>
      </c>
      <c r="AA37" s="18" t="str">
        <f t="shared" si="4"/>
        <v>NC</v>
      </c>
      <c r="AB37" s="18" t="str">
        <f t="shared" si="5"/>
        <v>NC</v>
      </c>
      <c r="AC37" s="18" t="str">
        <f t="shared" si="6"/>
        <v>NC</v>
      </c>
      <c r="AD37"/>
      <c r="AE37" s="4" t="str">
        <f t="shared" si="7"/>
        <v>NC</v>
      </c>
      <c r="AF37" s="4">
        <f t="shared" ca="1" si="8"/>
        <v>-1839</v>
      </c>
      <c r="AG37" s="4">
        <f t="shared" ca="1" si="9"/>
        <v>-1721</v>
      </c>
      <c r="AH37" s="4" t="str">
        <f t="shared" si="10"/>
        <v>NC</v>
      </c>
      <c r="AI37" s="4" t="str">
        <f t="shared" si="11"/>
        <v>NC</v>
      </c>
      <c r="AJ37" s="4" t="str">
        <f t="shared" si="12"/>
        <v>NC</v>
      </c>
      <c r="AK37" s="4" t="str">
        <f t="shared" si="13"/>
        <v>NC</v>
      </c>
      <c r="AM37" s="46">
        <f t="shared" si="14"/>
        <v>9.1671356209610741E-3</v>
      </c>
      <c r="AN37" s="15"/>
      <c r="AO37"/>
      <c r="AP37" s="69" t="s">
        <v>643</v>
      </c>
      <c r="AQ37" s="69" t="s">
        <v>643</v>
      </c>
      <c r="AR37"/>
      <c r="AS37" s="114" t="s">
        <v>1169</v>
      </c>
      <c r="AT37" s="114" t="s">
        <v>1187</v>
      </c>
      <c r="AU37" s="114" t="s">
        <v>1188</v>
      </c>
    </row>
    <row r="38" spans="1:47" ht="14.4" customHeight="1" x14ac:dyDescent="0.3">
      <c r="A38" s="2" t="s">
        <v>179</v>
      </c>
      <c r="B38" s="2" t="s">
        <v>1067</v>
      </c>
      <c r="C38" s="3" t="s">
        <v>514</v>
      </c>
      <c r="D38" s="16" t="s">
        <v>46</v>
      </c>
      <c r="E38" s="16"/>
      <c r="F38" s="3" t="s">
        <v>646</v>
      </c>
      <c r="G38" s="60"/>
      <c r="H38" s="73" t="s">
        <v>30</v>
      </c>
      <c r="I38" s="12">
        <v>95900913.400000006</v>
      </c>
      <c r="J38" s="61">
        <v>2018</v>
      </c>
      <c r="K38" s="78">
        <v>45292</v>
      </c>
      <c r="L38" s="87">
        <v>43952</v>
      </c>
      <c r="M38" s="38"/>
      <c r="N38" s="56" t="s">
        <v>596</v>
      </c>
      <c r="O38" s="81">
        <v>21</v>
      </c>
      <c r="P38" s="18" t="s">
        <v>30</v>
      </c>
      <c r="Q38" s="20">
        <v>43818</v>
      </c>
      <c r="R38" s="20">
        <v>43813</v>
      </c>
      <c r="S38" s="21" t="s">
        <v>30</v>
      </c>
      <c r="T38" s="18" t="s">
        <v>30</v>
      </c>
      <c r="U38" s="18" t="s">
        <v>30</v>
      </c>
      <c r="V38" s="22" t="s">
        <v>30</v>
      </c>
      <c r="W38" s="52" t="str">
        <f t="shared" ref="W38:W69" si="15">IF(P38="NC","NC",IF(P38="","erreur",P38+365))</f>
        <v>NC</v>
      </c>
      <c r="X38" s="18">
        <f t="shared" ref="X38:X69" si="16">IF(Q38="NC","NC",IF(Q38="","erreur",Q38+181))</f>
        <v>43999</v>
      </c>
      <c r="Y38" s="18">
        <f t="shared" ref="Y38:Y69" si="17">IF(R38="NC","NC",IF(R38="","erreur",R38+365))</f>
        <v>44178</v>
      </c>
      <c r="Z38" s="18" t="str">
        <f t="shared" ref="Z38:Z69" si="18">IF(S38="NC","NC",IF(S38="","erreur",S38+3650))</f>
        <v>NC</v>
      </c>
      <c r="AA38" s="18" t="str">
        <f t="shared" ref="AA38:AA69" si="19">IF(T38="NC","NC",IF(T38="","erreur",T38+365))</f>
        <v>NC</v>
      </c>
      <c r="AB38" s="18" t="str">
        <f t="shared" ref="AB38:AB69" si="20">IF(U38="NC","NC",IF(U38="","erreur",U38+365))</f>
        <v>NC</v>
      </c>
      <c r="AC38" s="18" t="str">
        <f t="shared" ref="AC38:AC69" si="21">IF(V38="NC","NC",IF(V38="","erreur",V38+730))</f>
        <v>NC</v>
      </c>
      <c r="AE38" s="4" t="str">
        <f t="shared" ref="AE38:AE69" si="22">IF(W38="NC","NC",IF(W38="erreur","erreur",W38-$F$3))</f>
        <v>NC</v>
      </c>
      <c r="AF38" s="4">
        <f t="shared" ref="AF38:AF69" ca="1" si="23">IF(X38="NC","NC",IF(X38="erreur","erreur",X38-$F$3))</f>
        <v>-1839</v>
      </c>
      <c r="AG38" s="4">
        <f t="shared" ref="AG38:AG69" ca="1" si="24">IF(Y38="NC","NC",IF(Y38="erreur","erreur",Y38-$F$3))</f>
        <v>-1660</v>
      </c>
      <c r="AH38" s="4" t="str">
        <f t="shared" ref="AH38:AH69" si="25">IF(Z38="NC","NC",IF(Z38="erreur","erreur",Z38-$F$3))</f>
        <v>NC</v>
      </c>
      <c r="AI38" s="4" t="str">
        <f t="shared" ref="AI38:AI69" si="26">IF(AA38="NC","NC",IF(AA38="erreur","erreur",AA38-$F$3))</f>
        <v>NC</v>
      </c>
      <c r="AJ38" s="4" t="str">
        <f t="shared" ref="AJ38:AJ69" si="27">IF(AB38="NC","NC",IF(AB38="erreur","erreur",AB38-$F$3))</f>
        <v>NC</v>
      </c>
      <c r="AK38" s="4" t="str">
        <f t="shared" ref="AK38:AK69" si="28">IF(AC38="NC","NC",IF(AC38="erreur","erreur",AC38-$F$3))</f>
        <v>NC</v>
      </c>
      <c r="AL38" s="24"/>
      <c r="AM38" s="46">
        <f t="shared" ref="AM38:AM69" si="29">I38*($AM$3-J38)/$I$4</f>
        <v>9.1671356209610741E-3</v>
      </c>
      <c r="AN38" s="48"/>
      <c r="AP38" s="69" t="s">
        <v>643</v>
      </c>
      <c r="AQ38" s="69" t="s">
        <v>643</v>
      </c>
      <c r="AS38" s="114" t="s">
        <v>1169</v>
      </c>
      <c r="AT38" s="114" t="s">
        <v>1187</v>
      </c>
      <c r="AU38" s="114" t="s">
        <v>1188</v>
      </c>
    </row>
    <row r="39" spans="1:47" s="24" customFormat="1" ht="14.4" customHeight="1" x14ac:dyDescent="0.3">
      <c r="A39" s="3" t="s">
        <v>61</v>
      </c>
      <c r="B39" s="2" t="s">
        <v>1068</v>
      </c>
      <c r="C39" s="3" t="s">
        <v>515</v>
      </c>
      <c r="D39" s="4" t="s">
        <v>145</v>
      </c>
      <c r="E39" s="4"/>
      <c r="F39" s="3" t="s">
        <v>215</v>
      </c>
      <c r="G39" s="60"/>
      <c r="H39" s="73" t="s">
        <v>30</v>
      </c>
      <c r="I39" s="12">
        <v>124631830</v>
      </c>
      <c r="J39" s="61">
        <v>2011</v>
      </c>
      <c r="K39" s="79" t="s">
        <v>609</v>
      </c>
      <c r="L39" s="87">
        <v>43952</v>
      </c>
      <c r="M39" s="47"/>
      <c r="N39" s="56" t="s">
        <v>596</v>
      </c>
      <c r="O39" s="80">
        <v>7554</v>
      </c>
      <c r="P39" s="18" t="s">
        <v>30</v>
      </c>
      <c r="Q39" s="20">
        <v>43851</v>
      </c>
      <c r="R39" s="20">
        <v>43725</v>
      </c>
      <c r="S39" s="21" t="s">
        <v>30</v>
      </c>
      <c r="T39" s="18" t="s">
        <v>30</v>
      </c>
      <c r="U39" s="18" t="s">
        <v>30</v>
      </c>
      <c r="V39" s="22" t="s">
        <v>30</v>
      </c>
      <c r="W39" s="52" t="str">
        <f t="shared" si="15"/>
        <v>NC</v>
      </c>
      <c r="X39" s="18">
        <f t="shared" si="16"/>
        <v>44032</v>
      </c>
      <c r="Y39" s="18">
        <f t="shared" si="17"/>
        <v>44090</v>
      </c>
      <c r="Z39" s="18" t="str">
        <f t="shared" si="18"/>
        <v>NC</v>
      </c>
      <c r="AA39" s="18" t="str">
        <f t="shared" si="19"/>
        <v>NC</v>
      </c>
      <c r="AB39" s="18" t="str">
        <f t="shared" si="20"/>
        <v>NC</v>
      </c>
      <c r="AC39" s="18" t="str">
        <f t="shared" si="21"/>
        <v>NC</v>
      </c>
      <c r="AD39"/>
      <c r="AE39" s="4" t="str">
        <f t="shared" si="22"/>
        <v>NC</v>
      </c>
      <c r="AF39" s="4">
        <f t="shared" ca="1" si="23"/>
        <v>-1806</v>
      </c>
      <c r="AG39" s="4">
        <f t="shared" ca="1" si="24"/>
        <v>-1748</v>
      </c>
      <c r="AH39" s="4" t="str">
        <f t="shared" si="25"/>
        <v>NC</v>
      </c>
      <c r="AI39" s="4" t="str">
        <f t="shared" si="26"/>
        <v>NC</v>
      </c>
      <c r="AJ39" s="4" t="str">
        <f t="shared" si="27"/>
        <v>NC</v>
      </c>
      <c r="AK39" s="4" t="str">
        <f t="shared" si="28"/>
        <v>NC</v>
      </c>
      <c r="AM39" s="46">
        <f t="shared" si="29"/>
        <v>6.2151224394412466E-2</v>
      </c>
      <c r="AN39" s="15"/>
      <c r="AO39"/>
      <c r="AP39" s="69" t="s">
        <v>643</v>
      </c>
      <c r="AQ39" s="69" t="s">
        <v>643</v>
      </c>
      <c r="AR39"/>
      <c r="AS39" s="114" t="s">
        <v>1169</v>
      </c>
      <c r="AT39" s="114" t="s">
        <v>1189</v>
      </c>
      <c r="AU39" s="114" t="s">
        <v>1190</v>
      </c>
    </row>
    <row r="40" spans="1:47" ht="14.4" customHeight="1" x14ac:dyDescent="0.3">
      <c r="A40" s="16" t="s">
        <v>639</v>
      </c>
      <c r="B40" s="16" t="s">
        <v>1069</v>
      </c>
      <c r="C40" s="2" t="s">
        <v>515</v>
      </c>
      <c r="D40" s="16" t="s">
        <v>357</v>
      </c>
      <c r="E40" s="16"/>
      <c r="F40" s="2" t="s">
        <v>860</v>
      </c>
      <c r="G40" s="60"/>
      <c r="H40" s="60" t="s">
        <v>30</v>
      </c>
      <c r="I40" s="12">
        <v>214740761.16226</v>
      </c>
      <c r="J40" s="60">
        <v>2012</v>
      </c>
      <c r="K40" s="83"/>
      <c r="L40" s="104">
        <v>43862</v>
      </c>
      <c r="M40" s="16"/>
      <c r="N40" s="84" t="s">
        <v>595</v>
      </c>
      <c r="O40" s="16"/>
      <c r="P40" s="18" t="s">
        <v>30</v>
      </c>
      <c r="Q40" s="18" t="s">
        <v>30</v>
      </c>
      <c r="R40" s="20">
        <v>43761</v>
      </c>
      <c r="S40" s="22" t="s">
        <v>30</v>
      </c>
      <c r="T40" s="18" t="s">
        <v>30</v>
      </c>
      <c r="U40" s="18" t="s">
        <v>30</v>
      </c>
      <c r="V40" s="22" t="s">
        <v>30</v>
      </c>
      <c r="W40" s="52" t="str">
        <f t="shared" si="15"/>
        <v>NC</v>
      </c>
      <c r="X40" s="18" t="str">
        <f t="shared" si="16"/>
        <v>NC</v>
      </c>
      <c r="Y40" s="18">
        <f t="shared" si="17"/>
        <v>44126</v>
      </c>
      <c r="Z40" s="18" t="str">
        <f t="shared" si="18"/>
        <v>NC</v>
      </c>
      <c r="AA40" s="18" t="str">
        <f t="shared" si="19"/>
        <v>NC</v>
      </c>
      <c r="AB40" s="18" t="str">
        <f t="shared" si="20"/>
        <v>NC</v>
      </c>
      <c r="AC40" s="18" t="str">
        <f t="shared" si="21"/>
        <v>NC</v>
      </c>
      <c r="AD40" s="24"/>
      <c r="AE40" s="4" t="str">
        <f t="shared" si="22"/>
        <v>NC</v>
      </c>
      <c r="AF40" s="4" t="str">
        <f t="shared" si="23"/>
        <v>NC</v>
      </c>
      <c r="AG40" s="4">
        <f t="shared" ca="1" si="24"/>
        <v>-1712</v>
      </c>
      <c r="AH40" s="4" t="str">
        <f t="shared" si="25"/>
        <v>NC</v>
      </c>
      <c r="AI40" s="4" t="str">
        <f t="shared" si="26"/>
        <v>NC</v>
      </c>
      <c r="AJ40" s="4" t="str">
        <f t="shared" si="27"/>
        <v>NC</v>
      </c>
      <c r="AK40" s="4" t="str">
        <f t="shared" si="28"/>
        <v>NC</v>
      </c>
      <c r="AL40" s="24"/>
      <c r="AM40" s="58">
        <f t="shared" si="29"/>
        <v>9.472095817545842E-2</v>
      </c>
      <c r="AN40" s="24"/>
      <c r="AO40" s="24"/>
      <c r="AP40" s="69" t="s">
        <v>643</v>
      </c>
      <c r="AQ40" s="69" t="s">
        <v>643</v>
      </c>
      <c r="AR40" s="24"/>
      <c r="AS40" s="115" t="s">
        <v>1169</v>
      </c>
      <c r="AT40" s="114" t="s">
        <v>1189</v>
      </c>
      <c r="AU40" s="114" t="s">
        <v>1191</v>
      </c>
    </row>
    <row r="41" spans="1:47" ht="14.4" customHeight="1" x14ac:dyDescent="0.3">
      <c r="A41" s="3" t="s">
        <v>62</v>
      </c>
      <c r="B41" s="2" t="s">
        <v>1070</v>
      </c>
      <c r="C41" s="3" t="s">
        <v>515</v>
      </c>
      <c r="D41" s="4" t="s">
        <v>357</v>
      </c>
      <c r="E41" s="4"/>
      <c r="F41" s="3" t="s">
        <v>216</v>
      </c>
      <c r="G41" s="60"/>
      <c r="H41" s="73" t="s">
        <v>30</v>
      </c>
      <c r="I41" s="13">
        <v>124631830</v>
      </c>
      <c r="J41" s="62">
        <v>2014</v>
      </c>
      <c r="K41" s="78">
        <v>43678</v>
      </c>
      <c r="L41" s="87">
        <v>43952</v>
      </c>
      <c r="M41" s="12"/>
      <c r="N41" s="56" t="s">
        <v>596</v>
      </c>
      <c r="O41" s="80">
        <v>4292</v>
      </c>
      <c r="P41" s="18" t="s">
        <v>30</v>
      </c>
      <c r="Q41" s="20">
        <v>43844</v>
      </c>
      <c r="R41" s="20">
        <v>43535</v>
      </c>
      <c r="S41" s="22" t="s">
        <v>30</v>
      </c>
      <c r="T41" s="18" t="s">
        <v>30</v>
      </c>
      <c r="U41" s="18" t="s">
        <v>30</v>
      </c>
      <c r="V41" s="22" t="s">
        <v>30</v>
      </c>
      <c r="W41" s="52" t="str">
        <f t="shared" si="15"/>
        <v>NC</v>
      </c>
      <c r="X41" s="18">
        <f t="shared" si="16"/>
        <v>44025</v>
      </c>
      <c r="Y41" s="18">
        <f t="shared" si="17"/>
        <v>43900</v>
      </c>
      <c r="Z41" s="18" t="str">
        <f t="shared" si="18"/>
        <v>NC</v>
      </c>
      <c r="AA41" s="18" t="str">
        <f t="shared" si="19"/>
        <v>NC</v>
      </c>
      <c r="AB41" s="18" t="str">
        <f t="shared" si="20"/>
        <v>NC</v>
      </c>
      <c r="AC41" s="18" t="str">
        <f t="shared" si="21"/>
        <v>NC</v>
      </c>
      <c r="AE41" s="4" t="str">
        <f t="shared" si="22"/>
        <v>NC</v>
      </c>
      <c r="AF41" s="4">
        <f t="shared" ca="1" si="23"/>
        <v>-1813</v>
      </c>
      <c r="AG41" s="4">
        <f t="shared" ca="1" si="24"/>
        <v>-1938</v>
      </c>
      <c r="AH41" s="4" t="str">
        <f t="shared" si="25"/>
        <v>NC</v>
      </c>
      <c r="AI41" s="4" t="str">
        <f t="shared" si="26"/>
        <v>NC</v>
      </c>
      <c r="AJ41" s="4" t="str">
        <f t="shared" si="27"/>
        <v>NC</v>
      </c>
      <c r="AK41" s="4" t="str">
        <f t="shared" si="28"/>
        <v>NC</v>
      </c>
      <c r="AL41" s="24"/>
      <c r="AM41" s="46">
        <f t="shared" si="29"/>
        <v>4.0620777144616205E-2</v>
      </c>
      <c r="AN41" s="15"/>
      <c r="AP41" s="69" t="s">
        <v>643</v>
      </c>
      <c r="AQ41" s="69" t="s">
        <v>643</v>
      </c>
      <c r="AR41" s="24"/>
      <c r="AS41" s="115" t="s">
        <v>1169</v>
      </c>
      <c r="AT41" s="114" t="s">
        <v>1189</v>
      </c>
      <c r="AU41" s="114" t="s">
        <v>1192</v>
      </c>
    </row>
    <row r="42" spans="1:47" s="24" customFormat="1" ht="14.4" customHeight="1" x14ac:dyDescent="0.3">
      <c r="A42" s="16" t="s">
        <v>356</v>
      </c>
      <c r="B42" s="16" t="s">
        <v>1069</v>
      </c>
      <c r="C42" s="3" t="s">
        <v>515</v>
      </c>
      <c r="D42" s="4" t="s">
        <v>357</v>
      </c>
      <c r="E42" s="16"/>
      <c r="F42" s="2" t="s">
        <v>474</v>
      </c>
      <c r="G42" s="60"/>
      <c r="H42" s="73" t="s">
        <v>30</v>
      </c>
      <c r="I42" s="12">
        <v>214740761.16226</v>
      </c>
      <c r="J42" s="60">
        <v>2014</v>
      </c>
      <c r="K42" s="78"/>
      <c r="L42" s="87">
        <v>44075</v>
      </c>
      <c r="M42" s="16"/>
      <c r="N42" s="56" t="s">
        <v>596</v>
      </c>
      <c r="O42" s="81"/>
      <c r="P42" s="18" t="s">
        <v>30</v>
      </c>
      <c r="Q42" s="20">
        <v>43731</v>
      </c>
      <c r="R42" s="20">
        <v>43762</v>
      </c>
      <c r="S42" s="22" t="s">
        <v>30</v>
      </c>
      <c r="T42" s="18" t="s">
        <v>30</v>
      </c>
      <c r="U42" s="18" t="s">
        <v>30</v>
      </c>
      <c r="V42" s="22" t="s">
        <v>30</v>
      </c>
      <c r="W42" s="52" t="str">
        <f t="shared" si="15"/>
        <v>NC</v>
      </c>
      <c r="X42" s="18">
        <f t="shared" si="16"/>
        <v>43912</v>
      </c>
      <c r="Y42" s="18">
        <f t="shared" si="17"/>
        <v>44127</v>
      </c>
      <c r="Z42" s="18" t="str">
        <f t="shared" si="18"/>
        <v>NC</v>
      </c>
      <c r="AA42" s="18" t="str">
        <f t="shared" si="19"/>
        <v>NC</v>
      </c>
      <c r="AB42" s="18" t="str">
        <f t="shared" si="20"/>
        <v>NC</v>
      </c>
      <c r="AC42" s="18" t="str">
        <f t="shared" si="21"/>
        <v>NC</v>
      </c>
      <c r="AE42" s="4" t="str">
        <f t="shared" si="22"/>
        <v>NC</v>
      </c>
      <c r="AF42" s="4">
        <f t="shared" ca="1" si="23"/>
        <v>-1926</v>
      </c>
      <c r="AG42" s="4">
        <f t="shared" ca="1" si="24"/>
        <v>-1711</v>
      </c>
      <c r="AH42" s="4" t="str">
        <f t="shared" si="25"/>
        <v>NC</v>
      </c>
      <c r="AI42" s="4" t="str">
        <f t="shared" si="26"/>
        <v>NC</v>
      </c>
      <c r="AJ42" s="4" t="str">
        <f t="shared" si="27"/>
        <v>NC</v>
      </c>
      <c r="AK42" s="4" t="str">
        <f t="shared" si="28"/>
        <v>NC</v>
      </c>
      <c r="AM42" s="46">
        <f t="shared" si="29"/>
        <v>6.998963750301522E-2</v>
      </c>
      <c r="AP42" s="69" t="s">
        <v>643</v>
      </c>
      <c r="AQ42" s="69" t="s">
        <v>643</v>
      </c>
      <c r="AR42"/>
      <c r="AS42" s="114" t="s">
        <v>1169</v>
      </c>
      <c r="AT42" s="114" t="s">
        <v>1189</v>
      </c>
      <c r="AU42" s="114" t="s">
        <v>1191</v>
      </c>
    </row>
    <row r="43" spans="1:47" ht="14.4" customHeight="1" x14ac:dyDescent="0.3">
      <c r="A43" s="16" t="s">
        <v>878</v>
      </c>
      <c r="B43" s="16" t="s">
        <v>1071</v>
      </c>
      <c r="C43" s="2" t="s">
        <v>516</v>
      </c>
      <c r="D43" s="16" t="s">
        <v>357</v>
      </c>
      <c r="E43" s="16"/>
      <c r="F43" s="2" t="s">
        <v>917</v>
      </c>
      <c r="G43" s="60"/>
      <c r="H43" s="60" t="s">
        <v>30</v>
      </c>
      <c r="I43" s="12">
        <v>214740761.16226</v>
      </c>
      <c r="J43" s="60">
        <v>2017</v>
      </c>
      <c r="K43" s="83"/>
      <c r="L43" s="98">
        <v>43862</v>
      </c>
      <c r="M43" s="16"/>
      <c r="N43" s="84" t="s">
        <v>596</v>
      </c>
      <c r="O43" s="81"/>
      <c r="P43" s="18" t="s">
        <v>30</v>
      </c>
      <c r="Q43" s="20">
        <v>43735</v>
      </c>
      <c r="R43" s="20">
        <v>43757</v>
      </c>
      <c r="S43" s="22" t="s">
        <v>30</v>
      </c>
      <c r="T43" s="18" t="s">
        <v>30</v>
      </c>
      <c r="U43" s="18" t="s">
        <v>30</v>
      </c>
      <c r="V43" s="22" t="s">
        <v>30</v>
      </c>
      <c r="W43" s="52" t="str">
        <f t="shared" si="15"/>
        <v>NC</v>
      </c>
      <c r="X43" s="18">
        <f t="shared" si="16"/>
        <v>43916</v>
      </c>
      <c r="Y43" s="18">
        <f t="shared" si="17"/>
        <v>44122</v>
      </c>
      <c r="Z43" s="18" t="str">
        <f t="shared" si="18"/>
        <v>NC</v>
      </c>
      <c r="AA43" s="18" t="str">
        <f t="shared" si="19"/>
        <v>NC</v>
      </c>
      <c r="AB43" s="18" t="str">
        <f t="shared" si="20"/>
        <v>NC</v>
      </c>
      <c r="AC43" s="18" t="str">
        <f t="shared" si="21"/>
        <v>NC</v>
      </c>
      <c r="AD43" s="24"/>
      <c r="AE43" s="4" t="str">
        <f t="shared" si="22"/>
        <v>NC</v>
      </c>
      <c r="AF43" s="4">
        <f t="shared" ca="1" si="23"/>
        <v>-1922</v>
      </c>
      <c r="AG43" s="4">
        <f t="shared" ca="1" si="24"/>
        <v>-1716</v>
      </c>
      <c r="AH43" s="4" t="str">
        <f t="shared" si="25"/>
        <v>NC</v>
      </c>
      <c r="AI43" s="4" t="str">
        <f t="shared" si="26"/>
        <v>NC</v>
      </c>
      <c r="AJ43" s="4" t="str">
        <f t="shared" si="27"/>
        <v>NC</v>
      </c>
      <c r="AK43" s="4" t="str">
        <f t="shared" si="28"/>
        <v>NC</v>
      </c>
      <c r="AL43" s="24"/>
      <c r="AM43" s="58">
        <f t="shared" si="29"/>
        <v>3.2892656494350449E-2</v>
      </c>
      <c r="AN43" s="24"/>
      <c r="AO43" s="24"/>
      <c r="AP43" s="69" t="s">
        <v>643</v>
      </c>
      <c r="AQ43" s="69" t="s">
        <v>643</v>
      </c>
      <c r="AR43" s="24"/>
      <c r="AS43" s="115" t="s">
        <v>1169</v>
      </c>
      <c r="AT43" s="114" t="s">
        <v>1189</v>
      </c>
      <c r="AU43" s="114" t="s">
        <v>1193</v>
      </c>
    </row>
    <row r="44" spans="1:47" ht="14.4" customHeight="1" x14ac:dyDescent="0.3">
      <c r="A44" s="3" t="s">
        <v>63</v>
      </c>
      <c r="B44" s="16" t="s">
        <v>1071</v>
      </c>
      <c r="C44" s="3" t="s">
        <v>516</v>
      </c>
      <c r="D44" s="4" t="s">
        <v>46</v>
      </c>
      <c r="E44" s="4"/>
      <c r="F44" s="3" t="s">
        <v>217</v>
      </c>
      <c r="G44" s="60"/>
      <c r="H44" s="73" t="s">
        <v>30</v>
      </c>
      <c r="I44" s="12">
        <v>214740761.16226</v>
      </c>
      <c r="J44" s="61">
        <v>2018</v>
      </c>
      <c r="K44" s="78">
        <v>45231</v>
      </c>
      <c r="L44" s="87">
        <v>43831</v>
      </c>
      <c r="M44" s="47"/>
      <c r="N44" s="56" t="s">
        <v>596</v>
      </c>
      <c r="O44" s="80">
        <v>251</v>
      </c>
      <c r="P44" s="39" t="s">
        <v>30</v>
      </c>
      <c r="Q44" s="16" t="s">
        <v>30</v>
      </c>
      <c r="R44" s="40">
        <v>43707</v>
      </c>
      <c r="S44" s="41" t="s">
        <v>30</v>
      </c>
      <c r="T44" s="18" t="s">
        <v>30</v>
      </c>
      <c r="U44" s="18" t="s">
        <v>30</v>
      </c>
      <c r="V44" s="42" t="s">
        <v>30</v>
      </c>
      <c r="W44" s="52" t="str">
        <f t="shared" si="15"/>
        <v>NC</v>
      </c>
      <c r="X44" s="18" t="str">
        <f t="shared" si="16"/>
        <v>NC</v>
      </c>
      <c r="Y44" s="18">
        <f t="shared" si="17"/>
        <v>44072</v>
      </c>
      <c r="Z44" s="18" t="str">
        <f t="shared" si="18"/>
        <v>NC</v>
      </c>
      <c r="AA44" s="18" t="str">
        <f t="shared" si="19"/>
        <v>NC</v>
      </c>
      <c r="AB44" s="18" t="str">
        <f t="shared" si="20"/>
        <v>NC</v>
      </c>
      <c r="AC44" s="18" t="str">
        <f t="shared" si="21"/>
        <v>NC</v>
      </c>
      <c r="AE44" s="4" t="str">
        <f t="shared" si="22"/>
        <v>NC</v>
      </c>
      <c r="AF44" s="4" t="str">
        <f t="shared" si="23"/>
        <v>NC</v>
      </c>
      <c r="AG44" s="4">
        <f t="shared" ca="1" si="24"/>
        <v>-1766</v>
      </c>
      <c r="AH44" s="4" t="str">
        <f t="shared" si="25"/>
        <v>NC</v>
      </c>
      <c r="AI44" s="4" t="str">
        <f t="shared" si="26"/>
        <v>NC</v>
      </c>
      <c r="AJ44" s="4" t="str">
        <f t="shared" si="27"/>
        <v>NC</v>
      </c>
      <c r="AK44" s="4" t="str">
        <f t="shared" si="28"/>
        <v>NC</v>
      </c>
      <c r="AM44" s="46">
        <f t="shared" si="29"/>
        <v>2.0526996158128856E-2</v>
      </c>
      <c r="AN44" s="15"/>
      <c r="AP44" s="69" t="s">
        <v>643</v>
      </c>
      <c r="AQ44" s="69" t="s">
        <v>643</v>
      </c>
      <c r="AS44" s="114" t="s">
        <v>1169</v>
      </c>
      <c r="AT44" s="114" t="s">
        <v>1189</v>
      </c>
      <c r="AU44" s="114" t="s">
        <v>1193</v>
      </c>
    </row>
    <row r="45" spans="1:47" s="53" customFormat="1" ht="14.4" customHeight="1" x14ac:dyDescent="0.3">
      <c r="A45" s="16" t="s">
        <v>660</v>
      </c>
      <c r="B45" s="16" t="s">
        <v>1072</v>
      </c>
      <c r="C45" s="2" t="s">
        <v>516</v>
      </c>
      <c r="D45" s="16" t="s">
        <v>357</v>
      </c>
      <c r="E45" s="16"/>
      <c r="F45" s="2" t="s">
        <v>818</v>
      </c>
      <c r="G45" s="60"/>
      <c r="H45" s="73" t="s">
        <v>30</v>
      </c>
      <c r="I45" s="38">
        <v>136000000</v>
      </c>
      <c r="J45" s="60">
        <v>2018</v>
      </c>
      <c r="K45" s="83"/>
      <c r="L45" s="104">
        <v>43983</v>
      </c>
      <c r="M45" s="16"/>
      <c r="N45" s="84" t="s">
        <v>596</v>
      </c>
      <c r="O45" s="16"/>
      <c r="P45" s="18" t="s">
        <v>30</v>
      </c>
      <c r="Q45" s="20">
        <v>43796</v>
      </c>
      <c r="R45" s="20">
        <v>43626</v>
      </c>
      <c r="S45" s="22" t="s">
        <v>30</v>
      </c>
      <c r="T45" s="18" t="s">
        <v>30</v>
      </c>
      <c r="U45" s="18" t="s">
        <v>30</v>
      </c>
      <c r="V45" s="22" t="s">
        <v>30</v>
      </c>
      <c r="W45" s="52" t="str">
        <f t="shared" si="15"/>
        <v>NC</v>
      </c>
      <c r="X45" s="18">
        <f t="shared" si="16"/>
        <v>43977</v>
      </c>
      <c r="Y45" s="18">
        <f t="shared" si="17"/>
        <v>43991</v>
      </c>
      <c r="Z45" s="18" t="str">
        <f t="shared" si="18"/>
        <v>NC</v>
      </c>
      <c r="AA45" s="18" t="str">
        <f t="shared" si="19"/>
        <v>NC</v>
      </c>
      <c r="AB45" s="18" t="str">
        <f t="shared" si="20"/>
        <v>NC</v>
      </c>
      <c r="AC45" s="18" t="str">
        <f t="shared" si="21"/>
        <v>NC</v>
      </c>
      <c r="AD45" s="24"/>
      <c r="AE45" s="4" t="str">
        <f t="shared" si="22"/>
        <v>NC</v>
      </c>
      <c r="AF45" s="4">
        <f t="shared" ca="1" si="23"/>
        <v>-1861</v>
      </c>
      <c r="AG45" s="4">
        <f t="shared" ca="1" si="24"/>
        <v>-1847</v>
      </c>
      <c r="AH45" s="4" t="str">
        <f t="shared" si="25"/>
        <v>NC</v>
      </c>
      <c r="AI45" s="4" t="str">
        <f t="shared" si="26"/>
        <v>NC</v>
      </c>
      <c r="AJ45" s="4" t="str">
        <f t="shared" si="27"/>
        <v>NC</v>
      </c>
      <c r="AK45" s="4" t="str">
        <f t="shared" si="28"/>
        <v>NC</v>
      </c>
      <c r="AL45" s="24"/>
      <c r="AM45" s="58">
        <f t="shared" si="29"/>
        <v>1.3000193639977429E-2</v>
      </c>
      <c r="AN45" s="24"/>
      <c r="AO45" s="24"/>
      <c r="AP45" s="69" t="s">
        <v>643</v>
      </c>
      <c r="AQ45" s="69" t="s">
        <v>643</v>
      </c>
      <c r="AR45" s="24"/>
      <c r="AS45" s="115" t="s">
        <v>1169</v>
      </c>
      <c r="AT45" s="114" t="s">
        <v>1189</v>
      </c>
      <c r="AU45" s="114" t="s">
        <v>1194</v>
      </c>
    </row>
    <row r="46" spans="1:47" s="24" customFormat="1" ht="14.4" customHeight="1" x14ac:dyDescent="0.3">
      <c r="A46" s="16" t="s">
        <v>664</v>
      </c>
      <c r="B46" s="16" t="s">
        <v>1073</v>
      </c>
      <c r="C46" s="2" t="s">
        <v>516</v>
      </c>
      <c r="D46" s="16" t="s">
        <v>46</v>
      </c>
      <c r="E46" s="16"/>
      <c r="F46" s="2" t="s">
        <v>666</v>
      </c>
      <c r="G46" s="60"/>
      <c r="H46" s="73" t="s">
        <v>30</v>
      </c>
      <c r="I46" s="38">
        <v>108000000</v>
      </c>
      <c r="J46" s="60">
        <v>2017</v>
      </c>
      <c r="K46" s="83"/>
      <c r="L46" s="104">
        <v>43952</v>
      </c>
      <c r="M46" s="16"/>
      <c r="N46" s="84" t="s">
        <v>596</v>
      </c>
      <c r="O46" s="16"/>
      <c r="P46" s="18" t="s">
        <v>30</v>
      </c>
      <c r="Q46" s="20">
        <v>43818</v>
      </c>
      <c r="R46" s="20">
        <v>43868</v>
      </c>
      <c r="S46" s="22" t="s">
        <v>30</v>
      </c>
      <c r="T46" s="18" t="s">
        <v>30</v>
      </c>
      <c r="U46" s="18" t="s">
        <v>30</v>
      </c>
      <c r="V46" s="22" t="s">
        <v>30</v>
      </c>
      <c r="W46" s="52" t="str">
        <f t="shared" si="15"/>
        <v>NC</v>
      </c>
      <c r="X46" s="18">
        <f t="shared" si="16"/>
        <v>43999</v>
      </c>
      <c r="Y46" s="18">
        <f t="shared" si="17"/>
        <v>44233</v>
      </c>
      <c r="Z46" s="18" t="str">
        <f t="shared" si="18"/>
        <v>NC</v>
      </c>
      <c r="AA46" s="18" t="str">
        <f t="shared" si="19"/>
        <v>NC</v>
      </c>
      <c r="AB46" s="18" t="str">
        <f t="shared" si="20"/>
        <v>NC</v>
      </c>
      <c r="AC46" s="18" t="str">
        <f t="shared" si="21"/>
        <v>NC</v>
      </c>
      <c r="AE46" s="4" t="str">
        <f t="shared" si="22"/>
        <v>NC</v>
      </c>
      <c r="AF46" s="4">
        <f t="shared" ca="1" si="23"/>
        <v>-1839</v>
      </c>
      <c r="AG46" s="4">
        <f t="shared" ca="1" si="24"/>
        <v>-1605</v>
      </c>
      <c r="AH46" s="4" t="str">
        <f t="shared" si="25"/>
        <v>NC</v>
      </c>
      <c r="AI46" s="4" t="str">
        <f t="shared" si="26"/>
        <v>NC</v>
      </c>
      <c r="AJ46" s="4" t="str">
        <f t="shared" si="27"/>
        <v>NC</v>
      </c>
      <c r="AK46" s="4" t="str">
        <f t="shared" si="28"/>
        <v>NC</v>
      </c>
      <c r="AM46" s="46">
        <f t="shared" si="29"/>
        <v>1.6542769440523769E-2</v>
      </c>
      <c r="AP46" s="69" t="s">
        <v>643</v>
      </c>
      <c r="AQ46" s="69" t="s">
        <v>643</v>
      </c>
      <c r="AR46"/>
      <c r="AS46" s="114" t="s">
        <v>1169</v>
      </c>
      <c r="AT46" s="114" t="s">
        <v>1189</v>
      </c>
      <c r="AU46" s="114" t="s">
        <v>1195</v>
      </c>
    </row>
    <row r="47" spans="1:47" s="24" customFormat="1" ht="14.4" customHeight="1" x14ac:dyDescent="0.3">
      <c r="A47" s="16" t="s">
        <v>665</v>
      </c>
      <c r="B47" s="16" t="s">
        <v>1074</v>
      </c>
      <c r="C47" s="2" t="s">
        <v>516</v>
      </c>
      <c r="D47" s="16" t="s">
        <v>46</v>
      </c>
      <c r="E47" s="16"/>
      <c r="F47" s="2" t="s">
        <v>667</v>
      </c>
      <c r="G47" s="60"/>
      <c r="H47" s="73" t="s">
        <v>30</v>
      </c>
      <c r="I47" s="38">
        <v>103000000</v>
      </c>
      <c r="J47" s="60">
        <v>2016</v>
      </c>
      <c r="K47" s="83"/>
      <c r="L47" s="104">
        <v>43952</v>
      </c>
      <c r="M47" s="16"/>
      <c r="N47" s="84" t="s">
        <v>596</v>
      </c>
      <c r="O47" s="16"/>
      <c r="P47" s="18" t="s">
        <v>30</v>
      </c>
      <c r="Q47" s="20">
        <v>43818</v>
      </c>
      <c r="R47" s="20">
        <v>43844</v>
      </c>
      <c r="S47" s="22" t="s">
        <v>30</v>
      </c>
      <c r="T47" s="18" t="s">
        <v>30</v>
      </c>
      <c r="U47" s="18" t="s">
        <v>30</v>
      </c>
      <c r="V47" s="22" t="s">
        <v>30</v>
      </c>
      <c r="W47" s="52" t="str">
        <f t="shared" si="15"/>
        <v>NC</v>
      </c>
      <c r="X47" s="18">
        <f t="shared" si="16"/>
        <v>43999</v>
      </c>
      <c r="Y47" s="18">
        <f t="shared" si="17"/>
        <v>44209</v>
      </c>
      <c r="Z47" s="18" t="str">
        <f t="shared" si="18"/>
        <v>NC</v>
      </c>
      <c r="AA47" s="18" t="str">
        <f t="shared" si="19"/>
        <v>NC</v>
      </c>
      <c r="AB47" s="18" t="str">
        <f t="shared" si="20"/>
        <v>NC</v>
      </c>
      <c r="AC47" s="18" t="str">
        <f t="shared" si="21"/>
        <v>NC</v>
      </c>
      <c r="AE47" s="4" t="str">
        <f t="shared" si="22"/>
        <v>NC</v>
      </c>
      <c r="AF47" s="4">
        <f t="shared" ca="1" si="23"/>
        <v>-1839</v>
      </c>
      <c r="AG47" s="4">
        <f t="shared" ca="1" si="24"/>
        <v>-1629</v>
      </c>
      <c r="AH47" s="4" t="str">
        <f t="shared" si="25"/>
        <v>NC</v>
      </c>
      <c r="AI47" s="4" t="str">
        <f t="shared" si="26"/>
        <v>NC</v>
      </c>
      <c r="AJ47" s="4" t="str">
        <f t="shared" si="27"/>
        <v>NC</v>
      </c>
      <c r="AK47" s="4" t="str">
        <f t="shared" si="28"/>
        <v>NC</v>
      </c>
      <c r="AM47" s="46">
        <f t="shared" si="29"/>
        <v>2.1708066080787378E-2</v>
      </c>
      <c r="AP47" s="69" t="s">
        <v>643</v>
      </c>
      <c r="AQ47" s="69" t="s">
        <v>643</v>
      </c>
      <c r="AR47"/>
      <c r="AS47" s="114" t="s">
        <v>1169</v>
      </c>
      <c r="AT47" s="114" t="s">
        <v>1189</v>
      </c>
      <c r="AU47" s="114" t="s">
        <v>1196</v>
      </c>
    </row>
    <row r="48" spans="1:47" s="24" customFormat="1" ht="14.4" customHeight="1" x14ac:dyDescent="0.3">
      <c r="A48" s="16" t="s">
        <v>691</v>
      </c>
      <c r="B48" s="16" t="s">
        <v>1072</v>
      </c>
      <c r="C48" s="2" t="s">
        <v>516</v>
      </c>
      <c r="D48" s="16" t="s">
        <v>357</v>
      </c>
      <c r="E48" s="16"/>
      <c r="F48" s="2" t="s">
        <v>819</v>
      </c>
      <c r="G48" s="60"/>
      <c r="H48" s="73" t="s">
        <v>30</v>
      </c>
      <c r="I48" s="38">
        <v>136000000</v>
      </c>
      <c r="J48" s="60">
        <v>2018</v>
      </c>
      <c r="K48" s="83"/>
      <c r="L48" s="104">
        <v>43983</v>
      </c>
      <c r="M48" s="16"/>
      <c r="N48" s="84" t="s">
        <v>596</v>
      </c>
      <c r="O48" s="16"/>
      <c r="P48" s="18" t="s">
        <v>30</v>
      </c>
      <c r="Q48" s="20">
        <v>43805</v>
      </c>
      <c r="R48" s="20">
        <v>43626</v>
      </c>
      <c r="S48" s="22" t="s">
        <v>30</v>
      </c>
      <c r="T48" s="18" t="s">
        <v>30</v>
      </c>
      <c r="U48" s="18" t="s">
        <v>30</v>
      </c>
      <c r="V48" s="22" t="s">
        <v>30</v>
      </c>
      <c r="W48" s="52" t="str">
        <f t="shared" si="15"/>
        <v>NC</v>
      </c>
      <c r="X48" s="18">
        <f t="shared" si="16"/>
        <v>43986</v>
      </c>
      <c r="Y48" s="18">
        <f t="shared" si="17"/>
        <v>43991</v>
      </c>
      <c r="Z48" s="18" t="str">
        <f t="shared" si="18"/>
        <v>NC</v>
      </c>
      <c r="AA48" s="18" t="str">
        <f t="shared" si="19"/>
        <v>NC</v>
      </c>
      <c r="AB48" s="18" t="str">
        <f t="shared" si="20"/>
        <v>NC</v>
      </c>
      <c r="AC48" s="18" t="str">
        <f t="shared" si="21"/>
        <v>NC</v>
      </c>
      <c r="AE48" s="4" t="str">
        <f t="shared" si="22"/>
        <v>NC</v>
      </c>
      <c r="AF48" s="4">
        <f t="shared" ca="1" si="23"/>
        <v>-1852</v>
      </c>
      <c r="AG48" s="4">
        <f t="shared" ca="1" si="24"/>
        <v>-1847</v>
      </c>
      <c r="AH48" s="4" t="str">
        <f t="shared" si="25"/>
        <v>NC</v>
      </c>
      <c r="AI48" s="4" t="str">
        <f t="shared" si="26"/>
        <v>NC</v>
      </c>
      <c r="AJ48" s="4" t="str">
        <f t="shared" si="27"/>
        <v>NC</v>
      </c>
      <c r="AK48" s="4" t="str">
        <f t="shared" si="28"/>
        <v>NC</v>
      </c>
      <c r="AM48" s="58">
        <f t="shared" si="29"/>
        <v>1.3000193639977429E-2</v>
      </c>
      <c r="AP48" s="69" t="s">
        <v>643</v>
      </c>
      <c r="AQ48" s="69" t="s">
        <v>643</v>
      </c>
      <c r="AS48" s="115" t="s">
        <v>1169</v>
      </c>
      <c r="AT48" s="114" t="s">
        <v>1189</v>
      </c>
      <c r="AU48" s="114" t="s">
        <v>1194</v>
      </c>
    </row>
    <row r="49" spans="1:47" s="24" customFormat="1" ht="14.4" customHeight="1" x14ac:dyDescent="0.3">
      <c r="A49" s="3" t="s">
        <v>64</v>
      </c>
      <c r="B49" s="2" t="s">
        <v>1075</v>
      </c>
      <c r="C49" s="3" t="s">
        <v>517</v>
      </c>
      <c r="D49" s="4" t="s">
        <v>46</v>
      </c>
      <c r="E49" s="4"/>
      <c r="F49" s="3" t="s">
        <v>218</v>
      </c>
      <c r="G49" s="60"/>
      <c r="H49" s="73" t="s">
        <v>30</v>
      </c>
      <c r="I49" s="12">
        <v>202000000</v>
      </c>
      <c r="J49" s="61">
        <v>2008</v>
      </c>
      <c r="K49" s="79" t="s">
        <v>609</v>
      </c>
      <c r="L49" s="87" t="s">
        <v>1022</v>
      </c>
      <c r="M49" s="47"/>
      <c r="N49" s="56" t="s">
        <v>596</v>
      </c>
      <c r="O49" s="80">
        <v>7199</v>
      </c>
      <c r="P49" s="18" t="s">
        <v>30</v>
      </c>
      <c r="Q49" s="16" t="s">
        <v>30</v>
      </c>
      <c r="R49" s="20">
        <v>43722</v>
      </c>
      <c r="S49" s="21" t="s">
        <v>30</v>
      </c>
      <c r="T49" s="18" t="s">
        <v>30</v>
      </c>
      <c r="U49" s="18" t="s">
        <v>30</v>
      </c>
      <c r="V49" s="22" t="s">
        <v>30</v>
      </c>
      <c r="W49" s="52" t="str">
        <f t="shared" si="15"/>
        <v>NC</v>
      </c>
      <c r="X49" s="18" t="str">
        <f t="shared" si="16"/>
        <v>NC</v>
      </c>
      <c r="Y49" s="18">
        <f t="shared" si="17"/>
        <v>44087</v>
      </c>
      <c r="Z49" s="18" t="str">
        <f t="shared" si="18"/>
        <v>NC</v>
      </c>
      <c r="AA49" s="18" t="str">
        <f t="shared" si="19"/>
        <v>NC</v>
      </c>
      <c r="AB49" s="18" t="str">
        <f t="shared" si="20"/>
        <v>NC</v>
      </c>
      <c r="AC49" s="18" t="str">
        <f t="shared" si="21"/>
        <v>NC</v>
      </c>
      <c r="AD49"/>
      <c r="AE49" s="4" t="str">
        <f t="shared" si="22"/>
        <v>NC</v>
      </c>
      <c r="AF49" s="4" t="str">
        <f t="shared" si="23"/>
        <v>NC</v>
      </c>
      <c r="AG49" s="4">
        <f t="shared" ca="1" si="24"/>
        <v>-1751</v>
      </c>
      <c r="AH49" s="4" t="str">
        <f t="shared" si="25"/>
        <v>NC</v>
      </c>
      <c r="AI49" s="4" t="str">
        <f t="shared" si="26"/>
        <v>NC</v>
      </c>
      <c r="AJ49" s="4" t="str">
        <f t="shared" si="27"/>
        <v>NC</v>
      </c>
      <c r="AK49" s="4" t="str">
        <f t="shared" si="28"/>
        <v>NC</v>
      </c>
      <c r="AM49" s="93">
        <f t="shared" si="29"/>
        <v>0.13562905777866027</v>
      </c>
      <c r="AN49" s="15"/>
      <c r="AO49"/>
      <c r="AP49" s="69" t="s">
        <v>643</v>
      </c>
      <c r="AQ49" s="69" t="s">
        <v>643</v>
      </c>
      <c r="AR49"/>
      <c r="AS49" s="114" t="s">
        <v>1169</v>
      </c>
      <c r="AT49" s="114" t="s">
        <v>1197</v>
      </c>
      <c r="AU49" s="114" t="s">
        <v>1198</v>
      </c>
    </row>
    <row r="50" spans="1:47" ht="14.4" customHeight="1" x14ac:dyDescent="0.3">
      <c r="A50" s="3" t="s">
        <v>65</v>
      </c>
      <c r="B50" s="2" t="s">
        <v>1076</v>
      </c>
      <c r="C50" s="3" t="s">
        <v>517</v>
      </c>
      <c r="D50" s="4" t="s">
        <v>46</v>
      </c>
      <c r="E50" s="4"/>
      <c r="F50" s="3" t="s">
        <v>219</v>
      </c>
      <c r="G50" s="60"/>
      <c r="H50" s="73" t="s">
        <v>30</v>
      </c>
      <c r="I50" s="12">
        <v>86586324</v>
      </c>
      <c r="J50" s="61">
        <v>2014</v>
      </c>
      <c r="K50" s="78">
        <v>44470</v>
      </c>
      <c r="L50" s="87">
        <v>43952</v>
      </c>
      <c r="M50" s="47"/>
      <c r="N50" s="56" t="s">
        <v>596</v>
      </c>
      <c r="O50" s="80">
        <v>3935</v>
      </c>
      <c r="P50" s="18" t="s">
        <v>30</v>
      </c>
      <c r="Q50" s="16" t="s">
        <v>30</v>
      </c>
      <c r="R50" s="20">
        <v>43663</v>
      </c>
      <c r="S50" s="21" t="s">
        <v>30</v>
      </c>
      <c r="T50" s="18" t="s">
        <v>30</v>
      </c>
      <c r="U50" s="18" t="s">
        <v>30</v>
      </c>
      <c r="V50" s="22" t="s">
        <v>30</v>
      </c>
      <c r="W50" s="52" t="str">
        <f t="shared" si="15"/>
        <v>NC</v>
      </c>
      <c r="X50" s="18" t="str">
        <f t="shared" si="16"/>
        <v>NC</v>
      </c>
      <c r="Y50" s="18">
        <f t="shared" si="17"/>
        <v>44028</v>
      </c>
      <c r="Z50" s="18" t="str">
        <f t="shared" si="18"/>
        <v>NC</v>
      </c>
      <c r="AA50" s="18" t="str">
        <f t="shared" si="19"/>
        <v>NC</v>
      </c>
      <c r="AB50" s="18" t="str">
        <f t="shared" si="20"/>
        <v>NC</v>
      </c>
      <c r="AC50" s="18" t="str">
        <f t="shared" si="21"/>
        <v>NC</v>
      </c>
      <c r="AE50" s="4" t="str">
        <f t="shared" si="22"/>
        <v>NC</v>
      </c>
      <c r="AF50" s="4" t="str">
        <f t="shared" si="23"/>
        <v>NC</v>
      </c>
      <c r="AG50" s="4">
        <f t="shared" ca="1" si="24"/>
        <v>-1810</v>
      </c>
      <c r="AH50" s="4" t="str">
        <f t="shared" si="25"/>
        <v>NC</v>
      </c>
      <c r="AI50" s="4" t="str">
        <f t="shared" si="26"/>
        <v>NC</v>
      </c>
      <c r="AJ50" s="4" t="str">
        <f t="shared" si="27"/>
        <v>NC</v>
      </c>
      <c r="AK50" s="4" t="str">
        <f t="shared" si="28"/>
        <v>NC</v>
      </c>
      <c r="AL50" s="24"/>
      <c r="AM50" s="46">
        <f t="shared" si="29"/>
        <v>2.8220750437312311E-2</v>
      </c>
      <c r="AN50" s="15"/>
      <c r="AP50" s="69" t="s">
        <v>643</v>
      </c>
      <c r="AQ50" s="69" t="s">
        <v>643</v>
      </c>
      <c r="AS50" s="114" t="s">
        <v>1169</v>
      </c>
      <c r="AT50" s="114" t="s">
        <v>1197</v>
      </c>
      <c r="AU50" s="114" t="s">
        <v>1199</v>
      </c>
    </row>
    <row r="51" spans="1:47" s="24" customFormat="1" ht="14.4" customHeight="1" x14ac:dyDescent="0.3">
      <c r="A51" s="16" t="s">
        <v>638</v>
      </c>
      <c r="B51" s="16" t="s">
        <v>1076</v>
      </c>
      <c r="C51" s="2" t="s">
        <v>517</v>
      </c>
      <c r="D51" s="16" t="s">
        <v>145</v>
      </c>
      <c r="E51" s="16"/>
      <c r="F51" s="2" t="s">
        <v>637</v>
      </c>
      <c r="G51" s="60"/>
      <c r="H51" s="73" t="s">
        <v>30</v>
      </c>
      <c r="I51" s="38">
        <v>105554000</v>
      </c>
      <c r="J51" s="60">
        <v>2019</v>
      </c>
      <c r="K51" s="83"/>
      <c r="L51" s="104">
        <v>44166</v>
      </c>
      <c r="M51" s="16"/>
      <c r="N51" s="84" t="s">
        <v>596</v>
      </c>
      <c r="O51" s="16"/>
      <c r="P51" s="18" t="s">
        <v>30</v>
      </c>
      <c r="Q51" s="18" t="s">
        <v>30</v>
      </c>
      <c r="R51" s="20">
        <v>43677</v>
      </c>
      <c r="S51" s="22" t="s">
        <v>30</v>
      </c>
      <c r="T51" s="18" t="s">
        <v>30</v>
      </c>
      <c r="U51" s="18" t="s">
        <v>30</v>
      </c>
      <c r="V51" s="22" t="s">
        <v>30</v>
      </c>
      <c r="W51" s="52" t="str">
        <f t="shared" si="15"/>
        <v>NC</v>
      </c>
      <c r="X51" s="18" t="str">
        <f t="shared" si="16"/>
        <v>NC</v>
      </c>
      <c r="Y51" s="18">
        <f t="shared" si="17"/>
        <v>44042</v>
      </c>
      <c r="Z51" s="18" t="str">
        <f t="shared" si="18"/>
        <v>NC</v>
      </c>
      <c r="AA51" s="18" t="str">
        <f t="shared" si="19"/>
        <v>NC</v>
      </c>
      <c r="AB51" s="18" t="str">
        <f t="shared" si="20"/>
        <v>NC</v>
      </c>
      <c r="AC51" s="18" t="str">
        <f t="shared" si="21"/>
        <v>NC</v>
      </c>
      <c r="AE51" s="4" t="str">
        <f t="shared" si="22"/>
        <v>NC</v>
      </c>
      <c r="AF51" s="4" t="str">
        <f t="shared" si="23"/>
        <v>NC</v>
      </c>
      <c r="AG51" s="4">
        <f t="shared" ca="1" si="24"/>
        <v>-1796</v>
      </c>
      <c r="AH51" s="4" t="str">
        <f t="shared" si="25"/>
        <v>NC</v>
      </c>
      <c r="AI51" s="4" t="str">
        <f t="shared" si="26"/>
        <v>NC</v>
      </c>
      <c r="AJ51" s="4" t="str">
        <f t="shared" si="27"/>
        <v>NC</v>
      </c>
      <c r="AK51" s="4" t="str">
        <f t="shared" si="28"/>
        <v>NC</v>
      </c>
      <c r="AM51" s="58">
        <f t="shared" si="29"/>
        <v>4.0116354095190683E-3</v>
      </c>
      <c r="AP51" s="69" t="s">
        <v>643</v>
      </c>
      <c r="AQ51" s="69" t="s">
        <v>643</v>
      </c>
      <c r="AS51" s="115" t="s">
        <v>1169</v>
      </c>
      <c r="AT51" s="114" t="s">
        <v>1197</v>
      </c>
      <c r="AU51" s="114" t="s">
        <v>1199</v>
      </c>
    </row>
    <row r="52" spans="1:47" ht="14.4" customHeight="1" x14ac:dyDescent="0.3">
      <c r="A52" s="16" t="s">
        <v>653</v>
      </c>
      <c r="B52" s="16" t="s">
        <v>1077</v>
      </c>
      <c r="C52" s="2" t="s">
        <v>517</v>
      </c>
      <c r="D52" s="16" t="s">
        <v>46</v>
      </c>
      <c r="E52" s="16"/>
      <c r="F52" s="2" t="s">
        <v>654</v>
      </c>
      <c r="G52" s="60"/>
      <c r="H52" s="73" t="s">
        <v>30</v>
      </c>
      <c r="I52" s="38">
        <v>162840000</v>
      </c>
      <c r="J52" s="60">
        <v>2016</v>
      </c>
      <c r="K52" s="83"/>
      <c r="L52" s="55" t="s">
        <v>1022</v>
      </c>
      <c r="M52" s="16"/>
      <c r="N52" s="84" t="s">
        <v>596</v>
      </c>
      <c r="O52" s="16"/>
      <c r="P52" s="18" t="s">
        <v>30</v>
      </c>
      <c r="Q52" s="18" t="s">
        <v>30</v>
      </c>
      <c r="R52" s="20">
        <v>43787</v>
      </c>
      <c r="S52" s="22" t="s">
        <v>30</v>
      </c>
      <c r="T52" s="18" t="s">
        <v>30</v>
      </c>
      <c r="U52" s="18" t="s">
        <v>30</v>
      </c>
      <c r="V52" s="22" t="s">
        <v>30</v>
      </c>
      <c r="W52" s="52" t="str">
        <f t="shared" si="15"/>
        <v>NC</v>
      </c>
      <c r="X52" s="18" t="str">
        <f t="shared" si="16"/>
        <v>NC</v>
      </c>
      <c r="Y52" s="18">
        <f t="shared" si="17"/>
        <v>44152</v>
      </c>
      <c r="Z52" s="18" t="str">
        <f t="shared" si="18"/>
        <v>NC</v>
      </c>
      <c r="AA52" s="18" t="str">
        <f t="shared" si="19"/>
        <v>NC</v>
      </c>
      <c r="AB52" s="18" t="str">
        <f t="shared" si="20"/>
        <v>NC</v>
      </c>
      <c r="AC52" s="18" t="str">
        <f t="shared" si="21"/>
        <v>NC</v>
      </c>
      <c r="AD52" s="24"/>
      <c r="AE52" s="4" t="str">
        <f t="shared" si="22"/>
        <v>NC</v>
      </c>
      <c r="AF52" s="4" t="str">
        <f t="shared" si="23"/>
        <v>NC</v>
      </c>
      <c r="AG52" s="4">
        <f t="shared" ca="1" si="24"/>
        <v>-1686</v>
      </c>
      <c r="AH52" s="4" t="str">
        <f t="shared" si="25"/>
        <v>NC</v>
      </c>
      <c r="AI52" s="4" t="str">
        <f t="shared" si="26"/>
        <v>NC</v>
      </c>
      <c r="AJ52" s="4" t="str">
        <f t="shared" si="27"/>
        <v>NC</v>
      </c>
      <c r="AK52" s="4" t="str">
        <f t="shared" si="28"/>
        <v>NC</v>
      </c>
      <c r="AL52" s="24"/>
      <c r="AM52" s="46">
        <f t="shared" si="29"/>
        <v>3.4319820199955504E-2</v>
      </c>
      <c r="AN52" s="24"/>
      <c r="AO52" s="24"/>
      <c r="AP52" s="69" t="s">
        <v>643</v>
      </c>
      <c r="AQ52" s="69" t="s">
        <v>643</v>
      </c>
      <c r="AR52" s="24"/>
      <c r="AS52" s="115" t="s">
        <v>1169</v>
      </c>
      <c r="AT52" s="114" t="s">
        <v>1197</v>
      </c>
      <c r="AU52" s="114" t="s">
        <v>1198</v>
      </c>
    </row>
    <row r="53" spans="1:47" ht="14.4" customHeight="1" x14ac:dyDescent="0.3">
      <c r="A53" s="16" t="s">
        <v>662</v>
      </c>
      <c r="B53" s="16" t="s">
        <v>1078</v>
      </c>
      <c r="C53" s="2" t="s">
        <v>663</v>
      </c>
      <c r="D53" s="16" t="s">
        <v>46</v>
      </c>
      <c r="E53" s="16"/>
      <c r="F53" s="2" t="s">
        <v>713</v>
      </c>
      <c r="G53" s="60"/>
      <c r="H53" s="73" t="s">
        <v>30</v>
      </c>
      <c r="I53" s="38">
        <v>98000000</v>
      </c>
      <c r="J53" s="60">
        <v>2017</v>
      </c>
      <c r="K53" s="83"/>
      <c r="L53" s="55" t="s">
        <v>1022</v>
      </c>
      <c r="M53" s="16"/>
      <c r="N53" s="84" t="s">
        <v>596</v>
      </c>
      <c r="O53" s="16"/>
      <c r="P53" s="18" t="s">
        <v>30</v>
      </c>
      <c r="Q53" s="18" t="s">
        <v>30</v>
      </c>
      <c r="R53" s="20">
        <v>43768</v>
      </c>
      <c r="S53" s="22" t="s">
        <v>30</v>
      </c>
      <c r="T53" s="18" t="s">
        <v>30</v>
      </c>
      <c r="U53" s="18" t="s">
        <v>30</v>
      </c>
      <c r="V53" s="22" t="s">
        <v>30</v>
      </c>
      <c r="W53" s="52" t="str">
        <f t="shared" si="15"/>
        <v>NC</v>
      </c>
      <c r="X53" s="18" t="str">
        <f t="shared" si="16"/>
        <v>NC</v>
      </c>
      <c r="Y53" s="18">
        <f t="shared" si="17"/>
        <v>44133</v>
      </c>
      <c r="Z53" s="18" t="str">
        <f t="shared" si="18"/>
        <v>NC</v>
      </c>
      <c r="AA53" s="18" t="str">
        <f t="shared" si="19"/>
        <v>NC</v>
      </c>
      <c r="AB53" s="18" t="str">
        <f t="shared" si="20"/>
        <v>NC</v>
      </c>
      <c r="AC53" s="18" t="str">
        <f t="shared" si="21"/>
        <v>NC</v>
      </c>
      <c r="AD53" s="24"/>
      <c r="AE53" s="4" t="str">
        <f t="shared" si="22"/>
        <v>NC</v>
      </c>
      <c r="AF53" s="4" t="str">
        <f t="shared" si="23"/>
        <v>NC</v>
      </c>
      <c r="AG53" s="4">
        <f t="shared" ca="1" si="24"/>
        <v>-1705</v>
      </c>
      <c r="AH53" s="4" t="str">
        <f t="shared" si="25"/>
        <v>NC</v>
      </c>
      <c r="AI53" s="4" t="str">
        <f t="shared" si="26"/>
        <v>NC</v>
      </c>
      <c r="AJ53" s="4" t="str">
        <f t="shared" si="27"/>
        <v>NC</v>
      </c>
      <c r="AK53" s="4" t="str">
        <f t="shared" si="28"/>
        <v>NC</v>
      </c>
      <c r="AL53" s="24"/>
      <c r="AM53" s="46">
        <f t="shared" si="29"/>
        <v>1.5011031529364161E-2</v>
      </c>
      <c r="AN53" s="24"/>
      <c r="AO53" s="24"/>
      <c r="AP53" s="69" t="s">
        <v>643</v>
      </c>
      <c r="AQ53" s="69" t="s">
        <v>643</v>
      </c>
      <c r="AS53" s="114" t="s">
        <v>1169</v>
      </c>
      <c r="AT53" s="114" t="s">
        <v>1197</v>
      </c>
      <c r="AU53" s="114" t="s">
        <v>1200</v>
      </c>
    </row>
    <row r="54" spans="1:47" s="54" customFormat="1" ht="14.4" customHeight="1" x14ac:dyDescent="0.3">
      <c r="A54" s="16" t="s">
        <v>723</v>
      </c>
      <c r="B54" s="16" t="s">
        <v>1079</v>
      </c>
      <c r="C54" s="2" t="s">
        <v>517</v>
      </c>
      <c r="D54" s="16" t="s">
        <v>46</v>
      </c>
      <c r="E54" s="16"/>
      <c r="F54" s="2" t="s">
        <v>722</v>
      </c>
      <c r="G54" s="60"/>
      <c r="H54" s="73" t="s">
        <v>30</v>
      </c>
      <c r="I54" s="38">
        <v>128000000</v>
      </c>
      <c r="J54" s="60">
        <v>2018</v>
      </c>
      <c r="K54" s="83"/>
      <c r="L54" s="104">
        <v>43952</v>
      </c>
      <c r="M54" s="16"/>
      <c r="N54" s="84" t="s">
        <v>595</v>
      </c>
      <c r="O54" s="16"/>
      <c r="P54" s="18" t="s">
        <v>30</v>
      </c>
      <c r="Q54" s="18" t="s">
        <v>30</v>
      </c>
      <c r="R54" s="20">
        <v>43724</v>
      </c>
      <c r="S54" s="22" t="s">
        <v>30</v>
      </c>
      <c r="T54" s="18" t="s">
        <v>30</v>
      </c>
      <c r="U54" s="18" t="s">
        <v>30</v>
      </c>
      <c r="V54" s="22" t="s">
        <v>30</v>
      </c>
      <c r="W54" s="52" t="str">
        <f t="shared" si="15"/>
        <v>NC</v>
      </c>
      <c r="X54" s="18" t="str">
        <f t="shared" si="16"/>
        <v>NC</v>
      </c>
      <c r="Y54" s="18">
        <f t="shared" si="17"/>
        <v>44089</v>
      </c>
      <c r="Z54" s="18" t="str">
        <f t="shared" si="18"/>
        <v>NC</v>
      </c>
      <c r="AA54" s="18" t="str">
        <f t="shared" si="19"/>
        <v>NC</v>
      </c>
      <c r="AB54" s="18" t="str">
        <f t="shared" si="20"/>
        <v>NC</v>
      </c>
      <c r="AC54" s="18" t="str">
        <f t="shared" si="21"/>
        <v>NC</v>
      </c>
      <c r="AD54" s="24"/>
      <c r="AE54" s="4" t="str">
        <f t="shared" si="22"/>
        <v>NC</v>
      </c>
      <c r="AF54" s="4" t="str">
        <f t="shared" si="23"/>
        <v>NC</v>
      </c>
      <c r="AG54" s="4">
        <f t="shared" ca="1" si="24"/>
        <v>-1749</v>
      </c>
      <c r="AH54" s="4" t="str">
        <f t="shared" si="25"/>
        <v>NC</v>
      </c>
      <c r="AI54" s="4" t="str">
        <f t="shared" si="26"/>
        <v>NC</v>
      </c>
      <c r="AJ54" s="4" t="str">
        <f t="shared" si="27"/>
        <v>NC</v>
      </c>
      <c r="AK54" s="4" t="str">
        <f t="shared" si="28"/>
        <v>NC</v>
      </c>
      <c r="AL54" s="24"/>
      <c r="AM54" s="58">
        <f t="shared" si="29"/>
        <v>1.2235476367037581E-2</v>
      </c>
      <c r="AN54" s="24"/>
      <c r="AO54" s="24"/>
      <c r="AP54" s="69" t="s">
        <v>643</v>
      </c>
      <c r="AQ54" s="69" t="s">
        <v>643</v>
      </c>
      <c r="AR54" s="24"/>
      <c r="AS54" s="115" t="s">
        <v>1169</v>
      </c>
      <c r="AT54" s="114" t="s">
        <v>1197</v>
      </c>
      <c r="AU54" s="114" t="s">
        <v>1201</v>
      </c>
    </row>
    <row r="55" spans="1:47" s="24" customFormat="1" ht="14.4" customHeight="1" x14ac:dyDescent="0.3">
      <c r="A55" s="16" t="s">
        <v>375</v>
      </c>
      <c r="B55" s="2" t="s">
        <v>1080</v>
      </c>
      <c r="C55" s="3" t="s">
        <v>518</v>
      </c>
      <c r="D55" s="16" t="s">
        <v>46</v>
      </c>
      <c r="E55" s="16"/>
      <c r="F55" s="2" t="s">
        <v>376</v>
      </c>
      <c r="G55" s="60"/>
      <c r="H55" s="73" t="s">
        <v>30</v>
      </c>
      <c r="I55" s="13">
        <v>245000000</v>
      </c>
      <c r="J55" s="62">
        <v>2017</v>
      </c>
      <c r="K55" s="78"/>
      <c r="L55" s="98">
        <v>43831</v>
      </c>
      <c r="M55" s="55" t="s">
        <v>1020</v>
      </c>
      <c r="N55" s="56" t="s">
        <v>596</v>
      </c>
      <c r="O55" s="81">
        <v>2679</v>
      </c>
      <c r="P55" s="18" t="s">
        <v>30</v>
      </c>
      <c r="Q55" s="18" t="s">
        <v>30</v>
      </c>
      <c r="R55" s="20">
        <v>43714</v>
      </c>
      <c r="S55" s="22" t="s">
        <v>30</v>
      </c>
      <c r="T55" s="18" t="s">
        <v>30</v>
      </c>
      <c r="U55" s="18" t="s">
        <v>30</v>
      </c>
      <c r="V55" s="22" t="s">
        <v>30</v>
      </c>
      <c r="W55" s="52" t="str">
        <f t="shared" si="15"/>
        <v>NC</v>
      </c>
      <c r="X55" s="18" t="str">
        <f t="shared" si="16"/>
        <v>NC</v>
      </c>
      <c r="Y55" s="18">
        <f t="shared" si="17"/>
        <v>44079</v>
      </c>
      <c r="Z55" s="18" t="str">
        <f t="shared" si="18"/>
        <v>NC</v>
      </c>
      <c r="AA55" s="18" t="str">
        <f t="shared" si="19"/>
        <v>NC</v>
      </c>
      <c r="AB55" s="18" t="str">
        <f t="shared" si="20"/>
        <v>NC</v>
      </c>
      <c r="AC55" s="18" t="str">
        <f t="shared" si="21"/>
        <v>NC</v>
      </c>
      <c r="AE55" s="4" t="str">
        <f t="shared" si="22"/>
        <v>NC</v>
      </c>
      <c r="AF55" s="4" t="str">
        <f t="shared" si="23"/>
        <v>NC</v>
      </c>
      <c r="AG55" s="4">
        <f t="shared" ca="1" si="24"/>
        <v>-1759</v>
      </c>
      <c r="AH55" s="4" t="str">
        <f t="shared" si="25"/>
        <v>NC</v>
      </c>
      <c r="AI55" s="4" t="str">
        <f t="shared" si="26"/>
        <v>NC</v>
      </c>
      <c r="AJ55" s="4" t="str">
        <f t="shared" si="27"/>
        <v>NC</v>
      </c>
      <c r="AK55" s="4" t="str">
        <f t="shared" si="28"/>
        <v>NC</v>
      </c>
      <c r="AM55" s="46">
        <f t="shared" si="29"/>
        <v>3.7527578823410401E-2</v>
      </c>
      <c r="AP55" s="69" t="s">
        <v>643</v>
      </c>
      <c r="AQ55" s="69" t="s">
        <v>643</v>
      </c>
      <c r="AS55" s="115" t="s">
        <v>1169</v>
      </c>
      <c r="AT55" s="114" t="s">
        <v>1202</v>
      </c>
      <c r="AU55" s="114" t="s">
        <v>1203</v>
      </c>
    </row>
    <row r="56" spans="1:47" s="24" customFormat="1" ht="14.4" customHeight="1" x14ac:dyDescent="0.3">
      <c r="A56" s="3" t="s">
        <v>3</v>
      </c>
      <c r="B56" s="2" t="s">
        <v>1080</v>
      </c>
      <c r="C56" s="3" t="s">
        <v>519</v>
      </c>
      <c r="D56" s="4" t="s">
        <v>46</v>
      </c>
      <c r="E56" s="4"/>
      <c r="F56" s="3" t="s">
        <v>220</v>
      </c>
      <c r="G56" s="60"/>
      <c r="H56" s="73" t="s">
        <v>30</v>
      </c>
      <c r="I56" s="13">
        <v>245000000</v>
      </c>
      <c r="J56" s="62">
        <v>2012</v>
      </c>
      <c r="K56" s="78">
        <v>43983</v>
      </c>
      <c r="L56" s="87">
        <v>43983</v>
      </c>
      <c r="M56" s="47"/>
      <c r="N56" s="56" t="s">
        <v>596</v>
      </c>
      <c r="O56" s="80">
        <v>5833</v>
      </c>
      <c r="P56" s="18" t="s">
        <v>30</v>
      </c>
      <c r="Q56" s="18" t="s">
        <v>30</v>
      </c>
      <c r="R56" s="20">
        <v>43853</v>
      </c>
      <c r="S56" s="21" t="s">
        <v>30</v>
      </c>
      <c r="T56" s="18" t="s">
        <v>30</v>
      </c>
      <c r="U56" s="18" t="s">
        <v>30</v>
      </c>
      <c r="V56" s="22" t="s">
        <v>30</v>
      </c>
      <c r="W56" s="52" t="str">
        <f t="shared" si="15"/>
        <v>NC</v>
      </c>
      <c r="X56" s="18" t="str">
        <f t="shared" si="16"/>
        <v>NC</v>
      </c>
      <c r="Y56" s="18">
        <f t="shared" si="17"/>
        <v>44218</v>
      </c>
      <c r="Z56" s="18" t="str">
        <f t="shared" si="18"/>
        <v>NC</v>
      </c>
      <c r="AA56" s="18" t="str">
        <f t="shared" si="19"/>
        <v>NC</v>
      </c>
      <c r="AB56" s="18" t="str">
        <f t="shared" si="20"/>
        <v>NC</v>
      </c>
      <c r="AC56" s="18" t="str">
        <f t="shared" si="21"/>
        <v>NC</v>
      </c>
      <c r="AD56"/>
      <c r="AE56" s="4" t="str">
        <f t="shared" si="22"/>
        <v>NC</v>
      </c>
      <c r="AF56" s="4" t="str">
        <f t="shared" si="23"/>
        <v>NC</v>
      </c>
      <c r="AG56" s="4">
        <f t="shared" ca="1" si="24"/>
        <v>-1620</v>
      </c>
      <c r="AH56" s="4" t="str">
        <f t="shared" si="25"/>
        <v>NC</v>
      </c>
      <c r="AI56" s="4" t="str">
        <f t="shared" si="26"/>
        <v>NC</v>
      </c>
      <c r="AJ56" s="4" t="str">
        <f t="shared" si="27"/>
        <v>NC</v>
      </c>
      <c r="AK56" s="4" t="str">
        <f t="shared" si="28"/>
        <v>NC</v>
      </c>
      <c r="AM56" s="93">
        <f t="shared" si="29"/>
        <v>0.10806814052154809</v>
      </c>
      <c r="AN56" s="15"/>
      <c r="AO56"/>
      <c r="AP56" s="69" t="s">
        <v>643</v>
      </c>
      <c r="AQ56" s="69" t="s">
        <v>643</v>
      </c>
      <c r="AR56"/>
      <c r="AS56" s="114" t="s">
        <v>1169</v>
      </c>
      <c r="AT56" s="114" t="s">
        <v>1202</v>
      </c>
      <c r="AU56" s="114" t="s">
        <v>1203</v>
      </c>
    </row>
    <row r="57" spans="1:47" ht="14.4" customHeight="1" x14ac:dyDescent="0.3">
      <c r="A57" s="3" t="s">
        <v>37</v>
      </c>
      <c r="B57" s="2" t="s">
        <v>1081</v>
      </c>
      <c r="C57" s="3" t="s">
        <v>520</v>
      </c>
      <c r="D57" s="4" t="s">
        <v>46</v>
      </c>
      <c r="E57" s="4"/>
      <c r="F57" s="3" t="s">
        <v>221</v>
      </c>
      <c r="G57" s="60"/>
      <c r="H57" s="73" t="s">
        <v>30</v>
      </c>
      <c r="I57" s="13">
        <v>267500000</v>
      </c>
      <c r="J57" s="62">
        <v>2010</v>
      </c>
      <c r="K57" s="79" t="s">
        <v>609</v>
      </c>
      <c r="L57" s="87">
        <v>43952</v>
      </c>
      <c r="M57" s="47"/>
      <c r="N57" s="56" t="s">
        <v>596</v>
      </c>
      <c r="O57" s="80">
        <v>7774</v>
      </c>
      <c r="P57" s="18" t="s">
        <v>30</v>
      </c>
      <c r="Q57" s="18" t="s">
        <v>30</v>
      </c>
      <c r="R57" s="20">
        <v>43876</v>
      </c>
      <c r="S57" s="21" t="s">
        <v>30</v>
      </c>
      <c r="T57" s="18" t="s">
        <v>30</v>
      </c>
      <c r="U57" s="18" t="s">
        <v>30</v>
      </c>
      <c r="V57" s="22" t="s">
        <v>30</v>
      </c>
      <c r="W57" s="52" t="str">
        <f t="shared" si="15"/>
        <v>NC</v>
      </c>
      <c r="X57" s="18" t="str">
        <f t="shared" si="16"/>
        <v>NC</v>
      </c>
      <c r="Y57" s="18">
        <f t="shared" si="17"/>
        <v>44241</v>
      </c>
      <c r="Z57" s="18" t="str">
        <f t="shared" si="18"/>
        <v>NC</v>
      </c>
      <c r="AA57" s="18" t="str">
        <f t="shared" si="19"/>
        <v>NC</v>
      </c>
      <c r="AB57" s="18" t="str">
        <f t="shared" si="20"/>
        <v>NC</v>
      </c>
      <c r="AC57" s="18" t="str">
        <f t="shared" si="21"/>
        <v>NC</v>
      </c>
      <c r="AE57" s="4" t="str">
        <f t="shared" si="22"/>
        <v>NC</v>
      </c>
      <c r="AF57" s="4" t="str">
        <f t="shared" si="23"/>
        <v>NC</v>
      </c>
      <c r="AG57" s="4">
        <f t="shared" ca="1" si="24"/>
        <v>-1597</v>
      </c>
      <c r="AH57" s="4" t="str">
        <f t="shared" si="25"/>
        <v>NC</v>
      </c>
      <c r="AI57" s="4" t="str">
        <f t="shared" si="26"/>
        <v>NC</v>
      </c>
      <c r="AJ57" s="4" t="str">
        <f t="shared" si="27"/>
        <v>NC</v>
      </c>
      <c r="AK57" s="4" t="str">
        <f t="shared" si="28"/>
        <v>NC</v>
      </c>
      <c r="AL57" s="24"/>
      <c r="AM57" s="93">
        <f t="shared" si="29"/>
        <v>0.14880027629067286</v>
      </c>
      <c r="AN57" s="15"/>
      <c r="AP57" s="69" t="s">
        <v>643</v>
      </c>
      <c r="AQ57" s="69" t="s">
        <v>643</v>
      </c>
      <c r="AS57" s="114" t="s">
        <v>1169</v>
      </c>
      <c r="AT57" s="114" t="s">
        <v>1204</v>
      </c>
      <c r="AU57" s="114" t="s">
        <v>1205</v>
      </c>
    </row>
    <row r="58" spans="1:47" ht="14.4" customHeight="1" x14ac:dyDescent="0.3">
      <c r="A58" s="2" t="s">
        <v>883</v>
      </c>
      <c r="B58" s="2" t="s">
        <v>1081</v>
      </c>
      <c r="C58" s="2" t="s">
        <v>520</v>
      </c>
      <c r="D58" s="16" t="s">
        <v>46</v>
      </c>
      <c r="E58" s="16"/>
      <c r="F58" s="2" t="s">
        <v>877</v>
      </c>
      <c r="G58" s="60"/>
      <c r="H58" s="60" t="s">
        <v>30</v>
      </c>
      <c r="I58" s="43">
        <v>267500000</v>
      </c>
      <c r="J58" s="63">
        <v>2012</v>
      </c>
      <c r="K58" s="83"/>
      <c r="L58" s="77" t="s">
        <v>1022</v>
      </c>
      <c r="M58" s="84"/>
      <c r="N58" s="84" t="s">
        <v>596</v>
      </c>
      <c r="O58" s="84"/>
      <c r="P58" s="18" t="s">
        <v>30</v>
      </c>
      <c r="Q58" s="18" t="s">
        <v>30</v>
      </c>
      <c r="R58" s="20">
        <v>43864</v>
      </c>
      <c r="S58" s="21" t="s">
        <v>30</v>
      </c>
      <c r="T58" s="18" t="s">
        <v>30</v>
      </c>
      <c r="U58" s="18" t="s">
        <v>30</v>
      </c>
      <c r="V58" s="22" t="s">
        <v>30</v>
      </c>
      <c r="W58" s="52" t="str">
        <f t="shared" si="15"/>
        <v>NC</v>
      </c>
      <c r="X58" s="18" t="str">
        <f t="shared" si="16"/>
        <v>NC</v>
      </c>
      <c r="Y58" s="18">
        <f t="shared" si="17"/>
        <v>44229</v>
      </c>
      <c r="Z58" s="18" t="str">
        <f t="shared" si="18"/>
        <v>NC</v>
      </c>
      <c r="AA58" s="18" t="str">
        <f t="shared" si="19"/>
        <v>NC</v>
      </c>
      <c r="AB58" s="18" t="str">
        <f t="shared" si="20"/>
        <v>NC</v>
      </c>
      <c r="AC58" s="18" t="str">
        <f t="shared" si="21"/>
        <v>NC</v>
      </c>
      <c r="AD58" s="24"/>
      <c r="AE58" s="4" t="str">
        <f t="shared" si="22"/>
        <v>NC</v>
      </c>
      <c r="AF58" s="4" t="str">
        <f t="shared" si="23"/>
        <v>NC</v>
      </c>
      <c r="AG58" s="4">
        <f t="shared" ca="1" si="24"/>
        <v>-1609</v>
      </c>
      <c r="AH58" s="4" t="str">
        <f t="shared" si="25"/>
        <v>NC</v>
      </c>
      <c r="AI58" s="4" t="str">
        <f t="shared" si="26"/>
        <v>NC</v>
      </c>
      <c r="AJ58" s="4" t="str">
        <f t="shared" si="27"/>
        <v>NC</v>
      </c>
      <c r="AK58" s="4" t="str">
        <f t="shared" si="28"/>
        <v>NC</v>
      </c>
      <c r="AL58" s="24"/>
      <c r="AM58" s="93">
        <f t="shared" si="29"/>
        <v>0.11799276567148619</v>
      </c>
      <c r="AN58" s="48"/>
      <c r="AO58" s="24"/>
      <c r="AP58" s="69" t="s">
        <v>643</v>
      </c>
      <c r="AQ58" s="69" t="s">
        <v>643</v>
      </c>
      <c r="AR58" s="24"/>
      <c r="AS58" s="115" t="s">
        <v>1169</v>
      </c>
      <c r="AT58" s="114" t="s">
        <v>1204</v>
      </c>
      <c r="AU58" s="114" t="s">
        <v>1205</v>
      </c>
    </row>
    <row r="59" spans="1:47" ht="14.4" customHeight="1" x14ac:dyDescent="0.3">
      <c r="A59" s="3" t="s">
        <v>38</v>
      </c>
      <c r="B59" s="2" t="s">
        <v>1082</v>
      </c>
      <c r="C59" s="3" t="s">
        <v>520</v>
      </c>
      <c r="D59" s="4" t="s">
        <v>46</v>
      </c>
      <c r="E59" s="4"/>
      <c r="F59" s="3" t="s">
        <v>222</v>
      </c>
      <c r="G59" s="105"/>
      <c r="H59" s="73" t="s">
        <v>30</v>
      </c>
      <c r="I59" s="13">
        <v>141030755</v>
      </c>
      <c r="J59" s="62">
        <v>2014</v>
      </c>
      <c r="K59" s="78">
        <v>44409</v>
      </c>
      <c r="L59" s="87">
        <v>43952</v>
      </c>
      <c r="M59" s="47"/>
      <c r="N59" s="56" t="s">
        <v>596</v>
      </c>
      <c r="O59" s="80">
        <v>4960</v>
      </c>
      <c r="P59" s="18" t="s">
        <v>30</v>
      </c>
      <c r="Q59" s="18" t="s">
        <v>30</v>
      </c>
      <c r="R59" s="20">
        <v>43670</v>
      </c>
      <c r="S59" s="21" t="s">
        <v>30</v>
      </c>
      <c r="T59" s="18" t="s">
        <v>30</v>
      </c>
      <c r="U59" s="18" t="s">
        <v>30</v>
      </c>
      <c r="V59" s="22" t="s">
        <v>30</v>
      </c>
      <c r="W59" s="52" t="str">
        <f t="shared" si="15"/>
        <v>NC</v>
      </c>
      <c r="X59" s="18" t="str">
        <f t="shared" si="16"/>
        <v>NC</v>
      </c>
      <c r="Y59" s="18">
        <f t="shared" si="17"/>
        <v>44035</v>
      </c>
      <c r="Z59" s="18" t="str">
        <f t="shared" si="18"/>
        <v>NC</v>
      </c>
      <c r="AA59" s="18" t="str">
        <f t="shared" si="19"/>
        <v>NC</v>
      </c>
      <c r="AB59" s="18" t="str">
        <f t="shared" si="20"/>
        <v>NC</v>
      </c>
      <c r="AC59" s="18" t="str">
        <f t="shared" si="21"/>
        <v>NC</v>
      </c>
      <c r="AE59" s="4" t="str">
        <f t="shared" si="22"/>
        <v>NC</v>
      </c>
      <c r="AF59" s="4" t="str">
        <f t="shared" si="23"/>
        <v>NC</v>
      </c>
      <c r="AG59" s="4">
        <f t="shared" ca="1" si="24"/>
        <v>-1803</v>
      </c>
      <c r="AH59" s="4" t="str">
        <f t="shared" si="25"/>
        <v>NC</v>
      </c>
      <c r="AI59" s="4" t="str">
        <f t="shared" si="26"/>
        <v>NC</v>
      </c>
      <c r="AJ59" s="4" t="str">
        <f t="shared" si="27"/>
        <v>NC</v>
      </c>
      <c r="AK59" s="4" t="str">
        <f t="shared" si="28"/>
        <v>NC</v>
      </c>
      <c r="AL59" s="24"/>
      <c r="AM59" s="46">
        <f t="shared" si="29"/>
        <v>4.5965616242592017E-2</v>
      </c>
      <c r="AN59" s="15"/>
      <c r="AP59" s="69" t="s">
        <v>643</v>
      </c>
      <c r="AQ59" s="69" t="s">
        <v>643</v>
      </c>
      <c r="AS59" s="114" t="s">
        <v>1169</v>
      </c>
      <c r="AT59" s="114" t="s">
        <v>1204</v>
      </c>
      <c r="AU59" s="114" t="s">
        <v>1206</v>
      </c>
    </row>
    <row r="60" spans="1:47" ht="14.4" customHeight="1" x14ac:dyDescent="0.3">
      <c r="A60" s="2" t="s">
        <v>154</v>
      </c>
      <c r="B60" s="2" t="s">
        <v>1082</v>
      </c>
      <c r="C60" s="3" t="s">
        <v>520</v>
      </c>
      <c r="D60" s="16" t="s">
        <v>145</v>
      </c>
      <c r="E60" s="16"/>
      <c r="F60" s="3" t="s">
        <v>223</v>
      </c>
      <c r="H60" s="73" t="s">
        <v>30</v>
      </c>
      <c r="I60" s="13">
        <v>141030755</v>
      </c>
      <c r="J60" s="63">
        <v>2014</v>
      </c>
      <c r="K60" s="78">
        <v>44136</v>
      </c>
      <c r="L60" s="87">
        <v>44166</v>
      </c>
      <c r="M60" s="38"/>
      <c r="N60" s="56" t="s">
        <v>596</v>
      </c>
      <c r="O60" s="81">
        <v>5946</v>
      </c>
      <c r="P60" s="18" t="s">
        <v>30</v>
      </c>
      <c r="Q60" s="18" t="s">
        <v>30</v>
      </c>
      <c r="R60" s="20">
        <v>43696</v>
      </c>
      <c r="S60" s="21" t="s">
        <v>30</v>
      </c>
      <c r="T60" s="18" t="s">
        <v>30</v>
      </c>
      <c r="U60" s="18" t="s">
        <v>30</v>
      </c>
      <c r="V60" s="22" t="s">
        <v>30</v>
      </c>
      <c r="W60" s="52" t="str">
        <f t="shared" si="15"/>
        <v>NC</v>
      </c>
      <c r="X60" s="18" t="str">
        <f t="shared" si="16"/>
        <v>NC</v>
      </c>
      <c r="Y60" s="18">
        <f t="shared" si="17"/>
        <v>44061</v>
      </c>
      <c r="Z60" s="18" t="str">
        <f t="shared" si="18"/>
        <v>NC</v>
      </c>
      <c r="AA60" s="18" t="str">
        <f t="shared" si="19"/>
        <v>NC</v>
      </c>
      <c r="AB60" s="18" t="str">
        <f t="shared" si="20"/>
        <v>NC</v>
      </c>
      <c r="AC60" s="18" t="str">
        <f t="shared" si="21"/>
        <v>NC</v>
      </c>
      <c r="AE60" s="4" t="str">
        <f t="shared" si="22"/>
        <v>NC</v>
      </c>
      <c r="AF60" s="4" t="str">
        <f t="shared" si="23"/>
        <v>NC</v>
      </c>
      <c r="AG60" s="4">
        <f t="shared" ca="1" si="24"/>
        <v>-1777</v>
      </c>
      <c r="AH60" s="4" t="str">
        <f t="shared" si="25"/>
        <v>NC</v>
      </c>
      <c r="AI60" s="4" t="str">
        <f t="shared" si="26"/>
        <v>NC</v>
      </c>
      <c r="AJ60" s="4" t="str">
        <f t="shared" si="27"/>
        <v>NC</v>
      </c>
      <c r="AK60" s="4" t="str">
        <f t="shared" si="28"/>
        <v>NC</v>
      </c>
      <c r="AL60" s="24"/>
      <c r="AM60" s="46">
        <f t="shared" si="29"/>
        <v>4.5965616242592017E-2</v>
      </c>
      <c r="AN60" s="15"/>
      <c r="AP60" s="69" t="s">
        <v>643</v>
      </c>
      <c r="AQ60" s="69" t="s">
        <v>643</v>
      </c>
      <c r="AR60" s="54"/>
      <c r="AS60" s="114" t="s">
        <v>1169</v>
      </c>
      <c r="AT60" s="114" t="s">
        <v>1204</v>
      </c>
      <c r="AU60" s="114" t="s">
        <v>1206</v>
      </c>
    </row>
    <row r="61" spans="1:47" s="124" customFormat="1" ht="14.4" customHeight="1" x14ac:dyDescent="0.3">
      <c r="A61" s="117" t="s">
        <v>776</v>
      </c>
      <c r="B61" s="117" t="s">
        <v>1404</v>
      </c>
      <c r="C61" s="117" t="s">
        <v>778</v>
      </c>
      <c r="D61" s="116" t="s">
        <v>357</v>
      </c>
      <c r="E61" s="116" t="s">
        <v>925</v>
      </c>
      <c r="F61" s="117" t="s">
        <v>924</v>
      </c>
      <c r="G61" s="120"/>
      <c r="H61" s="120" t="s">
        <v>30</v>
      </c>
      <c r="I61" s="130">
        <v>30423000</v>
      </c>
      <c r="J61" s="131">
        <v>2019</v>
      </c>
      <c r="K61" s="132"/>
      <c r="L61" s="133"/>
      <c r="M61" s="134"/>
      <c r="N61" s="135" t="s">
        <v>595</v>
      </c>
      <c r="O61" s="136"/>
      <c r="P61" s="57" t="s">
        <v>30</v>
      </c>
      <c r="Q61" s="57" t="s">
        <v>30</v>
      </c>
      <c r="R61" s="57" t="s">
        <v>30</v>
      </c>
      <c r="S61" s="118" t="s">
        <v>30</v>
      </c>
      <c r="T61" s="57" t="s">
        <v>30</v>
      </c>
      <c r="U61" s="57" t="s">
        <v>30</v>
      </c>
      <c r="V61" s="34" t="s">
        <v>30</v>
      </c>
      <c r="W61" s="137" t="str">
        <f t="shared" si="15"/>
        <v>NC</v>
      </c>
      <c r="X61" s="57" t="str">
        <f t="shared" si="16"/>
        <v>NC</v>
      </c>
      <c r="Y61" s="57" t="str">
        <f t="shared" si="17"/>
        <v>NC</v>
      </c>
      <c r="Z61" s="57" t="str">
        <f t="shared" si="18"/>
        <v>NC</v>
      </c>
      <c r="AA61" s="57" t="str">
        <f t="shared" si="19"/>
        <v>NC</v>
      </c>
      <c r="AB61" s="57" t="str">
        <f t="shared" si="20"/>
        <v>NC</v>
      </c>
      <c r="AC61" s="57" t="str">
        <f t="shared" si="21"/>
        <v>NC</v>
      </c>
      <c r="AD61" s="138"/>
      <c r="AE61" s="123" t="str">
        <f t="shared" si="22"/>
        <v>NC</v>
      </c>
      <c r="AF61" s="123" t="str">
        <f t="shared" si="23"/>
        <v>NC</v>
      </c>
      <c r="AG61" s="123" t="str">
        <f t="shared" si="24"/>
        <v>NC</v>
      </c>
      <c r="AH61" s="123" t="str">
        <f t="shared" si="25"/>
        <v>NC</v>
      </c>
      <c r="AI61" s="123" t="str">
        <f t="shared" si="26"/>
        <v>NC</v>
      </c>
      <c r="AJ61" s="123" t="str">
        <f t="shared" si="27"/>
        <v>NC</v>
      </c>
      <c r="AK61" s="123" t="str">
        <f t="shared" si="28"/>
        <v>NC</v>
      </c>
      <c r="AL61" s="138"/>
      <c r="AM61" s="139">
        <f t="shared" si="29"/>
        <v>1.1562421515413778E-3</v>
      </c>
      <c r="AN61" s="140"/>
      <c r="AO61" s="138"/>
      <c r="AP61" s="141" t="s">
        <v>643</v>
      </c>
      <c r="AQ61" s="141" t="s">
        <v>643</v>
      </c>
      <c r="AR61" s="138"/>
      <c r="AS61" s="142" t="s">
        <v>1405</v>
      </c>
      <c r="AT61" s="143" t="s">
        <v>777</v>
      </c>
      <c r="AU61" s="143" t="s">
        <v>1406</v>
      </c>
    </row>
    <row r="62" spans="1:47" s="124" customFormat="1" ht="14.4" customHeight="1" x14ac:dyDescent="0.3">
      <c r="A62" s="121" t="s">
        <v>66</v>
      </c>
      <c r="B62" s="121" t="s">
        <v>608</v>
      </c>
      <c r="C62" s="121" t="s">
        <v>521</v>
      </c>
      <c r="D62" s="123" t="s">
        <v>495</v>
      </c>
      <c r="E62" s="123"/>
      <c r="F62" s="117" t="s">
        <v>224</v>
      </c>
      <c r="G62" s="99" t="s">
        <v>433</v>
      </c>
      <c r="H62" s="144">
        <v>43830</v>
      </c>
      <c r="I62" s="145">
        <v>8687288</v>
      </c>
      <c r="J62" s="146">
        <v>2015</v>
      </c>
      <c r="K62" s="147" t="s">
        <v>609</v>
      </c>
      <c r="L62" s="133">
        <v>43983</v>
      </c>
      <c r="M62" s="148"/>
      <c r="N62" s="149" t="s">
        <v>596</v>
      </c>
      <c r="O62" s="150"/>
      <c r="P62" s="57">
        <v>43551</v>
      </c>
      <c r="Q62" s="116" t="s">
        <v>30</v>
      </c>
      <c r="R62" s="116" t="s">
        <v>30</v>
      </c>
      <c r="S62" s="34" t="s">
        <v>30</v>
      </c>
      <c r="T62" s="57" t="s">
        <v>30</v>
      </c>
      <c r="U62" s="57" t="s">
        <v>30</v>
      </c>
      <c r="V62" s="34" t="s">
        <v>30</v>
      </c>
      <c r="W62" s="137">
        <f t="shared" si="15"/>
        <v>43916</v>
      </c>
      <c r="X62" s="57" t="str">
        <f t="shared" si="16"/>
        <v>NC</v>
      </c>
      <c r="Y62" s="57" t="str">
        <f t="shared" si="17"/>
        <v>NC</v>
      </c>
      <c r="Z62" s="57" t="str">
        <f t="shared" si="18"/>
        <v>NC</v>
      </c>
      <c r="AA62" s="57" t="str">
        <f t="shared" si="19"/>
        <v>NC</v>
      </c>
      <c r="AB62" s="57" t="str">
        <f t="shared" si="20"/>
        <v>NC</v>
      </c>
      <c r="AC62" s="57" t="str">
        <f t="shared" si="21"/>
        <v>NC</v>
      </c>
      <c r="AE62" s="123">
        <f t="shared" ca="1" si="22"/>
        <v>-1922</v>
      </c>
      <c r="AF62" s="123" t="str">
        <f t="shared" si="23"/>
        <v>NC</v>
      </c>
      <c r="AG62" s="123" t="str">
        <f t="shared" si="24"/>
        <v>NC</v>
      </c>
      <c r="AH62" s="123" t="str">
        <f t="shared" si="25"/>
        <v>NC</v>
      </c>
      <c r="AI62" s="123" t="str">
        <f t="shared" si="26"/>
        <v>NC</v>
      </c>
      <c r="AJ62" s="123" t="str">
        <f t="shared" si="27"/>
        <v>NC</v>
      </c>
      <c r="AK62" s="123" t="str">
        <f t="shared" si="28"/>
        <v>NC</v>
      </c>
      <c r="AL62" s="138"/>
      <c r="AM62" s="151">
        <f t="shared" si="29"/>
        <v>2.3311647152778115E-3</v>
      </c>
      <c r="AN62" s="152"/>
      <c r="AP62" s="124" t="s">
        <v>469</v>
      </c>
      <c r="AQ62" s="141" t="s">
        <v>643</v>
      </c>
      <c r="AR62" s="138" t="s">
        <v>603</v>
      </c>
      <c r="AS62" s="142" t="s">
        <v>1208</v>
      </c>
      <c r="AT62" s="143" t="s">
        <v>1209</v>
      </c>
      <c r="AU62" s="143" t="s">
        <v>1210</v>
      </c>
    </row>
    <row r="63" spans="1:47" s="124" customFormat="1" ht="14.4" customHeight="1" x14ac:dyDescent="0.3">
      <c r="A63" s="121" t="s">
        <v>4</v>
      </c>
      <c r="B63" s="121" t="s">
        <v>1207</v>
      </c>
      <c r="C63" s="121" t="s">
        <v>521</v>
      </c>
      <c r="D63" s="123" t="s">
        <v>357</v>
      </c>
      <c r="E63" s="123"/>
      <c r="F63" s="117" t="s">
        <v>225</v>
      </c>
      <c r="G63" s="99" t="s">
        <v>434</v>
      </c>
      <c r="H63" s="144">
        <v>43830</v>
      </c>
      <c r="I63" s="145">
        <v>10868000</v>
      </c>
      <c r="J63" s="146">
        <v>2016</v>
      </c>
      <c r="K63" s="147" t="s">
        <v>609</v>
      </c>
      <c r="L63" s="133">
        <v>43983</v>
      </c>
      <c r="M63" s="148"/>
      <c r="N63" s="149" t="s">
        <v>596</v>
      </c>
      <c r="O63" s="150"/>
      <c r="P63" s="57">
        <v>43853</v>
      </c>
      <c r="Q63" s="57" t="s">
        <v>30</v>
      </c>
      <c r="R63" s="57" t="s">
        <v>30</v>
      </c>
      <c r="S63" s="34" t="s">
        <v>30</v>
      </c>
      <c r="T63" s="57" t="s">
        <v>30</v>
      </c>
      <c r="U63" s="57" t="s">
        <v>30</v>
      </c>
      <c r="V63" s="34" t="s">
        <v>30</v>
      </c>
      <c r="W63" s="137">
        <f t="shared" si="15"/>
        <v>44218</v>
      </c>
      <c r="X63" s="57" t="str">
        <f t="shared" si="16"/>
        <v>NC</v>
      </c>
      <c r="Y63" s="57" t="str">
        <f t="shared" si="17"/>
        <v>NC</v>
      </c>
      <c r="Z63" s="57" t="str">
        <f t="shared" si="18"/>
        <v>NC</v>
      </c>
      <c r="AA63" s="57" t="str">
        <f t="shared" si="19"/>
        <v>NC</v>
      </c>
      <c r="AB63" s="57" t="str">
        <f t="shared" si="20"/>
        <v>NC</v>
      </c>
      <c r="AC63" s="57" t="str">
        <f t="shared" si="21"/>
        <v>NC</v>
      </c>
      <c r="AE63" s="123">
        <f t="shared" ca="1" si="22"/>
        <v>-1620</v>
      </c>
      <c r="AF63" s="123" t="str">
        <f t="shared" si="23"/>
        <v>NC</v>
      </c>
      <c r="AG63" s="123" t="str">
        <f t="shared" si="24"/>
        <v>NC</v>
      </c>
      <c r="AH63" s="123" t="str">
        <f t="shared" si="25"/>
        <v>NC</v>
      </c>
      <c r="AI63" s="123" t="str">
        <f t="shared" si="26"/>
        <v>NC</v>
      </c>
      <c r="AJ63" s="123" t="str">
        <f t="shared" si="27"/>
        <v>NC</v>
      </c>
      <c r="AK63" s="123" t="str">
        <f t="shared" si="28"/>
        <v>NC</v>
      </c>
      <c r="AL63" s="138"/>
      <c r="AM63" s="151">
        <f t="shared" si="29"/>
        <v>2.29051710840774E-3</v>
      </c>
      <c r="AN63" s="152"/>
      <c r="AP63" s="124" t="s">
        <v>469</v>
      </c>
      <c r="AQ63" s="141" t="s">
        <v>643</v>
      </c>
      <c r="AR63" s="124" t="s">
        <v>604</v>
      </c>
      <c r="AS63" s="143" t="s">
        <v>1208</v>
      </c>
      <c r="AT63" s="143" t="s">
        <v>827</v>
      </c>
      <c r="AU63" s="143" t="s">
        <v>1228</v>
      </c>
    </row>
    <row r="64" spans="1:47" s="124" customFormat="1" ht="14.4" customHeight="1" x14ac:dyDescent="0.3">
      <c r="A64" s="121" t="s">
        <v>67</v>
      </c>
      <c r="B64" s="121" t="s">
        <v>605</v>
      </c>
      <c r="C64" s="121" t="s">
        <v>521</v>
      </c>
      <c r="D64" s="123" t="s">
        <v>145</v>
      </c>
      <c r="E64" s="123"/>
      <c r="F64" s="117" t="s">
        <v>226</v>
      </c>
      <c r="G64" s="99" t="s">
        <v>435</v>
      </c>
      <c r="H64" s="144">
        <v>43830</v>
      </c>
      <c r="I64" s="145">
        <v>10868000</v>
      </c>
      <c r="J64" s="146">
        <v>2016</v>
      </c>
      <c r="K64" s="147" t="s">
        <v>609</v>
      </c>
      <c r="L64" s="133">
        <v>44166</v>
      </c>
      <c r="M64" s="148"/>
      <c r="N64" s="149" t="s">
        <v>596</v>
      </c>
      <c r="O64" s="150">
        <v>105378</v>
      </c>
      <c r="P64" s="57">
        <v>43889</v>
      </c>
      <c r="Q64" s="57" t="s">
        <v>30</v>
      </c>
      <c r="R64" s="57" t="s">
        <v>30</v>
      </c>
      <c r="S64" s="34" t="s">
        <v>30</v>
      </c>
      <c r="T64" s="57" t="s">
        <v>30</v>
      </c>
      <c r="U64" s="57" t="s">
        <v>30</v>
      </c>
      <c r="V64" s="34" t="s">
        <v>30</v>
      </c>
      <c r="W64" s="137">
        <f t="shared" si="15"/>
        <v>44254</v>
      </c>
      <c r="X64" s="57" t="str">
        <f t="shared" si="16"/>
        <v>NC</v>
      </c>
      <c r="Y64" s="57" t="str">
        <f t="shared" si="17"/>
        <v>NC</v>
      </c>
      <c r="Z64" s="57" t="str">
        <f t="shared" si="18"/>
        <v>NC</v>
      </c>
      <c r="AA64" s="57" t="str">
        <f t="shared" si="19"/>
        <v>NC</v>
      </c>
      <c r="AB64" s="57" t="str">
        <f t="shared" si="20"/>
        <v>NC</v>
      </c>
      <c r="AC64" s="57" t="str">
        <f t="shared" si="21"/>
        <v>NC</v>
      </c>
      <c r="AE64" s="123">
        <f t="shared" ca="1" si="22"/>
        <v>-1584</v>
      </c>
      <c r="AF64" s="123" t="str">
        <f t="shared" si="23"/>
        <v>NC</v>
      </c>
      <c r="AG64" s="123" t="str">
        <f t="shared" si="24"/>
        <v>NC</v>
      </c>
      <c r="AH64" s="123" t="str">
        <f t="shared" si="25"/>
        <v>NC</v>
      </c>
      <c r="AI64" s="123" t="str">
        <f t="shared" si="26"/>
        <v>NC</v>
      </c>
      <c r="AJ64" s="123" t="str">
        <f t="shared" si="27"/>
        <v>NC</v>
      </c>
      <c r="AK64" s="123" t="str">
        <f t="shared" si="28"/>
        <v>NC</v>
      </c>
      <c r="AL64" s="138"/>
      <c r="AM64" s="151">
        <f t="shared" si="29"/>
        <v>2.29051710840774E-3</v>
      </c>
      <c r="AN64" s="152"/>
      <c r="AP64" s="138" t="s">
        <v>469</v>
      </c>
      <c r="AQ64" s="141" t="s">
        <v>643</v>
      </c>
      <c r="AR64" s="124" t="s">
        <v>743</v>
      </c>
      <c r="AS64" s="143" t="s">
        <v>1208</v>
      </c>
      <c r="AT64" s="143" t="s">
        <v>827</v>
      </c>
      <c r="AU64" s="143" t="s">
        <v>1229</v>
      </c>
    </row>
    <row r="65" spans="1:47" s="124" customFormat="1" ht="14.4" customHeight="1" x14ac:dyDescent="0.3">
      <c r="A65" s="121" t="s">
        <v>68</v>
      </c>
      <c r="B65" s="121" t="s">
        <v>579</v>
      </c>
      <c r="C65" s="121" t="s">
        <v>521</v>
      </c>
      <c r="D65" s="123" t="s">
        <v>46</v>
      </c>
      <c r="E65" s="123"/>
      <c r="F65" s="117" t="s">
        <v>227</v>
      </c>
      <c r="G65" s="99" t="s">
        <v>436</v>
      </c>
      <c r="H65" s="144">
        <v>43830</v>
      </c>
      <c r="I65" s="145">
        <v>10868000</v>
      </c>
      <c r="J65" s="146">
        <v>2016</v>
      </c>
      <c r="K65" s="147" t="s">
        <v>609</v>
      </c>
      <c r="L65" s="133">
        <v>43952</v>
      </c>
      <c r="M65" s="148"/>
      <c r="N65" s="149" t="s">
        <v>596</v>
      </c>
      <c r="O65" s="150"/>
      <c r="P65" s="57">
        <v>43847</v>
      </c>
      <c r="Q65" s="57" t="s">
        <v>30</v>
      </c>
      <c r="R65" s="57" t="s">
        <v>30</v>
      </c>
      <c r="S65" s="34" t="s">
        <v>30</v>
      </c>
      <c r="T65" s="57" t="s">
        <v>30</v>
      </c>
      <c r="U65" s="57" t="s">
        <v>30</v>
      </c>
      <c r="V65" s="57" t="s">
        <v>30</v>
      </c>
      <c r="W65" s="137">
        <f t="shared" si="15"/>
        <v>44212</v>
      </c>
      <c r="X65" s="57" t="str">
        <f t="shared" si="16"/>
        <v>NC</v>
      </c>
      <c r="Y65" s="57" t="str">
        <f t="shared" si="17"/>
        <v>NC</v>
      </c>
      <c r="Z65" s="57" t="str">
        <f t="shared" si="18"/>
        <v>NC</v>
      </c>
      <c r="AA65" s="57" t="str">
        <f t="shared" si="19"/>
        <v>NC</v>
      </c>
      <c r="AB65" s="57" t="str">
        <f t="shared" si="20"/>
        <v>NC</v>
      </c>
      <c r="AC65" s="57" t="str">
        <f t="shared" si="21"/>
        <v>NC</v>
      </c>
      <c r="AE65" s="123">
        <f t="shared" ca="1" si="22"/>
        <v>-1626</v>
      </c>
      <c r="AF65" s="123" t="str">
        <f t="shared" si="23"/>
        <v>NC</v>
      </c>
      <c r="AG65" s="123" t="str">
        <f t="shared" si="24"/>
        <v>NC</v>
      </c>
      <c r="AH65" s="123" t="str">
        <f t="shared" si="25"/>
        <v>NC</v>
      </c>
      <c r="AI65" s="123" t="str">
        <f t="shared" si="26"/>
        <v>NC</v>
      </c>
      <c r="AJ65" s="123" t="str">
        <f t="shared" si="27"/>
        <v>NC</v>
      </c>
      <c r="AK65" s="123" t="str">
        <f t="shared" si="28"/>
        <v>NC</v>
      </c>
      <c r="AL65" s="138"/>
      <c r="AM65" s="151">
        <f t="shared" si="29"/>
        <v>2.29051710840774E-3</v>
      </c>
      <c r="AN65" s="152"/>
      <c r="AP65" s="138" t="s">
        <v>469</v>
      </c>
      <c r="AQ65" s="141" t="s">
        <v>643</v>
      </c>
      <c r="AR65" s="124" t="s">
        <v>753</v>
      </c>
      <c r="AS65" s="143" t="s">
        <v>1208</v>
      </c>
      <c r="AT65" s="143" t="s">
        <v>827</v>
      </c>
      <c r="AU65" s="143" t="s">
        <v>1230</v>
      </c>
    </row>
    <row r="66" spans="1:47" s="124" customFormat="1" ht="14.4" customHeight="1" x14ac:dyDescent="0.3">
      <c r="A66" s="121" t="s">
        <v>47</v>
      </c>
      <c r="B66" s="121" t="s">
        <v>1412</v>
      </c>
      <c r="C66" s="121" t="s">
        <v>521</v>
      </c>
      <c r="D66" s="123" t="s">
        <v>495</v>
      </c>
      <c r="E66" s="123"/>
      <c r="F66" s="117" t="s">
        <v>228</v>
      </c>
      <c r="G66" s="99" t="s">
        <v>437</v>
      </c>
      <c r="H66" s="144">
        <v>43830</v>
      </c>
      <c r="I66" s="153">
        <v>14576271</v>
      </c>
      <c r="J66" s="146">
        <v>2016</v>
      </c>
      <c r="K66" s="154">
        <v>43647</v>
      </c>
      <c r="L66" s="133">
        <v>44166</v>
      </c>
      <c r="M66" s="148"/>
      <c r="N66" s="149" t="s">
        <v>596</v>
      </c>
      <c r="O66" s="150"/>
      <c r="P66" s="57">
        <v>43672</v>
      </c>
      <c r="Q66" s="57" t="s">
        <v>30</v>
      </c>
      <c r="R66" s="57" t="s">
        <v>30</v>
      </c>
      <c r="S66" s="34" t="s">
        <v>30</v>
      </c>
      <c r="T66" s="57" t="s">
        <v>30</v>
      </c>
      <c r="U66" s="57" t="s">
        <v>30</v>
      </c>
      <c r="V66" s="57" t="s">
        <v>30</v>
      </c>
      <c r="W66" s="137">
        <f t="shared" si="15"/>
        <v>44037</v>
      </c>
      <c r="X66" s="57" t="str">
        <f t="shared" si="16"/>
        <v>NC</v>
      </c>
      <c r="Y66" s="57" t="str">
        <f t="shared" si="17"/>
        <v>NC</v>
      </c>
      <c r="Z66" s="57" t="str">
        <f t="shared" si="18"/>
        <v>NC</v>
      </c>
      <c r="AA66" s="57" t="str">
        <f t="shared" si="19"/>
        <v>NC</v>
      </c>
      <c r="AB66" s="57" t="str">
        <f t="shared" si="20"/>
        <v>NC</v>
      </c>
      <c r="AC66" s="57" t="str">
        <f t="shared" si="21"/>
        <v>NC</v>
      </c>
      <c r="AE66" s="123">
        <f t="shared" ca="1" si="22"/>
        <v>-1801</v>
      </c>
      <c r="AF66" s="123" t="str">
        <f t="shared" si="23"/>
        <v>NC</v>
      </c>
      <c r="AG66" s="123" t="str">
        <f t="shared" si="24"/>
        <v>NC</v>
      </c>
      <c r="AH66" s="123" t="str">
        <f t="shared" si="25"/>
        <v>NC</v>
      </c>
      <c r="AI66" s="123" t="str">
        <f t="shared" si="26"/>
        <v>NC</v>
      </c>
      <c r="AJ66" s="123" t="str">
        <f t="shared" si="27"/>
        <v>NC</v>
      </c>
      <c r="AK66" s="123" t="str">
        <f t="shared" si="28"/>
        <v>NC</v>
      </c>
      <c r="AL66" s="138"/>
      <c r="AM66" s="151">
        <f t="shared" si="29"/>
        <v>3.0720646027132498E-3</v>
      </c>
      <c r="AN66" s="152"/>
      <c r="AP66" s="124" t="s">
        <v>469</v>
      </c>
      <c r="AQ66" s="141" t="s">
        <v>643</v>
      </c>
      <c r="AR66" s="124" t="s">
        <v>740</v>
      </c>
      <c r="AS66" s="143" t="s">
        <v>1211</v>
      </c>
      <c r="AT66" s="143" t="s">
        <v>1212</v>
      </c>
      <c r="AU66" s="143" t="s">
        <v>1413</v>
      </c>
    </row>
    <row r="67" spans="1:47" s="124" customFormat="1" ht="14.4" customHeight="1" x14ac:dyDescent="0.3">
      <c r="A67" s="121" t="s">
        <v>69</v>
      </c>
      <c r="B67" s="121" t="s">
        <v>605</v>
      </c>
      <c r="C67" s="121" t="s">
        <v>521</v>
      </c>
      <c r="D67" s="123" t="s">
        <v>357</v>
      </c>
      <c r="E67" s="123"/>
      <c r="F67" s="117" t="s">
        <v>229</v>
      </c>
      <c r="G67" s="99" t="s">
        <v>438</v>
      </c>
      <c r="H67" s="144">
        <v>43830</v>
      </c>
      <c r="I67" s="145">
        <v>10868000</v>
      </c>
      <c r="J67" s="146">
        <v>2016</v>
      </c>
      <c r="K67" s="154">
        <v>43862</v>
      </c>
      <c r="L67" s="133">
        <v>43983</v>
      </c>
      <c r="M67" s="148"/>
      <c r="N67" s="149" t="s">
        <v>596</v>
      </c>
      <c r="O67" s="150"/>
      <c r="P67" s="57">
        <v>43803</v>
      </c>
      <c r="Q67" s="57" t="s">
        <v>30</v>
      </c>
      <c r="R67" s="57" t="s">
        <v>30</v>
      </c>
      <c r="S67" s="34" t="s">
        <v>30</v>
      </c>
      <c r="T67" s="57" t="s">
        <v>30</v>
      </c>
      <c r="U67" s="57" t="s">
        <v>30</v>
      </c>
      <c r="V67" s="57" t="s">
        <v>30</v>
      </c>
      <c r="W67" s="137">
        <f t="shared" si="15"/>
        <v>44168</v>
      </c>
      <c r="X67" s="57" t="str">
        <f t="shared" si="16"/>
        <v>NC</v>
      </c>
      <c r="Y67" s="57" t="str">
        <f t="shared" si="17"/>
        <v>NC</v>
      </c>
      <c r="Z67" s="57" t="str">
        <f t="shared" si="18"/>
        <v>NC</v>
      </c>
      <c r="AA67" s="57" t="str">
        <f t="shared" si="19"/>
        <v>NC</v>
      </c>
      <c r="AB67" s="57" t="str">
        <f t="shared" si="20"/>
        <v>NC</v>
      </c>
      <c r="AC67" s="57" t="str">
        <f t="shared" si="21"/>
        <v>NC</v>
      </c>
      <c r="AE67" s="123">
        <f t="shared" ca="1" si="22"/>
        <v>-1670</v>
      </c>
      <c r="AF67" s="123" t="str">
        <f t="shared" si="23"/>
        <v>NC</v>
      </c>
      <c r="AG67" s="123" t="str">
        <f t="shared" si="24"/>
        <v>NC</v>
      </c>
      <c r="AH67" s="123" t="str">
        <f t="shared" si="25"/>
        <v>NC</v>
      </c>
      <c r="AI67" s="123" t="str">
        <f t="shared" si="26"/>
        <v>NC</v>
      </c>
      <c r="AJ67" s="123" t="str">
        <f t="shared" si="27"/>
        <v>NC</v>
      </c>
      <c r="AK67" s="123" t="str">
        <f t="shared" si="28"/>
        <v>NC</v>
      </c>
      <c r="AL67" s="138"/>
      <c r="AM67" s="151">
        <f t="shared" si="29"/>
        <v>2.29051710840774E-3</v>
      </c>
      <c r="AN67" s="152"/>
      <c r="AP67" s="138" t="s">
        <v>469</v>
      </c>
      <c r="AQ67" s="141" t="s">
        <v>643</v>
      </c>
      <c r="AR67" s="124" t="s">
        <v>1048</v>
      </c>
      <c r="AS67" s="143" t="s">
        <v>1208</v>
      </c>
      <c r="AT67" s="143" t="s">
        <v>827</v>
      </c>
      <c r="AU67" s="143" t="s">
        <v>1229</v>
      </c>
    </row>
    <row r="68" spans="1:47" s="124" customFormat="1" ht="14.4" customHeight="1" x14ac:dyDescent="0.3">
      <c r="A68" s="121" t="s">
        <v>70</v>
      </c>
      <c r="B68" s="121" t="s">
        <v>606</v>
      </c>
      <c r="C68" s="121" t="s">
        <v>521</v>
      </c>
      <c r="D68" s="123" t="s">
        <v>357</v>
      </c>
      <c r="E68" s="123"/>
      <c r="F68" s="117" t="s">
        <v>230</v>
      </c>
      <c r="G68" s="99" t="s">
        <v>439</v>
      </c>
      <c r="H68" s="144">
        <v>43830</v>
      </c>
      <c r="I68" s="145">
        <v>8687288</v>
      </c>
      <c r="J68" s="146">
        <v>2017</v>
      </c>
      <c r="K68" s="154">
        <v>43922</v>
      </c>
      <c r="L68" s="133">
        <v>43983</v>
      </c>
      <c r="M68" s="148"/>
      <c r="N68" s="149" t="s">
        <v>596</v>
      </c>
      <c r="O68" s="150"/>
      <c r="P68" s="57">
        <v>43546</v>
      </c>
      <c r="Q68" s="57" t="s">
        <v>30</v>
      </c>
      <c r="R68" s="57" t="s">
        <v>30</v>
      </c>
      <c r="S68" s="34" t="s">
        <v>30</v>
      </c>
      <c r="T68" s="57" t="s">
        <v>30</v>
      </c>
      <c r="U68" s="57" t="s">
        <v>30</v>
      </c>
      <c r="V68" s="57" t="s">
        <v>30</v>
      </c>
      <c r="W68" s="137">
        <f t="shared" si="15"/>
        <v>43911</v>
      </c>
      <c r="X68" s="57" t="str">
        <f t="shared" si="16"/>
        <v>NC</v>
      </c>
      <c r="Y68" s="57" t="str">
        <f t="shared" si="17"/>
        <v>NC</v>
      </c>
      <c r="Z68" s="57" t="str">
        <f t="shared" si="18"/>
        <v>NC</v>
      </c>
      <c r="AA68" s="57" t="str">
        <f t="shared" si="19"/>
        <v>NC</v>
      </c>
      <c r="AB68" s="57" t="str">
        <f t="shared" si="20"/>
        <v>NC</v>
      </c>
      <c r="AC68" s="57" t="str">
        <f t="shared" si="21"/>
        <v>NC</v>
      </c>
      <c r="AE68" s="123">
        <f t="shared" ca="1" si="22"/>
        <v>-1927</v>
      </c>
      <c r="AF68" s="123" t="str">
        <f t="shared" si="23"/>
        <v>NC</v>
      </c>
      <c r="AG68" s="123" t="str">
        <f t="shared" si="24"/>
        <v>NC</v>
      </c>
      <c r="AH68" s="123" t="str">
        <f t="shared" si="25"/>
        <v>NC</v>
      </c>
      <c r="AI68" s="123" t="str">
        <f t="shared" si="26"/>
        <v>NC</v>
      </c>
      <c r="AJ68" s="123" t="str">
        <f t="shared" si="27"/>
        <v>NC</v>
      </c>
      <c r="AK68" s="123" t="str">
        <f t="shared" si="28"/>
        <v>NC</v>
      </c>
      <c r="AL68" s="138"/>
      <c r="AM68" s="151">
        <f t="shared" si="29"/>
        <v>1.3306648374761931E-3</v>
      </c>
      <c r="AN68" s="152"/>
      <c r="AP68" s="138" t="s">
        <v>469</v>
      </c>
      <c r="AQ68" s="141" t="s">
        <v>643</v>
      </c>
      <c r="AR68" s="124" t="s">
        <v>749</v>
      </c>
      <c r="AS68" s="143" t="s">
        <v>1208</v>
      </c>
      <c r="AT68" s="143" t="s">
        <v>1407</v>
      </c>
      <c r="AU68" s="143" t="s">
        <v>1214</v>
      </c>
    </row>
    <row r="69" spans="1:47" s="138" customFormat="1" ht="14.4" customHeight="1" x14ac:dyDescent="0.3">
      <c r="A69" s="121" t="s">
        <v>71</v>
      </c>
      <c r="B69" s="121" t="s">
        <v>606</v>
      </c>
      <c r="C69" s="121" t="s">
        <v>521</v>
      </c>
      <c r="D69" s="123" t="s">
        <v>357</v>
      </c>
      <c r="E69" s="123"/>
      <c r="F69" s="117" t="s">
        <v>231</v>
      </c>
      <c r="G69" s="99" t="s">
        <v>440</v>
      </c>
      <c r="H69" s="144">
        <v>43830</v>
      </c>
      <c r="I69" s="145">
        <v>8687288</v>
      </c>
      <c r="J69" s="146">
        <v>2017</v>
      </c>
      <c r="K69" s="154">
        <v>43922</v>
      </c>
      <c r="L69" s="133">
        <v>43983</v>
      </c>
      <c r="M69" s="148"/>
      <c r="N69" s="149" t="s">
        <v>596</v>
      </c>
      <c r="O69" s="150"/>
      <c r="P69" s="57">
        <v>43544</v>
      </c>
      <c r="Q69" s="57" t="s">
        <v>30</v>
      </c>
      <c r="R69" s="57" t="s">
        <v>30</v>
      </c>
      <c r="S69" s="34" t="s">
        <v>30</v>
      </c>
      <c r="T69" s="57" t="s">
        <v>30</v>
      </c>
      <c r="U69" s="57" t="s">
        <v>30</v>
      </c>
      <c r="V69" s="57" t="s">
        <v>30</v>
      </c>
      <c r="W69" s="137">
        <f t="shared" si="15"/>
        <v>43909</v>
      </c>
      <c r="X69" s="57" t="str">
        <f t="shared" si="16"/>
        <v>NC</v>
      </c>
      <c r="Y69" s="57" t="str">
        <f t="shared" si="17"/>
        <v>NC</v>
      </c>
      <c r="Z69" s="57" t="str">
        <f t="shared" si="18"/>
        <v>NC</v>
      </c>
      <c r="AA69" s="57" t="str">
        <f t="shared" si="19"/>
        <v>NC</v>
      </c>
      <c r="AB69" s="57" t="str">
        <f t="shared" si="20"/>
        <v>NC</v>
      </c>
      <c r="AC69" s="57" t="str">
        <f t="shared" si="21"/>
        <v>NC</v>
      </c>
      <c r="AD69" s="124"/>
      <c r="AE69" s="123">
        <f t="shared" ca="1" si="22"/>
        <v>-1929</v>
      </c>
      <c r="AF69" s="123" t="str">
        <f t="shared" si="23"/>
        <v>NC</v>
      </c>
      <c r="AG69" s="123" t="str">
        <f t="shared" si="24"/>
        <v>NC</v>
      </c>
      <c r="AH69" s="123" t="str">
        <f t="shared" si="25"/>
        <v>NC</v>
      </c>
      <c r="AI69" s="123" t="str">
        <f t="shared" si="26"/>
        <v>NC</v>
      </c>
      <c r="AJ69" s="123" t="str">
        <f t="shared" si="27"/>
        <v>NC</v>
      </c>
      <c r="AK69" s="123" t="str">
        <f t="shared" si="28"/>
        <v>NC</v>
      </c>
      <c r="AM69" s="151">
        <f t="shared" si="29"/>
        <v>1.3306648374761931E-3</v>
      </c>
      <c r="AN69" s="152"/>
      <c r="AO69" s="124"/>
      <c r="AP69" s="138" t="s">
        <v>469</v>
      </c>
      <c r="AQ69" s="141" t="s">
        <v>643</v>
      </c>
      <c r="AR69" s="124" t="s">
        <v>754</v>
      </c>
      <c r="AS69" s="143" t="s">
        <v>1208</v>
      </c>
      <c r="AT69" s="143" t="s">
        <v>1407</v>
      </c>
      <c r="AU69" s="143" t="s">
        <v>1214</v>
      </c>
    </row>
    <row r="70" spans="1:47" s="155" customFormat="1" ht="14.4" customHeight="1" x14ac:dyDescent="0.3">
      <c r="A70" s="122" t="s">
        <v>184</v>
      </c>
      <c r="B70" s="121" t="s">
        <v>766</v>
      </c>
      <c r="C70" s="121" t="s">
        <v>521</v>
      </c>
      <c r="D70" s="123" t="s">
        <v>46</v>
      </c>
      <c r="E70" s="123"/>
      <c r="F70" s="117" t="s">
        <v>232</v>
      </c>
      <c r="G70" s="99" t="s">
        <v>441</v>
      </c>
      <c r="H70" s="144">
        <v>43830</v>
      </c>
      <c r="I70" s="153">
        <v>22796610</v>
      </c>
      <c r="J70" s="146">
        <v>2018</v>
      </c>
      <c r="K70" s="154">
        <v>44317</v>
      </c>
      <c r="L70" s="133">
        <v>44166</v>
      </c>
      <c r="M70" s="148"/>
      <c r="N70" s="149" t="s">
        <v>596</v>
      </c>
      <c r="O70" s="150"/>
      <c r="P70" s="57">
        <v>43566</v>
      </c>
      <c r="Q70" s="57" t="s">
        <v>30</v>
      </c>
      <c r="R70" s="57" t="s">
        <v>30</v>
      </c>
      <c r="S70" s="34" t="s">
        <v>30</v>
      </c>
      <c r="T70" s="57" t="s">
        <v>30</v>
      </c>
      <c r="U70" s="57" t="s">
        <v>30</v>
      </c>
      <c r="V70" s="57" t="s">
        <v>30</v>
      </c>
      <c r="W70" s="137">
        <f t="shared" ref="W70:W101" si="30">IF(P70="NC","NC",IF(P70="","erreur",P70+365))</f>
        <v>43931</v>
      </c>
      <c r="X70" s="57" t="str">
        <f t="shared" ref="X70:X101" si="31">IF(Q70="NC","NC",IF(Q70="","erreur",Q70+181))</f>
        <v>NC</v>
      </c>
      <c r="Y70" s="57" t="str">
        <f t="shared" ref="Y70:Y101" si="32">IF(R70="NC","NC",IF(R70="","erreur",R70+365))</f>
        <v>NC</v>
      </c>
      <c r="Z70" s="57" t="str">
        <f t="shared" ref="Z70:Z101" si="33">IF(S70="NC","NC",IF(S70="","erreur",S70+3650))</f>
        <v>NC</v>
      </c>
      <c r="AA70" s="57" t="str">
        <f t="shared" ref="AA70:AA101" si="34">IF(T70="NC","NC",IF(T70="","erreur",T70+365))</f>
        <v>NC</v>
      </c>
      <c r="AB70" s="57" t="str">
        <f t="shared" ref="AB70:AB101" si="35">IF(U70="NC","NC",IF(U70="","erreur",U70+365))</f>
        <v>NC</v>
      </c>
      <c r="AC70" s="57" t="str">
        <f t="shared" ref="AC70:AC101" si="36">IF(V70="NC","NC",IF(V70="","erreur",V70+730))</f>
        <v>NC</v>
      </c>
      <c r="AD70" s="124"/>
      <c r="AE70" s="123">
        <f t="shared" ref="AE70:AE101" ca="1" si="37">IF(W70="NC","NC",IF(W70="erreur","erreur",W70-$F$3))</f>
        <v>-1907</v>
      </c>
      <c r="AF70" s="123" t="str">
        <f t="shared" ref="AF70:AF101" si="38">IF(X70="NC","NC",IF(X70="erreur","erreur",X70-$F$3))</f>
        <v>NC</v>
      </c>
      <c r="AG70" s="123" t="str">
        <f t="shared" ref="AG70:AG101" si="39">IF(Y70="NC","NC",IF(Y70="erreur","erreur",Y70-$F$3))</f>
        <v>NC</v>
      </c>
      <c r="AH70" s="123" t="str">
        <f t="shared" ref="AH70:AH101" si="40">IF(Z70="NC","NC",IF(Z70="erreur","erreur",Z70-$F$3))</f>
        <v>NC</v>
      </c>
      <c r="AI70" s="123" t="str">
        <f t="shared" ref="AI70:AI101" si="41">IF(AA70="NC","NC",IF(AA70="erreur","erreur",AA70-$F$3))</f>
        <v>NC</v>
      </c>
      <c r="AJ70" s="123" t="str">
        <f t="shared" ref="AJ70:AJ101" si="42">IF(AB70="NC","NC",IF(AB70="erreur","erreur",AB70-$F$3))</f>
        <v>NC</v>
      </c>
      <c r="AK70" s="123" t="str">
        <f t="shared" ref="AK70:AK101" si="43">IF(AC70="NC","NC",IF(AC70="erreur","erreur",AC70-$F$3))</f>
        <v>NC</v>
      </c>
      <c r="AL70" s="138"/>
      <c r="AM70" s="151">
        <f t="shared" ref="AM70:AM101" si="44">I70*($AM$3-J70)/$I$4</f>
        <v>2.1791201789341606E-3</v>
      </c>
      <c r="AN70" s="152"/>
      <c r="AO70" s="124" t="s">
        <v>395</v>
      </c>
      <c r="AP70" s="138" t="s">
        <v>583</v>
      </c>
      <c r="AQ70" s="141" t="s">
        <v>643</v>
      </c>
      <c r="AR70" s="124" t="s">
        <v>744</v>
      </c>
      <c r="AS70" s="143" t="s">
        <v>1215</v>
      </c>
      <c r="AT70" s="143" t="s">
        <v>1216</v>
      </c>
      <c r="AU70" s="143" t="s">
        <v>1217</v>
      </c>
    </row>
    <row r="71" spans="1:47" s="124" customFormat="1" ht="14.4" customHeight="1" x14ac:dyDescent="0.3">
      <c r="A71" s="121" t="s">
        <v>72</v>
      </c>
      <c r="B71" s="121" t="s">
        <v>607</v>
      </c>
      <c r="C71" s="121" t="s">
        <v>521</v>
      </c>
      <c r="D71" s="123" t="s">
        <v>495</v>
      </c>
      <c r="E71" s="123"/>
      <c r="F71" s="117" t="s">
        <v>233</v>
      </c>
      <c r="G71" s="99" t="s">
        <v>442</v>
      </c>
      <c r="H71" s="144">
        <v>43830</v>
      </c>
      <c r="I71" s="145">
        <v>14576271</v>
      </c>
      <c r="J71" s="146">
        <v>2018</v>
      </c>
      <c r="K71" s="154">
        <v>44317</v>
      </c>
      <c r="L71" s="133">
        <v>44166</v>
      </c>
      <c r="M71" s="148" t="s">
        <v>614</v>
      </c>
      <c r="N71" s="149" t="s">
        <v>596</v>
      </c>
      <c r="O71" s="150"/>
      <c r="P71" s="57">
        <v>43566</v>
      </c>
      <c r="Q71" s="57" t="s">
        <v>30</v>
      </c>
      <c r="R71" s="57" t="s">
        <v>30</v>
      </c>
      <c r="S71" s="34" t="s">
        <v>30</v>
      </c>
      <c r="T71" s="57" t="s">
        <v>30</v>
      </c>
      <c r="U71" s="57" t="s">
        <v>30</v>
      </c>
      <c r="V71" s="57" t="s">
        <v>30</v>
      </c>
      <c r="W71" s="137">
        <f t="shared" si="30"/>
        <v>43931</v>
      </c>
      <c r="X71" s="57" t="str">
        <f t="shared" si="31"/>
        <v>NC</v>
      </c>
      <c r="Y71" s="57" t="str">
        <f t="shared" si="32"/>
        <v>NC</v>
      </c>
      <c r="Z71" s="57" t="str">
        <f t="shared" si="33"/>
        <v>NC</v>
      </c>
      <c r="AA71" s="57" t="str">
        <f t="shared" si="34"/>
        <v>NC</v>
      </c>
      <c r="AB71" s="57" t="str">
        <f t="shared" si="35"/>
        <v>NC</v>
      </c>
      <c r="AC71" s="57" t="str">
        <f t="shared" si="36"/>
        <v>NC</v>
      </c>
      <c r="AE71" s="123">
        <f t="shared" ca="1" si="37"/>
        <v>-1907</v>
      </c>
      <c r="AF71" s="123" t="str">
        <f t="shared" si="38"/>
        <v>NC</v>
      </c>
      <c r="AG71" s="123" t="str">
        <f t="shared" si="39"/>
        <v>NC</v>
      </c>
      <c r="AH71" s="123" t="str">
        <f t="shared" si="40"/>
        <v>NC</v>
      </c>
      <c r="AI71" s="123" t="str">
        <f t="shared" si="41"/>
        <v>NC</v>
      </c>
      <c r="AJ71" s="123" t="str">
        <f t="shared" si="42"/>
        <v>NC</v>
      </c>
      <c r="AK71" s="123" t="str">
        <f t="shared" si="43"/>
        <v>NC</v>
      </c>
      <c r="AL71" s="138"/>
      <c r="AM71" s="151">
        <f t="shared" si="44"/>
        <v>1.3933407760940251E-3</v>
      </c>
      <c r="AN71" s="152"/>
      <c r="AP71" s="138" t="s">
        <v>583</v>
      </c>
      <c r="AQ71" s="141" t="s">
        <v>643</v>
      </c>
      <c r="AR71" s="124" t="s">
        <v>690</v>
      </c>
      <c r="AS71" s="143" t="s">
        <v>1218</v>
      </c>
      <c r="AT71" s="143" t="s">
        <v>1219</v>
      </c>
      <c r="AU71" s="143" t="s">
        <v>1220</v>
      </c>
    </row>
    <row r="72" spans="1:47" s="124" customFormat="1" ht="14.4" customHeight="1" x14ac:dyDescent="0.3">
      <c r="A72" s="121" t="s">
        <v>73</v>
      </c>
      <c r="B72" s="121" t="s">
        <v>606</v>
      </c>
      <c r="C72" s="121" t="s">
        <v>521</v>
      </c>
      <c r="D72" s="123" t="s">
        <v>495</v>
      </c>
      <c r="E72" s="123"/>
      <c r="F72" s="117" t="s">
        <v>234</v>
      </c>
      <c r="G72" s="99" t="s">
        <v>472</v>
      </c>
      <c r="H72" s="144">
        <v>43830</v>
      </c>
      <c r="I72" s="145">
        <v>8687288</v>
      </c>
      <c r="J72" s="146">
        <v>2018</v>
      </c>
      <c r="K72" s="154">
        <v>44378</v>
      </c>
      <c r="L72" s="133">
        <v>44166</v>
      </c>
      <c r="M72" s="148"/>
      <c r="N72" s="149" t="s">
        <v>596</v>
      </c>
      <c r="O72" s="150"/>
      <c r="P72" s="57">
        <v>43650</v>
      </c>
      <c r="Q72" s="57" t="s">
        <v>30</v>
      </c>
      <c r="R72" s="57" t="s">
        <v>30</v>
      </c>
      <c r="S72" s="34" t="s">
        <v>30</v>
      </c>
      <c r="T72" s="57" t="s">
        <v>30</v>
      </c>
      <c r="U72" s="57" t="s">
        <v>30</v>
      </c>
      <c r="V72" s="57" t="s">
        <v>30</v>
      </c>
      <c r="W72" s="137">
        <f t="shared" si="30"/>
        <v>44015</v>
      </c>
      <c r="X72" s="57" t="str">
        <f t="shared" si="31"/>
        <v>NC</v>
      </c>
      <c r="Y72" s="57" t="str">
        <f t="shared" si="32"/>
        <v>NC</v>
      </c>
      <c r="Z72" s="57" t="str">
        <f t="shared" si="33"/>
        <v>NC</v>
      </c>
      <c r="AA72" s="57" t="str">
        <f t="shared" si="34"/>
        <v>NC</v>
      </c>
      <c r="AB72" s="57" t="str">
        <f t="shared" si="35"/>
        <v>NC</v>
      </c>
      <c r="AC72" s="57" t="str">
        <f t="shared" si="36"/>
        <v>NC</v>
      </c>
      <c r="AE72" s="123">
        <f t="shared" ca="1" si="37"/>
        <v>-1823</v>
      </c>
      <c r="AF72" s="123" t="str">
        <f t="shared" si="38"/>
        <v>NC</v>
      </c>
      <c r="AG72" s="123" t="str">
        <f t="shared" si="39"/>
        <v>NC</v>
      </c>
      <c r="AH72" s="123" t="str">
        <f t="shared" si="40"/>
        <v>NC</v>
      </c>
      <c r="AI72" s="123" t="str">
        <f t="shared" si="41"/>
        <v>NC</v>
      </c>
      <c r="AJ72" s="123" t="str">
        <f t="shared" si="42"/>
        <v>NC</v>
      </c>
      <c r="AK72" s="123" t="str">
        <f t="shared" si="43"/>
        <v>NC</v>
      </c>
      <c r="AL72" s="138"/>
      <c r="AM72" s="151">
        <f t="shared" si="44"/>
        <v>8.3041489857538415E-4</v>
      </c>
      <c r="AN72" s="152"/>
      <c r="AP72" s="138" t="s">
        <v>469</v>
      </c>
      <c r="AQ72" s="141" t="s">
        <v>643</v>
      </c>
      <c r="AR72" s="124" t="s">
        <v>902</v>
      </c>
      <c r="AS72" s="143" t="s">
        <v>1208</v>
      </c>
      <c r="AT72" s="143" t="s">
        <v>1407</v>
      </c>
      <c r="AU72" s="143" t="s">
        <v>1214</v>
      </c>
    </row>
    <row r="73" spans="1:47" s="138" customFormat="1" ht="14.4" customHeight="1" x14ac:dyDescent="0.3">
      <c r="A73" s="121" t="s">
        <v>74</v>
      </c>
      <c r="B73" s="121" t="s">
        <v>606</v>
      </c>
      <c r="C73" s="121" t="s">
        <v>521</v>
      </c>
      <c r="D73" s="123" t="s">
        <v>495</v>
      </c>
      <c r="E73" s="123"/>
      <c r="F73" s="117" t="s">
        <v>235</v>
      </c>
      <c r="G73" s="99" t="s">
        <v>443</v>
      </c>
      <c r="H73" s="144">
        <v>43830</v>
      </c>
      <c r="I73" s="145">
        <v>8687288</v>
      </c>
      <c r="J73" s="146">
        <v>2018</v>
      </c>
      <c r="K73" s="154">
        <v>44409</v>
      </c>
      <c r="L73" s="133">
        <v>44166</v>
      </c>
      <c r="M73" s="148"/>
      <c r="N73" s="149" t="s">
        <v>596</v>
      </c>
      <c r="O73" s="150"/>
      <c r="P73" s="57">
        <v>43671</v>
      </c>
      <c r="Q73" s="57" t="s">
        <v>30</v>
      </c>
      <c r="R73" s="57" t="s">
        <v>30</v>
      </c>
      <c r="S73" s="34" t="s">
        <v>30</v>
      </c>
      <c r="T73" s="57" t="s">
        <v>30</v>
      </c>
      <c r="U73" s="57" t="s">
        <v>30</v>
      </c>
      <c r="V73" s="57" t="s">
        <v>30</v>
      </c>
      <c r="W73" s="137">
        <f t="shared" si="30"/>
        <v>44036</v>
      </c>
      <c r="X73" s="57" t="str">
        <f t="shared" si="31"/>
        <v>NC</v>
      </c>
      <c r="Y73" s="57" t="str">
        <f t="shared" si="32"/>
        <v>NC</v>
      </c>
      <c r="Z73" s="57" t="str">
        <f t="shared" si="33"/>
        <v>NC</v>
      </c>
      <c r="AA73" s="57" t="str">
        <f t="shared" si="34"/>
        <v>NC</v>
      </c>
      <c r="AB73" s="57" t="str">
        <f t="shared" si="35"/>
        <v>NC</v>
      </c>
      <c r="AC73" s="57" t="str">
        <f t="shared" si="36"/>
        <v>NC</v>
      </c>
      <c r="AD73" s="124"/>
      <c r="AE73" s="123">
        <f t="shared" ca="1" si="37"/>
        <v>-1802</v>
      </c>
      <c r="AF73" s="123" t="str">
        <f t="shared" si="38"/>
        <v>NC</v>
      </c>
      <c r="AG73" s="123" t="str">
        <f t="shared" si="39"/>
        <v>NC</v>
      </c>
      <c r="AH73" s="123" t="str">
        <f t="shared" si="40"/>
        <v>NC</v>
      </c>
      <c r="AI73" s="123" t="str">
        <f t="shared" si="41"/>
        <v>NC</v>
      </c>
      <c r="AJ73" s="123" t="str">
        <f t="shared" si="42"/>
        <v>NC</v>
      </c>
      <c r="AK73" s="123" t="str">
        <f t="shared" si="43"/>
        <v>NC</v>
      </c>
      <c r="AM73" s="151">
        <f t="shared" si="44"/>
        <v>8.3041489857538415E-4</v>
      </c>
      <c r="AN73" s="152"/>
      <c r="AO73" s="124"/>
      <c r="AP73" s="138" t="s">
        <v>469</v>
      </c>
      <c r="AQ73" s="141" t="s">
        <v>643</v>
      </c>
      <c r="AR73" s="124" t="s">
        <v>1015</v>
      </c>
      <c r="AS73" s="143" t="s">
        <v>1208</v>
      </c>
      <c r="AT73" s="143" t="s">
        <v>1407</v>
      </c>
      <c r="AU73" s="143" t="s">
        <v>1221</v>
      </c>
    </row>
    <row r="74" spans="1:47" s="138" customFormat="1" ht="14.4" customHeight="1" x14ac:dyDescent="0.3">
      <c r="A74" s="121" t="s">
        <v>76</v>
      </c>
      <c r="B74" s="121" t="s">
        <v>606</v>
      </c>
      <c r="C74" s="121" t="s">
        <v>521</v>
      </c>
      <c r="D74" s="123" t="s">
        <v>495</v>
      </c>
      <c r="E74" s="123"/>
      <c r="F74" s="117" t="s">
        <v>236</v>
      </c>
      <c r="G74" s="99" t="s">
        <v>444</v>
      </c>
      <c r="H74" s="144">
        <v>43830</v>
      </c>
      <c r="I74" s="145">
        <v>8687288</v>
      </c>
      <c r="J74" s="146">
        <v>2018</v>
      </c>
      <c r="K74" s="154">
        <v>44378</v>
      </c>
      <c r="L74" s="133">
        <v>44166</v>
      </c>
      <c r="M74" s="148"/>
      <c r="N74" s="149" t="s">
        <v>596</v>
      </c>
      <c r="O74" s="150"/>
      <c r="P74" s="57">
        <v>43609</v>
      </c>
      <c r="Q74" s="57" t="s">
        <v>30</v>
      </c>
      <c r="R74" s="57" t="s">
        <v>30</v>
      </c>
      <c r="S74" s="34" t="s">
        <v>30</v>
      </c>
      <c r="T74" s="57" t="s">
        <v>30</v>
      </c>
      <c r="U74" s="57" t="s">
        <v>30</v>
      </c>
      <c r="V74" s="57" t="s">
        <v>30</v>
      </c>
      <c r="W74" s="137">
        <f t="shared" si="30"/>
        <v>43974</v>
      </c>
      <c r="X74" s="57" t="str">
        <f t="shared" si="31"/>
        <v>NC</v>
      </c>
      <c r="Y74" s="57" t="str">
        <f t="shared" si="32"/>
        <v>NC</v>
      </c>
      <c r="Z74" s="57" t="str">
        <f t="shared" si="33"/>
        <v>NC</v>
      </c>
      <c r="AA74" s="57" t="str">
        <f t="shared" si="34"/>
        <v>NC</v>
      </c>
      <c r="AB74" s="57" t="str">
        <f t="shared" si="35"/>
        <v>NC</v>
      </c>
      <c r="AC74" s="57" t="str">
        <f t="shared" si="36"/>
        <v>NC</v>
      </c>
      <c r="AD74" s="124"/>
      <c r="AE74" s="123">
        <f t="shared" ca="1" si="37"/>
        <v>-1864</v>
      </c>
      <c r="AF74" s="123" t="str">
        <f t="shared" si="38"/>
        <v>NC</v>
      </c>
      <c r="AG74" s="123" t="str">
        <f t="shared" si="39"/>
        <v>NC</v>
      </c>
      <c r="AH74" s="123" t="str">
        <f t="shared" si="40"/>
        <v>NC</v>
      </c>
      <c r="AI74" s="123" t="str">
        <f t="shared" si="41"/>
        <v>NC</v>
      </c>
      <c r="AJ74" s="123" t="str">
        <f t="shared" si="42"/>
        <v>NC</v>
      </c>
      <c r="AK74" s="123" t="str">
        <f t="shared" si="43"/>
        <v>NC</v>
      </c>
      <c r="AM74" s="151">
        <f t="shared" si="44"/>
        <v>8.3041489857538415E-4</v>
      </c>
      <c r="AN74" s="152"/>
      <c r="AO74" s="124"/>
      <c r="AP74" s="124" t="s">
        <v>469</v>
      </c>
      <c r="AQ74" s="141" t="s">
        <v>643</v>
      </c>
      <c r="AR74" s="138" t="s">
        <v>1024</v>
      </c>
      <c r="AS74" s="142" t="s">
        <v>1208</v>
      </c>
      <c r="AT74" s="143" t="s">
        <v>1407</v>
      </c>
      <c r="AU74" s="143" t="s">
        <v>1222</v>
      </c>
    </row>
    <row r="75" spans="1:47" s="138" customFormat="1" ht="14.4" customHeight="1" x14ac:dyDescent="0.3">
      <c r="A75" s="121" t="s">
        <v>77</v>
      </c>
      <c r="B75" s="121" t="s">
        <v>1083</v>
      </c>
      <c r="C75" s="121" t="s">
        <v>522</v>
      </c>
      <c r="D75" s="123" t="s">
        <v>495</v>
      </c>
      <c r="E75" s="123"/>
      <c r="F75" s="117" t="s">
        <v>237</v>
      </c>
      <c r="G75" s="99" t="s">
        <v>445</v>
      </c>
      <c r="H75" s="144">
        <v>43830</v>
      </c>
      <c r="I75" s="145">
        <v>10868000</v>
      </c>
      <c r="J75" s="146">
        <v>2014</v>
      </c>
      <c r="K75" s="147" t="s">
        <v>609</v>
      </c>
      <c r="L75" s="133">
        <v>44166</v>
      </c>
      <c r="M75" s="148"/>
      <c r="N75" s="149" t="s">
        <v>596</v>
      </c>
      <c r="O75" s="150"/>
      <c r="P75" s="57">
        <v>43557</v>
      </c>
      <c r="Q75" s="57" t="s">
        <v>30</v>
      </c>
      <c r="R75" s="57" t="s">
        <v>30</v>
      </c>
      <c r="S75" s="34" t="s">
        <v>30</v>
      </c>
      <c r="T75" s="57" t="s">
        <v>30</v>
      </c>
      <c r="U75" s="57" t="s">
        <v>30</v>
      </c>
      <c r="V75" s="57" t="s">
        <v>30</v>
      </c>
      <c r="W75" s="137">
        <f t="shared" si="30"/>
        <v>43922</v>
      </c>
      <c r="X75" s="57" t="str">
        <f t="shared" si="31"/>
        <v>NC</v>
      </c>
      <c r="Y75" s="57" t="str">
        <f t="shared" si="32"/>
        <v>NC</v>
      </c>
      <c r="Z75" s="57" t="str">
        <f t="shared" si="33"/>
        <v>NC</v>
      </c>
      <c r="AA75" s="57" t="str">
        <f t="shared" si="34"/>
        <v>NC</v>
      </c>
      <c r="AB75" s="57" t="str">
        <f t="shared" si="35"/>
        <v>NC</v>
      </c>
      <c r="AC75" s="57" t="str">
        <f t="shared" si="36"/>
        <v>NC</v>
      </c>
      <c r="AD75" s="124"/>
      <c r="AE75" s="123">
        <f t="shared" ca="1" si="37"/>
        <v>-1916</v>
      </c>
      <c r="AF75" s="123" t="str">
        <f t="shared" si="38"/>
        <v>NC</v>
      </c>
      <c r="AG75" s="123" t="str">
        <f t="shared" si="39"/>
        <v>NC</v>
      </c>
      <c r="AH75" s="123" t="str">
        <f t="shared" si="40"/>
        <v>NC</v>
      </c>
      <c r="AI75" s="123" t="str">
        <f t="shared" si="41"/>
        <v>NC</v>
      </c>
      <c r="AJ75" s="123" t="str">
        <f t="shared" si="42"/>
        <v>NC</v>
      </c>
      <c r="AK75" s="123" t="str">
        <f t="shared" si="43"/>
        <v>NC</v>
      </c>
      <c r="AM75" s="151">
        <f t="shared" si="44"/>
        <v>3.542165801526696E-3</v>
      </c>
      <c r="AN75" s="152"/>
      <c r="AO75" s="124"/>
      <c r="AP75" s="124" t="s">
        <v>469</v>
      </c>
      <c r="AQ75" s="141" t="s">
        <v>643</v>
      </c>
      <c r="AR75" s="124" t="s">
        <v>497</v>
      </c>
      <c r="AS75" s="143" t="s">
        <v>1208</v>
      </c>
      <c r="AT75" s="143" t="s">
        <v>827</v>
      </c>
      <c r="AU75" s="143" t="s">
        <v>1223</v>
      </c>
    </row>
    <row r="76" spans="1:47" s="138" customFormat="1" ht="14.4" customHeight="1" x14ac:dyDescent="0.3">
      <c r="A76" s="116" t="s">
        <v>992</v>
      </c>
      <c r="B76" s="116" t="s">
        <v>836</v>
      </c>
      <c r="C76" s="117" t="s">
        <v>522</v>
      </c>
      <c r="D76" s="123" t="s">
        <v>495</v>
      </c>
      <c r="E76" s="116"/>
      <c r="F76" s="117" t="s">
        <v>838</v>
      </c>
      <c r="G76" s="120" t="s">
        <v>875</v>
      </c>
      <c r="H76" s="156">
        <v>43830</v>
      </c>
      <c r="I76" s="134">
        <v>15170000</v>
      </c>
      <c r="J76" s="120">
        <v>2019</v>
      </c>
      <c r="K76" s="132"/>
      <c r="L76" s="157"/>
      <c r="M76" s="116"/>
      <c r="N76" s="135" t="s">
        <v>596</v>
      </c>
      <c r="O76" s="116"/>
      <c r="P76" s="57">
        <v>43643</v>
      </c>
      <c r="Q76" s="57" t="s">
        <v>30</v>
      </c>
      <c r="R76" s="57" t="s">
        <v>30</v>
      </c>
      <c r="S76" s="34" t="s">
        <v>30</v>
      </c>
      <c r="T76" s="57" t="s">
        <v>30</v>
      </c>
      <c r="U76" s="57" t="s">
        <v>30</v>
      </c>
      <c r="V76" s="57" t="s">
        <v>30</v>
      </c>
      <c r="W76" s="137">
        <f t="shared" si="30"/>
        <v>44008</v>
      </c>
      <c r="X76" s="57" t="str">
        <f t="shared" si="31"/>
        <v>NC</v>
      </c>
      <c r="Y76" s="57" t="str">
        <f t="shared" si="32"/>
        <v>NC</v>
      </c>
      <c r="Z76" s="57" t="str">
        <f t="shared" si="33"/>
        <v>NC</v>
      </c>
      <c r="AA76" s="57" t="str">
        <f t="shared" si="34"/>
        <v>NC</v>
      </c>
      <c r="AB76" s="57" t="str">
        <f t="shared" si="35"/>
        <v>NC</v>
      </c>
      <c r="AC76" s="57" t="str">
        <f t="shared" si="36"/>
        <v>NC</v>
      </c>
      <c r="AE76" s="123">
        <f t="shared" ca="1" si="37"/>
        <v>-1830</v>
      </c>
      <c r="AF76" s="123" t="str">
        <f t="shared" si="38"/>
        <v>NC</v>
      </c>
      <c r="AG76" s="123" t="str">
        <f t="shared" si="39"/>
        <v>NC</v>
      </c>
      <c r="AH76" s="123" t="str">
        <f t="shared" si="40"/>
        <v>NC</v>
      </c>
      <c r="AI76" s="123" t="str">
        <f t="shared" si="41"/>
        <v>NC</v>
      </c>
      <c r="AJ76" s="123" t="str">
        <f t="shared" si="42"/>
        <v>NC</v>
      </c>
      <c r="AK76" s="123" t="str">
        <f t="shared" si="43"/>
        <v>NC</v>
      </c>
      <c r="AM76" s="139">
        <f t="shared" si="44"/>
        <v>5.7654384639525044E-4</v>
      </c>
      <c r="AP76" s="138" t="s">
        <v>473</v>
      </c>
      <c r="AQ76" s="141" t="s">
        <v>643</v>
      </c>
      <c r="AR76" s="138" t="s">
        <v>742</v>
      </c>
      <c r="AS76" s="142" t="s">
        <v>1211</v>
      </c>
      <c r="AT76" s="143" t="s">
        <v>1225</v>
      </c>
      <c r="AU76" s="143"/>
    </row>
    <row r="77" spans="1:47" s="138" customFormat="1" ht="14.4" customHeight="1" x14ac:dyDescent="0.3">
      <c r="A77" s="121" t="s">
        <v>78</v>
      </c>
      <c r="B77" s="121" t="s">
        <v>581</v>
      </c>
      <c r="C77" s="121" t="s">
        <v>523</v>
      </c>
      <c r="D77" s="123" t="s">
        <v>495</v>
      </c>
      <c r="E77" s="123"/>
      <c r="F77" s="117" t="s">
        <v>238</v>
      </c>
      <c r="G77" s="99" t="s">
        <v>446</v>
      </c>
      <c r="H77" s="144">
        <v>43830</v>
      </c>
      <c r="I77" s="145">
        <v>27033000</v>
      </c>
      <c r="J77" s="146">
        <v>2018</v>
      </c>
      <c r="K77" s="154">
        <v>44409</v>
      </c>
      <c r="L77" s="133">
        <v>44166</v>
      </c>
      <c r="M77" s="148"/>
      <c r="N77" s="149" t="s">
        <v>596</v>
      </c>
      <c r="O77" s="150"/>
      <c r="P77" s="57">
        <v>43637</v>
      </c>
      <c r="Q77" s="57" t="s">
        <v>30</v>
      </c>
      <c r="R77" s="57" t="s">
        <v>30</v>
      </c>
      <c r="S77" s="34" t="s">
        <v>30</v>
      </c>
      <c r="T77" s="57" t="s">
        <v>30</v>
      </c>
      <c r="U77" s="57" t="s">
        <v>30</v>
      </c>
      <c r="V77" s="57" t="s">
        <v>30</v>
      </c>
      <c r="W77" s="137">
        <f t="shared" si="30"/>
        <v>44002</v>
      </c>
      <c r="X77" s="57" t="str">
        <f t="shared" si="31"/>
        <v>NC</v>
      </c>
      <c r="Y77" s="57" t="str">
        <f t="shared" si="32"/>
        <v>NC</v>
      </c>
      <c r="Z77" s="57" t="str">
        <f t="shared" si="33"/>
        <v>NC</v>
      </c>
      <c r="AA77" s="57" t="str">
        <f t="shared" si="34"/>
        <v>NC</v>
      </c>
      <c r="AB77" s="57" t="str">
        <f t="shared" si="35"/>
        <v>NC</v>
      </c>
      <c r="AC77" s="57" t="str">
        <f t="shared" si="36"/>
        <v>NC</v>
      </c>
      <c r="AD77" s="124"/>
      <c r="AE77" s="123">
        <f t="shared" ca="1" si="37"/>
        <v>-1836</v>
      </c>
      <c r="AF77" s="123" t="str">
        <f t="shared" si="38"/>
        <v>NC</v>
      </c>
      <c r="AG77" s="123" t="str">
        <f t="shared" si="39"/>
        <v>NC</v>
      </c>
      <c r="AH77" s="123" t="str">
        <f t="shared" si="40"/>
        <v>NC</v>
      </c>
      <c r="AI77" s="123" t="str">
        <f t="shared" si="41"/>
        <v>NC</v>
      </c>
      <c r="AJ77" s="123" t="str">
        <f t="shared" si="42"/>
        <v>NC</v>
      </c>
      <c r="AK77" s="123" t="str">
        <f t="shared" si="43"/>
        <v>NC</v>
      </c>
      <c r="AM77" s="151">
        <f t="shared" si="44"/>
        <v>2.5840752549228662E-3</v>
      </c>
      <c r="AN77" s="152"/>
      <c r="AO77" s="124"/>
      <c r="AP77" s="138" t="s">
        <v>583</v>
      </c>
      <c r="AQ77" s="141" t="s">
        <v>643</v>
      </c>
      <c r="AR77" s="124" t="s">
        <v>580</v>
      </c>
      <c r="AS77" s="143" t="s">
        <v>1215</v>
      </c>
      <c r="AT77" s="143" t="s">
        <v>1226</v>
      </c>
      <c r="AU77" s="143" t="s">
        <v>1227</v>
      </c>
    </row>
    <row r="78" spans="1:47" s="138" customFormat="1" ht="14.4" customHeight="1" x14ac:dyDescent="0.3">
      <c r="A78" s="121" t="s">
        <v>79</v>
      </c>
      <c r="B78" s="121" t="s">
        <v>766</v>
      </c>
      <c r="C78" s="121" t="s">
        <v>523</v>
      </c>
      <c r="D78" s="123" t="s">
        <v>145</v>
      </c>
      <c r="E78" s="123"/>
      <c r="F78" s="117" t="s">
        <v>239</v>
      </c>
      <c r="G78" s="99" t="s">
        <v>447</v>
      </c>
      <c r="H78" s="144">
        <v>43830</v>
      </c>
      <c r="I78" s="145">
        <v>22796610</v>
      </c>
      <c r="J78" s="146">
        <v>2018</v>
      </c>
      <c r="K78" s="154">
        <v>44470</v>
      </c>
      <c r="L78" s="133">
        <v>44166</v>
      </c>
      <c r="M78" s="148"/>
      <c r="N78" s="149" t="s">
        <v>596</v>
      </c>
      <c r="O78" s="150"/>
      <c r="P78" s="57">
        <v>43705</v>
      </c>
      <c r="Q78" s="57" t="s">
        <v>30</v>
      </c>
      <c r="R78" s="57" t="s">
        <v>30</v>
      </c>
      <c r="S78" s="34" t="s">
        <v>30</v>
      </c>
      <c r="T78" s="57" t="s">
        <v>30</v>
      </c>
      <c r="U78" s="57" t="s">
        <v>30</v>
      </c>
      <c r="V78" s="57" t="s">
        <v>30</v>
      </c>
      <c r="W78" s="137">
        <f t="shared" si="30"/>
        <v>44070</v>
      </c>
      <c r="X78" s="57" t="str">
        <f t="shared" si="31"/>
        <v>NC</v>
      </c>
      <c r="Y78" s="57" t="str">
        <f t="shared" si="32"/>
        <v>NC</v>
      </c>
      <c r="Z78" s="57" t="str">
        <f t="shared" si="33"/>
        <v>NC</v>
      </c>
      <c r="AA78" s="57" t="str">
        <f t="shared" si="34"/>
        <v>NC</v>
      </c>
      <c r="AB78" s="57" t="str">
        <f t="shared" si="35"/>
        <v>NC</v>
      </c>
      <c r="AC78" s="57" t="str">
        <f t="shared" si="36"/>
        <v>NC</v>
      </c>
      <c r="AD78" s="124"/>
      <c r="AE78" s="123">
        <f t="shared" ca="1" si="37"/>
        <v>-1768</v>
      </c>
      <c r="AF78" s="123" t="str">
        <f t="shared" si="38"/>
        <v>NC</v>
      </c>
      <c r="AG78" s="123" t="str">
        <f t="shared" si="39"/>
        <v>NC</v>
      </c>
      <c r="AH78" s="123" t="str">
        <f t="shared" si="40"/>
        <v>NC</v>
      </c>
      <c r="AI78" s="123" t="str">
        <f t="shared" si="41"/>
        <v>NC</v>
      </c>
      <c r="AJ78" s="123" t="str">
        <f t="shared" si="42"/>
        <v>NC</v>
      </c>
      <c r="AK78" s="123" t="str">
        <f t="shared" si="43"/>
        <v>NC</v>
      </c>
      <c r="AM78" s="151">
        <f t="shared" si="44"/>
        <v>2.1791201789341606E-3</v>
      </c>
      <c r="AN78" s="152"/>
      <c r="AO78" s="124"/>
      <c r="AP78" s="138" t="s">
        <v>473</v>
      </c>
      <c r="AQ78" s="141" t="s">
        <v>643</v>
      </c>
      <c r="AR78" s="124" t="s">
        <v>745</v>
      </c>
      <c r="AS78" s="143" t="s">
        <v>1215</v>
      </c>
      <c r="AT78" s="143" t="s">
        <v>1216</v>
      </c>
      <c r="AU78" s="143" t="s">
        <v>1217</v>
      </c>
    </row>
    <row r="79" spans="1:47" s="138" customFormat="1" ht="14.4" customHeight="1" x14ac:dyDescent="0.3">
      <c r="A79" s="116" t="s">
        <v>694</v>
      </c>
      <c r="B79" s="116" t="s">
        <v>358</v>
      </c>
      <c r="C79" s="117" t="s">
        <v>523</v>
      </c>
      <c r="D79" s="116" t="s">
        <v>145</v>
      </c>
      <c r="E79" s="116"/>
      <c r="F79" s="117" t="s">
        <v>801</v>
      </c>
      <c r="G79" s="120" t="s">
        <v>795</v>
      </c>
      <c r="H79" s="156">
        <v>43830</v>
      </c>
      <c r="I79" s="134">
        <v>11035000</v>
      </c>
      <c r="J79" s="120">
        <v>2018</v>
      </c>
      <c r="K79" s="132"/>
      <c r="L79" s="158">
        <v>44166</v>
      </c>
      <c r="M79" s="116"/>
      <c r="N79" s="135" t="s">
        <v>596</v>
      </c>
      <c r="O79" s="116"/>
      <c r="P79" s="57">
        <v>43566</v>
      </c>
      <c r="Q79" s="57" t="s">
        <v>30</v>
      </c>
      <c r="R79" s="57" t="s">
        <v>30</v>
      </c>
      <c r="S79" s="34" t="s">
        <v>30</v>
      </c>
      <c r="T79" s="57" t="s">
        <v>30</v>
      </c>
      <c r="U79" s="57" t="s">
        <v>30</v>
      </c>
      <c r="V79" s="57" t="s">
        <v>30</v>
      </c>
      <c r="W79" s="137">
        <f t="shared" si="30"/>
        <v>43931</v>
      </c>
      <c r="X79" s="57" t="str">
        <f t="shared" si="31"/>
        <v>NC</v>
      </c>
      <c r="Y79" s="57" t="str">
        <f t="shared" si="32"/>
        <v>NC</v>
      </c>
      <c r="Z79" s="57" t="str">
        <f t="shared" si="33"/>
        <v>NC</v>
      </c>
      <c r="AA79" s="57" t="str">
        <f t="shared" si="34"/>
        <v>NC</v>
      </c>
      <c r="AB79" s="57" t="str">
        <f t="shared" si="35"/>
        <v>NC</v>
      </c>
      <c r="AC79" s="57" t="str">
        <f t="shared" si="36"/>
        <v>NC</v>
      </c>
      <c r="AE79" s="123">
        <f t="shared" ca="1" si="37"/>
        <v>-1907</v>
      </c>
      <c r="AF79" s="123" t="str">
        <f t="shared" si="38"/>
        <v>NC</v>
      </c>
      <c r="AG79" s="123" t="str">
        <f t="shared" si="39"/>
        <v>NC</v>
      </c>
      <c r="AH79" s="123" t="str">
        <f t="shared" si="40"/>
        <v>NC</v>
      </c>
      <c r="AI79" s="123" t="str">
        <f t="shared" si="41"/>
        <v>NC</v>
      </c>
      <c r="AJ79" s="123" t="str">
        <f t="shared" si="42"/>
        <v>NC</v>
      </c>
      <c r="AK79" s="123" t="str">
        <f t="shared" si="43"/>
        <v>NC</v>
      </c>
      <c r="AM79" s="139">
        <f t="shared" si="44"/>
        <v>1.0548318883614038E-3</v>
      </c>
      <c r="AP79" s="138" t="s">
        <v>469</v>
      </c>
      <c r="AQ79" s="141" t="s">
        <v>643</v>
      </c>
      <c r="AR79" s="138" t="s">
        <v>725</v>
      </c>
      <c r="AS79" s="142" t="s">
        <v>1208</v>
      </c>
      <c r="AT79" s="143" t="s">
        <v>827</v>
      </c>
      <c r="AU79" s="143"/>
    </row>
    <row r="80" spans="1:47" s="138" customFormat="1" ht="14.4" customHeight="1" x14ac:dyDescent="0.3">
      <c r="A80" s="116" t="s">
        <v>695</v>
      </c>
      <c r="B80" s="116" t="s">
        <v>358</v>
      </c>
      <c r="C80" s="117" t="s">
        <v>523</v>
      </c>
      <c r="D80" s="116" t="s">
        <v>145</v>
      </c>
      <c r="E80" s="116"/>
      <c r="F80" s="117" t="s">
        <v>798</v>
      </c>
      <c r="G80" s="120" t="s">
        <v>792</v>
      </c>
      <c r="H80" s="156">
        <v>43830</v>
      </c>
      <c r="I80" s="134">
        <v>11035000</v>
      </c>
      <c r="J80" s="120">
        <v>2018</v>
      </c>
      <c r="K80" s="132"/>
      <c r="L80" s="158">
        <v>44166</v>
      </c>
      <c r="M80" s="116"/>
      <c r="N80" s="135" t="s">
        <v>596</v>
      </c>
      <c r="O80" s="116"/>
      <c r="P80" s="57">
        <v>43566</v>
      </c>
      <c r="Q80" s="57" t="s">
        <v>30</v>
      </c>
      <c r="R80" s="57" t="s">
        <v>30</v>
      </c>
      <c r="S80" s="34" t="s">
        <v>30</v>
      </c>
      <c r="T80" s="57" t="s">
        <v>30</v>
      </c>
      <c r="U80" s="57" t="s">
        <v>30</v>
      </c>
      <c r="V80" s="57" t="s">
        <v>30</v>
      </c>
      <c r="W80" s="137">
        <f t="shared" si="30"/>
        <v>43931</v>
      </c>
      <c r="X80" s="57" t="str">
        <f t="shared" si="31"/>
        <v>NC</v>
      </c>
      <c r="Y80" s="57" t="str">
        <f t="shared" si="32"/>
        <v>NC</v>
      </c>
      <c r="Z80" s="57" t="str">
        <f t="shared" si="33"/>
        <v>NC</v>
      </c>
      <c r="AA80" s="57" t="str">
        <f t="shared" si="34"/>
        <v>NC</v>
      </c>
      <c r="AB80" s="57" t="str">
        <f t="shared" si="35"/>
        <v>NC</v>
      </c>
      <c r="AC80" s="57" t="str">
        <f t="shared" si="36"/>
        <v>NC</v>
      </c>
      <c r="AE80" s="123">
        <f t="shared" ca="1" si="37"/>
        <v>-1907</v>
      </c>
      <c r="AF80" s="123" t="str">
        <f t="shared" si="38"/>
        <v>NC</v>
      </c>
      <c r="AG80" s="123" t="str">
        <f t="shared" si="39"/>
        <v>NC</v>
      </c>
      <c r="AH80" s="123" t="str">
        <f t="shared" si="40"/>
        <v>NC</v>
      </c>
      <c r="AI80" s="123" t="str">
        <f t="shared" si="41"/>
        <v>NC</v>
      </c>
      <c r="AJ80" s="123" t="str">
        <f t="shared" si="42"/>
        <v>NC</v>
      </c>
      <c r="AK80" s="123" t="str">
        <f t="shared" si="43"/>
        <v>NC</v>
      </c>
      <c r="AM80" s="139">
        <f t="shared" si="44"/>
        <v>1.0548318883614038E-3</v>
      </c>
      <c r="AP80" s="138" t="s">
        <v>469</v>
      </c>
      <c r="AQ80" s="141" t="s">
        <v>643</v>
      </c>
      <c r="AR80" s="138" t="s">
        <v>736</v>
      </c>
      <c r="AS80" s="142" t="s">
        <v>1208</v>
      </c>
      <c r="AT80" s="143" t="s">
        <v>827</v>
      </c>
      <c r="AU80" s="143"/>
    </row>
    <row r="81" spans="1:47" s="138" customFormat="1" ht="14.4" customHeight="1" x14ac:dyDescent="0.3">
      <c r="A81" s="116" t="s">
        <v>696</v>
      </c>
      <c r="B81" s="116" t="s">
        <v>358</v>
      </c>
      <c r="C81" s="117" t="s">
        <v>523</v>
      </c>
      <c r="D81" s="116" t="s">
        <v>495</v>
      </c>
      <c r="E81" s="116"/>
      <c r="F81" s="117" t="s">
        <v>802</v>
      </c>
      <c r="G81" s="120" t="s">
        <v>803</v>
      </c>
      <c r="H81" s="156">
        <v>43830</v>
      </c>
      <c r="I81" s="134">
        <v>11035000</v>
      </c>
      <c r="J81" s="120">
        <v>2018</v>
      </c>
      <c r="K81" s="132"/>
      <c r="L81" s="133">
        <v>44166</v>
      </c>
      <c r="M81" s="116"/>
      <c r="N81" s="135" t="s">
        <v>596</v>
      </c>
      <c r="O81" s="116"/>
      <c r="P81" s="57">
        <v>43566</v>
      </c>
      <c r="Q81" s="57" t="s">
        <v>30</v>
      </c>
      <c r="R81" s="57" t="s">
        <v>30</v>
      </c>
      <c r="S81" s="34" t="s">
        <v>30</v>
      </c>
      <c r="T81" s="57" t="s">
        <v>30</v>
      </c>
      <c r="U81" s="57" t="s">
        <v>30</v>
      </c>
      <c r="V81" s="57" t="s">
        <v>30</v>
      </c>
      <c r="W81" s="137">
        <f t="shared" si="30"/>
        <v>43931</v>
      </c>
      <c r="X81" s="57" t="str">
        <f t="shared" si="31"/>
        <v>NC</v>
      </c>
      <c r="Y81" s="57" t="str">
        <f t="shared" si="32"/>
        <v>NC</v>
      </c>
      <c r="Z81" s="57" t="str">
        <f t="shared" si="33"/>
        <v>NC</v>
      </c>
      <c r="AA81" s="57" t="str">
        <f t="shared" si="34"/>
        <v>NC</v>
      </c>
      <c r="AB81" s="57" t="str">
        <f t="shared" si="35"/>
        <v>NC</v>
      </c>
      <c r="AC81" s="57" t="str">
        <f t="shared" si="36"/>
        <v>NC</v>
      </c>
      <c r="AE81" s="123">
        <f t="shared" ca="1" si="37"/>
        <v>-1907</v>
      </c>
      <c r="AF81" s="123" t="str">
        <f t="shared" si="38"/>
        <v>NC</v>
      </c>
      <c r="AG81" s="123" t="str">
        <f t="shared" si="39"/>
        <v>NC</v>
      </c>
      <c r="AH81" s="123" t="str">
        <f t="shared" si="40"/>
        <v>NC</v>
      </c>
      <c r="AI81" s="123" t="str">
        <f t="shared" si="41"/>
        <v>NC</v>
      </c>
      <c r="AJ81" s="123" t="str">
        <f t="shared" si="42"/>
        <v>NC</v>
      </c>
      <c r="AK81" s="123" t="str">
        <f t="shared" si="43"/>
        <v>NC</v>
      </c>
      <c r="AM81" s="139">
        <f t="shared" si="44"/>
        <v>1.0548318883614038E-3</v>
      </c>
      <c r="AP81" s="138" t="s">
        <v>469</v>
      </c>
      <c r="AQ81" s="141" t="s">
        <v>643</v>
      </c>
      <c r="AR81" s="138" t="s">
        <v>1035</v>
      </c>
      <c r="AS81" s="142" t="s">
        <v>1208</v>
      </c>
      <c r="AT81" s="143" t="s">
        <v>827</v>
      </c>
      <c r="AU81" s="143" t="s">
        <v>1408</v>
      </c>
    </row>
    <row r="82" spans="1:47" s="124" customFormat="1" ht="14.4" customHeight="1" x14ac:dyDescent="0.3">
      <c r="A82" s="116" t="s">
        <v>697</v>
      </c>
      <c r="B82" s="116" t="s">
        <v>358</v>
      </c>
      <c r="C82" s="117" t="s">
        <v>523</v>
      </c>
      <c r="D82" s="116" t="s">
        <v>145</v>
      </c>
      <c r="E82" s="116"/>
      <c r="F82" s="117" t="s">
        <v>800</v>
      </c>
      <c r="G82" s="120" t="s">
        <v>794</v>
      </c>
      <c r="H82" s="156">
        <v>43830</v>
      </c>
      <c r="I82" s="134">
        <v>11035000</v>
      </c>
      <c r="J82" s="120">
        <v>2018</v>
      </c>
      <c r="K82" s="132"/>
      <c r="L82" s="158">
        <v>44166</v>
      </c>
      <c r="M82" s="116"/>
      <c r="N82" s="135" t="s">
        <v>596</v>
      </c>
      <c r="O82" s="116"/>
      <c r="P82" s="57">
        <v>43566</v>
      </c>
      <c r="Q82" s="57" t="s">
        <v>30</v>
      </c>
      <c r="R82" s="57" t="s">
        <v>30</v>
      </c>
      <c r="S82" s="34" t="s">
        <v>30</v>
      </c>
      <c r="T82" s="57" t="s">
        <v>30</v>
      </c>
      <c r="U82" s="57" t="s">
        <v>30</v>
      </c>
      <c r="V82" s="57" t="s">
        <v>30</v>
      </c>
      <c r="W82" s="137">
        <f t="shared" si="30"/>
        <v>43931</v>
      </c>
      <c r="X82" s="57" t="str">
        <f t="shared" si="31"/>
        <v>NC</v>
      </c>
      <c r="Y82" s="57" t="str">
        <f t="shared" si="32"/>
        <v>NC</v>
      </c>
      <c r="Z82" s="57" t="str">
        <f t="shared" si="33"/>
        <v>NC</v>
      </c>
      <c r="AA82" s="57" t="str">
        <f t="shared" si="34"/>
        <v>NC</v>
      </c>
      <c r="AB82" s="57" t="str">
        <f t="shared" si="35"/>
        <v>NC</v>
      </c>
      <c r="AC82" s="57" t="str">
        <f t="shared" si="36"/>
        <v>NC</v>
      </c>
      <c r="AD82" s="138"/>
      <c r="AE82" s="123">
        <f t="shared" ca="1" si="37"/>
        <v>-1907</v>
      </c>
      <c r="AF82" s="123" t="str">
        <f t="shared" si="38"/>
        <v>NC</v>
      </c>
      <c r="AG82" s="123" t="str">
        <f t="shared" si="39"/>
        <v>NC</v>
      </c>
      <c r="AH82" s="123" t="str">
        <f t="shared" si="40"/>
        <v>NC</v>
      </c>
      <c r="AI82" s="123" t="str">
        <f t="shared" si="41"/>
        <v>NC</v>
      </c>
      <c r="AJ82" s="123" t="str">
        <f t="shared" si="42"/>
        <v>NC</v>
      </c>
      <c r="AK82" s="123" t="str">
        <f t="shared" si="43"/>
        <v>NC</v>
      </c>
      <c r="AL82" s="138"/>
      <c r="AM82" s="139">
        <f t="shared" si="44"/>
        <v>1.0548318883614038E-3</v>
      </c>
      <c r="AN82" s="138"/>
      <c r="AO82" s="138"/>
      <c r="AP82" s="138" t="s">
        <v>469</v>
      </c>
      <c r="AQ82" s="141" t="s">
        <v>643</v>
      </c>
      <c r="AR82" s="138" t="s">
        <v>1011</v>
      </c>
      <c r="AS82" s="142" t="s">
        <v>1208</v>
      </c>
      <c r="AT82" s="143" t="s">
        <v>827</v>
      </c>
      <c r="AU82" s="143"/>
    </row>
    <row r="83" spans="1:47" s="138" customFormat="1" ht="14.4" customHeight="1" x14ac:dyDescent="0.3">
      <c r="A83" s="116" t="s">
        <v>698</v>
      </c>
      <c r="B83" s="116" t="s">
        <v>358</v>
      </c>
      <c r="C83" s="117" t="s">
        <v>523</v>
      </c>
      <c r="D83" s="116" t="s">
        <v>145</v>
      </c>
      <c r="E83" s="116"/>
      <c r="F83" s="117" t="s">
        <v>799</v>
      </c>
      <c r="G83" s="120" t="s">
        <v>793</v>
      </c>
      <c r="H83" s="156">
        <v>43830</v>
      </c>
      <c r="I83" s="134">
        <v>11035000</v>
      </c>
      <c r="J83" s="120">
        <v>2018</v>
      </c>
      <c r="K83" s="132"/>
      <c r="L83" s="158">
        <v>44075</v>
      </c>
      <c r="M83" s="116"/>
      <c r="N83" s="135" t="s">
        <v>596</v>
      </c>
      <c r="O83" s="116"/>
      <c r="P83" s="57">
        <v>43565</v>
      </c>
      <c r="Q83" s="57" t="s">
        <v>30</v>
      </c>
      <c r="R83" s="57" t="s">
        <v>30</v>
      </c>
      <c r="S83" s="34" t="s">
        <v>30</v>
      </c>
      <c r="T83" s="57" t="s">
        <v>30</v>
      </c>
      <c r="U83" s="57" t="s">
        <v>30</v>
      </c>
      <c r="V83" s="57" t="s">
        <v>30</v>
      </c>
      <c r="W83" s="137">
        <f t="shared" si="30"/>
        <v>43930</v>
      </c>
      <c r="X83" s="57" t="str">
        <f t="shared" si="31"/>
        <v>NC</v>
      </c>
      <c r="Y83" s="57" t="str">
        <f t="shared" si="32"/>
        <v>NC</v>
      </c>
      <c r="Z83" s="57" t="str">
        <f t="shared" si="33"/>
        <v>NC</v>
      </c>
      <c r="AA83" s="57" t="str">
        <f t="shared" si="34"/>
        <v>NC</v>
      </c>
      <c r="AB83" s="57" t="str">
        <f t="shared" si="35"/>
        <v>NC</v>
      </c>
      <c r="AC83" s="57" t="str">
        <f t="shared" si="36"/>
        <v>NC</v>
      </c>
      <c r="AE83" s="123">
        <f t="shared" ca="1" si="37"/>
        <v>-1908</v>
      </c>
      <c r="AF83" s="123" t="str">
        <f t="shared" si="38"/>
        <v>NC</v>
      </c>
      <c r="AG83" s="123" t="str">
        <f t="shared" si="39"/>
        <v>NC</v>
      </c>
      <c r="AH83" s="123" t="str">
        <f t="shared" si="40"/>
        <v>NC</v>
      </c>
      <c r="AI83" s="123" t="str">
        <f t="shared" si="41"/>
        <v>NC</v>
      </c>
      <c r="AJ83" s="123" t="str">
        <f t="shared" si="42"/>
        <v>NC</v>
      </c>
      <c r="AK83" s="123" t="str">
        <f t="shared" si="43"/>
        <v>NC</v>
      </c>
      <c r="AM83" s="139">
        <f t="shared" si="44"/>
        <v>1.0548318883614038E-3</v>
      </c>
      <c r="AP83" s="138" t="s">
        <v>469</v>
      </c>
      <c r="AQ83" s="141" t="s">
        <v>643</v>
      </c>
      <c r="AR83" s="138" t="s">
        <v>724</v>
      </c>
      <c r="AS83" s="142" t="s">
        <v>1208</v>
      </c>
      <c r="AT83" s="143" t="s">
        <v>827</v>
      </c>
      <c r="AU83" s="143"/>
    </row>
    <row r="84" spans="1:47" s="138" customFormat="1" ht="14.4" customHeight="1" x14ac:dyDescent="0.3">
      <c r="A84" s="116" t="s">
        <v>699</v>
      </c>
      <c r="B84" s="116" t="s">
        <v>358</v>
      </c>
      <c r="C84" s="117" t="s">
        <v>523</v>
      </c>
      <c r="D84" s="116" t="s">
        <v>145</v>
      </c>
      <c r="E84" s="116"/>
      <c r="F84" s="117" t="s">
        <v>797</v>
      </c>
      <c r="G84" s="120" t="s">
        <v>796</v>
      </c>
      <c r="H84" s="156">
        <v>43830</v>
      </c>
      <c r="I84" s="134">
        <v>11035000</v>
      </c>
      <c r="J84" s="120">
        <v>2018</v>
      </c>
      <c r="K84" s="132"/>
      <c r="L84" s="158">
        <v>44166</v>
      </c>
      <c r="M84" s="116"/>
      <c r="N84" s="135" t="s">
        <v>596</v>
      </c>
      <c r="O84" s="116"/>
      <c r="P84" s="57">
        <v>43565</v>
      </c>
      <c r="Q84" s="57" t="s">
        <v>30</v>
      </c>
      <c r="R84" s="57" t="s">
        <v>30</v>
      </c>
      <c r="S84" s="34" t="s">
        <v>30</v>
      </c>
      <c r="T84" s="57" t="s">
        <v>30</v>
      </c>
      <c r="U84" s="57" t="s">
        <v>30</v>
      </c>
      <c r="V84" s="57" t="s">
        <v>30</v>
      </c>
      <c r="W84" s="137">
        <f t="shared" si="30"/>
        <v>43930</v>
      </c>
      <c r="X84" s="57" t="str">
        <f t="shared" si="31"/>
        <v>NC</v>
      </c>
      <c r="Y84" s="57" t="str">
        <f t="shared" si="32"/>
        <v>NC</v>
      </c>
      <c r="Z84" s="57" t="str">
        <f t="shared" si="33"/>
        <v>NC</v>
      </c>
      <c r="AA84" s="57" t="str">
        <f t="shared" si="34"/>
        <v>NC</v>
      </c>
      <c r="AB84" s="57" t="str">
        <f t="shared" si="35"/>
        <v>NC</v>
      </c>
      <c r="AC84" s="57" t="str">
        <f t="shared" si="36"/>
        <v>NC</v>
      </c>
      <c r="AE84" s="123">
        <f t="shared" ca="1" si="37"/>
        <v>-1908</v>
      </c>
      <c r="AF84" s="123" t="str">
        <f t="shared" si="38"/>
        <v>NC</v>
      </c>
      <c r="AG84" s="123" t="str">
        <f t="shared" si="39"/>
        <v>NC</v>
      </c>
      <c r="AH84" s="123" t="str">
        <f t="shared" si="40"/>
        <v>NC</v>
      </c>
      <c r="AI84" s="123" t="str">
        <f t="shared" si="41"/>
        <v>NC</v>
      </c>
      <c r="AJ84" s="123" t="str">
        <f t="shared" si="42"/>
        <v>NC</v>
      </c>
      <c r="AK84" s="123" t="str">
        <f t="shared" si="43"/>
        <v>NC</v>
      </c>
      <c r="AM84" s="139">
        <f t="shared" si="44"/>
        <v>1.0548318883614038E-3</v>
      </c>
      <c r="AP84" s="138" t="s">
        <v>469</v>
      </c>
      <c r="AQ84" s="141" t="s">
        <v>643</v>
      </c>
      <c r="AR84" s="138" t="s">
        <v>748</v>
      </c>
      <c r="AS84" s="142" t="s">
        <v>1208</v>
      </c>
      <c r="AT84" s="143" t="s">
        <v>827</v>
      </c>
      <c r="AU84" s="143"/>
    </row>
    <row r="85" spans="1:47" s="138" customFormat="1" ht="14.4" customHeight="1" x14ac:dyDescent="0.3">
      <c r="A85" s="116" t="s">
        <v>700</v>
      </c>
      <c r="B85" s="116" t="s">
        <v>358</v>
      </c>
      <c r="C85" s="117" t="s">
        <v>523</v>
      </c>
      <c r="D85" s="116" t="s">
        <v>145</v>
      </c>
      <c r="E85" s="116"/>
      <c r="F85" s="117" t="s">
        <v>804</v>
      </c>
      <c r="G85" s="120" t="s">
        <v>805</v>
      </c>
      <c r="H85" s="156">
        <v>43830</v>
      </c>
      <c r="I85" s="134">
        <v>11035000</v>
      </c>
      <c r="J85" s="120">
        <v>2018</v>
      </c>
      <c r="K85" s="132"/>
      <c r="L85" s="158">
        <v>44166</v>
      </c>
      <c r="M85" s="116"/>
      <c r="N85" s="135" t="s">
        <v>596</v>
      </c>
      <c r="O85" s="116"/>
      <c r="P85" s="57">
        <v>43566</v>
      </c>
      <c r="Q85" s="57" t="s">
        <v>30</v>
      </c>
      <c r="R85" s="57" t="s">
        <v>30</v>
      </c>
      <c r="S85" s="34" t="s">
        <v>30</v>
      </c>
      <c r="T85" s="57" t="s">
        <v>30</v>
      </c>
      <c r="U85" s="57" t="s">
        <v>30</v>
      </c>
      <c r="V85" s="57" t="s">
        <v>30</v>
      </c>
      <c r="W85" s="137">
        <f t="shared" si="30"/>
        <v>43931</v>
      </c>
      <c r="X85" s="57" t="str">
        <f t="shared" si="31"/>
        <v>NC</v>
      </c>
      <c r="Y85" s="57" t="str">
        <f t="shared" si="32"/>
        <v>NC</v>
      </c>
      <c r="Z85" s="57" t="str">
        <f t="shared" si="33"/>
        <v>NC</v>
      </c>
      <c r="AA85" s="57" t="str">
        <f t="shared" si="34"/>
        <v>NC</v>
      </c>
      <c r="AB85" s="57" t="str">
        <f t="shared" si="35"/>
        <v>NC</v>
      </c>
      <c r="AC85" s="57" t="str">
        <f t="shared" si="36"/>
        <v>NC</v>
      </c>
      <c r="AE85" s="123">
        <f t="shared" ca="1" si="37"/>
        <v>-1907</v>
      </c>
      <c r="AF85" s="123" t="str">
        <f t="shared" si="38"/>
        <v>NC</v>
      </c>
      <c r="AG85" s="123" t="str">
        <f t="shared" si="39"/>
        <v>NC</v>
      </c>
      <c r="AH85" s="123" t="str">
        <f t="shared" si="40"/>
        <v>NC</v>
      </c>
      <c r="AI85" s="123" t="str">
        <f t="shared" si="41"/>
        <v>NC</v>
      </c>
      <c r="AJ85" s="123" t="str">
        <f t="shared" si="42"/>
        <v>NC</v>
      </c>
      <c r="AK85" s="123" t="str">
        <f t="shared" si="43"/>
        <v>NC</v>
      </c>
      <c r="AM85" s="139">
        <f t="shared" si="44"/>
        <v>1.0548318883614038E-3</v>
      </c>
      <c r="AP85" s="138" t="s">
        <v>469</v>
      </c>
      <c r="AQ85" s="141" t="s">
        <v>643</v>
      </c>
      <c r="AR85" s="138" t="s">
        <v>1036</v>
      </c>
      <c r="AS85" s="142" t="s">
        <v>1208</v>
      </c>
      <c r="AT85" s="143" t="s">
        <v>827</v>
      </c>
      <c r="AU85" s="143"/>
    </row>
    <row r="86" spans="1:47" s="138" customFormat="1" ht="14.4" customHeight="1" x14ac:dyDescent="0.3">
      <c r="A86" s="116" t="s">
        <v>683</v>
      </c>
      <c r="B86" s="116" t="s">
        <v>1409</v>
      </c>
      <c r="C86" s="117" t="s">
        <v>523</v>
      </c>
      <c r="D86" s="116" t="s">
        <v>495</v>
      </c>
      <c r="E86" s="116"/>
      <c r="F86" s="117" t="s">
        <v>737</v>
      </c>
      <c r="G86" s="120" t="s">
        <v>833</v>
      </c>
      <c r="H86" s="156">
        <v>43830</v>
      </c>
      <c r="I86" s="134">
        <v>20255000</v>
      </c>
      <c r="J86" s="120">
        <v>2019</v>
      </c>
      <c r="K86" s="132">
        <v>44682</v>
      </c>
      <c r="L86" s="133">
        <v>44166</v>
      </c>
      <c r="M86" s="116"/>
      <c r="N86" s="135" t="s">
        <v>596</v>
      </c>
      <c r="O86" s="116"/>
      <c r="P86" s="57">
        <v>43580</v>
      </c>
      <c r="Q86" s="57" t="s">
        <v>30</v>
      </c>
      <c r="R86" s="57" t="s">
        <v>30</v>
      </c>
      <c r="S86" s="34" t="s">
        <v>30</v>
      </c>
      <c r="T86" s="57" t="s">
        <v>30</v>
      </c>
      <c r="U86" s="57" t="s">
        <v>30</v>
      </c>
      <c r="V86" s="57" t="s">
        <v>30</v>
      </c>
      <c r="W86" s="137">
        <f t="shared" si="30"/>
        <v>43945</v>
      </c>
      <c r="X86" s="57" t="str">
        <f t="shared" si="31"/>
        <v>NC</v>
      </c>
      <c r="Y86" s="57" t="str">
        <f t="shared" si="32"/>
        <v>NC</v>
      </c>
      <c r="Z86" s="57" t="str">
        <f t="shared" si="33"/>
        <v>NC</v>
      </c>
      <c r="AA86" s="57" t="str">
        <f t="shared" si="34"/>
        <v>NC</v>
      </c>
      <c r="AB86" s="57" t="str">
        <f t="shared" si="35"/>
        <v>NC</v>
      </c>
      <c r="AC86" s="57" t="str">
        <f t="shared" si="36"/>
        <v>NC</v>
      </c>
      <c r="AE86" s="123">
        <f t="shared" ca="1" si="37"/>
        <v>-1893</v>
      </c>
      <c r="AF86" s="123" t="str">
        <f t="shared" si="38"/>
        <v>NC</v>
      </c>
      <c r="AG86" s="123" t="str">
        <f t="shared" si="39"/>
        <v>NC</v>
      </c>
      <c r="AH86" s="123" t="str">
        <f t="shared" si="40"/>
        <v>NC</v>
      </c>
      <c r="AI86" s="123" t="str">
        <f t="shared" si="41"/>
        <v>NC</v>
      </c>
      <c r="AJ86" s="123" t="str">
        <f t="shared" si="42"/>
        <v>NC</v>
      </c>
      <c r="AK86" s="123" t="str">
        <f t="shared" si="43"/>
        <v>NC</v>
      </c>
      <c r="AM86" s="139">
        <f t="shared" si="44"/>
        <v>7.698019517953722E-4</v>
      </c>
      <c r="AP86" s="138" t="s">
        <v>583</v>
      </c>
      <c r="AQ86" s="141" t="s">
        <v>643</v>
      </c>
      <c r="AR86" s="138" t="s">
        <v>739</v>
      </c>
      <c r="AS86" s="142" t="s">
        <v>1224</v>
      </c>
      <c r="AT86" s="143" t="s">
        <v>1231</v>
      </c>
      <c r="AU86" s="143" t="s">
        <v>1410</v>
      </c>
    </row>
    <row r="87" spans="1:47" s="138" customFormat="1" ht="14.4" customHeight="1" x14ac:dyDescent="0.3">
      <c r="A87" s="116" t="s">
        <v>692</v>
      </c>
      <c r="B87" s="116" t="s">
        <v>766</v>
      </c>
      <c r="C87" s="117" t="s">
        <v>523</v>
      </c>
      <c r="D87" s="116" t="s">
        <v>495</v>
      </c>
      <c r="E87" s="116"/>
      <c r="F87" s="117" t="s">
        <v>844</v>
      </c>
      <c r="G87" s="120" t="s">
        <v>879</v>
      </c>
      <c r="H87" s="156">
        <v>43830</v>
      </c>
      <c r="I87" s="145">
        <v>22796610</v>
      </c>
      <c r="J87" s="120">
        <v>2019</v>
      </c>
      <c r="K87" s="132"/>
      <c r="L87" s="133">
        <v>44166</v>
      </c>
      <c r="M87" s="116"/>
      <c r="N87" s="135" t="s">
        <v>596</v>
      </c>
      <c r="O87" s="116"/>
      <c r="P87" s="57">
        <v>43657</v>
      </c>
      <c r="Q87" s="57" t="s">
        <v>30</v>
      </c>
      <c r="R87" s="57" t="s">
        <v>30</v>
      </c>
      <c r="S87" s="34" t="s">
        <v>30</v>
      </c>
      <c r="T87" s="57" t="s">
        <v>30</v>
      </c>
      <c r="U87" s="57" t="s">
        <v>30</v>
      </c>
      <c r="V87" s="57" t="s">
        <v>30</v>
      </c>
      <c r="W87" s="137">
        <f t="shared" si="30"/>
        <v>44022</v>
      </c>
      <c r="X87" s="57" t="str">
        <f t="shared" si="31"/>
        <v>NC</v>
      </c>
      <c r="Y87" s="57" t="str">
        <f t="shared" si="32"/>
        <v>NC</v>
      </c>
      <c r="Z87" s="57" t="str">
        <f t="shared" si="33"/>
        <v>NC</v>
      </c>
      <c r="AA87" s="57" t="str">
        <f t="shared" si="34"/>
        <v>NC</v>
      </c>
      <c r="AB87" s="57" t="str">
        <f t="shared" si="35"/>
        <v>NC</v>
      </c>
      <c r="AC87" s="57" t="str">
        <f t="shared" si="36"/>
        <v>NC</v>
      </c>
      <c r="AE87" s="123">
        <f t="shared" ca="1" si="37"/>
        <v>-1816</v>
      </c>
      <c r="AF87" s="123" t="str">
        <f t="shared" si="38"/>
        <v>NC</v>
      </c>
      <c r="AG87" s="123" t="str">
        <f t="shared" si="39"/>
        <v>NC</v>
      </c>
      <c r="AH87" s="123" t="str">
        <f t="shared" si="40"/>
        <v>NC</v>
      </c>
      <c r="AI87" s="123" t="str">
        <f t="shared" si="41"/>
        <v>NC</v>
      </c>
      <c r="AJ87" s="123" t="str">
        <f t="shared" si="42"/>
        <v>NC</v>
      </c>
      <c r="AK87" s="123" t="str">
        <f t="shared" si="43"/>
        <v>NC</v>
      </c>
      <c r="AM87" s="139">
        <f t="shared" si="44"/>
        <v>8.6639717957629728E-4</v>
      </c>
      <c r="AP87" s="138" t="s">
        <v>469</v>
      </c>
      <c r="AQ87" s="141" t="s">
        <v>643</v>
      </c>
      <c r="AR87" s="138" t="s">
        <v>726</v>
      </c>
      <c r="AS87" s="142" t="s">
        <v>1215</v>
      </c>
      <c r="AT87" s="143" t="s">
        <v>1216</v>
      </c>
      <c r="AU87" s="143" t="s">
        <v>1217</v>
      </c>
    </row>
    <row r="88" spans="1:47" s="159" customFormat="1" ht="14.4" customHeight="1" x14ac:dyDescent="0.3">
      <c r="A88" s="116" t="s">
        <v>693</v>
      </c>
      <c r="B88" s="116" t="s">
        <v>752</v>
      </c>
      <c r="C88" s="117" t="s">
        <v>523</v>
      </c>
      <c r="D88" s="116" t="s">
        <v>495</v>
      </c>
      <c r="E88" s="116"/>
      <c r="F88" s="117" t="s">
        <v>712</v>
      </c>
      <c r="G88" s="120" t="s">
        <v>808</v>
      </c>
      <c r="H88" s="156">
        <v>43830</v>
      </c>
      <c r="I88" s="134">
        <v>7640000</v>
      </c>
      <c r="J88" s="120">
        <v>2019</v>
      </c>
      <c r="K88" s="132"/>
      <c r="L88" s="133">
        <v>44166</v>
      </c>
      <c r="M88" s="116"/>
      <c r="N88" s="135" t="s">
        <v>596</v>
      </c>
      <c r="O88" s="116"/>
      <c r="P88" s="57">
        <v>43559</v>
      </c>
      <c r="Q88" s="57" t="s">
        <v>30</v>
      </c>
      <c r="R88" s="57" t="s">
        <v>30</v>
      </c>
      <c r="S88" s="34" t="s">
        <v>30</v>
      </c>
      <c r="T88" s="57" t="s">
        <v>30</v>
      </c>
      <c r="U88" s="57" t="s">
        <v>30</v>
      </c>
      <c r="V88" s="57" t="s">
        <v>30</v>
      </c>
      <c r="W88" s="137">
        <f t="shared" si="30"/>
        <v>43924</v>
      </c>
      <c r="X88" s="57" t="str">
        <f t="shared" si="31"/>
        <v>NC</v>
      </c>
      <c r="Y88" s="57" t="str">
        <f t="shared" si="32"/>
        <v>NC</v>
      </c>
      <c r="Z88" s="57" t="str">
        <f t="shared" si="33"/>
        <v>NC</v>
      </c>
      <c r="AA88" s="57" t="str">
        <f t="shared" si="34"/>
        <v>NC</v>
      </c>
      <c r="AB88" s="57" t="str">
        <f t="shared" si="35"/>
        <v>NC</v>
      </c>
      <c r="AC88" s="57" t="str">
        <f t="shared" si="36"/>
        <v>NC</v>
      </c>
      <c r="AD88" s="138"/>
      <c r="AE88" s="123">
        <f t="shared" ca="1" si="37"/>
        <v>-1914</v>
      </c>
      <c r="AF88" s="123" t="str">
        <f t="shared" si="38"/>
        <v>NC</v>
      </c>
      <c r="AG88" s="123" t="str">
        <f t="shared" si="39"/>
        <v>NC</v>
      </c>
      <c r="AH88" s="123" t="str">
        <f t="shared" si="40"/>
        <v>NC</v>
      </c>
      <c r="AI88" s="123" t="str">
        <f t="shared" si="41"/>
        <v>NC</v>
      </c>
      <c r="AJ88" s="123" t="str">
        <f t="shared" si="42"/>
        <v>NC</v>
      </c>
      <c r="AK88" s="123" t="str">
        <f t="shared" si="43"/>
        <v>NC</v>
      </c>
      <c r="AL88" s="138"/>
      <c r="AM88" s="151">
        <f t="shared" si="44"/>
        <v>2.9036222718917026E-4</v>
      </c>
      <c r="AN88" s="124"/>
      <c r="AO88" s="124"/>
      <c r="AP88" s="124" t="s">
        <v>469</v>
      </c>
      <c r="AQ88" s="141" t="s">
        <v>643</v>
      </c>
      <c r="AR88" s="138" t="s">
        <v>1025</v>
      </c>
      <c r="AS88" s="142" t="s">
        <v>1208</v>
      </c>
      <c r="AT88" s="143" t="s">
        <v>1213</v>
      </c>
      <c r="AU88" s="143"/>
    </row>
    <row r="89" spans="1:47" s="159" customFormat="1" ht="14.4" customHeight="1" x14ac:dyDescent="0.3">
      <c r="A89" s="116" t="s">
        <v>775</v>
      </c>
      <c r="B89" s="116" t="s">
        <v>670</v>
      </c>
      <c r="C89" s="117" t="s">
        <v>523</v>
      </c>
      <c r="D89" s="116" t="s">
        <v>145</v>
      </c>
      <c r="E89" s="116"/>
      <c r="F89" s="117" t="s">
        <v>837</v>
      </c>
      <c r="G89" s="120" t="s">
        <v>884</v>
      </c>
      <c r="H89" s="156">
        <v>43830</v>
      </c>
      <c r="I89" s="134">
        <v>14576000</v>
      </c>
      <c r="J89" s="120">
        <v>2019</v>
      </c>
      <c r="K89" s="132"/>
      <c r="L89" s="158">
        <v>44166</v>
      </c>
      <c r="M89" s="116"/>
      <c r="N89" s="135" t="s">
        <v>596</v>
      </c>
      <c r="O89" s="116"/>
      <c r="P89" s="57">
        <v>43644</v>
      </c>
      <c r="Q89" s="57" t="s">
        <v>30</v>
      </c>
      <c r="R89" s="57" t="s">
        <v>30</v>
      </c>
      <c r="S89" s="34" t="s">
        <v>30</v>
      </c>
      <c r="T89" s="57" t="s">
        <v>30</v>
      </c>
      <c r="U89" s="57" t="s">
        <v>30</v>
      </c>
      <c r="V89" s="57" t="s">
        <v>30</v>
      </c>
      <c r="W89" s="137">
        <f t="shared" si="30"/>
        <v>44009</v>
      </c>
      <c r="X89" s="57" t="str">
        <f t="shared" si="31"/>
        <v>NC</v>
      </c>
      <c r="Y89" s="57" t="str">
        <f t="shared" si="32"/>
        <v>NC</v>
      </c>
      <c r="Z89" s="57" t="str">
        <f t="shared" si="33"/>
        <v>NC</v>
      </c>
      <c r="AA89" s="57" t="str">
        <f t="shared" si="34"/>
        <v>NC</v>
      </c>
      <c r="AB89" s="57" t="str">
        <f t="shared" si="35"/>
        <v>NC</v>
      </c>
      <c r="AC89" s="57" t="str">
        <f t="shared" si="36"/>
        <v>NC</v>
      </c>
      <c r="AD89" s="138"/>
      <c r="AE89" s="123">
        <f t="shared" ca="1" si="37"/>
        <v>-1829</v>
      </c>
      <c r="AF89" s="123" t="str">
        <f t="shared" si="38"/>
        <v>NC</v>
      </c>
      <c r="AG89" s="123" t="str">
        <f t="shared" si="39"/>
        <v>NC</v>
      </c>
      <c r="AH89" s="123" t="str">
        <f t="shared" si="40"/>
        <v>NC</v>
      </c>
      <c r="AI89" s="123" t="str">
        <f t="shared" si="41"/>
        <v>NC</v>
      </c>
      <c r="AJ89" s="123" t="str">
        <f t="shared" si="42"/>
        <v>NC</v>
      </c>
      <c r="AK89" s="123" t="str">
        <f t="shared" si="43"/>
        <v>NC</v>
      </c>
      <c r="AL89" s="138"/>
      <c r="AM89" s="139">
        <f t="shared" si="44"/>
        <v>5.5396856328656361E-4</v>
      </c>
      <c r="AN89" s="138"/>
      <c r="AO89" s="138"/>
      <c r="AP89" s="138" t="s">
        <v>469</v>
      </c>
      <c r="AQ89" s="141" t="s">
        <v>643</v>
      </c>
      <c r="AR89" s="138" t="s">
        <v>741</v>
      </c>
      <c r="AS89" s="142" t="s">
        <v>1211</v>
      </c>
      <c r="AT89" s="143" t="s">
        <v>1212</v>
      </c>
      <c r="AU89" s="143"/>
    </row>
    <row r="90" spans="1:47" s="159" customFormat="1" ht="14.4" customHeight="1" x14ac:dyDescent="0.3">
      <c r="A90" s="116" t="s">
        <v>774</v>
      </c>
      <c r="B90" s="116" t="s">
        <v>75</v>
      </c>
      <c r="C90" s="117" t="s">
        <v>523</v>
      </c>
      <c r="D90" s="116" t="s">
        <v>145</v>
      </c>
      <c r="E90" s="116"/>
      <c r="F90" s="117" t="s">
        <v>813</v>
      </c>
      <c r="G90" s="120" t="s">
        <v>849</v>
      </c>
      <c r="H90" s="156">
        <v>43830</v>
      </c>
      <c r="I90" s="134">
        <v>7640000</v>
      </c>
      <c r="J90" s="120">
        <v>2019</v>
      </c>
      <c r="K90" s="132"/>
      <c r="L90" s="158">
        <v>44166</v>
      </c>
      <c r="M90" s="116"/>
      <c r="N90" s="135" t="s">
        <v>596</v>
      </c>
      <c r="O90" s="116"/>
      <c r="P90" s="57">
        <v>43612</v>
      </c>
      <c r="Q90" s="57" t="s">
        <v>30</v>
      </c>
      <c r="R90" s="57" t="s">
        <v>30</v>
      </c>
      <c r="S90" s="34" t="s">
        <v>30</v>
      </c>
      <c r="T90" s="57" t="s">
        <v>30</v>
      </c>
      <c r="U90" s="57" t="s">
        <v>30</v>
      </c>
      <c r="V90" s="57" t="s">
        <v>30</v>
      </c>
      <c r="W90" s="137">
        <f t="shared" si="30"/>
        <v>43977</v>
      </c>
      <c r="X90" s="57" t="str">
        <f t="shared" si="31"/>
        <v>NC</v>
      </c>
      <c r="Y90" s="57" t="str">
        <f t="shared" si="32"/>
        <v>NC</v>
      </c>
      <c r="Z90" s="57" t="str">
        <f t="shared" si="33"/>
        <v>NC</v>
      </c>
      <c r="AA90" s="57" t="str">
        <f t="shared" si="34"/>
        <v>NC</v>
      </c>
      <c r="AB90" s="57" t="str">
        <f t="shared" si="35"/>
        <v>NC</v>
      </c>
      <c r="AC90" s="57" t="str">
        <f t="shared" si="36"/>
        <v>NC</v>
      </c>
      <c r="AD90" s="138"/>
      <c r="AE90" s="123">
        <f t="shared" ca="1" si="37"/>
        <v>-1861</v>
      </c>
      <c r="AF90" s="123" t="str">
        <f t="shared" si="38"/>
        <v>NC</v>
      </c>
      <c r="AG90" s="123" t="str">
        <f t="shared" si="39"/>
        <v>NC</v>
      </c>
      <c r="AH90" s="123" t="str">
        <f t="shared" si="40"/>
        <v>NC</v>
      </c>
      <c r="AI90" s="123" t="str">
        <f t="shared" si="41"/>
        <v>NC</v>
      </c>
      <c r="AJ90" s="123" t="str">
        <f t="shared" si="42"/>
        <v>NC</v>
      </c>
      <c r="AK90" s="123" t="str">
        <f t="shared" si="43"/>
        <v>NC</v>
      </c>
      <c r="AL90" s="138"/>
      <c r="AM90" s="139">
        <f t="shared" si="44"/>
        <v>2.9036222718917026E-4</v>
      </c>
      <c r="AN90" s="138"/>
      <c r="AO90" s="138"/>
      <c r="AP90" s="138" t="s">
        <v>469</v>
      </c>
      <c r="AQ90" s="141" t="s">
        <v>643</v>
      </c>
      <c r="AR90" s="138" t="s">
        <v>1037</v>
      </c>
      <c r="AS90" s="142" t="s">
        <v>1208</v>
      </c>
      <c r="AT90" s="143" t="s">
        <v>1213</v>
      </c>
      <c r="AU90" s="143"/>
    </row>
    <row r="91" spans="1:47" s="159" customFormat="1" ht="14.4" customHeight="1" x14ac:dyDescent="0.3">
      <c r="A91" s="116" t="s">
        <v>787</v>
      </c>
      <c r="B91" s="116" t="s">
        <v>75</v>
      </c>
      <c r="C91" s="117" t="s">
        <v>523</v>
      </c>
      <c r="D91" s="116" t="s">
        <v>145</v>
      </c>
      <c r="E91" s="116"/>
      <c r="F91" s="117" t="s">
        <v>842</v>
      </c>
      <c r="G91" s="120" t="s">
        <v>1000</v>
      </c>
      <c r="H91" s="156">
        <v>43830</v>
      </c>
      <c r="I91" s="134">
        <v>7640000</v>
      </c>
      <c r="J91" s="120">
        <v>2019</v>
      </c>
      <c r="K91" s="132"/>
      <c r="L91" s="158">
        <v>44166</v>
      </c>
      <c r="M91" s="116"/>
      <c r="N91" s="135" t="s">
        <v>596</v>
      </c>
      <c r="O91" s="116"/>
      <c r="P91" s="57">
        <v>43657</v>
      </c>
      <c r="Q91" s="57" t="s">
        <v>30</v>
      </c>
      <c r="R91" s="57" t="s">
        <v>30</v>
      </c>
      <c r="S91" s="34" t="s">
        <v>30</v>
      </c>
      <c r="T91" s="57" t="s">
        <v>30</v>
      </c>
      <c r="U91" s="57" t="s">
        <v>30</v>
      </c>
      <c r="V91" s="57" t="s">
        <v>30</v>
      </c>
      <c r="W91" s="137">
        <f t="shared" si="30"/>
        <v>44022</v>
      </c>
      <c r="X91" s="57" t="str">
        <f t="shared" si="31"/>
        <v>NC</v>
      </c>
      <c r="Y91" s="57" t="str">
        <f t="shared" si="32"/>
        <v>NC</v>
      </c>
      <c r="Z91" s="57" t="str">
        <f t="shared" si="33"/>
        <v>NC</v>
      </c>
      <c r="AA91" s="57" t="str">
        <f t="shared" si="34"/>
        <v>NC</v>
      </c>
      <c r="AB91" s="57" t="str">
        <f t="shared" si="35"/>
        <v>NC</v>
      </c>
      <c r="AC91" s="57" t="str">
        <f t="shared" si="36"/>
        <v>NC</v>
      </c>
      <c r="AD91" s="138"/>
      <c r="AE91" s="123">
        <f t="shared" ca="1" si="37"/>
        <v>-1816</v>
      </c>
      <c r="AF91" s="123" t="str">
        <f t="shared" si="38"/>
        <v>NC</v>
      </c>
      <c r="AG91" s="123" t="str">
        <f t="shared" si="39"/>
        <v>NC</v>
      </c>
      <c r="AH91" s="123" t="str">
        <f t="shared" si="40"/>
        <v>NC</v>
      </c>
      <c r="AI91" s="123" t="str">
        <f t="shared" si="41"/>
        <v>NC</v>
      </c>
      <c r="AJ91" s="123" t="str">
        <f t="shared" si="42"/>
        <v>NC</v>
      </c>
      <c r="AK91" s="123" t="str">
        <f t="shared" si="43"/>
        <v>NC</v>
      </c>
      <c r="AL91" s="138"/>
      <c r="AM91" s="139">
        <f t="shared" si="44"/>
        <v>2.9036222718917026E-4</v>
      </c>
      <c r="AN91" s="138"/>
      <c r="AO91" s="138"/>
      <c r="AP91" s="138" t="s">
        <v>469</v>
      </c>
      <c r="AQ91" s="141" t="s">
        <v>643</v>
      </c>
      <c r="AR91" s="138" t="s">
        <v>1038</v>
      </c>
      <c r="AS91" s="142" t="s">
        <v>1208</v>
      </c>
      <c r="AT91" s="143" t="s">
        <v>1213</v>
      </c>
      <c r="AU91" s="143" t="s">
        <v>1411</v>
      </c>
    </row>
    <row r="92" spans="1:47" s="159" customFormat="1" ht="14.4" customHeight="1" x14ac:dyDescent="0.3">
      <c r="A92" s="116" t="s">
        <v>907</v>
      </c>
      <c r="B92" s="116" t="s">
        <v>358</v>
      </c>
      <c r="C92" s="117" t="s">
        <v>522</v>
      </c>
      <c r="D92" s="116" t="s">
        <v>145</v>
      </c>
      <c r="E92" s="116"/>
      <c r="F92" s="117" t="s">
        <v>908</v>
      </c>
      <c r="G92" s="120" t="s">
        <v>1014</v>
      </c>
      <c r="H92" s="156">
        <v>43830</v>
      </c>
      <c r="I92" s="134">
        <v>11035000</v>
      </c>
      <c r="J92" s="120">
        <v>2019</v>
      </c>
      <c r="K92" s="132"/>
      <c r="L92" s="158">
        <v>44166</v>
      </c>
      <c r="M92" s="116"/>
      <c r="N92" s="135" t="s">
        <v>596</v>
      </c>
      <c r="O92" s="116"/>
      <c r="P92" s="57">
        <v>43798</v>
      </c>
      <c r="Q92" s="57" t="s">
        <v>30</v>
      </c>
      <c r="R92" s="57" t="s">
        <v>30</v>
      </c>
      <c r="S92" s="34" t="s">
        <v>30</v>
      </c>
      <c r="T92" s="57" t="s">
        <v>30</v>
      </c>
      <c r="U92" s="57" t="s">
        <v>30</v>
      </c>
      <c r="V92" s="57" t="s">
        <v>30</v>
      </c>
      <c r="W92" s="137">
        <f t="shared" si="30"/>
        <v>44163</v>
      </c>
      <c r="X92" s="57" t="str">
        <f t="shared" si="31"/>
        <v>NC</v>
      </c>
      <c r="Y92" s="57" t="str">
        <f t="shared" si="32"/>
        <v>NC</v>
      </c>
      <c r="Z92" s="57" t="str">
        <f t="shared" si="33"/>
        <v>NC</v>
      </c>
      <c r="AA92" s="57" t="str">
        <f t="shared" si="34"/>
        <v>NC</v>
      </c>
      <c r="AB92" s="57" t="str">
        <f t="shared" si="35"/>
        <v>NC</v>
      </c>
      <c r="AC92" s="57" t="str">
        <f t="shared" si="36"/>
        <v>NC</v>
      </c>
      <c r="AD92" s="138"/>
      <c r="AE92" s="123">
        <f t="shared" ca="1" si="37"/>
        <v>-1675</v>
      </c>
      <c r="AF92" s="123" t="str">
        <f t="shared" si="38"/>
        <v>NC</v>
      </c>
      <c r="AG92" s="123" t="str">
        <f t="shared" si="39"/>
        <v>NC</v>
      </c>
      <c r="AH92" s="123" t="str">
        <f t="shared" si="40"/>
        <v>NC</v>
      </c>
      <c r="AI92" s="123" t="str">
        <f t="shared" si="41"/>
        <v>NC</v>
      </c>
      <c r="AJ92" s="123" t="str">
        <f t="shared" si="42"/>
        <v>NC</v>
      </c>
      <c r="AK92" s="123" t="str">
        <f t="shared" si="43"/>
        <v>NC</v>
      </c>
      <c r="AL92" s="138"/>
      <c r="AM92" s="139">
        <f t="shared" si="44"/>
        <v>4.1939099175817987E-4</v>
      </c>
      <c r="AN92" s="138"/>
      <c r="AO92" s="138"/>
      <c r="AP92" s="138" t="s">
        <v>473</v>
      </c>
      <c r="AQ92" s="141" t="s">
        <v>643</v>
      </c>
      <c r="AR92" s="138" t="s">
        <v>770</v>
      </c>
      <c r="AS92" s="142" t="s">
        <v>1208</v>
      </c>
      <c r="AT92" s="143" t="s">
        <v>827</v>
      </c>
      <c r="AU92" s="143" t="s">
        <v>1408</v>
      </c>
    </row>
    <row r="93" spans="1:47" s="138" customFormat="1" ht="14.4" customHeight="1" x14ac:dyDescent="0.3">
      <c r="A93" s="116" t="s">
        <v>909</v>
      </c>
      <c r="B93" s="116" t="s">
        <v>827</v>
      </c>
      <c r="C93" s="117" t="s">
        <v>523</v>
      </c>
      <c r="D93" s="116" t="s">
        <v>495</v>
      </c>
      <c r="E93" s="116"/>
      <c r="F93" s="117" t="s">
        <v>912</v>
      </c>
      <c r="G93" s="120" t="s">
        <v>1006</v>
      </c>
      <c r="H93" s="156">
        <v>43830</v>
      </c>
      <c r="I93" s="134">
        <v>11035000</v>
      </c>
      <c r="J93" s="120">
        <v>2019</v>
      </c>
      <c r="K93" s="132"/>
      <c r="L93" s="133">
        <v>44166</v>
      </c>
      <c r="M93" s="116"/>
      <c r="N93" s="135" t="s">
        <v>596</v>
      </c>
      <c r="O93" s="116"/>
      <c r="P93" s="57">
        <v>43798</v>
      </c>
      <c r="Q93" s="57" t="s">
        <v>30</v>
      </c>
      <c r="R93" s="57" t="s">
        <v>30</v>
      </c>
      <c r="S93" s="34" t="s">
        <v>30</v>
      </c>
      <c r="T93" s="57" t="s">
        <v>30</v>
      </c>
      <c r="U93" s="57" t="s">
        <v>30</v>
      </c>
      <c r="V93" s="57" t="s">
        <v>30</v>
      </c>
      <c r="W93" s="137">
        <f t="shared" si="30"/>
        <v>44163</v>
      </c>
      <c r="X93" s="57" t="str">
        <f t="shared" si="31"/>
        <v>NC</v>
      </c>
      <c r="Y93" s="57" t="str">
        <f t="shared" si="32"/>
        <v>NC</v>
      </c>
      <c r="Z93" s="57" t="str">
        <f t="shared" si="33"/>
        <v>NC</v>
      </c>
      <c r="AA93" s="57" t="str">
        <f t="shared" si="34"/>
        <v>NC</v>
      </c>
      <c r="AB93" s="57" t="str">
        <f t="shared" si="35"/>
        <v>NC</v>
      </c>
      <c r="AC93" s="57" t="str">
        <f t="shared" si="36"/>
        <v>NC</v>
      </c>
      <c r="AE93" s="123">
        <f t="shared" ca="1" si="37"/>
        <v>-1675</v>
      </c>
      <c r="AF93" s="123" t="str">
        <f t="shared" si="38"/>
        <v>NC</v>
      </c>
      <c r="AG93" s="123" t="str">
        <f t="shared" si="39"/>
        <v>NC</v>
      </c>
      <c r="AH93" s="123" t="str">
        <f t="shared" si="40"/>
        <v>NC</v>
      </c>
      <c r="AI93" s="123" t="str">
        <f t="shared" si="41"/>
        <v>NC</v>
      </c>
      <c r="AJ93" s="123" t="str">
        <f t="shared" si="42"/>
        <v>NC</v>
      </c>
      <c r="AK93" s="123" t="str">
        <f t="shared" si="43"/>
        <v>NC</v>
      </c>
      <c r="AM93" s="139">
        <f t="shared" si="44"/>
        <v>4.1939099175817987E-4</v>
      </c>
      <c r="AP93" s="124" t="s">
        <v>469</v>
      </c>
      <c r="AQ93" s="141" t="s">
        <v>643</v>
      </c>
      <c r="AR93" s="138" t="s">
        <v>747</v>
      </c>
      <c r="AS93" s="142" t="s">
        <v>1208</v>
      </c>
      <c r="AT93" s="143" t="s">
        <v>827</v>
      </c>
      <c r="AU93" s="143"/>
    </row>
    <row r="94" spans="1:47" s="138" customFormat="1" ht="14.4" customHeight="1" x14ac:dyDescent="0.3">
      <c r="A94" s="116" t="s">
        <v>910</v>
      </c>
      <c r="B94" s="116" t="s">
        <v>827</v>
      </c>
      <c r="C94" s="117" t="s">
        <v>523</v>
      </c>
      <c r="D94" s="116" t="s">
        <v>495</v>
      </c>
      <c r="E94" s="116"/>
      <c r="F94" s="117" t="s">
        <v>913</v>
      </c>
      <c r="G94" s="120" t="s">
        <v>1007</v>
      </c>
      <c r="H94" s="156">
        <v>43830</v>
      </c>
      <c r="I94" s="134">
        <v>11035000</v>
      </c>
      <c r="J94" s="120">
        <v>2019</v>
      </c>
      <c r="K94" s="132"/>
      <c r="L94" s="133">
        <v>44166</v>
      </c>
      <c r="M94" s="116"/>
      <c r="N94" s="135" t="s">
        <v>596</v>
      </c>
      <c r="O94" s="116"/>
      <c r="P94" s="57">
        <v>43797</v>
      </c>
      <c r="Q94" s="57" t="s">
        <v>30</v>
      </c>
      <c r="R94" s="57" t="s">
        <v>30</v>
      </c>
      <c r="S94" s="34" t="s">
        <v>30</v>
      </c>
      <c r="T94" s="57" t="s">
        <v>30</v>
      </c>
      <c r="U94" s="57" t="s">
        <v>30</v>
      </c>
      <c r="V94" s="57" t="s">
        <v>30</v>
      </c>
      <c r="W94" s="137">
        <f t="shared" si="30"/>
        <v>44162</v>
      </c>
      <c r="X94" s="57" t="str">
        <f t="shared" si="31"/>
        <v>NC</v>
      </c>
      <c r="Y94" s="57" t="str">
        <f t="shared" si="32"/>
        <v>NC</v>
      </c>
      <c r="Z94" s="57" t="str">
        <f t="shared" si="33"/>
        <v>NC</v>
      </c>
      <c r="AA94" s="57" t="str">
        <f t="shared" si="34"/>
        <v>NC</v>
      </c>
      <c r="AB94" s="57" t="str">
        <f t="shared" si="35"/>
        <v>NC</v>
      </c>
      <c r="AC94" s="57" t="str">
        <f t="shared" si="36"/>
        <v>NC</v>
      </c>
      <c r="AE94" s="123">
        <f t="shared" ca="1" si="37"/>
        <v>-1676</v>
      </c>
      <c r="AF94" s="123" t="str">
        <f t="shared" si="38"/>
        <v>NC</v>
      </c>
      <c r="AG94" s="123" t="str">
        <f t="shared" si="39"/>
        <v>NC</v>
      </c>
      <c r="AH94" s="123" t="str">
        <f t="shared" si="40"/>
        <v>NC</v>
      </c>
      <c r="AI94" s="123" t="str">
        <f t="shared" si="41"/>
        <v>NC</v>
      </c>
      <c r="AJ94" s="123" t="str">
        <f t="shared" si="42"/>
        <v>NC</v>
      </c>
      <c r="AK94" s="123" t="str">
        <f t="shared" si="43"/>
        <v>NC</v>
      </c>
      <c r="AM94" s="139">
        <f t="shared" si="44"/>
        <v>4.1939099175817987E-4</v>
      </c>
      <c r="AP94" s="124" t="s">
        <v>469</v>
      </c>
      <c r="AQ94" s="141" t="s">
        <v>643</v>
      </c>
      <c r="AR94" s="138" t="s">
        <v>840</v>
      </c>
      <c r="AS94" s="142" t="s">
        <v>1208</v>
      </c>
      <c r="AT94" s="143" t="s">
        <v>827</v>
      </c>
      <c r="AU94" s="143"/>
    </row>
    <row r="95" spans="1:47" s="138" customFormat="1" ht="14.4" customHeight="1" x14ac:dyDescent="0.3">
      <c r="A95" s="116" t="s">
        <v>911</v>
      </c>
      <c r="B95" s="116" t="s">
        <v>827</v>
      </c>
      <c r="C95" s="117" t="s">
        <v>523</v>
      </c>
      <c r="D95" s="116" t="s">
        <v>495</v>
      </c>
      <c r="E95" s="116"/>
      <c r="F95" s="117" t="s">
        <v>914</v>
      </c>
      <c r="G95" s="120" t="s">
        <v>1008</v>
      </c>
      <c r="H95" s="156">
        <v>43830</v>
      </c>
      <c r="I95" s="134">
        <v>11035000</v>
      </c>
      <c r="J95" s="120">
        <v>2019</v>
      </c>
      <c r="K95" s="132"/>
      <c r="L95" s="133">
        <v>44166</v>
      </c>
      <c r="M95" s="116"/>
      <c r="N95" s="135" t="s">
        <v>596</v>
      </c>
      <c r="O95" s="116"/>
      <c r="P95" s="57">
        <v>43798</v>
      </c>
      <c r="Q95" s="57" t="s">
        <v>30</v>
      </c>
      <c r="R95" s="57" t="s">
        <v>30</v>
      </c>
      <c r="S95" s="34" t="s">
        <v>30</v>
      </c>
      <c r="T95" s="57" t="s">
        <v>30</v>
      </c>
      <c r="U95" s="57" t="s">
        <v>30</v>
      </c>
      <c r="V95" s="57" t="s">
        <v>30</v>
      </c>
      <c r="W95" s="137">
        <f t="shared" si="30"/>
        <v>44163</v>
      </c>
      <c r="X95" s="57" t="str">
        <f t="shared" si="31"/>
        <v>NC</v>
      </c>
      <c r="Y95" s="57" t="str">
        <f t="shared" si="32"/>
        <v>NC</v>
      </c>
      <c r="Z95" s="57" t="str">
        <f t="shared" si="33"/>
        <v>NC</v>
      </c>
      <c r="AA95" s="57" t="str">
        <f t="shared" si="34"/>
        <v>NC</v>
      </c>
      <c r="AB95" s="57" t="str">
        <f t="shared" si="35"/>
        <v>NC</v>
      </c>
      <c r="AC95" s="57" t="str">
        <f t="shared" si="36"/>
        <v>NC</v>
      </c>
      <c r="AE95" s="123">
        <f t="shared" ca="1" si="37"/>
        <v>-1675</v>
      </c>
      <c r="AF95" s="123" t="str">
        <f t="shared" si="38"/>
        <v>NC</v>
      </c>
      <c r="AG95" s="123" t="str">
        <f t="shared" si="39"/>
        <v>NC</v>
      </c>
      <c r="AH95" s="123" t="str">
        <f t="shared" si="40"/>
        <v>NC</v>
      </c>
      <c r="AI95" s="123" t="str">
        <f t="shared" si="41"/>
        <v>NC</v>
      </c>
      <c r="AJ95" s="123" t="str">
        <f t="shared" si="42"/>
        <v>NC</v>
      </c>
      <c r="AK95" s="123" t="str">
        <f t="shared" si="43"/>
        <v>NC</v>
      </c>
      <c r="AM95" s="139">
        <f t="shared" si="44"/>
        <v>4.1939099175817987E-4</v>
      </c>
      <c r="AP95" s="124" t="s">
        <v>469</v>
      </c>
      <c r="AQ95" s="141" t="s">
        <v>643</v>
      </c>
      <c r="AR95" s="138" t="s">
        <v>841</v>
      </c>
      <c r="AS95" s="142" t="s">
        <v>1208</v>
      </c>
      <c r="AT95" s="143" t="s">
        <v>827</v>
      </c>
      <c r="AU95" s="143"/>
    </row>
    <row r="96" spans="1:47" s="160" customFormat="1" ht="14.4" customHeight="1" x14ac:dyDescent="0.3">
      <c r="A96" s="116" t="s">
        <v>916</v>
      </c>
      <c r="B96" s="116" t="s">
        <v>75</v>
      </c>
      <c r="C96" s="117" t="s">
        <v>523</v>
      </c>
      <c r="D96" s="116" t="s">
        <v>145</v>
      </c>
      <c r="E96" s="116"/>
      <c r="F96" s="117" t="s">
        <v>915</v>
      </c>
      <c r="G96" s="120" t="s">
        <v>1009</v>
      </c>
      <c r="H96" s="156">
        <v>43830</v>
      </c>
      <c r="I96" s="134">
        <v>7640000</v>
      </c>
      <c r="J96" s="120">
        <v>2019</v>
      </c>
      <c r="K96" s="132"/>
      <c r="L96" s="158">
        <v>44166</v>
      </c>
      <c r="M96" s="116"/>
      <c r="N96" s="135" t="s">
        <v>596</v>
      </c>
      <c r="O96" s="116"/>
      <c r="P96" s="57">
        <v>43802</v>
      </c>
      <c r="Q96" s="57" t="s">
        <v>30</v>
      </c>
      <c r="R96" s="57" t="s">
        <v>30</v>
      </c>
      <c r="S96" s="34" t="s">
        <v>30</v>
      </c>
      <c r="T96" s="57" t="s">
        <v>30</v>
      </c>
      <c r="U96" s="57" t="s">
        <v>30</v>
      </c>
      <c r="V96" s="57" t="s">
        <v>30</v>
      </c>
      <c r="W96" s="137">
        <f t="shared" si="30"/>
        <v>44167</v>
      </c>
      <c r="X96" s="57" t="str">
        <f t="shared" si="31"/>
        <v>NC</v>
      </c>
      <c r="Y96" s="57" t="str">
        <f t="shared" si="32"/>
        <v>NC</v>
      </c>
      <c r="Z96" s="57" t="str">
        <f t="shared" si="33"/>
        <v>NC</v>
      </c>
      <c r="AA96" s="57" t="str">
        <f t="shared" si="34"/>
        <v>NC</v>
      </c>
      <c r="AB96" s="57" t="str">
        <f t="shared" si="35"/>
        <v>NC</v>
      </c>
      <c r="AC96" s="57" t="str">
        <f t="shared" si="36"/>
        <v>NC</v>
      </c>
      <c r="AD96" s="138"/>
      <c r="AE96" s="123">
        <f t="shared" ca="1" si="37"/>
        <v>-1671</v>
      </c>
      <c r="AF96" s="123" t="str">
        <f t="shared" si="38"/>
        <v>NC</v>
      </c>
      <c r="AG96" s="123" t="str">
        <f t="shared" si="39"/>
        <v>NC</v>
      </c>
      <c r="AH96" s="123" t="str">
        <f t="shared" si="40"/>
        <v>NC</v>
      </c>
      <c r="AI96" s="123" t="str">
        <f t="shared" si="41"/>
        <v>NC</v>
      </c>
      <c r="AJ96" s="123" t="str">
        <f t="shared" si="42"/>
        <v>NC</v>
      </c>
      <c r="AK96" s="123" t="str">
        <f t="shared" si="43"/>
        <v>NC</v>
      </c>
      <c r="AL96" s="138"/>
      <c r="AM96" s="139">
        <f t="shared" si="44"/>
        <v>2.9036222718917026E-4</v>
      </c>
      <c r="AN96" s="138"/>
      <c r="AO96" s="138"/>
      <c r="AP96" s="138" t="s">
        <v>473</v>
      </c>
      <c r="AQ96" s="141" t="s">
        <v>643</v>
      </c>
      <c r="AR96" s="138" t="s">
        <v>769</v>
      </c>
      <c r="AS96" s="142" t="s">
        <v>1208</v>
      </c>
      <c r="AT96" s="143" t="s">
        <v>1213</v>
      </c>
      <c r="AU96" s="143"/>
    </row>
    <row r="97" spans="1:47" s="124" customFormat="1" ht="14.4" customHeight="1" x14ac:dyDescent="0.3">
      <c r="A97" s="116" t="s">
        <v>999</v>
      </c>
      <c r="B97" s="117" t="s">
        <v>766</v>
      </c>
      <c r="C97" s="117" t="s">
        <v>523</v>
      </c>
      <c r="D97" s="116" t="s">
        <v>145</v>
      </c>
      <c r="E97" s="116"/>
      <c r="F97" s="117" t="s">
        <v>1002</v>
      </c>
      <c r="G97" s="120" t="s">
        <v>1058</v>
      </c>
      <c r="H97" s="156">
        <v>44196</v>
      </c>
      <c r="I97" s="134">
        <v>23644000</v>
      </c>
      <c r="J97" s="120">
        <v>2019</v>
      </c>
      <c r="K97" s="132"/>
      <c r="L97" s="158">
        <v>44166</v>
      </c>
      <c r="M97" s="116"/>
      <c r="N97" s="135" t="s">
        <v>596</v>
      </c>
      <c r="O97" s="116"/>
      <c r="P97" s="57">
        <v>43858</v>
      </c>
      <c r="Q97" s="57" t="s">
        <v>30</v>
      </c>
      <c r="R97" s="57" t="s">
        <v>30</v>
      </c>
      <c r="S97" s="34" t="s">
        <v>30</v>
      </c>
      <c r="T97" s="57" t="s">
        <v>30</v>
      </c>
      <c r="U97" s="57" t="s">
        <v>30</v>
      </c>
      <c r="V97" s="57" t="s">
        <v>30</v>
      </c>
      <c r="W97" s="137">
        <f t="shared" si="30"/>
        <v>44223</v>
      </c>
      <c r="X97" s="57" t="str">
        <f t="shared" si="31"/>
        <v>NC</v>
      </c>
      <c r="Y97" s="57" t="str">
        <f t="shared" si="32"/>
        <v>NC</v>
      </c>
      <c r="Z97" s="57" t="str">
        <f t="shared" si="33"/>
        <v>NC</v>
      </c>
      <c r="AA97" s="57" t="str">
        <f t="shared" si="34"/>
        <v>NC</v>
      </c>
      <c r="AB97" s="57" t="str">
        <f t="shared" si="35"/>
        <v>NC</v>
      </c>
      <c r="AC97" s="57" t="str">
        <f t="shared" si="36"/>
        <v>NC</v>
      </c>
      <c r="AD97" s="138"/>
      <c r="AE97" s="116">
        <f t="shared" ca="1" si="37"/>
        <v>-1615</v>
      </c>
      <c r="AF97" s="116" t="str">
        <f t="shared" si="38"/>
        <v>NC</v>
      </c>
      <c r="AG97" s="116" t="str">
        <f t="shared" si="39"/>
        <v>NC</v>
      </c>
      <c r="AH97" s="116" t="str">
        <f t="shared" si="40"/>
        <v>NC</v>
      </c>
      <c r="AI97" s="116" t="str">
        <f t="shared" si="41"/>
        <v>NC</v>
      </c>
      <c r="AJ97" s="116" t="str">
        <f t="shared" si="42"/>
        <v>NC</v>
      </c>
      <c r="AK97" s="116" t="str">
        <f t="shared" si="43"/>
        <v>NC</v>
      </c>
      <c r="AL97" s="138"/>
      <c r="AM97" s="139">
        <f t="shared" si="44"/>
        <v>8.9860268320166785E-4</v>
      </c>
      <c r="AN97" s="138"/>
      <c r="AO97" s="138"/>
      <c r="AP97" s="138" t="s">
        <v>469</v>
      </c>
      <c r="AQ97" s="141" t="s">
        <v>643</v>
      </c>
      <c r="AR97" s="138" t="s">
        <v>773</v>
      </c>
      <c r="AS97" s="142" t="s">
        <v>1215</v>
      </c>
      <c r="AT97" s="143" t="s">
        <v>1216</v>
      </c>
      <c r="AU97" s="142" t="s">
        <v>1217</v>
      </c>
    </row>
    <row r="98" spans="1:47" s="124" customFormat="1" ht="14.4" customHeight="1" x14ac:dyDescent="0.3">
      <c r="A98" s="116" t="s">
        <v>994</v>
      </c>
      <c r="B98" s="117" t="s">
        <v>766</v>
      </c>
      <c r="C98" s="117" t="s">
        <v>523</v>
      </c>
      <c r="D98" s="116" t="s">
        <v>357</v>
      </c>
      <c r="E98" s="116"/>
      <c r="F98" s="117" t="s">
        <v>995</v>
      </c>
      <c r="G98" s="120" t="s">
        <v>996</v>
      </c>
      <c r="H98" s="156">
        <v>44196</v>
      </c>
      <c r="I98" s="134">
        <v>23644000</v>
      </c>
      <c r="J98" s="120">
        <v>2019</v>
      </c>
      <c r="K98" s="132"/>
      <c r="L98" s="158">
        <v>43983</v>
      </c>
      <c r="M98" s="116"/>
      <c r="N98" s="135" t="s">
        <v>596</v>
      </c>
      <c r="O98" s="116"/>
      <c r="P98" s="57">
        <v>43822</v>
      </c>
      <c r="Q98" s="57" t="s">
        <v>30</v>
      </c>
      <c r="R98" s="57" t="s">
        <v>30</v>
      </c>
      <c r="S98" s="34" t="s">
        <v>30</v>
      </c>
      <c r="T98" s="57" t="s">
        <v>30</v>
      </c>
      <c r="U98" s="57" t="s">
        <v>30</v>
      </c>
      <c r="V98" s="57" t="s">
        <v>30</v>
      </c>
      <c r="W98" s="137">
        <f t="shared" si="30"/>
        <v>44187</v>
      </c>
      <c r="X98" s="57" t="str">
        <f t="shared" si="31"/>
        <v>NC</v>
      </c>
      <c r="Y98" s="57" t="str">
        <f t="shared" si="32"/>
        <v>NC</v>
      </c>
      <c r="Z98" s="57" t="str">
        <f t="shared" si="33"/>
        <v>NC</v>
      </c>
      <c r="AA98" s="57" t="str">
        <f t="shared" si="34"/>
        <v>NC</v>
      </c>
      <c r="AB98" s="57" t="str">
        <f t="shared" si="35"/>
        <v>NC</v>
      </c>
      <c r="AC98" s="57" t="str">
        <f t="shared" si="36"/>
        <v>NC</v>
      </c>
      <c r="AD98" s="138"/>
      <c r="AE98" s="116">
        <f t="shared" ca="1" si="37"/>
        <v>-1651</v>
      </c>
      <c r="AF98" s="116" t="str">
        <f t="shared" si="38"/>
        <v>NC</v>
      </c>
      <c r="AG98" s="116" t="str">
        <f t="shared" si="39"/>
        <v>NC</v>
      </c>
      <c r="AH98" s="116" t="str">
        <f t="shared" si="40"/>
        <v>NC</v>
      </c>
      <c r="AI98" s="116" t="str">
        <f t="shared" si="41"/>
        <v>NC</v>
      </c>
      <c r="AJ98" s="116" t="str">
        <f t="shared" si="42"/>
        <v>NC</v>
      </c>
      <c r="AK98" s="116" t="str">
        <f t="shared" si="43"/>
        <v>NC</v>
      </c>
      <c r="AL98" s="138"/>
      <c r="AM98" s="139">
        <f t="shared" si="44"/>
        <v>8.9860268320166785E-4</v>
      </c>
      <c r="AN98" s="138"/>
      <c r="AO98" s="138"/>
      <c r="AP98" s="124" t="s">
        <v>469</v>
      </c>
      <c r="AQ98" s="141" t="s">
        <v>643</v>
      </c>
      <c r="AR98" s="138" t="s">
        <v>1012</v>
      </c>
      <c r="AS98" s="142" t="s">
        <v>1215</v>
      </c>
      <c r="AT98" s="143" t="s">
        <v>1216</v>
      </c>
      <c r="AU98" s="142" t="s">
        <v>1217</v>
      </c>
    </row>
    <row r="99" spans="1:47" s="124" customFormat="1" ht="14.4" customHeight="1" x14ac:dyDescent="0.3">
      <c r="A99" s="116" t="s">
        <v>938</v>
      </c>
      <c r="B99" s="116" t="s">
        <v>1412</v>
      </c>
      <c r="C99" s="117" t="s">
        <v>523</v>
      </c>
      <c r="D99" s="116" t="s">
        <v>357</v>
      </c>
      <c r="E99" s="116"/>
      <c r="F99" s="117" t="s">
        <v>939</v>
      </c>
      <c r="G99" s="120" t="s">
        <v>1010</v>
      </c>
      <c r="H99" s="156">
        <v>43830</v>
      </c>
      <c r="I99" s="134">
        <v>16440000</v>
      </c>
      <c r="J99" s="120">
        <v>2019</v>
      </c>
      <c r="K99" s="132"/>
      <c r="L99" s="158">
        <v>43983</v>
      </c>
      <c r="M99" s="116"/>
      <c r="N99" s="135" t="s">
        <v>596</v>
      </c>
      <c r="O99" s="116"/>
      <c r="P99" s="57">
        <v>43803</v>
      </c>
      <c r="Q99" s="57" t="s">
        <v>30</v>
      </c>
      <c r="R99" s="57" t="s">
        <v>30</v>
      </c>
      <c r="S99" s="34" t="s">
        <v>30</v>
      </c>
      <c r="T99" s="57" t="s">
        <v>30</v>
      </c>
      <c r="U99" s="57" t="s">
        <v>30</v>
      </c>
      <c r="V99" s="57" t="s">
        <v>30</v>
      </c>
      <c r="W99" s="137">
        <f t="shared" si="30"/>
        <v>44168</v>
      </c>
      <c r="X99" s="57" t="str">
        <f t="shared" si="31"/>
        <v>NC</v>
      </c>
      <c r="Y99" s="57" t="str">
        <f t="shared" si="32"/>
        <v>NC</v>
      </c>
      <c r="Z99" s="57" t="str">
        <f t="shared" si="33"/>
        <v>NC</v>
      </c>
      <c r="AA99" s="57" t="str">
        <f t="shared" si="34"/>
        <v>NC</v>
      </c>
      <c r="AB99" s="57" t="str">
        <f t="shared" si="35"/>
        <v>NC</v>
      </c>
      <c r="AC99" s="57" t="str">
        <f t="shared" si="36"/>
        <v>NC</v>
      </c>
      <c r="AD99" s="138"/>
      <c r="AE99" s="123">
        <f t="shared" ca="1" si="37"/>
        <v>-1670</v>
      </c>
      <c r="AF99" s="123" t="str">
        <f t="shared" si="38"/>
        <v>NC</v>
      </c>
      <c r="AG99" s="123" t="str">
        <f t="shared" si="39"/>
        <v>NC</v>
      </c>
      <c r="AH99" s="123" t="str">
        <f t="shared" si="40"/>
        <v>NC</v>
      </c>
      <c r="AI99" s="123" t="str">
        <f t="shared" si="41"/>
        <v>NC</v>
      </c>
      <c r="AJ99" s="123" t="str">
        <f t="shared" si="42"/>
        <v>NC</v>
      </c>
      <c r="AK99" s="123" t="str">
        <f t="shared" si="43"/>
        <v>NC</v>
      </c>
      <c r="AL99" s="138"/>
      <c r="AM99" s="139">
        <f t="shared" si="44"/>
        <v>6.2481086583638203E-4</v>
      </c>
      <c r="AN99" s="138"/>
      <c r="AO99" s="138"/>
      <c r="AP99" s="138" t="s">
        <v>473</v>
      </c>
      <c r="AQ99" s="141" t="s">
        <v>643</v>
      </c>
      <c r="AR99" s="138" t="s">
        <v>767</v>
      </c>
      <c r="AS99" s="142" t="s">
        <v>1211</v>
      </c>
      <c r="AT99" s="143" t="s">
        <v>1212</v>
      </c>
      <c r="AU99" s="143" t="s">
        <v>1413</v>
      </c>
    </row>
    <row r="100" spans="1:47" s="124" customFormat="1" ht="14.4" customHeight="1" x14ac:dyDescent="0.3">
      <c r="A100" s="121" t="s">
        <v>80</v>
      </c>
      <c r="B100" s="121" t="s">
        <v>1414</v>
      </c>
      <c r="C100" s="121" t="s">
        <v>524</v>
      </c>
      <c r="D100" s="123" t="s">
        <v>357</v>
      </c>
      <c r="E100" s="123"/>
      <c r="F100" s="117" t="s">
        <v>240</v>
      </c>
      <c r="G100" s="99" t="s">
        <v>448</v>
      </c>
      <c r="H100" s="144">
        <v>43830</v>
      </c>
      <c r="I100" s="145">
        <v>60000000</v>
      </c>
      <c r="J100" s="146">
        <v>2016</v>
      </c>
      <c r="K100" s="154">
        <v>43831</v>
      </c>
      <c r="L100" s="133">
        <v>43983</v>
      </c>
      <c r="M100" s="148"/>
      <c r="N100" s="149" t="s">
        <v>596</v>
      </c>
      <c r="O100" s="150"/>
      <c r="P100" s="57">
        <v>43790</v>
      </c>
      <c r="Q100" s="57" t="s">
        <v>30</v>
      </c>
      <c r="R100" s="57" t="s">
        <v>30</v>
      </c>
      <c r="S100" s="34" t="s">
        <v>30</v>
      </c>
      <c r="T100" s="57">
        <v>43860</v>
      </c>
      <c r="U100" s="57">
        <v>43889</v>
      </c>
      <c r="V100" s="57" t="s">
        <v>30</v>
      </c>
      <c r="W100" s="137">
        <f t="shared" si="30"/>
        <v>44155</v>
      </c>
      <c r="X100" s="57" t="str">
        <f t="shared" si="31"/>
        <v>NC</v>
      </c>
      <c r="Y100" s="57" t="str">
        <f t="shared" si="32"/>
        <v>NC</v>
      </c>
      <c r="Z100" s="57" t="str">
        <f t="shared" si="33"/>
        <v>NC</v>
      </c>
      <c r="AA100" s="57">
        <f t="shared" si="34"/>
        <v>44225</v>
      </c>
      <c r="AB100" s="57">
        <f t="shared" si="35"/>
        <v>44254</v>
      </c>
      <c r="AC100" s="57" t="str">
        <f t="shared" si="36"/>
        <v>NC</v>
      </c>
      <c r="AE100" s="123">
        <f t="shared" ca="1" si="37"/>
        <v>-1683</v>
      </c>
      <c r="AF100" s="123" t="str">
        <f t="shared" si="38"/>
        <v>NC</v>
      </c>
      <c r="AG100" s="123" t="str">
        <f t="shared" si="39"/>
        <v>NC</v>
      </c>
      <c r="AH100" s="123" t="str">
        <f t="shared" si="40"/>
        <v>NC</v>
      </c>
      <c r="AI100" s="123">
        <f t="shared" ca="1" si="41"/>
        <v>-1613</v>
      </c>
      <c r="AJ100" s="123">
        <f t="shared" ca="1" si="42"/>
        <v>-1584</v>
      </c>
      <c r="AK100" s="123" t="str">
        <f t="shared" si="43"/>
        <v>NC</v>
      </c>
      <c r="AL100" s="138"/>
      <c r="AM100" s="151">
        <f t="shared" si="44"/>
        <v>1.2645475386866436E-2</v>
      </c>
      <c r="AN100" s="152"/>
      <c r="AP100" s="124" t="s">
        <v>470</v>
      </c>
      <c r="AQ100" s="141" t="s">
        <v>643</v>
      </c>
      <c r="AR100" s="124" t="s">
        <v>746</v>
      </c>
      <c r="AS100" s="143" t="s">
        <v>1211</v>
      </c>
      <c r="AT100" s="143" t="s">
        <v>1233</v>
      </c>
      <c r="AU100" s="143" t="s">
        <v>1415</v>
      </c>
    </row>
    <row r="101" spans="1:47" s="124" customFormat="1" ht="14.4" customHeight="1" x14ac:dyDescent="0.3">
      <c r="A101" s="121" t="s">
        <v>81</v>
      </c>
      <c r="B101" s="121" t="s">
        <v>755</v>
      </c>
      <c r="C101" s="121" t="s">
        <v>524</v>
      </c>
      <c r="D101" s="123" t="s">
        <v>357</v>
      </c>
      <c r="E101" s="123"/>
      <c r="F101" s="117" t="s">
        <v>241</v>
      </c>
      <c r="G101" s="99" t="s">
        <v>449</v>
      </c>
      <c r="H101" s="144">
        <v>43830</v>
      </c>
      <c r="I101" s="145">
        <v>17720000</v>
      </c>
      <c r="J101" s="146">
        <v>2017</v>
      </c>
      <c r="K101" s="154">
        <v>44075</v>
      </c>
      <c r="L101" s="133">
        <v>43983</v>
      </c>
      <c r="M101" s="148"/>
      <c r="N101" s="149" t="s">
        <v>596</v>
      </c>
      <c r="O101" s="150"/>
      <c r="P101" s="57">
        <v>43685</v>
      </c>
      <c r="Q101" s="57" t="s">
        <v>30</v>
      </c>
      <c r="R101" s="57" t="s">
        <v>30</v>
      </c>
      <c r="S101" s="34" t="s">
        <v>30</v>
      </c>
      <c r="T101" s="57">
        <v>43860</v>
      </c>
      <c r="U101" s="57">
        <v>43889</v>
      </c>
      <c r="V101" s="57" t="s">
        <v>30</v>
      </c>
      <c r="W101" s="137">
        <f t="shared" si="30"/>
        <v>44050</v>
      </c>
      <c r="X101" s="57" t="str">
        <f t="shared" si="31"/>
        <v>NC</v>
      </c>
      <c r="Y101" s="57" t="str">
        <f t="shared" si="32"/>
        <v>NC</v>
      </c>
      <c r="Z101" s="57" t="str">
        <f t="shared" si="33"/>
        <v>NC</v>
      </c>
      <c r="AA101" s="57">
        <f t="shared" si="34"/>
        <v>44225</v>
      </c>
      <c r="AB101" s="57">
        <f t="shared" si="35"/>
        <v>44254</v>
      </c>
      <c r="AC101" s="57" t="str">
        <f t="shared" si="36"/>
        <v>NC</v>
      </c>
      <c r="AE101" s="123">
        <f t="shared" ca="1" si="37"/>
        <v>-1788</v>
      </c>
      <c r="AF101" s="123" t="str">
        <f t="shared" si="38"/>
        <v>NC</v>
      </c>
      <c r="AG101" s="123" t="str">
        <f t="shared" si="39"/>
        <v>NC</v>
      </c>
      <c r="AH101" s="123" t="str">
        <f t="shared" si="40"/>
        <v>NC</v>
      </c>
      <c r="AI101" s="123">
        <f t="shared" ca="1" si="41"/>
        <v>-1613</v>
      </c>
      <c r="AJ101" s="123">
        <f t="shared" ca="1" si="42"/>
        <v>-1584</v>
      </c>
      <c r="AK101" s="123" t="str">
        <f t="shared" si="43"/>
        <v>NC</v>
      </c>
      <c r="AL101" s="138"/>
      <c r="AM101" s="151">
        <f t="shared" si="44"/>
        <v>2.7142395785748263E-3</v>
      </c>
      <c r="AN101" s="152"/>
      <c r="AP101" s="124" t="s">
        <v>470</v>
      </c>
      <c r="AQ101" s="141" t="s">
        <v>643</v>
      </c>
      <c r="AR101" s="124" t="s">
        <v>750</v>
      </c>
      <c r="AS101" s="143" t="s">
        <v>1211</v>
      </c>
      <c r="AT101" s="143" t="s">
        <v>1232</v>
      </c>
      <c r="AU101" s="143" t="s">
        <v>1416</v>
      </c>
    </row>
    <row r="102" spans="1:47" s="124" customFormat="1" ht="14.4" customHeight="1" x14ac:dyDescent="0.3">
      <c r="A102" s="122" t="s">
        <v>185</v>
      </c>
      <c r="B102" s="117" t="s">
        <v>1417</v>
      </c>
      <c r="C102" s="121" t="s">
        <v>524</v>
      </c>
      <c r="D102" s="123" t="s">
        <v>46</v>
      </c>
      <c r="E102" s="123"/>
      <c r="F102" s="117" t="s">
        <v>243</v>
      </c>
      <c r="G102" s="99" t="s">
        <v>450</v>
      </c>
      <c r="H102" s="144">
        <v>43830</v>
      </c>
      <c r="I102" s="153">
        <v>17720000</v>
      </c>
      <c r="J102" s="146">
        <v>2018</v>
      </c>
      <c r="K102" s="154">
        <v>44317</v>
      </c>
      <c r="L102" s="133"/>
      <c r="M102" s="148"/>
      <c r="N102" s="149" t="s">
        <v>596</v>
      </c>
      <c r="O102" s="150"/>
      <c r="P102" s="57">
        <v>43566</v>
      </c>
      <c r="Q102" s="57" t="s">
        <v>30</v>
      </c>
      <c r="R102" s="57" t="s">
        <v>30</v>
      </c>
      <c r="S102" s="34" t="s">
        <v>30</v>
      </c>
      <c r="T102" s="57">
        <v>43860</v>
      </c>
      <c r="U102" s="57">
        <v>43889</v>
      </c>
      <c r="V102" s="57" t="s">
        <v>30</v>
      </c>
      <c r="W102" s="137">
        <f t="shared" ref="W102:W112" si="45">IF(P102="NC","NC",IF(P102="","erreur",P102+365))</f>
        <v>43931</v>
      </c>
      <c r="X102" s="57" t="str">
        <f t="shared" ref="X102:X133" si="46">IF(Q102="NC","NC",IF(Q102="","erreur",Q102+181))</f>
        <v>NC</v>
      </c>
      <c r="Y102" s="57" t="str">
        <f t="shared" ref="Y102:Y133" si="47">IF(R102="NC","NC",IF(R102="","erreur",R102+365))</f>
        <v>NC</v>
      </c>
      <c r="Z102" s="57" t="str">
        <f t="shared" ref="Z102:Z133" si="48">IF(S102="NC","NC",IF(S102="","erreur",S102+3650))</f>
        <v>NC</v>
      </c>
      <c r="AA102" s="57">
        <f t="shared" ref="AA102:AA133" si="49">IF(T102="NC","NC",IF(T102="","erreur",T102+365))</f>
        <v>44225</v>
      </c>
      <c r="AB102" s="57">
        <f t="shared" ref="AB102:AB133" si="50">IF(U102="NC","NC",IF(U102="","erreur",U102+365))</f>
        <v>44254</v>
      </c>
      <c r="AC102" s="57" t="str">
        <f t="shared" ref="AC102:AC133" si="51">IF(V102="NC","NC",IF(V102="","erreur",V102+730))</f>
        <v>NC</v>
      </c>
      <c r="AE102" s="123">
        <f t="shared" ref="AE102:AE133" ca="1" si="52">IF(W102="NC","NC",IF(W102="erreur","erreur",W102-$F$3))</f>
        <v>-1907</v>
      </c>
      <c r="AF102" s="123" t="str">
        <f t="shared" ref="AF102:AF133" si="53">IF(X102="NC","NC",IF(X102="erreur","erreur",X102-$F$3))</f>
        <v>NC</v>
      </c>
      <c r="AG102" s="123" t="str">
        <f t="shared" ref="AG102:AG133" si="54">IF(Y102="NC","NC",IF(Y102="erreur","erreur",Y102-$F$3))</f>
        <v>NC</v>
      </c>
      <c r="AH102" s="123" t="str">
        <f t="shared" ref="AH102:AH133" si="55">IF(Z102="NC","NC",IF(Z102="erreur","erreur",Z102-$F$3))</f>
        <v>NC</v>
      </c>
      <c r="AI102" s="123">
        <f t="shared" ref="AI102:AI133" ca="1" si="56">IF(AA102="NC","NC",IF(AA102="erreur","erreur",AA102-$F$3))</f>
        <v>-1613</v>
      </c>
      <c r="AJ102" s="123">
        <f t="shared" ref="AJ102:AJ133" ca="1" si="57">IF(AB102="NC","NC",IF(AB102="erreur","erreur",AB102-$F$3))</f>
        <v>-1584</v>
      </c>
      <c r="AK102" s="123" t="str">
        <f t="shared" ref="AK102:AK133" si="58">IF(AC102="NC","NC",IF(AC102="erreur","erreur",AC102-$F$3))</f>
        <v>NC</v>
      </c>
      <c r="AL102" s="138"/>
      <c r="AM102" s="151">
        <f t="shared" ref="AM102:AM133" si="59">I102*($AM$3-J102)/$I$4</f>
        <v>1.6938487595617648E-3</v>
      </c>
      <c r="AN102" s="152"/>
      <c r="AO102" s="124" t="s">
        <v>395</v>
      </c>
      <c r="AP102" s="138" t="s">
        <v>471</v>
      </c>
      <c r="AQ102" s="141" t="s">
        <v>643</v>
      </c>
      <c r="AR102" s="124" t="s">
        <v>756</v>
      </c>
      <c r="AS102" s="143" t="s">
        <v>1215</v>
      </c>
      <c r="AT102" s="143" t="s">
        <v>1237</v>
      </c>
      <c r="AU102" s="143" t="s">
        <v>1418</v>
      </c>
    </row>
    <row r="103" spans="1:47" s="124" customFormat="1" ht="14.4" customHeight="1" x14ac:dyDescent="0.3">
      <c r="A103" s="121" t="s">
        <v>186</v>
      </c>
      <c r="B103" s="117" t="s">
        <v>1417</v>
      </c>
      <c r="C103" s="121" t="s">
        <v>524</v>
      </c>
      <c r="D103" s="123" t="s">
        <v>357</v>
      </c>
      <c r="E103" s="123"/>
      <c r="F103" s="117" t="s">
        <v>244</v>
      </c>
      <c r="G103" s="99" t="s">
        <v>451</v>
      </c>
      <c r="H103" s="156">
        <v>43830</v>
      </c>
      <c r="I103" s="145">
        <v>17720000</v>
      </c>
      <c r="J103" s="146">
        <v>2018</v>
      </c>
      <c r="K103" s="154">
        <v>44317</v>
      </c>
      <c r="L103" s="133">
        <v>43983</v>
      </c>
      <c r="M103" s="148"/>
      <c r="N103" s="149" t="s">
        <v>596</v>
      </c>
      <c r="O103" s="150"/>
      <c r="P103" s="57">
        <v>43564</v>
      </c>
      <c r="Q103" s="57" t="s">
        <v>30</v>
      </c>
      <c r="R103" s="57" t="s">
        <v>30</v>
      </c>
      <c r="S103" s="34" t="s">
        <v>30</v>
      </c>
      <c r="T103" s="57">
        <v>43860</v>
      </c>
      <c r="U103" s="57">
        <v>43889</v>
      </c>
      <c r="V103" s="57" t="s">
        <v>30</v>
      </c>
      <c r="W103" s="137">
        <f t="shared" si="45"/>
        <v>43929</v>
      </c>
      <c r="X103" s="57" t="str">
        <f t="shared" si="46"/>
        <v>NC</v>
      </c>
      <c r="Y103" s="57" t="str">
        <f t="shared" si="47"/>
        <v>NC</v>
      </c>
      <c r="Z103" s="57" t="str">
        <f t="shared" si="48"/>
        <v>NC</v>
      </c>
      <c r="AA103" s="57">
        <f t="shared" si="49"/>
        <v>44225</v>
      </c>
      <c r="AB103" s="57">
        <f t="shared" si="50"/>
        <v>44254</v>
      </c>
      <c r="AC103" s="57" t="str">
        <f t="shared" si="51"/>
        <v>NC</v>
      </c>
      <c r="AE103" s="123">
        <f t="shared" ca="1" si="52"/>
        <v>-1909</v>
      </c>
      <c r="AF103" s="123" t="str">
        <f t="shared" si="53"/>
        <v>NC</v>
      </c>
      <c r="AG103" s="123" t="str">
        <f t="shared" si="54"/>
        <v>NC</v>
      </c>
      <c r="AH103" s="123" t="str">
        <f t="shared" si="55"/>
        <v>NC</v>
      </c>
      <c r="AI103" s="123">
        <f t="shared" ca="1" si="56"/>
        <v>-1613</v>
      </c>
      <c r="AJ103" s="123">
        <f t="shared" ca="1" si="57"/>
        <v>-1584</v>
      </c>
      <c r="AK103" s="123" t="str">
        <f t="shared" si="58"/>
        <v>NC</v>
      </c>
      <c r="AL103" s="138"/>
      <c r="AM103" s="151">
        <f t="shared" si="59"/>
        <v>1.6938487595617648E-3</v>
      </c>
      <c r="AN103" s="152"/>
      <c r="AP103" s="138" t="s">
        <v>471</v>
      </c>
      <c r="AQ103" s="141" t="s">
        <v>643</v>
      </c>
      <c r="AR103" s="124" t="s">
        <v>762</v>
      </c>
      <c r="AS103" s="143" t="s">
        <v>1215</v>
      </c>
      <c r="AT103" s="143" t="s">
        <v>1237</v>
      </c>
      <c r="AU103" s="143" t="s">
        <v>1418</v>
      </c>
    </row>
    <row r="104" spans="1:47" s="124" customFormat="1" ht="14.4" customHeight="1" x14ac:dyDescent="0.3">
      <c r="A104" s="122" t="s">
        <v>187</v>
      </c>
      <c r="B104" s="117" t="s">
        <v>1417</v>
      </c>
      <c r="C104" s="121" t="s">
        <v>524</v>
      </c>
      <c r="D104" s="123" t="s">
        <v>46</v>
      </c>
      <c r="E104" s="123"/>
      <c r="F104" s="117" t="s">
        <v>245</v>
      </c>
      <c r="G104" s="99" t="s">
        <v>452</v>
      </c>
      <c r="H104" s="144">
        <v>43830</v>
      </c>
      <c r="I104" s="153">
        <v>17720000</v>
      </c>
      <c r="J104" s="146">
        <v>2018</v>
      </c>
      <c r="K104" s="154">
        <v>44317</v>
      </c>
      <c r="L104" s="133"/>
      <c r="M104" s="148"/>
      <c r="N104" s="149" t="s">
        <v>596</v>
      </c>
      <c r="O104" s="150"/>
      <c r="P104" s="57">
        <v>43566</v>
      </c>
      <c r="Q104" s="57" t="s">
        <v>30</v>
      </c>
      <c r="R104" s="57" t="s">
        <v>30</v>
      </c>
      <c r="S104" s="34" t="s">
        <v>30</v>
      </c>
      <c r="T104" s="57">
        <v>43860</v>
      </c>
      <c r="U104" s="57">
        <v>43889</v>
      </c>
      <c r="V104" s="57" t="s">
        <v>30</v>
      </c>
      <c r="W104" s="137">
        <f t="shared" si="45"/>
        <v>43931</v>
      </c>
      <c r="X104" s="57" t="str">
        <f t="shared" si="46"/>
        <v>NC</v>
      </c>
      <c r="Y104" s="57" t="str">
        <f t="shared" si="47"/>
        <v>NC</v>
      </c>
      <c r="Z104" s="57" t="str">
        <f t="shared" si="48"/>
        <v>NC</v>
      </c>
      <c r="AA104" s="57">
        <f t="shared" si="49"/>
        <v>44225</v>
      </c>
      <c r="AB104" s="57">
        <f t="shared" si="50"/>
        <v>44254</v>
      </c>
      <c r="AC104" s="57" t="str">
        <f t="shared" si="51"/>
        <v>NC</v>
      </c>
      <c r="AE104" s="123">
        <f t="shared" ca="1" si="52"/>
        <v>-1907</v>
      </c>
      <c r="AF104" s="123" t="str">
        <f t="shared" si="53"/>
        <v>NC</v>
      </c>
      <c r="AG104" s="123" t="str">
        <f t="shared" si="54"/>
        <v>NC</v>
      </c>
      <c r="AH104" s="123" t="str">
        <f t="shared" si="55"/>
        <v>NC</v>
      </c>
      <c r="AI104" s="123">
        <f t="shared" ca="1" si="56"/>
        <v>-1613</v>
      </c>
      <c r="AJ104" s="123">
        <f t="shared" ca="1" si="57"/>
        <v>-1584</v>
      </c>
      <c r="AK104" s="123" t="str">
        <f t="shared" si="58"/>
        <v>NC</v>
      </c>
      <c r="AL104" s="138"/>
      <c r="AM104" s="151">
        <f t="shared" si="59"/>
        <v>1.6938487595617648E-3</v>
      </c>
      <c r="AN104" s="152"/>
      <c r="AO104" s="124" t="s">
        <v>395</v>
      </c>
      <c r="AP104" s="124" t="s">
        <v>471</v>
      </c>
      <c r="AQ104" s="141" t="s">
        <v>643</v>
      </c>
      <c r="AR104" s="124" t="s">
        <v>1039</v>
      </c>
      <c r="AS104" s="143" t="s">
        <v>1215</v>
      </c>
      <c r="AT104" s="143" t="s">
        <v>1237</v>
      </c>
      <c r="AU104" s="143" t="s">
        <v>1418</v>
      </c>
    </row>
    <row r="105" spans="1:47" s="124" customFormat="1" ht="15" customHeight="1" x14ac:dyDescent="0.3">
      <c r="A105" s="122" t="s">
        <v>188</v>
      </c>
      <c r="B105" s="117" t="s">
        <v>1417</v>
      </c>
      <c r="C105" s="121" t="s">
        <v>524</v>
      </c>
      <c r="D105" s="123" t="s">
        <v>46</v>
      </c>
      <c r="E105" s="123"/>
      <c r="F105" s="117" t="s">
        <v>246</v>
      </c>
      <c r="G105" s="99" t="s">
        <v>453</v>
      </c>
      <c r="H105" s="144">
        <v>43830</v>
      </c>
      <c r="I105" s="153">
        <v>17720000</v>
      </c>
      <c r="J105" s="146">
        <v>2018</v>
      </c>
      <c r="K105" s="154">
        <v>44317</v>
      </c>
      <c r="L105" s="133"/>
      <c r="M105" s="148"/>
      <c r="N105" s="149" t="s">
        <v>596</v>
      </c>
      <c r="O105" s="150"/>
      <c r="P105" s="57">
        <v>43566</v>
      </c>
      <c r="Q105" s="57" t="s">
        <v>30</v>
      </c>
      <c r="R105" s="57" t="s">
        <v>30</v>
      </c>
      <c r="S105" s="34" t="s">
        <v>30</v>
      </c>
      <c r="T105" s="57">
        <v>43860</v>
      </c>
      <c r="U105" s="57">
        <v>43889</v>
      </c>
      <c r="V105" s="57" t="s">
        <v>30</v>
      </c>
      <c r="W105" s="137">
        <f t="shared" si="45"/>
        <v>43931</v>
      </c>
      <c r="X105" s="57" t="str">
        <f t="shared" si="46"/>
        <v>NC</v>
      </c>
      <c r="Y105" s="57" t="str">
        <f t="shared" si="47"/>
        <v>NC</v>
      </c>
      <c r="Z105" s="57" t="str">
        <f t="shared" si="48"/>
        <v>NC</v>
      </c>
      <c r="AA105" s="57">
        <f t="shared" si="49"/>
        <v>44225</v>
      </c>
      <c r="AB105" s="57">
        <f t="shared" si="50"/>
        <v>44254</v>
      </c>
      <c r="AC105" s="57" t="str">
        <f t="shared" si="51"/>
        <v>NC</v>
      </c>
      <c r="AE105" s="123">
        <f t="shared" ca="1" si="52"/>
        <v>-1907</v>
      </c>
      <c r="AF105" s="123" t="str">
        <f t="shared" si="53"/>
        <v>NC</v>
      </c>
      <c r="AG105" s="123" t="str">
        <f t="shared" si="54"/>
        <v>NC</v>
      </c>
      <c r="AH105" s="123" t="str">
        <f t="shared" si="55"/>
        <v>NC</v>
      </c>
      <c r="AI105" s="123">
        <f t="shared" ca="1" si="56"/>
        <v>-1613</v>
      </c>
      <c r="AJ105" s="123">
        <f t="shared" ca="1" si="57"/>
        <v>-1584</v>
      </c>
      <c r="AK105" s="123" t="str">
        <f t="shared" si="58"/>
        <v>NC</v>
      </c>
      <c r="AL105" s="138"/>
      <c r="AM105" s="151">
        <f t="shared" si="59"/>
        <v>1.6938487595617648E-3</v>
      </c>
      <c r="AN105" s="152"/>
      <c r="AO105" s="124" t="s">
        <v>395</v>
      </c>
      <c r="AP105" s="138" t="s">
        <v>471</v>
      </c>
      <c r="AQ105" s="141" t="s">
        <v>643</v>
      </c>
      <c r="AR105" s="124" t="s">
        <v>1030</v>
      </c>
      <c r="AS105" s="143" t="s">
        <v>1215</v>
      </c>
      <c r="AT105" s="143" t="s">
        <v>1237</v>
      </c>
      <c r="AU105" s="143" t="s">
        <v>1418</v>
      </c>
    </row>
    <row r="106" spans="1:47" s="124" customFormat="1" ht="14.4" customHeight="1" x14ac:dyDescent="0.3">
      <c r="A106" s="117" t="s">
        <v>82</v>
      </c>
      <c r="B106" s="121" t="s">
        <v>1419</v>
      </c>
      <c r="C106" s="121" t="s">
        <v>525</v>
      </c>
      <c r="D106" s="123" t="s">
        <v>357</v>
      </c>
      <c r="E106" s="123"/>
      <c r="F106" s="117" t="s">
        <v>242</v>
      </c>
      <c r="G106" s="99" t="s">
        <v>490</v>
      </c>
      <c r="H106" s="144">
        <v>43830</v>
      </c>
      <c r="I106" s="145">
        <v>17720000</v>
      </c>
      <c r="J106" s="146">
        <v>2012</v>
      </c>
      <c r="K106" s="147" t="s">
        <v>609</v>
      </c>
      <c r="L106" s="133">
        <v>43983</v>
      </c>
      <c r="M106" s="148" t="s">
        <v>613</v>
      </c>
      <c r="N106" s="149" t="s">
        <v>596</v>
      </c>
      <c r="O106" s="150"/>
      <c r="P106" s="57">
        <v>43630</v>
      </c>
      <c r="Q106" s="57" t="s">
        <v>30</v>
      </c>
      <c r="R106" s="57" t="s">
        <v>30</v>
      </c>
      <c r="S106" s="34" t="s">
        <v>30</v>
      </c>
      <c r="T106" s="57">
        <v>43860</v>
      </c>
      <c r="U106" s="57">
        <v>43889</v>
      </c>
      <c r="V106" s="57" t="s">
        <v>30</v>
      </c>
      <c r="W106" s="137">
        <f t="shared" si="45"/>
        <v>43995</v>
      </c>
      <c r="X106" s="57" t="str">
        <f t="shared" si="46"/>
        <v>NC</v>
      </c>
      <c r="Y106" s="57" t="str">
        <f t="shared" si="47"/>
        <v>NC</v>
      </c>
      <c r="Z106" s="57" t="str">
        <f t="shared" si="48"/>
        <v>NC</v>
      </c>
      <c r="AA106" s="57">
        <f t="shared" si="49"/>
        <v>44225</v>
      </c>
      <c r="AB106" s="57">
        <f t="shared" si="50"/>
        <v>44254</v>
      </c>
      <c r="AC106" s="57" t="str">
        <f t="shared" si="51"/>
        <v>NC</v>
      </c>
      <c r="AE106" s="123">
        <f t="shared" ca="1" si="52"/>
        <v>-1843</v>
      </c>
      <c r="AF106" s="123" t="str">
        <f t="shared" si="53"/>
        <v>NC</v>
      </c>
      <c r="AG106" s="123" t="str">
        <f t="shared" si="54"/>
        <v>NC</v>
      </c>
      <c r="AH106" s="123" t="str">
        <f t="shared" si="55"/>
        <v>NC</v>
      </c>
      <c r="AI106" s="123">
        <f t="shared" ca="1" si="56"/>
        <v>-1613</v>
      </c>
      <c r="AJ106" s="123">
        <f t="shared" ca="1" si="57"/>
        <v>-1584</v>
      </c>
      <c r="AK106" s="123" t="str">
        <f t="shared" si="58"/>
        <v>NC</v>
      </c>
      <c r="AL106" s="138"/>
      <c r="AM106" s="151">
        <f t="shared" si="59"/>
        <v>7.8161936736401323E-3</v>
      </c>
      <c r="AN106" s="152"/>
      <c r="AP106" s="138" t="s">
        <v>471</v>
      </c>
      <c r="AQ106" s="141" t="s">
        <v>643</v>
      </c>
      <c r="AR106" s="124" t="s">
        <v>1016</v>
      </c>
      <c r="AS106" s="143" t="s">
        <v>1211</v>
      </c>
      <c r="AT106" s="143" t="s">
        <v>1232</v>
      </c>
      <c r="AU106" s="143" t="s">
        <v>1420</v>
      </c>
    </row>
    <row r="107" spans="1:47" s="124" customFormat="1" ht="14.4" customHeight="1" x14ac:dyDescent="0.3">
      <c r="A107" s="117" t="s">
        <v>83</v>
      </c>
      <c r="B107" s="117" t="s">
        <v>1511</v>
      </c>
      <c r="C107" s="121" t="s">
        <v>526</v>
      </c>
      <c r="D107" s="116" t="s">
        <v>357</v>
      </c>
      <c r="E107" s="116"/>
      <c r="F107" s="117" t="s">
        <v>247</v>
      </c>
      <c r="G107" s="99" t="s">
        <v>600</v>
      </c>
      <c r="H107" s="144">
        <v>43830</v>
      </c>
      <c r="I107" s="145">
        <v>17720000</v>
      </c>
      <c r="J107" s="131">
        <v>2018</v>
      </c>
      <c r="K107" s="154"/>
      <c r="L107" s="133"/>
      <c r="M107" s="134"/>
      <c r="N107" s="149" t="s">
        <v>596</v>
      </c>
      <c r="O107" s="136"/>
      <c r="P107" s="57">
        <v>43797</v>
      </c>
      <c r="Q107" s="57" t="s">
        <v>30</v>
      </c>
      <c r="R107" s="34" t="s">
        <v>30</v>
      </c>
      <c r="S107" s="34" t="s">
        <v>30</v>
      </c>
      <c r="T107" s="57">
        <v>43860</v>
      </c>
      <c r="U107" s="57">
        <v>43889</v>
      </c>
      <c r="V107" s="34" t="s">
        <v>30</v>
      </c>
      <c r="W107" s="137">
        <f t="shared" si="45"/>
        <v>44162</v>
      </c>
      <c r="X107" s="57" t="str">
        <f t="shared" si="46"/>
        <v>NC</v>
      </c>
      <c r="Y107" s="57" t="str">
        <f t="shared" si="47"/>
        <v>NC</v>
      </c>
      <c r="Z107" s="57" t="str">
        <f t="shared" si="48"/>
        <v>NC</v>
      </c>
      <c r="AA107" s="57">
        <f t="shared" si="49"/>
        <v>44225</v>
      </c>
      <c r="AB107" s="57">
        <f t="shared" si="50"/>
        <v>44254</v>
      </c>
      <c r="AC107" s="57" t="str">
        <f t="shared" si="51"/>
        <v>NC</v>
      </c>
      <c r="AE107" s="123">
        <f t="shared" ca="1" si="52"/>
        <v>-1676</v>
      </c>
      <c r="AF107" s="123" t="str">
        <f t="shared" si="53"/>
        <v>NC</v>
      </c>
      <c r="AG107" s="123" t="str">
        <f t="shared" si="54"/>
        <v>NC</v>
      </c>
      <c r="AH107" s="123" t="str">
        <f t="shared" si="55"/>
        <v>NC</v>
      </c>
      <c r="AI107" s="123">
        <f t="shared" ca="1" si="56"/>
        <v>-1613</v>
      </c>
      <c r="AJ107" s="123">
        <f t="shared" ca="1" si="57"/>
        <v>-1584</v>
      </c>
      <c r="AK107" s="123" t="str">
        <f t="shared" si="58"/>
        <v>NC</v>
      </c>
      <c r="AL107" s="138"/>
      <c r="AM107" s="151">
        <f t="shared" si="59"/>
        <v>1.6938487595617648E-3</v>
      </c>
      <c r="AN107" s="140"/>
      <c r="AO107" s="124" t="s">
        <v>395</v>
      </c>
      <c r="AP107" s="124" t="s">
        <v>471</v>
      </c>
      <c r="AQ107" s="138" t="s">
        <v>642</v>
      </c>
      <c r="AR107" s="124" t="s">
        <v>754</v>
      </c>
      <c r="AS107" s="143" t="s">
        <v>1215</v>
      </c>
      <c r="AT107" s="143" t="s">
        <v>1237</v>
      </c>
      <c r="AU107" s="143" t="s">
        <v>1418</v>
      </c>
    </row>
    <row r="108" spans="1:47" s="124" customFormat="1" ht="14.4" customHeight="1" x14ac:dyDescent="0.3">
      <c r="A108" s="117" t="s">
        <v>84</v>
      </c>
      <c r="B108" s="117" t="s">
        <v>1511</v>
      </c>
      <c r="C108" s="121" t="s">
        <v>526</v>
      </c>
      <c r="D108" s="116" t="s">
        <v>46</v>
      </c>
      <c r="E108" s="116"/>
      <c r="F108" s="117" t="s">
        <v>248</v>
      </c>
      <c r="G108" s="99" t="s">
        <v>602</v>
      </c>
      <c r="H108" s="144">
        <v>43830</v>
      </c>
      <c r="I108" s="145">
        <v>17720000</v>
      </c>
      <c r="J108" s="131">
        <v>2018</v>
      </c>
      <c r="K108" s="154"/>
      <c r="L108" s="133"/>
      <c r="M108" s="134"/>
      <c r="N108" s="149" t="s">
        <v>596</v>
      </c>
      <c r="O108" s="136"/>
      <c r="P108" s="57">
        <v>43797</v>
      </c>
      <c r="Q108" s="57" t="s">
        <v>30</v>
      </c>
      <c r="R108" s="34" t="s">
        <v>30</v>
      </c>
      <c r="S108" s="34" t="s">
        <v>30</v>
      </c>
      <c r="T108" s="57">
        <v>43860</v>
      </c>
      <c r="U108" s="57">
        <v>43889</v>
      </c>
      <c r="V108" s="34" t="s">
        <v>30</v>
      </c>
      <c r="W108" s="137">
        <f t="shared" si="45"/>
        <v>44162</v>
      </c>
      <c r="X108" s="57" t="str">
        <f t="shared" si="46"/>
        <v>NC</v>
      </c>
      <c r="Y108" s="57" t="str">
        <f t="shared" si="47"/>
        <v>NC</v>
      </c>
      <c r="Z108" s="57" t="str">
        <f t="shared" si="48"/>
        <v>NC</v>
      </c>
      <c r="AA108" s="57">
        <f t="shared" si="49"/>
        <v>44225</v>
      </c>
      <c r="AB108" s="57">
        <f t="shared" si="50"/>
        <v>44254</v>
      </c>
      <c r="AC108" s="57" t="str">
        <f t="shared" si="51"/>
        <v>NC</v>
      </c>
      <c r="AE108" s="123">
        <f t="shared" ca="1" si="52"/>
        <v>-1676</v>
      </c>
      <c r="AF108" s="123" t="str">
        <f t="shared" si="53"/>
        <v>NC</v>
      </c>
      <c r="AG108" s="123" t="str">
        <f t="shared" si="54"/>
        <v>NC</v>
      </c>
      <c r="AH108" s="123" t="str">
        <f t="shared" si="55"/>
        <v>NC</v>
      </c>
      <c r="AI108" s="123">
        <f t="shared" ca="1" si="56"/>
        <v>-1613</v>
      </c>
      <c r="AJ108" s="123">
        <f t="shared" ca="1" si="57"/>
        <v>-1584</v>
      </c>
      <c r="AK108" s="123" t="str">
        <f t="shared" si="58"/>
        <v>NC</v>
      </c>
      <c r="AL108" s="138"/>
      <c r="AM108" s="151">
        <f t="shared" si="59"/>
        <v>1.6938487595617648E-3</v>
      </c>
      <c r="AN108" s="140"/>
      <c r="AO108" s="124" t="s">
        <v>395</v>
      </c>
      <c r="AP108" s="124" t="s">
        <v>471</v>
      </c>
      <c r="AQ108" s="138" t="s">
        <v>642</v>
      </c>
      <c r="AR108" s="124" t="s">
        <v>758</v>
      </c>
      <c r="AS108" s="143" t="s">
        <v>1215</v>
      </c>
      <c r="AT108" s="143" t="s">
        <v>1237</v>
      </c>
      <c r="AU108" s="143" t="s">
        <v>1418</v>
      </c>
    </row>
    <row r="109" spans="1:47" s="124" customFormat="1" ht="14.4" customHeight="1" x14ac:dyDescent="0.3">
      <c r="A109" s="117" t="s">
        <v>85</v>
      </c>
      <c r="B109" s="117" t="s">
        <v>1511</v>
      </c>
      <c r="C109" s="121" t="s">
        <v>526</v>
      </c>
      <c r="D109" s="116" t="s">
        <v>46</v>
      </c>
      <c r="E109" s="116"/>
      <c r="F109" s="117" t="s">
        <v>249</v>
      </c>
      <c r="G109" s="99" t="s">
        <v>601</v>
      </c>
      <c r="H109" s="144">
        <v>43830</v>
      </c>
      <c r="I109" s="145">
        <v>17720000</v>
      </c>
      <c r="J109" s="131">
        <v>2018</v>
      </c>
      <c r="K109" s="154"/>
      <c r="L109" s="133"/>
      <c r="M109" s="134"/>
      <c r="N109" s="149" t="s">
        <v>596</v>
      </c>
      <c r="O109" s="136"/>
      <c r="P109" s="57">
        <v>43797</v>
      </c>
      <c r="Q109" s="57" t="s">
        <v>30</v>
      </c>
      <c r="R109" s="57" t="s">
        <v>30</v>
      </c>
      <c r="S109" s="34" t="s">
        <v>30</v>
      </c>
      <c r="T109" s="57">
        <v>43860</v>
      </c>
      <c r="U109" s="57">
        <v>43889</v>
      </c>
      <c r="V109" s="34" t="s">
        <v>30</v>
      </c>
      <c r="W109" s="137">
        <f t="shared" si="45"/>
        <v>44162</v>
      </c>
      <c r="X109" s="57" t="str">
        <f t="shared" si="46"/>
        <v>NC</v>
      </c>
      <c r="Y109" s="57" t="str">
        <f t="shared" si="47"/>
        <v>NC</v>
      </c>
      <c r="Z109" s="57" t="str">
        <f t="shared" si="48"/>
        <v>NC</v>
      </c>
      <c r="AA109" s="57">
        <f t="shared" si="49"/>
        <v>44225</v>
      </c>
      <c r="AB109" s="57">
        <f t="shared" si="50"/>
        <v>44254</v>
      </c>
      <c r="AC109" s="57" t="str">
        <f t="shared" si="51"/>
        <v>NC</v>
      </c>
      <c r="AE109" s="123">
        <f t="shared" ca="1" si="52"/>
        <v>-1676</v>
      </c>
      <c r="AF109" s="123" t="str">
        <f t="shared" si="53"/>
        <v>NC</v>
      </c>
      <c r="AG109" s="123" t="str">
        <f t="shared" si="54"/>
        <v>NC</v>
      </c>
      <c r="AH109" s="123" t="str">
        <f t="shared" si="55"/>
        <v>NC</v>
      </c>
      <c r="AI109" s="123">
        <f t="shared" ca="1" si="56"/>
        <v>-1613</v>
      </c>
      <c r="AJ109" s="123">
        <f t="shared" ca="1" si="57"/>
        <v>-1584</v>
      </c>
      <c r="AK109" s="123" t="str">
        <f t="shared" si="58"/>
        <v>NC</v>
      </c>
      <c r="AL109" s="138"/>
      <c r="AM109" s="151">
        <f t="shared" si="59"/>
        <v>1.6938487595617648E-3</v>
      </c>
      <c r="AN109" s="140"/>
      <c r="AO109" s="124" t="s">
        <v>395</v>
      </c>
      <c r="AP109" s="124" t="s">
        <v>471</v>
      </c>
      <c r="AQ109" s="138" t="s">
        <v>642</v>
      </c>
      <c r="AR109" s="124" t="s">
        <v>1031</v>
      </c>
      <c r="AS109" s="143" t="s">
        <v>1215</v>
      </c>
      <c r="AT109" s="143" t="s">
        <v>1237</v>
      </c>
      <c r="AU109" s="143" t="s">
        <v>1418</v>
      </c>
    </row>
    <row r="110" spans="1:47" s="124" customFormat="1" ht="14.4" customHeight="1" x14ac:dyDescent="0.3">
      <c r="A110" s="117" t="s">
        <v>86</v>
      </c>
      <c r="B110" s="117" t="s">
        <v>1511</v>
      </c>
      <c r="C110" s="121" t="s">
        <v>526</v>
      </c>
      <c r="D110" s="116" t="s">
        <v>46</v>
      </c>
      <c r="E110" s="116"/>
      <c r="F110" s="117" t="s">
        <v>250</v>
      </c>
      <c r="G110" s="99" t="s">
        <v>597</v>
      </c>
      <c r="H110" s="144">
        <v>43830</v>
      </c>
      <c r="I110" s="145">
        <v>17720000</v>
      </c>
      <c r="J110" s="131">
        <v>2018</v>
      </c>
      <c r="K110" s="154"/>
      <c r="L110" s="133"/>
      <c r="M110" s="134"/>
      <c r="N110" s="149" t="s">
        <v>596</v>
      </c>
      <c r="O110" s="136"/>
      <c r="P110" s="57">
        <v>43797</v>
      </c>
      <c r="Q110" s="57" t="s">
        <v>30</v>
      </c>
      <c r="R110" s="57" t="s">
        <v>30</v>
      </c>
      <c r="S110" s="34" t="s">
        <v>30</v>
      </c>
      <c r="T110" s="57">
        <v>43860</v>
      </c>
      <c r="U110" s="57">
        <v>43889</v>
      </c>
      <c r="V110" s="34" t="s">
        <v>30</v>
      </c>
      <c r="W110" s="137">
        <f t="shared" si="45"/>
        <v>44162</v>
      </c>
      <c r="X110" s="57" t="str">
        <f t="shared" si="46"/>
        <v>NC</v>
      </c>
      <c r="Y110" s="57" t="str">
        <f t="shared" si="47"/>
        <v>NC</v>
      </c>
      <c r="Z110" s="57" t="str">
        <f t="shared" si="48"/>
        <v>NC</v>
      </c>
      <c r="AA110" s="57">
        <f t="shared" si="49"/>
        <v>44225</v>
      </c>
      <c r="AB110" s="57">
        <f t="shared" si="50"/>
        <v>44254</v>
      </c>
      <c r="AC110" s="57" t="str">
        <f t="shared" si="51"/>
        <v>NC</v>
      </c>
      <c r="AE110" s="123">
        <f t="shared" ca="1" si="52"/>
        <v>-1676</v>
      </c>
      <c r="AF110" s="123" t="str">
        <f t="shared" si="53"/>
        <v>NC</v>
      </c>
      <c r="AG110" s="123" t="str">
        <f t="shared" si="54"/>
        <v>NC</v>
      </c>
      <c r="AH110" s="123" t="str">
        <f t="shared" si="55"/>
        <v>NC</v>
      </c>
      <c r="AI110" s="123">
        <f t="shared" ca="1" si="56"/>
        <v>-1613</v>
      </c>
      <c r="AJ110" s="123">
        <f t="shared" ca="1" si="57"/>
        <v>-1584</v>
      </c>
      <c r="AK110" s="123" t="str">
        <f t="shared" si="58"/>
        <v>NC</v>
      </c>
      <c r="AL110" s="138"/>
      <c r="AM110" s="151">
        <f t="shared" si="59"/>
        <v>1.6938487595617648E-3</v>
      </c>
      <c r="AN110" s="140"/>
      <c r="AO110" s="124" t="s">
        <v>395</v>
      </c>
      <c r="AP110" s="124" t="s">
        <v>471</v>
      </c>
      <c r="AQ110" s="138" t="s">
        <v>642</v>
      </c>
      <c r="AR110" s="124" t="s">
        <v>759</v>
      </c>
      <c r="AS110" s="143" t="s">
        <v>1215</v>
      </c>
      <c r="AT110" s="143" t="s">
        <v>1237</v>
      </c>
      <c r="AU110" s="143" t="s">
        <v>1418</v>
      </c>
    </row>
    <row r="111" spans="1:47" s="124" customFormat="1" ht="14.4" customHeight="1" x14ac:dyDescent="0.3">
      <c r="A111" s="117" t="s">
        <v>87</v>
      </c>
      <c r="B111" s="117" t="s">
        <v>1511</v>
      </c>
      <c r="C111" s="121" t="s">
        <v>526</v>
      </c>
      <c r="D111" s="116" t="s">
        <v>46</v>
      </c>
      <c r="E111" s="116"/>
      <c r="F111" s="117" t="s">
        <v>251</v>
      </c>
      <c r="G111" s="99" t="s">
        <v>598</v>
      </c>
      <c r="H111" s="144">
        <v>43830</v>
      </c>
      <c r="I111" s="145">
        <v>17720000</v>
      </c>
      <c r="J111" s="131">
        <v>2018</v>
      </c>
      <c r="K111" s="154"/>
      <c r="L111" s="133"/>
      <c r="M111" s="134"/>
      <c r="N111" s="149" t="s">
        <v>596</v>
      </c>
      <c r="O111" s="136"/>
      <c r="P111" s="57">
        <v>43798</v>
      </c>
      <c r="Q111" s="57" t="s">
        <v>30</v>
      </c>
      <c r="R111" s="57" t="s">
        <v>30</v>
      </c>
      <c r="S111" s="34" t="s">
        <v>30</v>
      </c>
      <c r="T111" s="57">
        <v>43860</v>
      </c>
      <c r="U111" s="57">
        <v>43889</v>
      </c>
      <c r="V111" s="34" t="s">
        <v>30</v>
      </c>
      <c r="W111" s="137">
        <f t="shared" si="45"/>
        <v>44163</v>
      </c>
      <c r="X111" s="57" t="str">
        <f t="shared" si="46"/>
        <v>NC</v>
      </c>
      <c r="Y111" s="57" t="str">
        <f t="shared" si="47"/>
        <v>NC</v>
      </c>
      <c r="Z111" s="57" t="str">
        <f t="shared" si="48"/>
        <v>NC</v>
      </c>
      <c r="AA111" s="57">
        <f t="shared" si="49"/>
        <v>44225</v>
      </c>
      <c r="AB111" s="57">
        <f t="shared" si="50"/>
        <v>44254</v>
      </c>
      <c r="AC111" s="57" t="str">
        <f t="shared" si="51"/>
        <v>NC</v>
      </c>
      <c r="AE111" s="123">
        <f t="shared" ca="1" si="52"/>
        <v>-1675</v>
      </c>
      <c r="AF111" s="123" t="str">
        <f t="shared" si="53"/>
        <v>NC</v>
      </c>
      <c r="AG111" s="123" t="str">
        <f t="shared" si="54"/>
        <v>NC</v>
      </c>
      <c r="AH111" s="123" t="str">
        <f t="shared" si="55"/>
        <v>NC</v>
      </c>
      <c r="AI111" s="123">
        <f t="shared" ca="1" si="56"/>
        <v>-1613</v>
      </c>
      <c r="AJ111" s="123">
        <f t="shared" ca="1" si="57"/>
        <v>-1584</v>
      </c>
      <c r="AK111" s="123" t="str">
        <f t="shared" si="58"/>
        <v>NC</v>
      </c>
      <c r="AL111" s="138"/>
      <c r="AM111" s="151">
        <f t="shared" si="59"/>
        <v>1.6938487595617648E-3</v>
      </c>
      <c r="AN111" s="140"/>
      <c r="AO111" s="124" t="s">
        <v>395</v>
      </c>
      <c r="AP111" s="124" t="s">
        <v>471</v>
      </c>
      <c r="AQ111" s="138" t="s">
        <v>642</v>
      </c>
      <c r="AR111" s="124" t="s">
        <v>1032</v>
      </c>
      <c r="AS111" s="143" t="s">
        <v>1215</v>
      </c>
      <c r="AT111" s="143" t="s">
        <v>1237</v>
      </c>
      <c r="AU111" s="143" t="s">
        <v>1418</v>
      </c>
    </row>
    <row r="112" spans="1:47" s="124" customFormat="1" ht="14.4" customHeight="1" x14ac:dyDescent="0.3">
      <c r="A112" s="117" t="s">
        <v>88</v>
      </c>
      <c r="B112" s="117" t="s">
        <v>1511</v>
      </c>
      <c r="C112" s="121" t="s">
        <v>526</v>
      </c>
      <c r="D112" s="116" t="s">
        <v>46</v>
      </c>
      <c r="E112" s="116"/>
      <c r="F112" s="117" t="s">
        <v>252</v>
      </c>
      <c r="G112" s="99" t="s">
        <v>599</v>
      </c>
      <c r="H112" s="144">
        <v>43830</v>
      </c>
      <c r="I112" s="145">
        <v>17720000</v>
      </c>
      <c r="J112" s="131">
        <v>2018</v>
      </c>
      <c r="K112" s="154"/>
      <c r="L112" s="133"/>
      <c r="M112" s="134"/>
      <c r="N112" s="149" t="s">
        <v>596</v>
      </c>
      <c r="O112" s="136"/>
      <c r="P112" s="57">
        <v>43797</v>
      </c>
      <c r="Q112" s="57" t="s">
        <v>30</v>
      </c>
      <c r="R112" s="57" t="s">
        <v>30</v>
      </c>
      <c r="S112" s="34" t="s">
        <v>30</v>
      </c>
      <c r="T112" s="57">
        <v>43860</v>
      </c>
      <c r="U112" s="57">
        <v>43889</v>
      </c>
      <c r="V112" s="34" t="s">
        <v>30</v>
      </c>
      <c r="W112" s="137">
        <f t="shared" si="45"/>
        <v>44162</v>
      </c>
      <c r="X112" s="57" t="str">
        <f t="shared" si="46"/>
        <v>NC</v>
      </c>
      <c r="Y112" s="57" t="str">
        <f t="shared" si="47"/>
        <v>NC</v>
      </c>
      <c r="Z112" s="57" t="str">
        <f t="shared" si="48"/>
        <v>NC</v>
      </c>
      <c r="AA112" s="57">
        <f t="shared" si="49"/>
        <v>44225</v>
      </c>
      <c r="AB112" s="57">
        <f t="shared" si="50"/>
        <v>44254</v>
      </c>
      <c r="AC112" s="57" t="str">
        <f t="shared" si="51"/>
        <v>NC</v>
      </c>
      <c r="AE112" s="123">
        <f t="shared" ca="1" si="52"/>
        <v>-1676</v>
      </c>
      <c r="AF112" s="123" t="str">
        <f t="shared" si="53"/>
        <v>NC</v>
      </c>
      <c r="AG112" s="123" t="str">
        <f t="shared" si="54"/>
        <v>NC</v>
      </c>
      <c r="AH112" s="123" t="str">
        <f t="shared" si="55"/>
        <v>NC</v>
      </c>
      <c r="AI112" s="123">
        <f t="shared" ca="1" si="56"/>
        <v>-1613</v>
      </c>
      <c r="AJ112" s="123">
        <f t="shared" ca="1" si="57"/>
        <v>-1584</v>
      </c>
      <c r="AK112" s="123" t="str">
        <f t="shared" si="58"/>
        <v>NC</v>
      </c>
      <c r="AL112" s="138"/>
      <c r="AM112" s="151">
        <f t="shared" si="59"/>
        <v>1.6938487595617648E-3</v>
      </c>
      <c r="AN112" s="140"/>
      <c r="AO112" s="124" t="s">
        <v>395</v>
      </c>
      <c r="AP112" s="124" t="s">
        <v>471</v>
      </c>
      <c r="AQ112" s="138" t="s">
        <v>642</v>
      </c>
      <c r="AR112" s="124" t="s">
        <v>1057</v>
      </c>
      <c r="AS112" s="143" t="s">
        <v>1215</v>
      </c>
      <c r="AT112" s="143" t="s">
        <v>1237</v>
      </c>
      <c r="AU112" s="143" t="s">
        <v>1418</v>
      </c>
    </row>
    <row r="113" spans="1:47" s="124" customFormat="1" ht="14.4" customHeight="1" x14ac:dyDescent="0.3">
      <c r="A113" s="116" t="s">
        <v>359</v>
      </c>
      <c r="B113" s="116" t="s">
        <v>360</v>
      </c>
      <c r="C113" s="121" t="s">
        <v>526</v>
      </c>
      <c r="D113" s="116" t="s">
        <v>46</v>
      </c>
      <c r="E113" s="116"/>
      <c r="F113" s="117" t="s">
        <v>500</v>
      </c>
      <c r="G113" s="120" t="s">
        <v>839</v>
      </c>
      <c r="H113" s="144">
        <v>43830</v>
      </c>
      <c r="I113" s="161">
        <v>14489339</v>
      </c>
      <c r="J113" s="131">
        <v>2018</v>
      </c>
      <c r="K113" s="154"/>
      <c r="L113" s="162"/>
      <c r="M113" s="116"/>
      <c r="N113" s="149" t="s">
        <v>596</v>
      </c>
      <c r="O113" s="136"/>
      <c r="P113" s="57">
        <v>43858</v>
      </c>
      <c r="Q113" s="57" t="s">
        <v>30</v>
      </c>
      <c r="R113" s="57" t="s">
        <v>30</v>
      </c>
      <c r="S113" s="34" t="s">
        <v>30</v>
      </c>
      <c r="T113" s="57" t="s">
        <v>30</v>
      </c>
      <c r="U113" s="57" t="s">
        <v>30</v>
      </c>
      <c r="V113" s="34" t="s">
        <v>30</v>
      </c>
      <c r="W113" s="137">
        <f>IF(P113="NC","NC",IF(P113="","erreur",P113+183))</f>
        <v>44041</v>
      </c>
      <c r="X113" s="57" t="str">
        <f t="shared" si="46"/>
        <v>NC</v>
      </c>
      <c r="Y113" s="57" t="str">
        <f t="shared" si="47"/>
        <v>NC</v>
      </c>
      <c r="Z113" s="57" t="str">
        <f t="shared" si="48"/>
        <v>NC</v>
      </c>
      <c r="AA113" s="57" t="str">
        <f t="shared" si="49"/>
        <v>NC</v>
      </c>
      <c r="AB113" s="57" t="str">
        <f t="shared" si="50"/>
        <v>NC</v>
      </c>
      <c r="AC113" s="57" t="str">
        <f t="shared" si="51"/>
        <v>NC</v>
      </c>
      <c r="AD113" s="138"/>
      <c r="AE113" s="123">
        <f t="shared" ca="1" si="52"/>
        <v>-1797</v>
      </c>
      <c r="AF113" s="123" t="str">
        <f t="shared" si="53"/>
        <v>NC</v>
      </c>
      <c r="AG113" s="123" t="str">
        <f t="shared" si="54"/>
        <v>NC</v>
      </c>
      <c r="AH113" s="123" t="str">
        <f t="shared" si="55"/>
        <v>NC</v>
      </c>
      <c r="AI113" s="123" t="str">
        <f t="shared" si="56"/>
        <v>NC</v>
      </c>
      <c r="AJ113" s="123" t="str">
        <f t="shared" si="57"/>
        <v>NC</v>
      </c>
      <c r="AK113" s="123" t="str">
        <f t="shared" si="58"/>
        <v>NC</v>
      </c>
      <c r="AL113" s="138"/>
      <c r="AM113" s="151">
        <f t="shared" si="59"/>
        <v>1.3850309758476245E-3</v>
      </c>
      <c r="AN113" s="138"/>
      <c r="AO113" s="138"/>
      <c r="AP113" s="124" t="s">
        <v>469</v>
      </c>
      <c r="AQ113" s="138" t="s">
        <v>642</v>
      </c>
      <c r="AR113" s="124" t="s">
        <v>1514</v>
      </c>
      <c r="AS113" s="143" t="s">
        <v>1208</v>
      </c>
      <c r="AT113" s="143" t="s">
        <v>1235</v>
      </c>
      <c r="AU113" s="143" t="s">
        <v>1234</v>
      </c>
    </row>
    <row r="114" spans="1:47" s="124" customFormat="1" ht="14.4" customHeight="1" x14ac:dyDescent="0.3">
      <c r="A114" s="116" t="s">
        <v>361</v>
      </c>
      <c r="B114" s="116" t="s">
        <v>1511</v>
      </c>
      <c r="C114" s="121" t="s">
        <v>526</v>
      </c>
      <c r="D114" s="116" t="s">
        <v>46</v>
      </c>
      <c r="E114" s="116"/>
      <c r="F114" s="117" t="s">
        <v>426</v>
      </c>
      <c r="G114" s="120" t="s">
        <v>652</v>
      </c>
      <c r="H114" s="144">
        <v>43830</v>
      </c>
      <c r="I114" s="134">
        <v>17720000</v>
      </c>
      <c r="J114" s="131">
        <v>2018</v>
      </c>
      <c r="K114" s="154"/>
      <c r="L114" s="162"/>
      <c r="M114" s="116"/>
      <c r="N114" s="149" t="s">
        <v>596</v>
      </c>
      <c r="O114" s="136"/>
      <c r="P114" s="57">
        <v>43816</v>
      </c>
      <c r="Q114" s="57" t="s">
        <v>30</v>
      </c>
      <c r="R114" s="57" t="s">
        <v>30</v>
      </c>
      <c r="S114" s="34" t="s">
        <v>30</v>
      </c>
      <c r="T114" s="57">
        <v>43860</v>
      </c>
      <c r="U114" s="57">
        <v>43889</v>
      </c>
      <c r="V114" s="34" t="s">
        <v>30</v>
      </c>
      <c r="W114" s="137">
        <f t="shared" ref="W114:W145" si="60">IF(P114="NC","NC",IF(P114="","erreur",P114+365))</f>
        <v>44181</v>
      </c>
      <c r="X114" s="57" t="str">
        <f t="shared" si="46"/>
        <v>NC</v>
      </c>
      <c r="Y114" s="57" t="str">
        <f t="shared" si="47"/>
        <v>NC</v>
      </c>
      <c r="Z114" s="57" t="str">
        <f t="shared" si="48"/>
        <v>NC</v>
      </c>
      <c r="AA114" s="57">
        <f t="shared" si="49"/>
        <v>44225</v>
      </c>
      <c r="AB114" s="57">
        <f t="shared" si="50"/>
        <v>44254</v>
      </c>
      <c r="AC114" s="57" t="str">
        <f t="shared" si="51"/>
        <v>NC</v>
      </c>
      <c r="AD114" s="138"/>
      <c r="AE114" s="123">
        <f t="shared" ca="1" si="52"/>
        <v>-1657</v>
      </c>
      <c r="AF114" s="123" t="str">
        <f t="shared" si="53"/>
        <v>NC</v>
      </c>
      <c r="AG114" s="123" t="str">
        <f t="shared" si="54"/>
        <v>NC</v>
      </c>
      <c r="AH114" s="123" t="str">
        <f t="shared" si="55"/>
        <v>NC</v>
      </c>
      <c r="AI114" s="123">
        <f t="shared" ca="1" si="56"/>
        <v>-1613</v>
      </c>
      <c r="AJ114" s="123">
        <f t="shared" ca="1" si="57"/>
        <v>-1584</v>
      </c>
      <c r="AK114" s="123" t="str">
        <f t="shared" si="58"/>
        <v>NC</v>
      </c>
      <c r="AL114" s="138"/>
      <c r="AM114" s="151">
        <f t="shared" si="59"/>
        <v>1.6938487595617648E-3</v>
      </c>
      <c r="AN114" s="138"/>
      <c r="AO114" s="138" t="s">
        <v>395</v>
      </c>
      <c r="AP114" s="124" t="s">
        <v>471</v>
      </c>
      <c r="AQ114" s="138" t="s">
        <v>642</v>
      </c>
      <c r="AR114" s="124" t="s">
        <v>760</v>
      </c>
      <c r="AS114" s="143" t="s">
        <v>1215</v>
      </c>
      <c r="AT114" s="143" t="s">
        <v>1237</v>
      </c>
      <c r="AU114" s="143" t="s">
        <v>1418</v>
      </c>
    </row>
    <row r="115" spans="1:47" s="124" customFormat="1" ht="14.4" customHeight="1" x14ac:dyDescent="0.3">
      <c r="A115" s="116" t="s">
        <v>362</v>
      </c>
      <c r="B115" s="116" t="s">
        <v>1511</v>
      </c>
      <c r="C115" s="121" t="s">
        <v>526</v>
      </c>
      <c r="D115" s="116" t="s">
        <v>46</v>
      </c>
      <c r="E115" s="116"/>
      <c r="F115" s="117" t="s">
        <v>427</v>
      </c>
      <c r="G115" s="120" t="s">
        <v>649</v>
      </c>
      <c r="H115" s="144">
        <v>43830</v>
      </c>
      <c r="I115" s="134">
        <v>17720000</v>
      </c>
      <c r="J115" s="131">
        <v>2018</v>
      </c>
      <c r="K115" s="154"/>
      <c r="L115" s="162"/>
      <c r="M115" s="116"/>
      <c r="N115" s="149" t="s">
        <v>596</v>
      </c>
      <c r="O115" s="136"/>
      <c r="P115" s="57">
        <v>43816</v>
      </c>
      <c r="Q115" s="57" t="s">
        <v>30</v>
      </c>
      <c r="R115" s="57" t="s">
        <v>30</v>
      </c>
      <c r="S115" s="34" t="s">
        <v>30</v>
      </c>
      <c r="T115" s="57">
        <v>43860</v>
      </c>
      <c r="U115" s="57">
        <v>43889</v>
      </c>
      <c r="V115" s="34" t="s">
        <v>30</v>
      </c>
      <c r="W115" s="137">
        <f t="shared" si="60"/>
        <v>44181</v>
      </c>
      <c r="X115" s="57" t="str">
        <f t="shared" si="46"/>
        <v>NC</v>
      </c>
      <c r="Y115" s="57" t="str">
        <f t="shared" si="47"/>
        <v>NC</v>
      </c>
      <c r="Z115" s="57" t="str">
        <f t="shared" si="48"/>
        <v>NC</v>
      </c>
      <c r="AA115" s="57">
        <f t="shared" si="49"/>
        <v>44225</v>
      </c>
      <c r="AB115" s="57">
        <f t="shared" si="50"/>
        <v>44254</v>
      </c>
      <c r="AC115" s="57" t="str">
        <f t="shared" si="51"/>
        <v>NC</v>
      </c>
      <c r="AD115" s="138"/>
      <c r="AE115" s="123">
        <f t="shared" ca="1" si="52"/>
        <v>-1657</v>
      </c>
      <c r="AF115" s="123" t="str">
        <f t="shared" si="53"/>
        <v>NC</v>
      </c>
      <c r="AG115" s="123" t="str">
        <f t="shared" si="54"/>
        <v>NC</v>
      </c>
      <c r="AH115" s="123" t="str">
        <f t="shared" si="55"/>
        <v>NC</v>
      </c>
      <c r="AI115" s="123">
        <f t="shared" ca="1" si="56"/>
        <v>-1613</v>
      </c>
      <c r="AJ115" s="123">
        <f t="shared" ca="1" si="57"/>
        <v>-1584</v>
      </c>
      <c r="AK115" s="123" t="str">
        <f t="shared" si="58"/>
        <v>NC</v>
      </c>
      <c r="AL115" s="138"/>
      <c r="AM115" s="151">
        <f t="shared" si="59"/>
        <v>1.6938487595617648E-3</v>
      </c>
      <c r="AN115" s="138"/>
      <c r="AO115" s="138" t="s">
        <v>395</v>
      </c>
      <c r="AP115" s="124" t="s">
        <v>471</v>
      </c>
      <c r="AQ115" s="138" t="s">
        <v>642</v>
      </c>
      <c r="AR115" s="124" t="s">
        <v>1033</v>
      </c>
      <c r="AS115" s="143" t="s">
        <v>1215</v>
      </c>
      <c r="AT115" s="143" t="s">
        <v>1237</v>
      </c>
      <c r="AU115" s="143" t="s">
        <v>1418</v>
      </c>
    </row>
    <row r="116" spans="1:47" s="138" customFormat="1" ht="14.4" customHeight="1" x14ac:dyDescent="0.3">
      <c r="A116" s="116" t="s">
        <v>363</v>
      </c>
      <c r="B116" s="116" t="s">
        <v>1511</v>
      </c>
      <c r="C116" s="121" t="s">
        <v>526</v>
      </c>
      <c r="D116" s="116" t="s">
        <v>46</v>
      </c>
      <c r="E116" s="116"/>
      <c r="F116" s="117" t="s">
        <v>428</v>
      </c>
      <c r="G116" s="120" t="s">
        <v>648</v>
      </c>
      <c r="H116" s="144">
        <v>43830</v>
      </c>
      <c r="I116" s="134">
        <v>17720000</v>
      </c>
      <c r="J116" s="131">
        <v>2018</v>
      </c>
      <c r="K116" s="154"/>
      <c r="L116" s="162"/>
      <c r="M116" s="116"/>
      <c r="N116" s="149" t="s">
        <v>596</v>
      </c>
      <c r="O116" s="136"/>
      <c r="P116" s="57">
        <v>43816</v>
      </c>
      <c r="Q116" s="57" t="s">
        <v>30</v>
      </c>
      <c r="R116" s="57" t="s">
        <v>30</v>
      </c>
      <c r="S116" s="34" t="s">
        <v>30</v>
      </c>
      <c r="T116" s="57">
        <v>43860</v>
      </c>
      <c r="U116" s="57">
        <v>43889</v>
      </c>
      <c r="V116" s="34" t="s">
        <v>30</v>
      </c>
      <c r="W116" s="137">
        <f t="shared" si="60"/>
        <v>44181</v>
      </c>
      <c r="X116" s="57" t="str">
        <f t="shared" si="46"/>
        <v>NC</v>
      </c>
      <c r="Y116" s="57" t="str">
        <f t="shared" si="47"/>
        <v>NC</v>
      </c>
      <c r="Z116" s="57" t="str">
        <f t="shared" si="48"/>
        <v>NC</v>
      </c>
      <c r="AA116" s="57">
        <f t="shared" si="49"/>
        <v>44225</v>
      </c>
      <c r="AB116" s="57">
        <f t="shared" si="50"/>
        <v>44254</v>
      </c>
      <c r="AC116" s="57" t="str">
        <f t="shared" si="51"/>
        <v>NC</v>
      </c>
      <c r="AE116" s="123">
        <f t="shared" ca="1" si="52"/>
        <v>-1657</v>
      </c>
      <c r="AF116" s="123" t="str">
        <f t="shared" si="53"/>
        <v>NC</v>
      </c>
      <c r="AG116" s="123" t="str">
        <f t="shared" si="54"/>
        <v>NC</v>
      </c>
      <c r="AH116" s="123" t="str">
        <f t="shared" si="55"/>
        <v>NC</v>
      </c>
      <c r="AI116" s="123">
        <f t="shared" ca="1" si="56"/>
        <v>-1613</v>
      </c>
      <c r="AJ116" s="123">
        <f t="shared" ca="1" si="57"/>
        <v>-1584</v>
      </c>
      <c r="AK116" s="123" t="str">
        <f t="shared" si="58"/>
        <v>NC</v>
      </c>
      <c r="AM116" s="151">
        <f t="shared" si="59"/>
        <v>1.6938487595617648E-3</v>
      </c>
      <c r="AO116" s="138" t="s">
        <v>395</v>
      </c>
      <c r="AP116" s="124" t="s">
        <v>471</v>
      </c>
      <c r="AQ116" s="138" t="s">
        <v>642</v>
      </c>
      <c r="AR116" s="124" t="s">
        <v>1056</v>
      </c>
      <c r="AS116" s="143" t="s">
        <v>1215</v>
      </c>
      <c r="AT116" s="143" t="s">
        <v>1237</v>
      </c>
      <c r="AU116" s="143" t="s">
        <v>1418</v>
      </c>
    </row>
    <row r="117" spans="1:47" s="138" customFormat="1" ht="14.4" customHeight="1" x14ac:dyDescent="0.3">
      <c r="A117" s="116" t="s">
        <v>364</v>
      </c>
      <c r="B117" s="116" t="s">
        <v>1511</v>
      </c>
      <c r="C117" s="121" t="s">
        <v>526</v>
      </c>
      <c r="D117" s="116" t="s">
        <v>46</v>
      </c>
      <c r="E117" s="116"/>
      <c r="F117" s="117" t="s">
        <v>429</v>
      </c>
      <c r="G117" s="120" t="s">
        <v>650</v>
      </c>
      <c r="H117" s="144">
        <v>43830</v>
      </c>
      <c r="I117" s="134">
        <v>17720000</v>
      </c>
      <c r="J117" s="131">
        <v>2018</v>
      </c>
      <c r="K117" s="154"/>
      <c r="L117" s="162"/>
      <c r="M117" s="116"/>
      <c r="N117" s="149" t="s">
        <v>596</v>
      </c>
      <c r="O117" s="136"/>
      <c r="P117" s="57">
        <v>43816</v>
      </c>
      <c r="Q117" s="57" t="s">
        <v>30</v>
      </c>
      <c r="R117" s="57" t="s">
        <v>30</v>
      </c>
      <c r="S117" s="34" t="s">
        <v>30</v>
      </c>
      <c r="T117" s="57">
        <v>43860</v>
      </c>
      <c r="U117" s="57">
        <v>43889</v>
      </c>
      <c r="V117" s="34" t="s">
        <v>30</v>
      </c>
      <c r="W117" s="137">
        <f t="shared" si="60"/>
        <v>44181</v>
      </c>
      <c r="X117" s="57" t="str">
        <f t="shared" si="46"/>
        <v>NC</v>
      </c>
      <c r="Y117" s="57" t="str">
        <f t="shared" si="47"/>
        <v>NC</v>
      </c>
      <c r="Z117" s="57" t="str">
        <f t="shared" si="48"/>
        <v>NC</v>
      </c>
      <c r="AA117" s="57">
        <f t="shared" si="49"/>
        <v>44225</v>
      </c>
      <c r="AB117" s="57">
        <f t="shared" si="50"/>
        <v>44254</v>
      </c>
      <c r="AC117" s="57" t="str">
        <f t="shared" si="51"/>
        <v>NC</v>
      </c>
      <c r="AE117" s="123">
        <f t="shared" ca="1" si="52"/>
        <v>-1657</v>
      </c>
      <c r="AF117" s="123" t="str">
        <f t="shared" si="53"/>
        <v>NC</v>
      </c>
      <c r="AG117" s="123" t="str">
        <f t="shared" si="54"/>
        <v>NC</v>
      </c>
      <c r="AH117" s="123" t="str">
        <f t="shared" si="55"/>
        <v>NC</v>
      </c>
      <c r="AI117" s="123">
        <f t="shared" ca="1" si="56"/>
        <v>-1613</v>
      </c>
      <c r="AJ117" s="123">
        <f t="shared" ca="1" si="57"/>
        <v>-1584</v>
      </c>
      <c r="AK117" s="123" t="str">
        <f t="shared" si="58"/>
        <v>NC</v>
      </c>
      <c r="AM117" s="151">
        <f t="shared" si="59"/>
        <v>1.6938487595617648E-3</v>
      </c>
      <c r="AO117" s="138" t="s">
        <v>395</v>
      </c>
      <c r="AP117" s="124" t="s">
        <v>471</v>
      </c>
      <c r="AQ117" s="138" t="s">
        <v>642</v>
      </c>
      <c r="AR117" s="124" t="s">
        <v>761</v>
      </c>
      <c r="AS117" s="143" t="s">
        <v>1215</v>
      </c>
      <c r="AT117" s="143" t="s">
        <v>1237</v>
      </c>
      <c r="AU117" s="143" t="s">
        <v>1418</v>
      </c>
    </row>
    <row r="118" spans="1:47" s="138" customFormat="1" ht="14.4" customHeight="1" x14ac:dyDescent="0.3">
      <c r="A118" s="116" t="s">
        <v>365</v>
      </c>
      <c r="B118" s="116" t="s">
        <v>1511</v>
      </c>
      <c r="C118" s="121" t="s">
        <v>526</v>
      </c>
      <c r="D118" s="116" t="s">
        <v>46</v>
      </c>
      <c r="E118" s="116"/>
      <c r="F118" s="117" t="s">
        <v>430</v>
      </c>
      <c r="G118" s="120" t="s">
        <v>655</v>
      </c>
      <c r="H118" s="144">
        <v>43830</v>
      </c>
      <c r="I118" s="134">
        <v>17720000</v>
      </c>
      <c r="J118" s="131">
        <v>2018</v>
      </c>
      <c r="K118" s="154"/>
      <c r="L118" s="162"/>
      <c r="M118" s="116"/>
      <c r="N118" s="149" t="s">
        <v>596</v>
      </c>
      <c r="O118" s="136"/>
      <c r="P118" s="57">
        <v>43463</v>
      </c>
      <c r="Q118" s="57" t="s">
        <v>30</v>
      </c>
      <c r="R118" s="57" t="s">
        <v>30</v>
      </c>
      <c r="S118" s="34" t="s">
        <v>30</v>
      </c>
      <c r="T118" s="57">
        <v>43860</v>
      </c>
      <c r="U118" s="57">
        <v>43889</v>
      </c>
      <c r="V118" s="34" t="s">
        <v>30</v>
      </c>
      <c r="W118" s="137">
        <f t="shared" si="60"/>
        <v>43828</v>
      </c>
      <c r="X118" s="57" t="str">
        <f t="shared" si="46"/>
        <v>NC</v>
      </c>
      <c r="Y118" s="57" t="str">
        <f t="shared" si="47"/>
        <v>NC</v>
      </c>
      <c r="Z118" s="57" t="str">
        <f t="shared" si="48"/>
        <v>NC</v>
      </c>
      <c r="AA118" s="57">
        <f t="shared" si="49"/>
        <v>44225</v>
      </c>
      <c r="AB118" s="57">
        <f t="shared" si="50"/>
        <v>44254</v>
      </c>
      <c r="AC118" s="57" t="str">
        <f t="shared" si="51"/>
        <v>NC</v>
      </c>
      <c r="AE118" s="123">
        <f t="shared" ca="1" si="52"/>
        <v>-2010</v>
      </c>
      <c r="AF118" s="123" t="str">
        <f t="shared" si="53"/>
        <v>NC</v>
      </c>
      <c r="AG118" s="123" t="str">
        <f t="shared" si="54"/>
        <v>NC</v>
      </c>
      <c r="AH118" s="123" t="str">
        <f t="shared" si="55"/>
        <v>NC</v>
      </c>
      <c r="AI118" s="123">
        <f t="shared" ca="1" si="56"/>
        <v>-1613</v>
      </c>
      <c r="AJ118" s="123">
        <f t="shared" ca="1" si="57"/>
        <v>-1584</v>
      </c>
      <c r="AK118" s="123" t="str">
        <f t="shared" si="58"/>
        <v>NC</v>
      </c>
      <c r="AM118" s="151">
        <f t="shared" si="59"/>
        <v>1.6938487595617648E-3</v>
      </c>
      <c r="AO118" s="138" t="s">
        <v>395</v>
      </c>
      <c r="AP118" s="124" t="s">
        <v>471</v>
      </c>
      <c r="AQ118" s="138" t="s">
        <v>642</v>
      </c>
      <c r="AR118" s="138" t="s">
        <v>763</v>
      </c>
      <c r="AS118" s="143" t="s">
        <v>1215</v>
      </c>
      <c r="AT118" s="143" t="s">
        <v>1237</v>
      </c>
      <c r="AU118" s="143" t="s">
        <v>1418</v>
      </c>
    </row>
    <row r="119" spans="1:47" s="138" customFormat="1" ht="14.4" customHeight="1" x14ac:dyDescent="0.3">
      <c r="A119" s="116" t="s">
        <v>366</v>
      </c>
      <c r="B119" s="116" t="s">
        <v>1511</v>
      </c>
      <c r="C119" s="121" t="s">
        <v>526</v>
      </c>
      <c r="D119" s="116" t="s">
        <v>46</v>
      </c>
      <c r="E119" s="116"/>
      <c r="F119" s="117" t="s">
        <v>431</v>
      </c>
      <c r="G119" s="120" t="s">
        <v>651</v>
      </c>
      <c r="H119" s="144">
        <v>43830</v>
      </c>
      <c r="I119" s="134">
        <v>17720000</v>
      </c>
      <c r="J119" s="131">
        <v>2018</v>
      </c>
      <c r="K119" s="154"/>
      <c r="L119" s="162"/>
      <c r="M119" s="116"/>
      <c r="N119" s="149" t="s">
        <v>596</v>
      </c>
      <c r="O119" s="136"/>
      <c r="P119" s="57">
        <v>43816</v>
      </c>
      <c r="Q119" s="57" t="s">
        <v>30</v>
      </c>
      <c r="R119" s="57" t="s">
        <v>30</v>
      </c>
      <c r="S119" s="34" t="s">
        <v>30</v>
      </c>
      <c r="T119" s="57">
        <v>43860</v>
      </c>
      <c r="U119" s="57">
        <v>43889</v>
      </c>
      <c r="V119" s="34" t="s">
        <v>30</v>
      </c>
      <c r="W119" s="137">
        <f t="shared" si="60"/>
        <v>44181</v>
      </c>
      <c r="X119" s="57" t="str">
        <f t="shared" si="46"/>
        <v>NC</v>
      </c>
      <c r="Y119" s="57" t="str">
        <f t="shared" si="47"/>
        <v>NC</v>
      </c>
      <c r="Z119" s="57" t="str">
        <f t="shared" si="48"/>
        <v>NC</v>
      </c>
      <c r="AA119" s="57">
        <f t="shared" si="49"/>
        <v>44225</v>
      </c>
      <c r="AB119" s="57">
        <f t="shared" si="50"/>
        <v>44254</v>
      </c>
      <c r="AC119" s="57" t="str">
        <f t="shared" si="51"/>
        <v>NC</v>
      </c>
      <c r="AE119" s="123">
        <f t="shared" ca="1" si="52"/>
        <v>-1657</v>
      </c>
      <c r="AF119" s="123" t="str">
        <f t="shared" si="53"/>
        <v>NC</v>
      </c>
      <c r="AG119" s="123" t="str">
        <f t="shared" si="54"/>
        <v>NC</v>
      </c>
      <c r="AH119" s="123" t="str">
        <f t="shared" si="55"/>
        <v>NC</v>
      </c>
      <c r="AI119" s="123">
        <f t="shared" ca="1" si="56"/>
        <v>-1613</v>
      </c>
      <c r="AJ119" s="123">
        <f t="shared" ca="1" si="57"/>
        <v>-1584</v>
      </c>
      <c r="AK119" s="123" t="str">
        <f t="shared" si="58"/>
        <v>NC</v>
      </c>
      <c r="AM119" s="151">
        <f t="shared" si="59"/>
        <v>1.6938487595617648E-3</v>
      </c>
      <c r="AO119" s="138" t="s">
        <v>395</v>
      </c>
      <c r="AP119" s="124" t="s">
        <v>471</v>
      </c>
      <c r="AQ119" s="138" t="s">
        <v>642</v>
      </c>
      <c r="AR119" s="138" t="s">
        <v>1034</v>
      </c>
      <c r="AS119" s="142" t="s">
        <v>1215</v>
      </c>
      <c r="AT119" s="143" t="s">
        <v>1237</v>
      </c>
      <c r="AU119" s="143" t="s">
        <v>1418</v>
      </c>
    </row>
    <row r="120" spans="1:47" s="138" customFormat="1" ht="14.4" customHeight="1" x14ac:dyDescent="0.3">
      <c r="A120" s="116" t="s">
        <v>671</v>
      </c>
      <c r="B120" s="116" t="s">
        <v>1421</v>
      </c>
      <c r="C120" s="117" t="s">
        <v>788</v>
      </c>
      <c r="D120" s="116" t="s">
        <v>145</v>
      </c>
      <c r="E120" s="116"/>
      <c r="F120" s="117" t="s">
        <v>828</v>
      </c>
      <c r="G120" s="156" t="s">
        <v>918</v>
      </c>
      <c r="H120" s="144">
        <v>43830</v>
      </c>
      <c r="I120" s="134">
        <v>11440678</v>
      </c>
      <c r="J120" s="120">
        <v>2019</v>
      </c>
      <c r="K120" s="132"/>
      <c r="L120" s="158">
        <v>44075</v>
      </c>
      <c r="M120" s="116"/>
      <c r="N120" s="135" t="s">
        <v>596</v>
      </c>
      <c r="O120" s="116"/>
      <c r="P120" s="57">
        <v>43635</v>
      </c>
      <c r="Q120" s="57" t="s">
        <v>30</v>
      </c>
      <c r="R120" s="57" t="s">
        <v>30</v>
      </c>
      <c r="S120" s="34" t="s">
        <v>30</v>
      </c>
      <c r="T120" s="57" t="s">
        <v>30</v>
      </c>
      <c r="U120" s="57" t="s">
        <v>30</v>
      </c>
      <c r="V120" s="34" t="s">
        <v>30</v>
      </c>
      <c r="W120" s="137">
        <f t="shared" si="60"/>
        <v>44000</v>
      </c>
      <c r="X120" s="57" t="str">
        <f t="shared" si="46"/>
        <v>NC</v>
      </c>
      <c r="Y120" s="57" t="str">
        <f t="shared" si="47"/>
        <v>NC</v>
      </c>
      <c r="Z120" s="57" t="str">
        <f t="shared" si="48"/>
        <v>NC</v>
      </c>
      <c r="AA120" s="57" t="str">
        <f t="shared" si="49"/>
        <v>NC</v>
      </c>
      <c r="AB120" s="57" t="str">
        <f t="shared" si="50"/>
        <v>NC</v>
      </c>
      <c r="AC120" s="57" t="str">
        <f t="shared" si="51"/>
        <v>NC</v>
      </c>
      <c r="AE120" s="123">
        <f t="shared" ca="1" si="52"/>
        <v>-1838</v>
      </c>
      <c r="AF120" s="123" t="str">
        <f t="shared" si="53"/>
        <v>NC</v>
      </c>
      <c r="AG120" s="123" t="str">
        <f t="shared" si="54"/>
        <v>NC</v>
      </c>
      <c r="AH120" s="123" t="str">
        <f t="shared" si="55"/>
        <v>NC</v>
      </c>
      <c r="AI120" s="123" t="str">
        <f t="shared" si="56"/>
        <v>NC</v>
      </c>
      <c r="AJ120" s="123" t="str">
        <f t="shared" si="57"/>
        <v>NC</v>
      </c>
      <c r="AK120" s="123" t="str">
        <f t="shared" si="58"/>
        <v>NC</v>
      </c>
      <c r="AM120" s="139">
        <f t="shared" si="59"/>
        <v>4.3480899798876207E-4</v>
      </c>
      <c r="AP120" s="138" t="s">
        <v>473</v>
      </c>
      <c r="AQ120" s="141" t="s">
        <v>643</v>
      </c>
      <c r="AR120" s="138" t="s">
        <v>771</v>
      </c>
      <c r="AS120" s="142" t="s">
        <v>1236</v>
      </c>
      <c r="AT120" s="143" t="s">
        <v>1239</v>
      </c>
      <c r="AU120" s="143" t="s">
        <v>1422</v>
      </c>
    </row>
    <row r="121" spans="1:47" s="138" customFormat="1" ht="14.4" customHeight="1" x14ac:dyDescent="0.3">
      <c r="A121" s="116" t="s">
        <v>672</v>
      </c>
      <c r="B121" s="116" t="s">
        <v>1421</v>
      </c>
      <c r="C121" s="117" t="s">
        <v>788</v>
      </c>
      <c r="D121" s="116" t="s">
        <v>145</v>
      </c>
      <c r="E121" s="116"/>
      <c r="F121" s="117" t="s">
        <v>829</v>
      </c>
      <c r="G121" s="120" t="s">
        <v>919</v>
      </c>
      <c r="H121" s="144">
        <v>43830</v>
      </c>
      <c r="I121" s="134">
        <v>11440678</v>
      </c>
      <c r="J121" s="120">
        <v>2019</v>
      </c>
      <c r="K121" s="132"/>
      <c r="L121" s="158">
        <v>44166</v>
      </c>
      <c r="M121" s="116"/>
      <c r="N121" s="135" t="s">
        <v>596</v>
      </c>
      <c r="O121" s="116"/>
      <c r="P121" s="57">
        <v>43635</v>
      </c>
      <c r="Q121" s="57" t="s">
        <v>30</v>
      </c>
      <c r="R121" s="57" t="s">
        <v>30</v>
      </c>
      <c r="S121" s="34" t="s">
        <v>30</v>
      </c>
      <c r="T121" s="57" t="s">
        <v>30</v>
      </c>
      <c r="U121" s="57" t="s">
        <v>30</v>
      </c>
      <c r="V121" s="34" t="s">
        <v>30</v>
      </c>
      <c r="W121" s="137">
        <f t="shared" si="60"/>
        <v>44000</v>
      </c>
      <c r="X121" s="57" t="str">
        <f t="shared" si="46"/>
        <v>NC</v>
      </c>
      <c r="Y121" s="57" t="str">
        <f t="shared" si="47"/>
        <v>NC</v>
      </c>
      <c r="Z121" s="57" t="str">
        <f t="shared" si="48"/>
        <v>NC</v>
      </c>
      <c r="AA121" s="57" t="str">
        <f t="shared" si="49"/>
        <v>NC</v>
      </c>
      <c r="AB121" s="57" t="str">
        <f t="shared" si="50"/>
        <v>NC</v>
      </c>
      <c r="AC121" s="57" t="str">
        <f t="shared" si="51"/>
        <v>NC</v>
      </c>
      <c r="AE121" s="123">
        <f t="shared" ca="1" si="52"/>
        <v>-1838</v>
      </c>
      <c r="AF121" s="123" t="str">
        <f t="shared" si="53"/>
        <v>NC</v>
      </c>
      <c r="AG121" s="123" t="str">
        <f t="shared" si="54"/>
        <v>NC</v>
      </c>
      <c r="AH121" s="123" t="str">
        <f t="shared" si="55"/>
        <v>NC</v>
      </c>
      <c r="AI121" s="123" t="str">
        <f t="shared" si="56"/>
        <v>NC</v>
      </c>
      <c r="AJ121" s="123" t="str">
        <f t="shared" si="57"/>
        <v>NC</v>
      </c>
      <c r="AK121" s="123" t="str">
        <f t="shared" si="58"/>
        <v>NC</v>
      </c>
      <c r="AM121" s="139">
        <f t="shared" si="59"/>
        <v>4.3480899798876207E-4</v>
      </c>
      <c r="AP121" s="138" t="s">
        <v>473</v>
      </c>
      <c r="AQ121" s="141" t="s">
        <v>643</v>
      </c>
      <c r="AR121" s="138" t="s">
        <v>772</v>
      </c>
      <c r="AS121" s="142" t="s">
        <v>1236</v>
      </c>
      <c r="AT121" s="143" t="s">
        <v>1239</v>
      </c>
      <c r="AU121" s="143" t="s">
        <v>1422</v>
      </c>
    </row>
    <row r="122" spans="1:47" s="138" customFormat="1" ht="14.4" customHeight="1" x14ac:dyDescent="0.3">
      <c r="A122" s="116" t="s">
        <v>673</v>
      </c>
      <c r="B122" s="116" t="s">
        <v>1421</v>
      </c>
      <c r="C122" s="117" t="s">
        <v>788</v>
      </c>
      <c r="D122" s="116" t="s">
        <v>145</v>
      </c>
      <c r="E122" s="116"/>
      <c r="F122" s="117" t="s">
        <v>830</v>
      </c>
      <c r="G122" s="120" t="s">
        <v>937</v>
      </c>
      <c r="H122" s="144">
        <v>43830</v>
      </c>
      <c r="I122" s="134">
        <v>11440678</v>
      </c>
      <c r="J122" s="120">
        <v>2019</v>
      </c>
      <c r="K122" s="132"/>
      <c r="L122" s="158">
        <v>44013</v>
      </c>
      <c r="M122" s="116"/>
      <c r="N122" s="135" t="s">
        <v>596</v>
      </c>
      <c r="O122" s="116"/>
      <c r="P122" s="57">
        <v>43635</v>
      </c>
      <c r="Q122" s="57" t="s">
        <v>30</v>
      </c>
      <c r="R122" s="57" t="s">
        <v>30</v>
      </c>
      <c r="S122" s="34" t="s">
        <v>30</v>
      </c>
      <c r="T122" s="57" t="s">
        <v>30</v>
      </c>
      <c r="U122" s="57" t="s">
        <v>30</v>
      </c>
      <c r="V122" s="34" t="s">
        <v>30</v>
      </c>
      <c r="W122" s="137">
        <f t="shared" si="60"/>
        <v>44000</v>
      </c>
      <c r="X122" s="57" t="str">
        <f t="shared" si="46"/>
        <v>NC</v>
      </c>
      <c r="Y122" s="57" t="str">
        <f t="shared" si="47"/>
        <v>NC</v>
      </c>
      <c r="Z122" s="57" t="str">
        <f t="shared" si="48"/>
        <v>NC</v>
      </c>
      <c r="AA122" s="57" t="str">
        <f t="shared" si="49"/>
        <v>NC</v>
      </c>
      <c r="AB122" s="57" t="str">
        <f t="shared" si="50"/>
        <v>NC</v>
      </c>
      <c r="AC122" s="57" t="str">
        <f t="shared" si="51"/>
        <v>NC</v>
      </c>
      <c r="AE122" s="123">
        <f t="shared" ca="1" si="52"/>
        <v>-1838</v>
      </c>
      <c r="AF122" s="123" t="str">
        <f t="shared" si="53"/>
        <v>NC</v>
      </c>
      <c r="AG122" s="123" t="str">
        <f t="shared" si="54"/>
        <v>NC</v>
      </c>
      <c r="AH122" s="123" t="str">
        <f t="shared" si="55"/>
        <v>NC</v>
      </c>
      <c r="AI122" s="123" t="str">
        <f t="shared" si="56"/>
        <v>NC</v>
      </c>
      <c r="AJ122" s="123" t="str">
        <f t="shared" si="57"/>
        <v>NC</v>
      </c>
      <c r="AK122" s="123" t="str">
        <f t="shared" si="58"/>
        <v>NC</v>
      </c>
      <c r="AM122" s="139">
        <f t="shared" si="59"/>
        <v>4.3480899798876207E-4</v>
      </c>
      <c r="AP122" s="138" t="s">
        <v>473</v>
      </c>
      <c r="AQ122" s="141" t="s">
        <v>643</v>
      </c>
      <c r="AR122" s="138" t="s">
        <v>764</v>
      </c>
      <c r="AS122" s="142" t="s">
        <v>1236</v>
      </c>
      <c r="AT122" s="143" t="s">
        <v>1239</v>
      </c>
      <c r="AU122" s="143" t="s">
        <v>1422</v>
      </c>
    </row>
    <row r="123" spans="1:47" s="138" customFormat="1" ht="14.4" customHeight="1" x14ac:dyDescent="0.3">
      <c r="A123" s="116" t="s">
        <v>674</v>
      </c>
      <c r="B123" s="116" t="s">
        <v>1421</v>
      </c>
      <c r="C123" s="117" t="s">
        <v>788</v>
      </c>
      <c r="D123" s="116" t="s">
        <v>145</v>
      </c>
      <c r="E123" s="116"/>
      <c r="F123" s="117" t="s">
        <v>831</v>
      </c>
      <c r="G123" s="120" t="s">
        <v>936</v>
      </c>
      <c r="H123" s="144">
        <v>43830</v>
      </c>
      <c r="I123" s="134">
        <v>11440678</v>
      </c>
      <c r="J123" s="120">
        <v>2019</v>
      </c>
      <c r="K123" s="132"/>
      <c r="L123" s="158">
        <v>44044</v>
      </c>
      <c r="M123" s="116"/>
      <c r="N123" s="135" t="s">
        <v>596</v>
      </c>
      <c r="O123" s="116"/>
      <c r="P123" s="57">
        <v>43636</v>
      </c>
      <c r="Q123" s="57" t="s">
        <v>30</v>
      </c>
      <c r="R123" s="57" t="s">
        <v>30</v>
      </c>
      <c r="S123" s="34" t="s">
        <v>30</v>
      </c>
      <c r="T123" s="57" t="s">
        <v>30</v>
      </c>
      <c r="U123" s="57" t="s">
        <v>30</v>
      </c>
      <c r="V123" s="34" t="s">
        <v>30</v>
      </c>
      <c r="W123" s="137">
        <f t="shared" si="60"/>
        <v>44001</v>
      </c>
      <c r="X123" s="57" t="str">
        <f t="shared" si="46"/>
        <v>NC</v>
      </c>
      <c r="Y123" s="57" t="str">
        <f t="shared" si="47"/>
        <v>NC</v>
      </c>
      <c r="Z123" s="57" t="str">
        <f t="shared" si="48"/>
        <v>NC</v>
      </c>
      <c r="AA123" s="57" t="str">
        <f t="shared" si="49"/>
        <v>NC</v>
      </c>
      <c r="AB123" s="57" t="str">
        <f t="shared" si="50"/>
        <v>NC</v>
      </c>
      <c r="AC123" s="57" t="str">
        <f t="shared" si="51"/>
        <v>NC</v>
      </c>
      <c r="AE123" s="123">
        <f t="shared" ca="1" si="52"/>
        <v>-1837</v>
      </c>
      <c r="AF123" s="123" t="str">
        <f t="shared" si="53"/>
        <v>NC</v>
      </c>
      <c r="AG123" s="123" t="str">
        <f t="shared" si="54"/>
        <v>NC</v>
      </c>
      <c r="AH123" s="123" t="str">
        <f t="shared" si="55"/>
        <v>NC</v>
      </c>
      <c r="AI123" s="123" t="str">
        <f t="shared" si="56"/>
        <v>NC</v>
      </c>
      <c r="AJ123" s="123" t="str">
        <f t="shared" si="57"/>
        <v>NC</v>
      </c>
      <c r="AK123" s="123" t="str">
        <f t="shared" si="58"/>
        <v>NC</v>
      </c>
      <c r="AM123" s="139">
        <f t="shared" si="59"/>
        <v>4.3480899798876207E-4</v>
      </c>
      <c r="AP123" s="138" t="s">
        <v>473</v>
      </c>
      <c r="AQ123" s="141" t="s">
        <v>643</v>
      </c>
      <c r="AR123" s="138" t="s">
        <v>765</v>
      </c>
      <c r="AS123" s="142" t="s">
        <v>1236</v>
      </c>
      <c r="AT123" s="143" t="s">
        <v>1239</v>
      </c>
      <c r="AU123" s="143" t="s">
        <v>1422</v>
      </c>
    </row>
    <row r="124" spans="1:47" s="138" customFormat="1" ht="14.4" customHeight="1" x14ac:dyDescent="0.3">
      <c r="A124" s="116" t="s">
        <v>675</v>
      </c>
      <c r="B124" s="116" t="s">
        <v>1421</v>
      </c>
      <c r="C124" s="117" t="s">
        <v>788</v>
      </c>
      <c r="D124" s="116" t="s">
        <v>145</v>
      </c>
      <c r="E124" s="116"/>
      <c r="F124" s="117" t="s">
        <v>832</v>
      </c>
      <c r="G124" s="120" t="s">
        <v>1040</v>
      </c>
      <c r="H124" s="144">
        <v>43830</v>
      </c>
      <c r="I124" s="134">
        <v>11440678</v>
      </c>
      <c r="J124" s="120">
        <v>2019</v>
      </c>
      <c r="K124" s="132"/>
      <c r="L124" s="158">
        <v>44044</v>
      </c>
      <c r="M124" s="116"/>
      <c r="N124" s="135" t="s">
        <v>596</v>
      </c>
      <c r="O124" s="116"/>
      <c r="P124" s="57">
        <v>43636</v>
      </c>
      <c r="Q124" s="57" t="s">
        <v>30</v>
      </c>
      <c r="R124" s="57" t="s">
        <v>30</v>
      </c>
      <c r="S124" s="34" t="s">
        <v>30</v>
      </c>
      <c r="T124" s="57" t="s">
        <v>30</v>
      </c>
      <c r="U124" s="57" t="s">
        <v>30</v>
      </c>
      <c r="V124" s="34" t="s">
        <v>30</v>
      </c>
      <c r="W124" s="137">
        <f t="shared" si="60"/>
        <v>44001</v>
      </c>
      <c r="X124" s="57" t="str">
        <f t="shared" si="46"/>
        <v>NC</v>
      </c>
      <c r="Y124" s="57" t="str">
        <f t="shared" si="47"/>
        <v>NC</v>
      </c>
      <c r="Z124" s="57" t="str">
        <f t="shared" si="48"/>
        <v>NC</v>
      </c>
      <c r="AA124" s="57" t="str">
        <f t="shared" si="49"/>
        <v>NC</v>
      </c>
      <c r="AB124" s="57" t="str">
        <f t="shared" si="50"/>
        <v>NC</v>
      </c>
      <c r="AC124" s="57" t="str">
        <f t="shared" si="51"/>
        <v>NC</v>
      </c>
      <c r="AE124" s="123">
        <f t="shared" ca="1" si="52"/>
        <v>-1837</v>
      </c>
      <c r="AF124" s="123" t="str">
        <f t="shared" si="53"/>
        <v>NC</v>
      </c>
      <c r="AG124" s="123" t="str">
        <f t="shared" si="54"/>
        <v>NC</v>
      </c>
      <c r="AH124" s="123" t="str">
        <f t="shared" si="55"/>
        <v>NC</v>
      </c>
      <c r="AI124" s="123" t="str">
        <f t="shared" si="56"/>
        <v>NC</v>
      </c>
      <c r="AJ124" s="123" t="str">
        <f t="shared" si="57"/>
        <v>NC</v>
      </c>
      <c r="AK124" s="123" t="str">
        <f t="shared" si="58"/>
        <v>NC</v>
      </c>
      <c r="AM124" s="139">
        <f t="shared" si="59"/>
        <v>4.3480899798876207E-4</v>
      </c>
      <c r="AP124" s="138" t="s">
        <v>473</v>
      </c>
      <c r="AQ124" s="141" t="s">
        <v>643</v>
      </c>
      <c r="AR124" s="138" t="s">
        <v>834</v>
      </c>
      <c r="AS124" s="142" t="s">
        <v>1236</v>
      </c>
      <c r="AT124" s="143" t="s">
        <v>1239</v>
      </c>
      <c r="AU124" s="143" t="s">
        <v>1422</v>
      </c>
    </row>
    <row r="125" spans="1:47" s="138" customFormat="1" ht="14.4" customHeight="1" x14ac:dyDescent="0.3">
      <c r="A125" s="116" t="s">
        <v>676</v>
      </c>
      <c r="B125" s="116" t="s">
        <v>1421</v>
      </c>
      <c r="C125" s="117" t="s">
        <v>788</v>
      </c>
      <c r="D125" s="116" t="s">
        <v>145</v>
      </c>
      <c r="E125" s="116"/>
      <c r="F125" s="117" t="s">
        <v>864</v>
      </c>
      <c r="G125" s="120" t="s">
        <v>900</v>
      </c>
      <c r="H125" s="144">
        <v>43830</v>
      </c>
      <c r="I125" s="134">
        <v>11440678</v>
      </c>
      <c r="J125" s="120">
        <v>2019</v>
      </c>
      <c r="K125" s="132"/>
      <c r="L125" s="158">
        <v>44166</v>
      </c>
      <c r="M125" s="116"/>
      <c r="N125" s="135" t="s">
        <v>596</v>
      </c>
      <c r="O125" s="116"/>
      <c r="P125" s="57">
        <v>43691</v>
      </c>
      <c r="Q125" s="57" t="s">
        <v>30</v>
      </c>
      <c r="R125" s="57" t="s">
        <v>30</v>
      </c>
      <c r="S125" s="34" t="s">
        <v>30</v>
      </c>
      <c r="T125" s="57" t="s">
        <v>30</v>
      </c>
      <c r="U125" s="57" t="s">
        <v>30</v>
      </c>
      <c r="V125" s="34" t="s">
        <v>30</v>
      </c>
      <c r="W125" s="137">
        <f t="shared" si="60"/>
        <v>44056</v>
      </c>
      <c r="X125" s="57" t="str">
        <f t="shared" si="46"/>
        <v>NC</v>
      </c>
      <c r="Y125" s="57" t="str">
        <f t="shared" si="47"/>
        <v>NC</v>
      </c>
      <c r="Z125" s="57" t="str">
        <f t="shared" si="48"/>
        <v>NC</v>
      </c>
      <c r="AA125" s="57" t="str">
        <f t="shared" si="49"/>
        <v>NC</v>
      </c>
      <c r="AB125" s="57" t="str">
        <f t="shared" si="50"/>
        <v>NC</v>
      </c>
      <c r="AC125" s="57" t="str">
        <f t="shared" si="51"/>
        <v>NC</v>
      </c>
      <c r="AE125" s="123">
        <f t="shared" ca="1" si="52"/>
        <v>-1782</v>
      </c>
      <c r="AF125" s="123" t="str">
        <f t="shared" si="53"/>
        <v>NC</v>
      </c>
      <c r="AG125" s="123" t="str">
        <f t="shared" si="54"/>
        <v>NC</v>
      </c>
      <c r="AH125" s="123" t="str">
        <f t="shared" si="55"/>
        <v>NC</v>
      </c>
      <c r="AI125" s="123" t="str">
        <f t="shared" si="56"/>
        <v>NC</v>
      </c>
      <c r="AJ125" s="123" t="str">
        <f t="shared" si="57"/>
        <v>NC</v>
      </c>
      <c r="AK125" s="123" t="str">
        <f t="shared" si="58"/>
        <v>NC</v>
      </c>
      <c r="AM125" s="139">
        <f t="shared" si="59"/>
        <v>4.3480899798876207E-4</v>
      </c>
      <c r="AP125" s="138" t="s">
        <v>473</v>
      </c>
      <c r="AQ125" s="141" t="s">
        <v>643</v>
      </c>
      <c r="AR125" s="138" t="s">
        <v>935</v>
      </c>
      <c r="AS125" s="142" t="s">
        <v>1236</v>
      </c>
      <c r="AT125" s="143" t="s">
        <v>1239</v>
      </c>
      <c r="AU125" s="143" t="s">
        <v>1422</v>
      </c>
    </row>
    <row r="126" spans="1:47" s="138" customFormat="1" ht="14.4" customHeight="1" x14ac:dyDescent="0.3">
      <c r="A126" s="116" t="s">
        <v>677</v>
      </c>
      <c r="B126" s="116" t="s">
        <v>1421</v>
      </c>
      <c r="C126" s="117" t="s">
        <v>788</v>
      </c>
      <c r="D126" s="116" t="s">
        <v>145</v>
      </c>
      <c r="E126" s="116"/>
      <c r="F126" s="117" t="s">
        <v>862</v>
      </c>
      <c r="G126" s="120" t="s">
        <v>886</v>
      </c>
      <c r="H126" s="144">
        <v>43830</v>
      </c>
      <c r="I126" s="134">
        <v>11440678</v>
      </c>
      <c r="J126" s="120">
        <v>2019</v>
      </c>
      <c r="K126" s="132"/>
      <c r="L126" s="158">
        <v>44166</v>
      </c>
      <c r="M126" s="116"/>
      <c r="N126" s="135" t="s">
        <v>596</v>
      </c>
      <c r="O126" s="116"/>
      <c r="P126" s="57">
        <v>43691</v>
      </c>
      <c r="Q126" s="57" t="s">
        <v>30</v>
      </c>
      <c r="R126" s="57" t="s">
        <v>30</v>
      </c>
      <c r="S126" s="34" t="s">
        <v>30</v>
      </c>
      <c r="T126" s="57" t="s">
        <v>30</v>
      </c>
      <c r="U126" s="57" t="s">
        <v>30</v>
      </c>
      <c r="V126" s="34" t="s">
        <v>30</v>
      </c>
      <c r="W126" s="137">
        <f t="shared" si="60"/>
        <v>44056</v>
      </c>
      <c r="X126" s="57" t="str">
        <f t="shared" si="46"/>
        <v>NC</v>
      </c>
      <c r="Y126" s="57" t="str">
        <f t="shared" si="47"/>
        <v>NC</v>
      </c>
      <c r="Z126" s="57" t="str">
        <f t="shared" si="48"/>
        <v>NC</v>
      </c>
      <c r="AA126" s="57" t="str">
        <f t="shared" si="49"/>
        <v>NC</v>
      </c>
      <c r="AB126" s="57" t="str">
        <f t="shared" si="50"/>
        <v>NC</v>
      </c>
      <c r="AC126" s="57" t="str">
        <f t="shared" si="51"/>
        <v>NC</v>
      </c>
      <c r="AE126" s="123">
        <f t="shared" ca="1" si="52"/>
        <v>-1782</v>
      </c>
      <c r="AF126" s="123" t="str">
        <f t="shared" si="53"/>
        <v>NC</v>
      </c>
      <c r="AG126" s="123" t="str">
        <f t="shared" si="54"/>
        <v>NC</v>
      </c>
      <c r="AH126" s="123" t="str">
        <f t="shared" si="55"/>
        <v>NC</v>
      </c>
      <c r="AI126" s="123" t="str">
        <f t="shared" si="56"/>
        <v>NC</v>
      </c>
      <c r="AJ126" s="123" t="str">
        <f t="shared" si="57"/>
        <v>NC</v>
      </c>
      <c r="AK126" s="123" t="str">
        <f t="shared" si="58"/>
        <v>NC</v>
      </c>
      <c r="AM126" s="139">
        <f t="shared" si="59"/>
        <v>4.3480899798876207E-4</v>
      </c>
      <c r="AP126" s="138" t="s">
        <v>473</v>
      </c>
      <c r="AQ126" s="141" t="s">
        <v>643</v>
      </c>
      <c r="AR126" s="138" t="s">
        <v>826</v>
      </c>
      <c r="AS126" s="142" t="s">
        <v>1236</v>
      </c>
      <c r="AT126" s="143" t="s">
        <v>1239</v>
      </c>
      <c r="AU126" s="143" t="s">
        <v>1422</v>
      </c>
    </row>
    <row r="127" spans="1:47" s="138" customFormat="1" ht="14.4" customHeight="1" x14ac:dyDescent="0.3">
      <c r="A127" s="116" t="s">
        <v>678</v>
      </c>
      <c r="B127" s="116" t="s">
        <v>1421</v>
      </c>
      <c r="C127" s="117" t="s">
        <v>788</v>
      </c>
      <c r="D127" s="116" t="s">
        <v>145</v>
      </c>
      <c r="E127" s="116"/>
      <c r="F127" s="117" t="s">
        <v>863</v>
      </c>
      <c r="G127" s="120" t="s">
        <v>901</v>
      </c>
      <c r="H127" s="144">
        <v>43830</v>
      </c>
      <c r="I127" s="134">
        <v>11440678</v>
      </c>
      <c r="J127" s="120">
        <v>2019</v>
      </c>
      <c r="K127" s="132"/>
      <c r="L127" s="158">
        <v>44166</v>
      </c>
      <c r="M127" s="116"/>
      <c r="N127" s="135" t="s">
        <v>596</v>
      </c>
      <c r="O127" s="116"/>
      <c r="P127" s="57">
        <v>43691</v>
      </c>
      <c r="Q127" s="57" t="s">
        <v>30</v>
      </c>
      <c r="R127" s="57" t="s">
        <v>30</v>
      </c>
      <c r="S127" s="34" t="s">
        <v>30</v>
      </c>
      <c r="T127" s="57" t="s">
        <v>30</v>
      </c>
      <c r="U127" s="57" t="s">
        <v>30</v>
      </c>
      <c r="V127" s="34" t="s">
        <v>30</v>
      </c>
      <c r="W127" s="137">
        <f t="shared" si="60"/>
        <v>44056</v>
      </c>
      <c r="X127" s="57" t="str">
        <f t="shared" si="46"/>
        <v>NC</v>
      </c>
      <c r="Y127" s="57" t="str">
        <f t="shared" si="47"/>
        <v>NC</v>
      </c>
      <c r="Z127" s="57" t="str">
        <f t="shared" si="48"/>
        <v>NC</v>
      </c>
      <c r="AA127" s="57" t="str">
        <f t="shared" si="49"/>
        <v>NC</v>
      </c>
      <c r="AB127" s="57" t="str">
        <f t="shared" si="50"/>
        <v>NC</v>
      </c>
      <c r="AC127" s="57" t="str">
        <f t="shared" si="51"/>
        <v>NC</v>
      </c>
      <c r="AE127" s="123">
        <f t="shared" ca="1" si="52"/>
        <v>-1782</v>
      </c>
      <c r="AF127" s="123" t="str">
        <f t="shared" si="53"/>
        <v>NC</v>
      </c>
      <c r="AG127" s="123" t="str">
        <f t="shared" si="54"/>
        <v>NC</v>
      </c>
      <c r="AH127" s="123" t="str">
        <f t="shared" si="55"/>
        <v>NC</v>
      </c>
      <c r="AI127" s="123" t="str">
        <f t="shared" si="56"/>
        <v>NC</v>
      </c>
      <c r="AJ127" s="123" t="str">
        <f t="shared" si="57"/>
        <v>NC</v>
      </c>
      <c r="AK127" s="123" t="str">
        <f t="shared" si="58"/>
        <v>NC</v>
      </c>
      <c r="AM127" s="139">
        <f t="shared" si="59"/>
        <v>4.3480899798876207E-4</v>
      </c>
      <c r="AP127" s="138" t="s">
        <v>473</v>
      </c>
      <c r="AQ127" s="141" t="s">
        <v>643</v>
      </c>
      <c r="AR127" s="138" t="s">
        <v>835</v>
      </c>
      <c r="AS127" s="142" t="s">
        <v>1236</v>
      </c>
      <c r="AT127" s="143" t="s">
        <v>1239</v>
      </c>
      <c r="AU127" s="143" t="s">
        <v>1422</v>
      </c>
    </row>
    <row r="128" spans="1:47" s="138" customFormat="1" ht="14.4" customHeight="1" x14ac:dyDescent="0.3">
      <c r="A128" s="116" t="s">
        <v>679</v>
      </c>
      <c r="B128" s="116" t="s">
        <v>1511</v>
      </c>
      <c r="C128" s="117" t="s">
        <v>788</v>
      </c>
      <c r="D128" s="116" t="s">
        <v>357</v>
      </c>
      <c r="E128" s="116"/>
      <c r="F128" s="117" t="s">
        <v>809</v>
      </c>
      <c r="G128" s="120" t="s">
        <v>850</v>
      </c>
      <c r="H128" s="156">
        <v>43830</v>
      </c>
      <c r="I128" s="134">
        <v>17720000</v>
      </c>
      <c r="J128" s="120">
        <v>2019</v>
      </c>
      <c r="K128" s="132"/>
      <c r="L128" s="158">
        <v>43983</v>
      </c>
      <c r="M128" s="116"/>
      <c r="N128" s="135" t="s">
        <v>596</v>
      </c>
      <c r="O128" s="116"/>
      <c r="P128" s="57">
        <v>43616</v>
      </c>
      <c r="Q128" s="57" t="s">
        <v>30</v>
      </c>
      <c r="R128" s="57" t="s">
        <v>30</v>
      </c>
      <c r="S128" s="34" t="s">
        <v>30</v>
      </c>
      <c r="T128" s="57">
        <v>43683</v>
      </c>
      <c r="U128" s="57">
        <v>43889</v>
      </c>
      <c r="V128" s="34" t="s">
        <v>30</v>
      </c>
      <c r="W128" s="137">
        <f t="shared" si="60"/>
        <v>43981</v>
      </c>
      <c r="X128" s="57" t="str">
        <f t="shared" si="46"/>
        <v>NC</v>
      </c>
      <c r="Y128" s="57" t="str">
        <f t="shared" si="47"/>
        <v>NC</v>
      </c>
      <c r="Z128" s="57" t="str">
        <f t="shared" si="48"/>
        <v>NC</v>
      </c>
      <c r="AA128" s="57">
        <f t="shared" si="49"/>
        <v>44048</v>
      </c>
      <c r="AB128" s="57">
        <f t="shared" si="50"/>
        <v>44254</v>
      </c>
      <c r="AC128" s="57" t="str">
        <f t="shared" si="51"/>
        <v>NC</v>
      </c>
      <c r="AE128" s="123">
        <f t="shared" ca="1" si="52"/>
        <v>-1857</v>
      </c>
      <c r="AF128" s="123" t="str">
        <f t="shared" si="53"/>
        <v>NC</v>
      </c>
      <c r="AG128" s="123" t="str">
        <f t="shared" si="54"/>
        <v>NC</v>
      </c>
      <c r="AH128" s="123" t="str">
        <f t="shared" si="55"/>
        <v>NC</v>
      </c>
      <c r="AI128" s="123">
        <f t="shared" ca="1" si="56"/>
        <v>-1790</v>
      </c>
      <c r="AJ128" s="123">
        <f t="shared" ca="1" si="57"/>
        <v>-1584</v>
      </c>
      <c r="AK128" s="123" t="str">
        <f t="shared" si="58"/>
        <v>NC</v>
      </c>
      <c r="AM128" s="139">
        <f t="shared" si="59"/>
        <v>6.7345794054870383E-4</v>
      </c>
      <c r="AP128" s="138" t="s">
        <v>471</v>
      </c>
      <c r="AQ128" s="138" t="s">
        <v>922</v>
      </c>
      <c r="AR128" s="138" t="s">
        <v>1029</v>
      </c>
      <c r="AS128" s="142" t="s">
        <v>1215</v>
      </c>
      <c r="AT128" s="143" t="s">
        <v>1237</v>
      </c>
      <c r="AU128" s="143" t="s">
        <v>1418</v>
      </c>
    </row>
    <row r="129" spans="1:47" s="124" customFormat="1" ht="14.4" customHeight="1" x14ac:dyDescent="0.3">
      <c r="A129" s="116" t="s">
        <v>680</v>
      </c>
      <c r="B129" s="116" t="s">
        <v>1511</v>
      </c>
      <c r="C129" s="117" t="s">
        <v>788</v>
      </c>
      <c r="D129" s="116" t="s">
        <v>357</v>
      </c>
      <c r="E129" s="116"/>
      <c r="F129" s="117" t="s">
        <v>810</v>
      </c>
      <c r="G129" s="120" t="s">
        <v>851</v>
      </c>
      <c r="H129" s="156">
        <v>43830</v>
      </c>
      <c r="I129" s="134">
        <v>17720000</v>
      </c>
      <c r="J129" s="120">
        <v>2019</v>
      </c>
      <c r="K129" s="132"/>
      <c r="L129" s="158">
        <v>43983</v>
      </c>
      <c r="M129" s="116"/>
      <c r="N129" s="135" t="s">
        <v>596</v>
      </c>
      <c r="O129" s="116"/>
      <c r="P129" s="57">
        <v>43616</v>
      </c>
      <c r="Q129" s="57" t="s">
        <v>30</v>
      </c>
      <c r="R129" s="57" t="s">
        <v>30</v>
      </c>
      <c r="S129" s="34" t="s">
        <v>30</v>
      </c>
      <c r="T129" s="57">
        <v>43683</v>
      </c>
      <c r="U129" s="57">
        <v>43889</v>
      </c>
      <c r="V129" s="34" t="s">
        <v>30</v>
      </c>
      <c r="W129" s="137">
        <f t="shared" si="60"/>
        <v>43981</v>
      </c>
      <c r="X129" s="57" t="str">
        <f t="shared" si="46"/>
        <v>NC</v>
      </c>
      <c r="Y129" s="57" t="str">
        <f t="shared" si="47"/>
        <v>NC</v>
      </c>
      <c r="Z129" s="57" t="str">
        <f t="shared" si="48"/>
        <v>NC</v>
      </c>
      <c r="AA129" s="57">
        <f t="shared" si="49"/>
        <v>44048</v>
      </c>
      <c r="AB129" s="57">
        <f t="shared" si="50"/>
        <v>44254</v>
      </c>
      <c r="AC129" s="57" t="str">
        <f t="shared" si="51"/>
        <v>NC</v>
      </c>
      <c r="AD129" s="138"/>
      <c r="AE129" s="123">
        <f t="shared" ca="1" si="52"/>
        <v>-1857</v>
      </c>
      <c r="AF129" s="123" t="str">
        <f t="shared" si="53"/>
        <v>NC</v>
      </c>
      <c r="AG129" s="123" t="str">
        <f t="shared" si="54"/>
        <v>NC</v>
      </c>
      <c r="AH129" s="123" t="str">
        <f t="shared" si="55"/>
        <v>NC</v>
      </c>
      <c r="AI129" s="123">
        <f t="shared" ca="1" si="56"/>
        <v>-1790</v>
      </c>
      <c r="AJ129" s="123">
        <f t="shared" ca="1" si="57"/>
        <v>-1584</v>
      </c>
      <c r="AK129" s="123" t="str">
        <f t="shared" si="58"/>
        <v>NC</v>
      </c>
      <c r="AL129" s="138"/>
      <c r="AM129" s="139">
        <f t="shared" si="59"/>
        <v>6.7345794054870383E-4</v>
      </c>
      <c r="AN129" s="138"/>
      <c r="AO129" s="138"/>
      <c r="AP129" s="138" t="s">
        <v>471</v>
      </c>
      <c r="AQ129" s="138" t="s">
        <v>922</v>
      </c>
      <c r="AR129" s="138" t="s">
        <v>789</v>
      </c>
      <c r="AS129" s="142" t="s">
        <v>1215</v>
      </c>
      <c r="AT129" s="143" t="s">
        <v>1237</v>
      </c>
      <c r="AU129" s="143" t="s">
        <v>1418</v>
      </c>
    </row>
    <row r="130" spans="1:47" s="138" customFormat="1" ht="14.4" customHeight="1" x14ac:dyDescent="0.3">
      <c r="A130" s="116" t="s">
        <v>681</v>
      </c>
      <c r="B130" s="116" t="s">
        <v>1511</v>
      </c>
      <c r="C130" s="117" t="s">
        <v>788</v>
      </c>
      <c r="D130" s="116" t="s">
        <v>357</v>
      </c>
      <c r="E130" s="116"/>
      <c r="F130" s="117" t="s">
        <v>811</v>
      </c>
      <c r="G130" s="120" t="s">
        <v>852</v>
      </c>
      <c r="H130" s="156">
        <v>43830</v>
      </c>
      <c r="I130" s="134">
        <v>17720000</v>
      </c>
      <c r="J130" s="120">
        <v>2019</v>
      </c>
      <c r="K130" s="132"/>
      <c r="L130" s="158">
        <v>43983</v>
      </c>
      <c r="M130" s="116"/>
      <c r="N130" s="135" t="s">
        <v>596</v>
      </c>
      <c r="O130" s="116"/>
      <c r="P130" s="57">
        <v>43616</v>
      </c>
      <c r="Q130" s="57" t="s">
        <v>30</v>
      </c>
      <c r="R130" s="57" t="s">
        <v>30</v>
      </c>
      <c r="S130" s="34" t="s">
        <v>30</v>
      </c>
      <c r="T130" s="57">
        <v>43683</v>
      </c>
      <c r="U130" s="57">
        <v>43889</v>
      </c>
      <c r="V130" s="34" t="s">
        <v>30</v>
      </c>
      <c r="W130" s="137">
        <f t="shared" si="60"/>
        <v>43981</v>
      </c>
      <c r="X130" s="57" t="str">
        <f t="shared" si="46"/>
        <v>NC</v>
      </c>
      <c r="Y130" s="57" t="str">
        <f t="shared" si="47"/>
        <v>NC</v>
      </c>
      <c r="Z130" s="57" t="str">
        <f t="shared" si="48"/>
        <v>NC</v>
      </c>
      <c r="AA130" s="57">
        <f t="shared" si="49"/>
        <v>44048</v>
      </c>
      <c r="AB130" s="57">
        <f t="shared" si="50"/>
        <v>44254</v>
      </c>
      <c r="AC130" s="57" t="str">
        <f t="shared" si="51"/>
        <v>NC</v>
      </c>
      <c r="AE130" s="123">
        <f t="shared" ca="1" si="52"/>
        <v>-1857</v>
      </c>
      <c r="AF130" s="123" t="str">
        <f t="shared" si="53"/>
        <v>NC</v>
      </c>
      <c r="AG130" s="123" t="str">
        <f t="shared" si="54"/>
        <v>NC</v>
      </c>
      <c r="AH130" s="123" t="str">
        <f t="shared" si="55"/>
        <v>NC</v>
      </c>
      <c r="AI130" s="123">
        <f t="shared" ca="1" si="56"/>
        <v>-1790</v>
      </c>
      <c r="AJ130" s="123">
        <f t="shared" ca="1" si="57"/>
        <v>-1584</v>
      </c>
      <c r="AK130" s="123" t="str">
        <f t="shared" si="58"/>
        <v>NC</v>
      </c>
      <c r="AM130" s="139">
        <f t="shared" si="59"/>
        <v>6.7345794054870383E-4</v>
      </c>
      <c r="AP130" s="138" t="s">
        <v>471</v>
      </c>
      <c r="AQ130" s="138" t="s">
        <v>922</v>
      </c>
      <c r="AR130" s="138" t="s">
        <v>791</v>
      </c>
      <c r="AS130" s="142" t="s">
        <v>1215</v>
      </c>
      <c r="AT130" s="143" t="s">
        <v>1237</v>
      </c>
      <c r="AU130" s="143" t="s">
        <v>1418</v>
      </c>
    </row>
    <row r="131" spans="1:47" s="160" customFormat="1" ht="14.4" customHeight="1" x14ac:dyDescent="0.3">
      <c r="A131" s="116" t="s">
        <v>682</v>
      </c>
      <c r="B131" s="116" t="s">
        <v>1511</v>
      </c>
      <c r="C131" s="117" t="s">
        <v>788</v>
      </c>
      <c r="D131" s="116" t="s">
        <v>357</v>
      </c>
      <c r="E131" s="116"/>
      <c r="F131" s="117" t="s">
        <v>812</v>
      </c>
      <c r="G131" s="120" t="s">
        <v>853</v>
      </c>
      <c r="H131" s="156">
        <v>43830</v>
      </c>
      <c r="I131" s="134">
        <v>17720000</v>
      </c>
      <c r="J131" s="120">
        <v>2019</v>
      </c>
      <c r="K131" s="132"/>
      <c r="L131" s="158">
        <v>43983</v>
      </c>
      <c r="M131" s="116"/>
      <c r="N131" s="135" t="s">
        <v>596</v>
      </c>
      <c r="O131" s="116"/>
      <c r="P131" s="57">
        <v>43614</v>
      </c>
      <c r="Q131" s="57" t="s">
        <v>30</v>
      </c>
      <c r="R131" s="57" t="s">
        <v>30</v>
      </c>
      <c r="S131" s="34" t="s">
        <v>30</v>
      </c>
      <c r="T131" s="57">
        <v>43683</v>
      </c>
      <c r="U131" s="57">
        <v>43889</v>
      </c>
      <c r="V131" s="34" t="s">
        <v>30</v>
      </c>
      <c r="W131" s="137">
        <f t="shared" si="60"/>
        <v>43979</v>
      </c>
      <c r="X131" s="57" t="str">
        <f t="shared" si="46"/>
        <v>NC</v>
      </c>
      <c r="Y131" s="57" t="str">
        <f t="shared" si="47"/>
        <v>NC</v>
      </c>
      <c r="Z131" s="57" t="str">
        <f t="shared" si="48"/>
        <v>NC</v>
      </c>
      <c r="AA131" s="57">
        <f t="shared" si="49"/>
        <v>44048</v>
      </c>
      <c r="AB131" s="57">
        <f t="shared" si="50"/>
        <v>44254</v>
      </c>
      <c r="AC131" s="57" t="str">
        <f t="shared" si="51"/>
        <v>NC</v>
      </c>
      <c r="AD131" s="138"/>
      <c r="AE131" s="123">
        <f t="shared" ca="1" si="52"/>
        <v>-1859</v>
      </c>
      <c r="AF131" s="123" t="str">
        <f t="shared" si="53"/>
        <v>NC</v>
      </c>
      <c r="AG131" s="123" t="str">
        <f t="shared" si="54"/>
        <v>NC</v>
      </c>
      <c r="AH131" s="123" t="str">
        <f t="shared" si="55"/>
        <v>NC</v>
      </c>
      <c r="AI131" s="123">
        <f t="shared" ca="1" si="56"/>
        <v>-1790</v>
      </c>
      <c r="AJ131" s="123">
        <f t="shared" ca="1" si="57"/>
        <v>-1584</v>
      </c>
      <c r="AK131" s="123" t="str">
        <f t="shared" si="58"/>
        <v>NC</v>
      </c>
      <c r="AL131" s="138"/>
      <c r="AM131" s="139">
        <f t="shared" si="59"/>
        <v>6.7345794054870383E-4</v>
      </c>
      <c r="AN131" s="138"/>
      <c r="AO131" s="138"/>
      <c r="AP131" s="138" t="s">
        <v>471</v>
      </c>
      <c r="AQ131" s="138" t="s">
        <v>922</v>
      </c>
      <c r="AR131" s="138" t="s">
        <v>790</v>
      </c>
      <c r="AS131" s="142" t="s">
        <v>1215</v>
      </c>
      <c r="AT131" s="143" t="s">
        <v>1237</v>
      </c>
      <c r="AU131" s="143" t="s">
        <v>1418</v>
      </c>
    </row>
    <row r="132" spans="1:47" s="138" customFormat="1" ht="14.4" customHeight="1" x14ac:dyDescent="0.3">
      <c r="A132" s="116" t="s">
        <v>1026</v>
      </c>
      <c r="B132" s="116" t="s">
        <v>1511</v>
      </c>
      <c r="C132" s="117" t="s">
        <v>788</v>
      </c>
      <c r="D132" s="116" t="s">
        <v>46</v>
      </c>
      <c r="E132" s="116"/>
      <c r="F132" s="117" t="s">
        <v>1512</v>
      </c>
      <c r="G132" s="120" t="s">
        <v>1513</v>
      </c>
      <c r="H132" s="120"/>
      <c r="I132" s="134">
        <v>17720000</v>
      </c>
      <c r="J132" s="120">
        <v>2019</v>
      </c>
      <c r="K132" s="132"/>
      <c r="L132" s="116"/>
      <c r="M132" s="116"/>
      <c r="N132" s="135" t="s">
        <v>596</v>
      </c>
      <c r="O132" s="116"/>
      <c r="P132" s="57">
        <v>43892</v>
      </c>
      <c r="Q132" s="57" t="s">
        <v>30</v>
      </c>
      <c r="R132" s="57" t="s">
        <v>30</v>
      </c>
      <c r="S132" s="34" t="s">
        <v>30</v>
      </c>
      <c r="T132" s="57"/>
      <c r="U132" s="57"/>
      <c r="V132" s="34" t="s">
        <v>30</v>
      </c>
      <c r="W132" s="137">
        <f t="shared" si="60"/>
        <v>44257</v>
      </c>
      <c r="X132" s="57" t="str">
        <f t="shared" si="46"/>
        <v>NC</v>
      </c>
      <c r="Y132" s="57" t="str">
        <f t="shared" si="47"/>
        <v>NC</v>
      </c>
      <c r="Z132" s="57" t="str">
        <f t="shared" si="48"/>
        <v>NC</v>
      </c>
      <c r="AA132" s="57" t="str">
        <f t="shared" si="49"/>
        <v>erreur</v>
      </c>
      <c r="AB132" s="57" t="str">
        <f t="shared" si="50"/>
        <v>erreur</v>
      </c>
      <c r="AC132" s="57" t="str">
        <f t="shared" si="51"/>
        <v>NC</v>
      </c>
      <c r="AE132" s="116">
        <f t="shared" ca="1" si="52"/>
        <v>-1581</v>
      </c>
      <c r="AF132" s="116" t="str">
        <f t="shared" si="53"/>
        <v>NC</v>
      </c>
      <c r="AG132" s="116" t="str">
        <f t="shared" si="54"/>
        <v>NC</v>
      </c>
      <c r="AH132" s="116" t="str">
        <f t="shared" si="55"/>
        <v>NC</v>
      </c>
      <c r="AI132" s="116" t="str">
        <f t="shared" si="56"/>
        <v>erreur</v>
      </c>
      <c r="AJ132" s="116" t="str">
        <f t="shared" si="57"/>
        <v>erreur</v>
      </c>
      <c r="AK132" s="116" t="str">
        <f t="shared" si="58"/>
        <v>NC</v>
      </c>
      <c r="AM132" s="139">
        <f t="shared" si="59"/>
        <v>6.7345794054870383E-4</v>
      </c>
      <c r="AP132" s="138" t="s">
        <v>473</v>
      </c>
      <c r="AR132" s="138" t="s">
        <v>757</v>
      </c>
      <c r="AS132" s="142" t="s">
        <v>1215</v>
      </c>
      <c r="AT132" s="142" t="s">
        <v>1237</v>
      </c>
      <c r="AU132" s="142" t="s">
        <v>1418</v>
      </c>
    </row>
    <row r="133" spans="1:47" s="124" customFormat="1" ht="14.4" customHeight="1" x14ac:dyDescent="0.3">
      <c r="A133" s="116" t="s">
        <v>998</v>
      </c>
      <c r="B133" s="116" t="s">
        <v>1511</v>
      </c>
      <c r="C133" s="117" t="s">
        <v>788</v>
      </c>
      <c r="D133" s="116" t="s">
        <v>357</v>
      </c>
      <c r="E133" s="116"/>
      <c r="F133" s="117" t="s">
        <v>997</v>
      </c>
      <c r="G133" s="120" t="s">
        <v>1054</v>
      </c>
      <c r="H133" s="156">
        <v>44196</v>
      </c>
      <c r="I133" s="134">
        <v>17720000</v>
      </c>
      <c r="J133" s="120">
        <v>2019</v>
      </c>
      <c r="K133" s="132"/>
      <c r="L133" s="158">
        <v>43983</v>
      </c>
      <c r="M133" s="116"/>
      <c r="N133" s="135" t="s">
        <v>596</v>
      </c>
      <c r="O133" s="116"/>
      <c r="P133" s="57">
        <v>43852</v>
      </c>
      <c r="Q133" s="57" t="s">
        <v>30</v>
      </c>
      <c r="R133" s="57" t="s">
        <v>30</v>
      </c>
      <c r="S133" s="34" t="s">
        <v>30</v>
      </c>
      <c r="T133" s="57"/>
      <c r="U133" s="57"/>
      <c r="V133" s="34" t="s">
        <v>30</v>
      </c>
      <c r="W133" s="137">
        <f t="shared" si="60"/>
        <v>44217</v>
      </c>
      <c r="X133" s="57" t="str">
        <f t="shared" si="46"/>
        <v>NC</v>
      </c>
      <c r="Y133" s="57" t="str">
        <f t="shared" si="47"/>
        <v>NC</v>
      </c>
      <c r="Z133" s="57" t="str">
        <f t="shared" si="48"/>
        <v>NC</v>
      </c>
      <c r="AA133" s="57" t="str">
        <f t="shared" si="49"/>
        <v>erreur</v>
      </c>
      <c r="AB133" s="57" t="str">
        <f t="shared" si="50"/>
        <v>erreur</v>
      </c>
      <c r="AC133" s="57" t="str">
        <f t="shared" si="51"/>
        <v>NC</v>
      </c>
      <c r="AD133" s="138"/>
      <c r="AE133" s="116">
        <f t="shared" ca="1" si="52"/>
        <v>-1621</v>
      </c>
      <c r="AF133" s="116" t="str">
        <f t="shared" si="53"/>
        <v>NC</v>
      </c>
      <c r="AG133" s="116" t="str">
        <f t="shared" si="54"/>
        <v>NC</v>
      </c>
      <c r="AH133" s="116" t="str">
        <f t="shared" si="55"/>
        <v>NC</v>
      </c>
      <c r="AI133" s="116" t="str">
        <f t="shared" si="56"/>
        <v>erreur</v>
      </c>
      <c r="AJ133" s="116" t="str">
        <f t="shared" si="57"/>
        <v>erreur</v>
      </c>
      <c r="AK133" s="116" t="str">
        <f t="shared" si="58"/>
        <v>NC</v>
      </c>
      <c r="AL133" s="138"/>
      <c r="AM133" s="139">
        <f t="shared" si="59"/>
        <v>6.7345794054870383E-4</v>
      </c>
      <c r="AN133" s="138"/>
      <c r="AO133" s="138"/>
      <c r="AP133" s="138" t="s">
        <v>471</v>
      </c>
      <c r="AQ133" s="138" t="s">
        <v>922</v>
      </c>
      <c r="AR133" s="138" t="s">
        <v>768</v>
      </c>
      <c r="AS133" s="142" t="s">
        <v>1215</v>
      </c>
      <c r="AT133" s="143" t="s">
        <v>1237</v>
      </c>
      <c r="AU133" s="142" t="s">
        <v>1418</v>
      </c>
    </row>
    <row r="134" spans="1:47" s="124" customFormat="1" ht="14.4" customHeight="1" x14ac:dyDescent="0.3">
      <c r="A134" s="121" t="s">
        <v>89</v>
      </c>
      <c r="B134" s="121" t="s">
        <v>1423</v>
      </c>
      <c r="C134" s="121" t="s">
        <v>527</v>
      </c>
      <c r="D134" s="123" t="s">
        <v>357</v>
      </c>
      <c r="E134" s="123"/>
      <c r="F134" s="117" t="s">
        <v>253</v>
      </c>
      <c r="G134" s="99" t="s">
        <v>454</v>
      </c>
      <c r="H134" s="156">
        <v>43830</v>
      </c>
      <c r="I134" s="145">
        <v>17000000</v>
      </c>
      <c r="J134" s="146">
        <v>2014</v>
      </c>
      <c r="K134" s="154">
        <v>43770</v>
      </c>
      <c r="L134" s="133">
        <v>43983</v>
      </c>
      <c r="M134" s="148"/>
      <c r="N134" s="149" t="s">
        <v>596</v>
      </c>
      <c r="O134" s="150"/>
      <c r="P134" s="57">
        <v>43794</v>
      </c>
      <c r="Q134" s="57" t="s">
        <v>30</v>
      </c>
      <c r="R134" s="57" t="s">
        <v>30</v>
      </c>
      <c r="S134" s="34" t="s">
        <v>30</v>
      </c>
      <c r="T134" s="57">
        <v>43860</v>
      </c>
      <c r="U134" s="57">
        <v>43889</v>
      </c>
      <c r="V134" s="163">
        <v>43777</v>
      </c>
      <c r="W134" s="137">
        <f t="shared" si="60"/>
        <v>44159</v>
      </c>
      <c r="X134" s="57" t="str">
        <f t="shared" ref="X134:X165" si="61">IF(Q134="NC","NC",IF(Q134="","erreur",Q134+181))</f>
        <v>NC</v>
      </c>
      <c r="Y134" s="57" t="str">
        <f t="shared" ref="Y134:Y165" si="62">IF(R134="NC","NC",IF(R134="","erreur",R134+365))</f>
        <v>NC</v>
      </c>
      <c r="Z134" s="57" t="str">
        <f t="shared" ref="Z134:Z165" si="63">IF(S134="NC","NC",IF(S134="","erreur",S134+3650))</f>
        <v>NC</v>
      </c>
      <c r="AA134" s="57">
        <f t="shared" ref="AA134:AA165" si="64">IF(T134="NC","NC",IF(T134="","erreur",T134+365))</f>
        <v>44225</v>
      </c>
      <c r="AB134" s="57">
        <f t="shared" ref="AB134:AB165" si="65">IF(U134="NC","NC",IF(U134="","erreur",U134+365))</f>
        <v>44254</v>
      </c>
      <c r="AC134" s="57">
        <f t="shared" ref="AC134:AC165" si="66">IF(V134="NC","NC",IF(V134="","erreur",V134+730))</f>
        <v>44507</v>
      </c>
      <c r="AE134" s="123">
        <f t="shared" ref="AE134:AE165" ca="1" si="67">IF(W134="NC","NC",IF(W134="erreur","erreur",W134-$F$3))</f>
        <v>-1679</v>
      </c>
      <c r="AF134" s="123" t="str">
        <f t="shared" ref="AF134:AF165" si="68">IF(X134="NC","NC",IF(X134="erreur","erreur",X134-$F$3))</f>
        <v>NC</v>
      </c>
      <c r="AG134" s="123" t="str">
        <f t="shared" ref="AG134:AG165" si="69">IF(Y134="NC","NC",IF(Y134="erreur","erreur",Y134-$F$3))</f>
        <v>NC</v>
      </c>
      <c r="AH134" s="123" t="str">
        <f t="shared" ref="AH134:AH165" si="70">IF(Z134="NC","NC",IF(Z134="erreur","erreur",Z134-$F$3))</f>
        <v>NC</v>
      </c>
      <c r="AI134" s="123">
        <f t="shared" ref="AI134:AI165" ca="1" si="71">IF(AA134="NC","NC",IF(AA134="erreur","erreur",AA134-$F$3))</f>
        <v>-1613</v>
      </c>
      <c r="AJ134" s="123">
        <f t="shared" ref="AJ134:AJ165" ca="1" si="72">IF(AB134="NC","NC",IF(AB134="erreur","erreur",AB134-$F$3))</f>
        <v>-1584</v>
      </c>
      <c r="AK134" s="123">
        <f t="shared" ref="AK134:AK165" ca="1" si="73">IF(AC134="NC","NC",IF(AC134="erreur","erreur",AC134-$F$3))</f>
        <v>-1331</v>
      </c>
      <c r="AL134" s="138"/>
      <c r="AM134" s="151">
        <f t="shared" ref="AM134:AM170" si="74">I134*($AM$3-J134)/$I$4</f>
        <v>5.5407451808938014E-3</v>
      </c>
      <c r="AN134" s="152"/>
      <c r="AP134" s="124" t="s">
        <v>470</v>
      </c>
      <c r="AQ134" s="141" t="s">
        <v>643</v>
      </c>
      <c r="AS134" s="143" t="s">
        <v>1211</v>
      </c>
      <c r="AT134" s="143" t="s">
        <v>1240</v>
      </c>
      <c r="AU134" s="143" t="s">
        <v>1425</v>
      </c>
    </row>
    <row r="135" spans="1:47" s="124" customFormat="1" ht="14.4" customHeight="1" x14ac:dyDescent="0.3">
      <c r="A135" s="117" t="s">
        <v>172</v>
      </c>
      <c r="B135" s="117" t="s">
        <v>1424</v>
      </c>
      <c r="C135" s="121" t="s">
        <v>528</v>
      </c>
      <c r="D135" s="116" t="s">
        <v>46</v>
      </c>
      <c r="E135" s="116"/>
      <c r="F135" s="117" t="s">
        <v>254</v>
      </c>
      <c r="G135" s="99" t="s">
        <v>806</v>
      </c>
      <c r="H135" s="144">
        <v>43830</v>
      </c>
      <c r="I135" s="134">
        <v>37288136</v>
      </c>
      <c r="J135" s="131">
        <v>2018</v>
      </c>
      <c r="K135" s="154">
        <v>44835</v>
      </c>
      <c r="L135" s="133">
        <v>43952</v>
      </c>
      <c r="M135" s="134"/>
      <c r="N135" s="149" t="s">
        <v>596</v>
      </c>
      <c r="O135" s="136"/>
      <c r="P135" s="57">
        <v>43720</v>
      </c>
      <c r="Q135" s="57" t="s">
        <v>30</v>
      </c>
      <c r="R135" s="57" t="s">
        <v>30</v>
      </c>
      <c r="S135" s="34" t="s">
        <v>30</v>
      </c>
      <c r="T135" s="57">
        <v>43621</v>
      </c>
      <c r="U135" s="57">
        <v>43889</v>
      </c>
      <c r="V135" s="163">
        <v>43621</v>
      </c>
      <c r="W135" s="137">
        <f t="shared" si="60"/>
        <v>44085</v>
      </c>
      <c r="X135" s="57" t="str">
        <f t="shared" si="61"/>
        <v>NC</v>
      </c>
      <c r="Y135" s="57" t="str">
        <f t="shared" si="62"/>
        <v>NC</v>
      </c>
      <c r="Z135" s="57" t="str">
        <f t="shared" si="63"/>
        <v>NC</v>
      </c>
      <c r="AA135" s="57">
        <f t="shared" si="64"/>
        <v>43986</v>
      </c>
      <c r="AB135" s="57">
        <f t="shared" si="65"/>
        <v>44254</v>
      </c>
      <c r="AC135" s="57">
        <f t="shared" si="66"/>
        <v>44351</v>
      </c>
      <c r="AE135" s="123">
        <f t="shared" ca="1" si="67"/>
        <v>-1753</v>
      </c>
      <c r="AF135" s="123" t="str">
        <f t="shared" si="68"/>
        <v>NC</v>
      </c>
      <c r="AG135" s="123" t="str">
        <f t="shared" si="69"/>
        <v>NC</v>
      </c>
      <c r="AH135" s="123" t="str">
        <f t="shared" si="70"/>
        <v>NC</v>
      </c>
      <c r="AI135" s="123">
        <f t="shared" ca="1" si="71"/>
        <v>-1852</v>
      </c>
      <c r="AJ135" s="123">
        <f t="shared" ca="1" si="72"/>
        <v>-1584</v>
      </c>
      <c r="AK135" s="123">
        <f t="shared" ca="1" si="73"/>
        <v>-1487</v>
      </c>
      <c r="AL135" s="138"/>
      <c r="AM135" s="151">
        <f t="shared" si="74"/>
        <v>3.5643602093662751E-3</v>
      </c>
      <c r="AN135" s="152"/>
      <c r="AO135" s="124" t="s">
        <v>395</v>
      </c>
      <c r="AP135" s="138" t="s">
        <v>473</v>
      </c>
      <c r="AQ135" s="141" t="s">
        <v>643</v>
      </c>
      <c r="AS135" s="143" t="s">
        <v>1215</v>
      </c>
      <c r="AT135" s="143" t="s">
        <v>1238</v>
      </c>
      <c r="AU135" s="143" t="s">
        <v>1242</v>
      </c>
    </row>
    <row r="136" spans="1:47" s="124" customFormat="1" ht="14.4" customHeight="1" x14ac:dyDescent="0.3">
      <c r="A136" s="117" t="s">
        <v>173</v>
      </c>
      <c r="B136" s="117" t="s">
        <v>1424</v>
      </c>
      <c r="C136" s="121" t="s">
        <v>528</v>
      </c>
      <c r="D136" s="116" t="s">
        <v>46</v>
      </c>
      <c r="E136" s="116"/>
      <c r="F136" s="117" t="s">
        <v>255</v>
      </c>
      <c r="G136" s="99" t="s">
        <v>807</v>
      </c>
      <c r="H136" s="144">
        <v>43830</v>
      </c>
      <c r="I136" s="134">
        <v>37288136</v>
      </c>
      <c r="J136" s="131">
        <v>2018</v>
      </c>
      <c r="K136" s="154">
        <v>44896</v>
      </c>
      <c r="L136" s="133">
        <v>43952</v>
      </c>
      <c r="M136" s="134"/>
      <c r="N136" s="149" t="s">
        <v>596</v>
      </c>
      <c r="O136" s="136"/>
      <c r="P136" s="57">
        <v>43763</v>
      </c>
      <c r="Q136" s="57" t="s">
        <v>30</v>
      </c>
      <c r="R136" s="57" t="s">
        <v>30</v>
      </c>
      <c r="S136" s="34" t="s">
        <v>30</v>
      </c>
      <c r="T136" s="57">
        <v>43621</v>
      </c>
      <c r="U136" s="57">
        <v>43889</v>
      </c>
      <c r="V136" s="163">
        <v>43621</v>
      </c>
      <c r="W136" s="137">
        <f t="shared" si="60"/>
        <v>44128</v>
      </c>
      <c r="X136" s="57" t="str">
        <f t="shared" si="61"/>
        <v>NC</v>
      </c>
      <c r="Y136" s="57" t="str">
        <f t="shared" si="62"/>
        <v>NC</v>
      </c>
      <c r="Z136" s="57" t="str">
        <f t="shared" si="63"/>
        <v>NC</v>
      </c>
      <c r="AA136" s="57">
        <f t="shared" si="64"/>
        <v>43986</v>
      </c>
      <c r="AB136" s="57">
        <f t="shared" si="65"/>
        <v>44254</v>
      </c>
      <c r="AC136" s="57">
        <f t="shared" si="66"/>
        <v>44351</v>
      </c>
      <c r="AE136" s="123">
        <f t="shared" ca="1" si="67"/>
        <v>-1710</v>
      </c>
      <c r="AF136" s="123" t="str">
        <f t="shared" si="68"/>
        <v>NC</v>
      </c>
      <c r="AG136" s="123" t="str">
        <f t="shared" si="69"/>
        <v>NC</v>
      </c>
      <c r="AH136" s="123" t="str">
        <f t="shared" si="70"/>
        <v>NC</v>
      </c>
      <c r="AI136" s="123">
        <f t="shared" ca="1" si="71"/>
        <v>-1852</v>
      </c>
      <c r="AJ136" s="123">
        <f t="shared" ca="1" si="72"/>
        <v>-1584</v>
      </c>
      <c r="AK136" s="123">
        <f t="shared" ca="1" si="73"/>
        <v>-1487</v>
      </c>
      <c r="AL136" s="138"/>
      <c r="AM136" s="151">
        <f t="shared" si="74"/>
        <v>3.5643602093662751E-3</v>
      </c>
      <c r="AN136" s="152"/>
      <c r="AO136" s="124" t="s">
        <v>395</v>
      </c>
      <c r="AP136" s="138" t="s">
        <v>473</v>
      </c>
      <c r="AQ136" s="141" t="s">
        <v>643</v>
      </c>
      <c r="AR136" s="138"/>
      <c r="AS136" s="142" t="s">
        <v>1215</v>
      </c>
      <c r="AT136" s="143" t="s">
        <v>1238</v>
      </c>
      <c r="AU136" s="143" t="s">
        <v>1242</v>
      </c>
    </row>
    <row r="137" spans="1:47" s="124" customFormat="1" ht="14.4" customHeight="1" x14ac:dyDescent="0.3">
      <c r="A137" s="116" t="s">
        <v>377</v>
      </c>
      <c r="B137" s="116" t="s">
        <v>1084</v>
      </c>
      <c r="C137" s="117" t="s">
        <v>529</v>
      </c>
      <c r="D137" s="116" t="s">
        <v>46</v>
      </c>
      <c r="E137" s="116"/>
      <c r="F137" s="117" t="s">
        <v>686</v>
      </c>
      <c r="G137" s="120"/>
      <c r="H137" s="156">
        <v>43830</v>
      </c>
      <c r="I137" s="134">
        <v>45200000</v>
      </c>
      <c r="J137" s="120">
        <v>2005</v>
      </c>
      <c r="K137" s="132"/>
      <c r="L137" s="158">
        <v>43952</v>
      </c>
      <c r="M137" s="116"/>
      <c r="N137" s="135" t="s">
        <v>596</v>
      </c>
      <c r="O137" s="116"/>
      <c r="P137" s="57"/>
      <c r="Q137" s="57" t="s">
        <v>30</v>
      </c>
      <c r="R137" s="57" t="s">
        <v>30</v>
      </c>
      <c r="S137" s="34" t="s">
        <v>30</v>
      </c>
      <c r="T137" s="57"/>
      <c r="U137" s="57"/>
      <c r="V137" s="34"/>
      <c r="W137" s="137" t="str">
        <f t="shared" si="60"/>
        <v>erreur</v>
      </c>
      <c r="X137" s="57" t="str">
        <f t="shared" si="61"/>
        <v>NC</v>
      </c>
      <c r="Y137" s="57" t="str">
        <f t="shared" si="62"/>
        <v>NC</v>
      </c>
      <c r="Z137" s="57" t="str">
        <f t="shared" si="63"/>
        <v>NC</v>
      </c>
      <c r="AA137" s="57" t="str">
        <f t="shared" si="64"/>
        <v>erreur</v>
      </c>
      <c r="AB137" s="57" t="str">
        <f t="shared" si="65"/>
        <v>erreur</v>
      </c>
      <c r="AC137" s="57" t="str">
        <f t="shared" si="66"/>
        <v>erreur</v>
      </c>
      <c r="AD137" s="138"/>
      <c r="AE137" s="123" t="str">
        <f t="shared" si="67"/>
        <v>erreur</v>
      </c>
      <c r="AF137" s="123" t="str">
        <f t="shared" si="68"/>
        <v>NC</v>
      </c>
      <c r="AG137" s="123" t="str">
        <f t="shared" si="69"/>
        <v>NC</v>
      </c>
      <c r="AH137" s="123" t="str">
        <f t="shared" si="70"/>
        <v>NC</v>
      </c>
      <c r="AI137" s="123" t="str">
        <f t="shared" si="71"/>
        <v>erreur</v>
      </c>
      <c r="AJ137" s="123" t="str">
        <f t="shared" si="72"/>
        <v>erreur</v>
      </c>
      <c r="AK137" s="123" t="str">
        <f t="shared" si="73"/>
        <v>erreur</v>
      </c>
      <c r="AL137" s="138"/>
      <c r="AM137" s="151">
        <f t="shared" si="74"/>
        <v>3.8157088554416844E-2</v>
      </c>
      <c r="AN137" s="138"/>
      <c r="AO137" s="138"/>
      <c r="AP137" s="138" t="s">
        <v>470</v>
      </c>
      <c r="AQ137" s="141" t="s">
        <v>643</v>
      </c>
      <c r="AS137" s="143" t="s">
        <v>1243</v>
      </c>
      <c r="AT137" s="143" t="s">
        <v>1244</v>
      </c>
      <c r="AU137" s="143" t="s">
        <v>1245</v>
      </c>
    </row>
    <row r="138" spans="1:47" s="124" customFormat="1" ht="14.4" customHeight="1" x14ac:dyDescent="0.3">
      <c r="A138" s="125" t="s">
        <v>5</v>
      </c>
      <c r="B138" s="117" t="s">
        <v>1085</v>
      </c>
      <c r="C138" s="121" t="s">
        <v>530</v>
      </c>
      <c r="D138" s="116" t="s">
        <v>46</v>
      </c>
      <c r="E138" s="116"/>
      <c r="F138" s="117" t="s">
        <v>256</v>
      </c>
      <c r="G138" s="99" t="s">
        <v>455</v>
      </c>
      <c r="H138" s="144">
        <v>43830</v>
      </c>
      <c r="I138" s="153">
        <v>67563571</v>
      </c>
      <c r="J138" s="146">
        <v>2015</v>
      </c>
      <c r="K138" s="154">
        <v>44652</v>
      </c>
      <c r="L138" s="133">
        <v>43831</v>
      </c>
      <c r="M138" s="148"/>
      <c r="N138" s="149" t="s">
        <v>596</v>
      </c>
      <c r="O138" s="150">
        <v>5086</v>
      </c>
      <c r="P138" s="57">
        <v>43893</v>
      </c>
      <c r="Q138" s="57" t="s">
        <v>30</v>
      </c>
      <c r="R138" s="57" t="s">
        <v>30</v>
      </c>
      <c r="S138" s="34" t="s">
        <v>30</v>
      </c>
      <c r="T138" s="57">
        <v>43860</v>
      </c>
      <c r="U138" s="57">
        <v>43889</v>
      </c>
      <c r="V138" s="163" t="s">
        <v>1515</v>
      </c>
      <c r="W138" s="137">
        <f t="shared" si="60"/>
        <v>44258</v>
      </c>
      <c r="X138" s="57" t="str">
        <f t="shared" si="61"/>
        <v>NC</v>
      </c>
      <c r="Y138" s="57" t="str">
        <f t="shared" si="62"/>
        <v>NC</v>
      </c>
      <c r="Z138" s="57" t="str">
        <f t="shared" si="63"/>
        <v>NC</v>
      </c>
      <c r="AA138" s="57">
        <f t="shared" si="64"/>
        <v>44225</v>
      </c>
      <c r="AB138" s="57">
        <f t="shared" si="65"/>
        <v>44254</v>
      </c>
      <c r="AC138" s="57" t="e">
        <f t="shared" si="66"/>
        <v>#VALUE!</v>
      </c>
      <c r="AE138" s="123">
        <f t="shared" ca="1" si="67"/>
        <v>-1580</v>
      </c>
      <c r="AF138" s="123" t="str">
        <f t="shared" si="68"/>
        <v>NC</v>
      </c>
      <c r="AG138" s="123" t="str">
        <f t="shared" si="69"/>
        <v>NC</v>
      </c>
      <c r="AH138" s="123" t="str">
        <f t="shared" si="70"/>
        <v>NC</v>
      </c>
      <c r="AI138" s="123">
        <f t="shared" ca="1" si="71"/>
        <v>-1613</v>
      </c>
      <c r="AJ138" s="123">
        <f t="shared" ca="1" si="72"/>
        <v>-1584</v>
      </c>
      <c r="AK138" s="123" t="e">
        <f t="shared" si="73"/>
        <v>#VALUE!</v>
      </c>
      <c r="AL138" s="138"/>
      <c r="AM138" s="151">
        <f t="shared" si="74"/>
        <v>1.8130147492907707E-2</v>
      </c>
      <c r="AN138" s="152"/>
      <c r="AP138" s="124" t="s">
        <v>470</v>
      </c>
      <c r="AQ138" s="141" t="s">
        <v>643</v>
      </c>
      <c r="AS138" s="143" t="s">
        <v>1243</v>
      </c>
      <c r="AT138" s="143" t="s">
        <v>1246</v>
      </c>
      <c r="AU138" s="143" t="s">
        <v>1245</v>
      </c>
    </row>
    <row r="139" spans="1:47" s="124" customFormat="1" ht="14.4" customHeight="1" x14ac:dyDescent="0.3">
      <c r="A139" s="125" t="s">
        <v>6</v>
      </c>
      <c r="B139" s="117" t="s">
        <v>1085</v>
      </c>
      <c r="C139" s="121" t="s">
        <v>530</v>
      </c>
      <c r="D139" s="116" t="s">
        <v>46</v>
      </c>
      <c r="E139" s="116"/>
      <c r="F139" s="117" t="s">
        <v>257</v>
      </c>
      <c r="G139" s="99" t="s">
        <v>456</v>
      </c>
      <c r="H139" s="144">
        <v>43830</v>
      </c>
      <c r="I139" s="153">
        <v>67563571</v>
      </c>
      <c r="J139" s="146">
        <v>2015</v>
      </c>
      <c r="K139" s="154">
        <v>44652</v>
      </c>
      <c r="L139" s="133">
        <v>43831</v>
      </c>
      <c r="M139" s="148"/>
      <c r="N139" s="149" t="s">
        <v>596</v>
      </c>
      <c r="O139" s="150">
        <v>4933</v>
      </c>
      <c r="P139" s="57">
        <v>43893</v>
      </c>
      <c r="Q139" s="57" t="s">
        <v>30</v>
      </c>
      <c r="R139" s="57" t="s">
        <v>30</v>
      </c>
      <c r="S139" s="34" t="s">
        <v>30</v>
      </c>
      <c r="T139" s="57">
        <v>43860</v>
      </c>
      <c r="U139" s="57">
        <v>43889</v>
      </c>
      <c r="V139" s="163">
        <v>43185</v>
      </c>
      <c r="W139" s="137">
        <f t="shared" si="60"/>
        <v>44258</v>
      </c>
      <c r="X139" s="57" t="str">
        <f t="shared" si="61"/>
        <v>NC</v>
      </c>
      <c r="Y139" s="57" t="str">
        <f t="shared" si="62"/>
        <v>NC</v>
      </c>
      <c r="Z139" s="57" t="str">
        <f t="shared" si="63"/>
        <v>NC</v>
      </c>
      <c r="AA139" s="57">
        <f t="shared" si="64"/>
        <v>44225</v>
      </c>
      <c r="AB139" s="57">
        <f t="shared" si="65"/>
        <v>44254</v>
      </c>
      <c r="AC139" s="57">
        <f t="shared" si="66"/>
        <v>43915</v>
      </c>
      <c r="AE139" s="123">
        <f t="shared" ca="1" si="67"/>
        <v>-1580</v>
      </c>
      <c r="AF139" s="123" t="str">
        <f t="shared" si="68"/>
        <v>NC</v>
      </c>
      <c r="AG139" s="123" t="str">
        <f t="shared" si="69"/>
        <v>NC</v>
      </c>
      <c r="AH139" s="123" t="str">
        <f t="shared" si="70"/>
        <v>NC</v>
      </c>
      <c r="AI139" s="123">
        <f t="shared" ca="1" si="71"/>
        <v>-1613</v>
      </c>
      <c r="AJ139" s="123">
        <f t="shared" ca="1" si="72"/>
        <v>-1584</v>
      </c>
      <c r="AK139" s="123">
        <f t="shared" ca="1" si="73"/>
        <v>-1923</v>
      </c>
      <c r="AL139" s="138"/>
      <c r="AM139" s="151">
        <f t="shared" si="74"/>
        <v>1.8130147492907707E-2</v>
      </c>
      <c r="AN139" s="152"/>
      <c r="AP139" s="124" t="s">
        <v>470</v>
      </c>
      <c r="AQ139" s="141" t="s">
        <v>643</v>
      </c>
      <c r="AS139" s="143" t="s">
        <v>1243</v>
      </c>
      <c r="AT139" s="143" t="s">
        <v>1246</v>
      </c>
      <c r="AU139" s="143" t="s">
        <v>1245</v>
      </c>
    </row>
    <row r="140" spans="1:47" s="124" customFormat="1" ht="14.4" customHeight="1" x14ac:dyDescent="0.3">
      <c r="A140" s="125" t="s">
        <v>7</v>
      </c>
      <c r="B140" s="117" t="s">
        <v>1085</v>
      </c>
      <c r="C140" s="121" t="s">
        <v>530</v>
      </c>
      <c r="D140" s="116" t="s">
        <v>46</v>
      </c>
      <c r="E140" s="116"/>
      <c r="F140" s="117" t="s">
        <v>258</v>
      </c>
      <c r="G140" s="99" t="s">
        <v>457</v>
      </c>
      <c r="H140" s="144">
        <v>43830</v>
      </c>
      <c r="I140" s="153">
        <v>67563571</v>
      </c>
      <c r="J140" s="146">
        <v>2015</v>
      </c>
      <c r="K140" s="154">
        <v>44652</v>
      </c>
      <c r="L140" s="133">
        <v>43952</v>
      </c>
      <c r="M140" s="148"/>
      <c r="N140" s="149" t="s">
        <v>596</v>
      </c>
      <c r="O140" s="150">
        <v>5041</v>
      </c>
      <c r="P140" s="57">
        <v>43893</v>
      </c>
      <c r="Q140" s="57" t="s">
        <v>30</v>
      </c>
      <c r="R140" s="57" t="s">
        <v>30</v>
      </c>
      <c r="S140" s="34" t="s">
        <v>30</v>
      </c>
      <c r="T140" s="57">
        <v>43860</v>
      </c>
      <c r="U140" s="57">
        <v>43889</v>
      </c>
      <c r="V140" s="163">
        <v>43185</v>
      </c>
      <c r="W140" s="137">
        <f t="shared" si="60"/>
        <v>44258</v>
      </c>
      <c r="X140" s="57" t="str">
        <f t="shared" si="61"/>
        <v>NC</v>
      </c>
      <c r="Y140" s="57" t="str">
        <f t="shared" si="62"/>
        <v>NC</v>
      </c>
      <c r="Z140" s="57" t="str">
        <f t="shared" si="63"/>
        <v>NC</v>
      </c>
      <c r="AA140" s="57">
        <f t="shared" si="64"/>
        <v>44225</v>
      </c>
      <c r="AB140" s="57">
        <f t="shared" si="65"/>
        <v>44254</v>
      </c>
      <c r="AC140" s="57">
        <f t="shared" si="66"/>
        <v>43915</v>
      </c>
      <c r="AE140" s="123">
        <f t="shared" ca="1" si="67"/>
        <v>-1580</v>
      </c>
      <c r="AF140" s="123" t="str">
        <f t="shared" si="68"/>
        <v>NC</v>
      </c>
      <c r="AG140" s="123" t="str">
        <f t="shared" si="69"/>
        <v>NC</v>
      </c>
      <c r="AH140" s="123" t="str">
        <f t="shared" si="70"/>
        <v>NC</v>
      </c>
      <c r="AI140" s="123">
        <f t="shared" ca="1" si="71"/>
        <v>-1613</v>
      </c>
      <c r="AJ140" s="123">
        <f t="shared" ca="1" si="72"/>
        <v>-1584</v>
      </c>
      <c r="AK140" s="123">
        <f t="shared" ca="1" si="73"/>
        <v>-1923</v>
      </c>
      <c r="AL140" s="138"/>
      <c r="AM140" s="151">
        <f t="shared" si="74"/>
        <v>1.8130147492907707E-2</v>
      </c>
      <c r="AN140" s="152"/>
      <c r="AP140" s="124" t="s">
        <v>470</v>
      </c>
      <c r="AQ140" s="141" t="s">
        <v>643</v>
      </c>
      <c r="AS140" s="143" t="s">
        <v>1243</v>
      </c>
      <c r="AT140" s="143" t="s">
        <v>1246</v>
      </c>
      <c r="AU140" s="143" t="s">
        <v>1245</v>
      </c>
    </row>
    <row r="141" spans="1:47" s="124" customFormat="1" ht="14.4" customHeight="1" x14ac:dyDescent="0.3">
      <c r="A141" s="121" t="s">
        <v>90</v>
      </c>
      <c r="B141" s="117" t="s">
        <v>1085</v>
      </c>
      <c r="C141" s="121" t="s">
        <v>530</v>
      </c>
      <c r="D141" s="123" t="s">
        <v>46</v>
      </c>
      <c r="E141" s="123"/>
      <c r="F141" s="117" t="s">
        <v>259</v>
      </c>
      <c r="G141" s="120" t="s">
        <v>584</v>
      </c>
      <c r="H141" s="156">
        <v>43830</v>
      </c>
      <c r="I141" s="145">
        <v>67563571</v>
      </c>
      <c r="J141" s="146">
        <v>2015</v>
      </c>
      <c r="K141" s="154">
        <v>44652</v>
      </c>
      <c r="L141" s="133">
        <v>43952</v>
      </c>
      <c r="M141" s="148"/>
      <c r="N141" s="149" t="s">
        <v>596</v>
      </c>
      <c r="O141" s="150">
        <v>430</v>
      </c>
      <c r="P141" s="57">
        <v>43678</v>
      </c>
      <c r="Q141" s="57" t="s">
        <v>30</v>
      </c>
      <c r="R141" s="57" t="s">
        <v>30</v>
      </c>
      <c r="S141" s="34" t="s">
        <v>30</v>
      </c>
      <c r="T141" s="57">
        <v>43836</v>
      </c>
      <c r="U141" s="57">
        <v>43889</v>
      </c>
      <c r="V141" s="163">
        <v>43325</v>
      </c>
      <c r="W141" s="137">
        <f t="shared" si="60"/>
        <v>44043</v>
      </c>
      <c r="X141" s="57" t="str">
        <f t="shared" si="61"/>
        <v>NC</v>
      </c>
      <c r="Y141" s="57" t="str">
        <f t="shared" si="62"/>
        <v>NC</v>
      </c>
      <c r="Z141" s="57" t="str">
        <f t="shared" si="63"/>
        <v>NC</v>
      </c>
      <c r="AA141" s="57">
        <f t="shared" si="64"/>
        <v>44201</v>
      </c>
      <c r="AB141" s="57">
        <f t="shared" si="65"/>
        <v>44254</v>
      </c>
      <c r="AC141" s="57">
        <f t="shared" si="66"/>
        <v>44055</v>
      </c>
      <c r="AE141" s="123">
        <f t="shared" ca="1" si="67"/>
        <v>-1795</v>
      </c>
      <c r="AF141" s="123" t="str">
        <f t="shared" si="68"/>
        <v>NC</v>
      </c>
      <c r="AG141" s="123" t="str">
        <f t="shared" si="69"/>
        <v>NC</v>
      </c>
      <c r="AH141" s="123" t="str">
        <f t="shared" si="70"/>
        <v>NC</v>
      </c>
      <c r="AI141" s="123">
        <f t="shared" ca="1" si="71"/>
        <v>-1637</v>
      </c>
      <c r="AJ141" s="123">
        <f t="shared" ca="1" si="72"/>
        <v>-1584</v>
      </c>
      <c r="AK141" s="123">
        <f t="shared" ca="1" si="73"/>
        <v>-1783</v>
      </c>
      <c r="AL141" s="138"/>
      <c r="AM141" s="151">
        <f t="shared" si="74"/>
        <v>1.8130147492907707E-2</v>
      </c>
      <c r="AN141" s="152"/>
      <c r="AP141" s="124" t="s">
        <v>470</v>
      </c>
      <c r="AQ141" s="141" t="s">
        <v>643</v>
      </c>
      <c r="AS141" s="143" t="s">
        <v>1243</v>
      </c>
      <c r="AT141" s="143" t="s">
        <v>1246</v>
      </c>
      <c r="AU141" s="143" t="s">
        <v>1245</v>
      </c>
    </row>
    <row r="142" spans="1:47" s="138" customFormat="1" ht="14.4" customHeight="1" x14ac:dyDescent="0.3">
      <c r="A142" s="121" t="s">
        <v>8</v>
      </c>
      <c r="B142" s="117" t="s">
        <v>1085</v>
      </c>
      <c r="C142" s="121" t="s">
        <v>530</v>
      </c>
      <c r="D142" s="123" t="s">
        <v>46</v>
      </c>
      <c r="E142" s="123"/>
      <c r="F142" s="117" t="s">
        <v>260</v>
      </c>
      <c r="G142" s="120" t="s">
        <v>478</v>
      </c>
      <c r="H142" s="164">
        <v>43830</v>
      </c>
      <c r="I142" s="153">
        <v>67563571</v>
      </c>
      <c r="J142" s="146">
        <v>2015</v>
      </c>
      <c r="K142" s="154">
        <v>43983</v>
      </c>
      <c r="L142" s="133">
        <v>43952</v>
      </c>
      <c r="M142" s="148"/>
      <c r="N142" s="149" t="s">
        <v>596</v>
      </c>
      <c r="O142" s="150">
        <v>4844</v>
      </c>
      <c r="P142" s="57">
        <v>43847</v>
      </c>
      <c r="Q142" s="57" t="s">
        <v>30</v>
      </c>
      <c r="R142" s="57" t="s">
        <v>30</v>
      </c>
      <c r="S142" s="34" t="s">
        <v>30</v>
      </c>
      <c r="T142" s="57">
        <v>43860</v>
      </c>
      <c r="U142" s="57">
        <v>43889</v>
      </c>
      <c r="V142" s="163">
        <v>43503</v>
      </c>
      <c r="W142" s="137">
        <f t="shared" si="60"/>
        <v>44212</v>
      </c>
      <c r="X142" s="57" t="str">
        <f t="shared" si="61"/>
        <v>NC</v>
      </c>
      <c r="Y142" s="57" t="str">
        <f t="shared" si="62"/>
        <v>NC</v>
      </c>
      <c r="Z142" s="57" t="str">
        <f t="shared" si="63"/>
        <v>NC</v>
      </c>
      <c r="AA142" s="57">
        <f t="shared" si="64"/>
        <v>44225</v>
      </c>
      <c r="AB142" s="57">
        <f t="shared" si="65"/>
        <v>44254</v>
      </c>
      <c r="AC142" s="57">
        <f t="shared" si="66"/>
        <v>44233</v>
      </c>
      <c r="AD142" s="124"/>
      <c r="AE142" s="123">
        <f t="shared" ca="1" si="67"/>
        <v>-1626</v>
      </c>
      <c r="AF142" s="123" t="str">
        <f t="shared" si="68"/>
        <v>NC</v>
      </c>
      <c r="AG142" s="123" t="str">
        <f t="shared" si="69"/>
        <v>NC</v>
      </c>
      <c r="AH142" s="123" t="str">
        <f t="shared" si="70"/>
        <v>NC</v>
      </c>
      <c r="AI142" s="123">
        <f t="shared" ca="1" si="71"/>
        <v>-1613</v>
      </c>
      <c r="AJ142" s="123">
        <f t="shared" ca="1" si="72"/>
        <v>-1584</v>
      </c>
      <c r="AK142" s="123">
        <f t="shared" ca="1" si="73"/>
        <v>-1605</v>
      </c>
      <c r="AM142" s="151">
        <f t="shared" si="74"/>
        <v>1.8130147492907707E-2</v>
      </c>
      <c r="AN142" s="152"/>
      <c r="AO142" s="124"/>
      <c r="AP142" s="124" t="s">
        <v>470</v>
      </c>
      <c r="AQ142" s="141" t="s">
        <v>643</v>
      </c>
      <c r="AR142" s="124"/>
      <c r="AS142" s="143" t="s">
        <v>1243</v>
      </c>
      <c r="AT142" s="143" t="s">
        <v>1246</v>
      </c>
      <c r="AU142" s="143" t="s">
        <v>1245</v>
      </c>
    </row>
    <row r="143" spans="1:47" s="124" customFormat="1" ht="14.4" customHeight="1" x14ac:dyDescent="0.3">
      <c r="A143" s="121" t="s">
        <v>9</v>
      </c>
      <c r="B143" s="117" t="s">
        <v>1085</v>
      </c>
      <c r="C143" s="121" t="s">
        <v>530</v>
      </c>
      <c r="D143" s="123" t="s">
        <v>46</v>
      </c>
      <c r="E143" s="123"/>
      <c r="F143" s="117" t="s">
        <v>261</v>
      </c>
      <c r="G143" s="120" t="s">
        <v>479</v>
      </c>
      <c r="H143" s="156">
        <v>43830</v>
      </c>
      <c r="I143" s="153">
        <v>67563571</v>
      </c>
      <c r="J143" s="146">
        <v>2015</v>
      </c>
      <c r="K143" s="154">
        <v>43983</v>
      </c>
      <c r="L143" s="133">
        <v>43952</v>
      </c>
      <c r="M143" s="148"/>
      <c r="N143" s="149" t="s">
        <v>596</v>
      </c>
      <c r="O143" s="150">
        <v>4913</v>
      </c>
      <c r="P143" s="57">
        <v>43847</v>
      </c>
      <c r="Q143" s="57" t="s">
        <v>30</v>
      </c>
      <c r="R143" s="57" t="s">
        <v>30</v>
      </c>
      <c r="S143" s="34" t="s">
        <v>30</v>
      </c>
      <c r="T143" s="57">
        <v>43860</v>
      </c>
      <c r="U143" s="57">
        <v>43889</v>
      </c>
      <c r="V143" s="163">
        <v>43503</v>
      </c>
      <c r="W143" s="137">
        <f t="shared" si="60"/>
        <v>44212</v>
      </c>
      <c r="X143" s="57" t="str">
        <f t="shared" si="61"/>
        <v>NC</v>
      </c>
      <c r="Y143" s="57" t="str">
        <f t="shared" si="62"/>
        <v>NC</v>
      </c>
      <c r="Z143" s="57" t="str">
        <f t="shared" si="63"/>
        <v>NC</v>
      </c>
      <c r="AA143" s="57">
        <f t="shared" si="64"/>
        <v>44225</v>
      </c>
      <c r="AB143" s="57">
        <f t="shared" si="65"/>
        <v>44254</v>
      </c>
      <c r="AC143" s="57">
        <f t="shared" si="66"/>
        <v>44233</v>
      </c>
      <c r="AE143" s="123">
        <f t="shared" ca="1" si="67"/>
        <v>-1626</v>
      </c>
      <c r="AF143" s="123" t="str">
        <f t="shared" si="68"/>
        <v>NC</v>
      </c>
      <c r="AG143" s="123" t="str">
        <f t="shared" si="69"/>
        <v>NC</v>
      </c>
      <c r="AH143" s="123" t="str">
        <f t="shared" si="70"/>
        <v>NC</v>
      </c>
      <c r="AI143" s="123">
        <f t="shared" ca="1" si="71"/>
        <v>-1613</v>
      </c>
      <c r="AJ143" s="123">
        <f t="shared" ca="1" si="72"/>
        <v>-1584</v>
      </c>
      <c r="AK143" s="123">
        <f t="shared" ca="1" si="73"/>
        <v>-1605</v>
      </c>
      <c r="AL143" s="138"/>
      <c r="AM143" s="151">
        <f t="shared" si="74"/>
        <v>1.8130147492907707E-2</v>
      </c>
      <c r="AN143" s="152"/>
      <c r="AP143" s="124" t="s">
        <v>470</v>
      </c>
      <c r="AQ143" s="141" t="s">
        <v>643</v>
      </c>
      <c r="AS143" s="143" t="s">
        <v>1243</v>
      </c>
      <c r="AT143" s="143" t="s">
        <v>1246</v>
      </c>
      <c r="AU143" s="143" t="s">
        <v>1245</v>
      </c>
    </row>
    <row r="144" spans="1:47" s="124" customFormat="1" ht="14.4" customHeight="1" x14ac:dyDescent="0.3">
      <c r="A144" s="121" t="s">
        <v>10</v>
      </c>
      <c r="B144" s="117" t="s">
        <v>1085</v>
      </c>
      <c r="C144" s="121" t="s">
        <v>530</v>
      </c>
      <c r="D144" s="123" t="s">
        <v>46</v>
      </c>
      <c r="E144" s="123"/>
      <c r="F144" s="117" t="s">
        <v>262</v>
      </c>
      <c r="G144" s="120" t="s">
        <v>480</v>
      </c>
      <c r="H144" s="156">
        <v>43830</v>
      </c>
      <c r="I144" s="153">
        <v>67563571</v>
      </c>
      <c r="J144" s="146">
        <v>2015</v>
      </c>
      <c r="K144" s="154">
        <v>44013</v>
      </c>
      <c r="L144" s="133">
        <v>43952</v>
      </c>
      <c r="M144" s="148"/>
      <c r="N144" s="149" t="s">
        <v>596</v>
      </c>
      <c r="O144" s="150">
        <v>5020</v>
      </c>
      <c r="P144" s="57">
        <v>43847</v>
      </c>
      <c r="Q144" s="57" t="s">
        <v>30</v>
      </c>
      <c r="R144" s="57" t="s">
        <v>30</v>
      </c>
      <c r="S144" s="34" t="s">
        <v>30</v>
      </c>
      <c r="T144" s="57">
        <v>43860</v>
      </c>
      <c r="U144" s="57">
        <v>43889</v>
      </c>
      <c r="V144" s="163">
        <v>43503</v>
      </c>
      <c r="W144" s="137">
        <f t="shared" si="60"/>
        <v>44212</v>
      </c>
      <c r="X144" s="57" t="str">
        <f t="shared" si="61"/>
        <v>NC</v>
      </c>
      <c r="Y144" s="57" t="str">
        <f t="shared" si="62"/>
        <v>NC</v>
      </c>
      <c r="Z144" s="57" t="str">
        <f t="shared" si="63"/>
        <v>NC</v>
      </c>
      <c r="AA144" s="57">
        <f t="shared" si="64"/>
        <v>44225</v>
      </c>
      <c r="AB144" s="57">
        <f t="shared" si="65"/>
        <v>44254</v>
      </c>
      <c r="AC144" s="57">
        <f t="shared" si="66"/>
        <v>44233</v>
      </c>
      <c r="AE144" s="123">
        <f t="shared" ca="1" si="67"/>
        <v>-1626</v>
      </c>
      <c r="AF144" s="123" t="str">
        <f t="shared" si="68"/>
        <v>NC</v>
      </c>
      <c r="AG144" s="123" t="str">
        <f t="shared" si="69"/>
        <v>NC</v>
      </c>
      <c r="AH144" s="123" t="str">
        <f t="shared" si="70"/>
        <v>NC</v>
      </c>
      <c r="AI144" s="123">
        <f t="shared" ca="1" si="71"/>
        <v>-1613</v>
      </c>
      <c r="AJ144" s="123">
        <f t="shared" ca="1" si="72"/>
        <v>-1584</v>
      </c>
      <c r="AK144" s="123">
        <f t="shared" ca="1" si="73"/>
        <v>-1605</v>
      </c>
      <c r="AL144" s="138"/>
      <c r="AM144" s="151">
        <f t="shared" si="74"/>
        <v>1.8130147492907707E-2</v>
      </c>
      <c r="AN144" s="152"/>
      <c r="AP144" s="124" t="s">
        <v>470</v>
      </c>
      <c r="AQ144" s="141" t="s">
        <v>643</v>
      </c>
      <c r="AS144" s="143" t="s">
        <v>1243</v>
      </c>
      <c r="AT144" s="143" t="s">
        <v>1246</v>
      </c>
      <c r="AU144" s="143" t="s">
        <v>1245</v>
      </c>
    </row>
    <row r="145" spans="1:47" s="124" customFormat="1" ht="14.4" customHeight="1" x14ac:dyDescent="0.3">
      <c r="A145" s="121" t="s">
        <v>11</v>
      </c>
      <c r="B145" s="117" t="s">
        <v>1085</v>
      </c>
      <c r="C145" s="121" t="s">
        <v>530</v>
      </c>
      <c r="D145" s="165" t="s">
        <v>46</v>
      </c>
      <c r="E145" s="165"/>
      <c r="F145" s="117" t="s">
        <v>710</v>
      </c>
      <c r="G145" s="120" t="s">
        <v>481</v>
      </c>
      <c r="H145" s="156">
        <v>43830</v>
      </c>
      <c r="I145" s="153">
        <v>67563571</v>
      </c>
      <c r="J145" s="146">
        <v>2015</v>
      </c>
      <c r="K145" s="154">
        <v>43983</v>
      </c>
      <c r="L145" s="133">
        <v>43952</v>
      </c>
      <c r="M145" s="148"/>
      <c r="N145" s="149" t="s">
        <v>596</v>
      </c>
      <c r="O145" s="150">
        <v>4786</v>
      </c>
      <c r="P145" s="57">
        <v>43847</v>
      </c>
      <c r="Q145" s="57" t="s">
        <v>30</v>
      </c>
      <c r="R145" s="57" t="s">
        <v>30</v>
      </c>
      <c r="S145" s="34" t="s">
        <v>30</v>
      </c>
      <c r="T145" s="57">
        <v>43860</v>
      </c>
      <c r="U145" s="57">
        <v>43889</v>
      </c>
      <c r="V145" s="163">
        <v>43503</v>
      </c>
      <c r="W145" s="137">
        <f t="shared" si="60"/>
        <v>44212</v>
      </c>
      <c r="X145" s="57" t="str">
        <f t="shared" si="61"/>
        <v>NC</v>
      </c>
      <c r="Y145" s="57" t="str">
        <f t="shared" si="62"/>
        <v>NC</v>
      </c>
      <c r="Z145" s="57" t="str">
        <f t="shared" si="63"/>
        <v>NC</v>
      </c>
      <c r="AA145" s="57">
        <f t="shared" si="64"/>
        <v>44225</v>
      </c>
      <c r="AB145" s="57">
        <f t="shared" si="65"/>
        <v>44254</v>
      </c>
      <c r="AC145" s="57">
        <f t="shared" si="66"/>
        <v>44233</v>
      </c>
      <c r="AE145" s="123">
        <f t="shared" ca="1" si="67"/>
        <v>-1626</v>
      </c>
      <c r="AF145" s="123" t="str">
        <f t="shared" si="68"/>
        <v>NC</v>
      </c>
      <c r="AG145" s="123" t="str">
        <f t="shared" si="69"/>
        <v>NC</v>
      </c>
      <c r="AH145" s="123" t="str">
        <f t="shared" si="70"/>
        <v>NC</v>
      </c>
      <c r="AI145" s="123">
        <f t="shared" ca="1" si="71"/>
        <v>-1613</v>
      </c>
      <c r="AJ145" s="123">
        <f t="shared" ca="1" si="72"/>
        <v>-1584</v>
      </c>
      <c r="AK145" s="123">
        <f t="shared" ca="1" si="73"/>
        <v>-1605</v>
      </c>
      <c r="AL145" s="138"/>
      <c r="AM145" s="151">
        <f t="shared" si="74"/>
        <v>1.8130147492907707E-2</v>
      </c>
      <c r="AN145" s="152"/>
      <c r="AP145" s="124" t="s">
        <v>470</v>
      </c>
      <c r="AQ145" s="141" t="s">
        <v>643</v>
      </c>
      <c r="AS145" s="143" t="s">
        <v>1243</v>
      </c>
      <c r="AT145" s="143" t="s">
        <v>1246</v>
      </c>
      <c r="AU145" s="143" t="s">
        <v>1245</v>
      </c>
    </row>
    <row r="146" spans="1:47" s="124" customFormat="1" ht="14.4" customHeight="1" x14ac:dyDescent="0.3">
      <c r="A146" s="121" t="s">
        <v>12</v>
      </c>
      <c r="B146" s="117" t="s">
        <v>1085</v>
      </c>
      <c r="C146" s="121" t="s">
        <v>530</v>
      </c>
      <c r="D146" s="123" t="s">
        <v>46</v>
      </c>
      <c r="E146" s="123"/>
      <c r="F146" s="117" t="s">
        <v>263</v>
      </c>
      <c r="G146" s="120" t="s">
        <v>482</v>
      </c>
      <c r="H146" s="156">
        <v>43830</v>
      </c>
      <c r="I146" s="153">
        <v>67563571</v>
      </c>
      <c r="J146" s="146">
        <v>2015</v>
      </c>
      <c r="K146" s="154">
        <v>43983</v>
      </c>
      <c r="L146" s="133">
        <v>43952</v>
      </c>
      <c r="M146" s="148"/>
      <c r="N146" s="149" t="s">
        <v>596</v>
      </c>
      <c r="O146" s="150">
        <v>4811</v>
      </c>
      <c r="P146" s="57">
        <v>43847</v>
      </c>
      <c r="Q146" s="57" t="s">
        <v>30</v>
      </c>
      <c r="R146" s="57" t="s">
        <v>30</v>
      </c>
      <c r="S146" s="34" t="s">
        <v>30</v>
      </c>
      <c r="T146" s="57">
        <v>43860</v>
      </c>
      <c r="U146" s="57">
        <v>43889</v>
      </c>
      <c r="V146" s="163">
        <v>43503</v>
      </c>
      <c r="W146" s="137">
        <f t="shared" ref="W146:W177" si="75">IF(P146="NC","NC",IF(P146="","erreur",P146+365))</f>
        <v>44212</v>
      </c>
      <c r="X146" s="57" t="str">
        <f t="shared" si="61"/>
        <v>NC</v>
      </c>
      <c r="Y146" s="57" t="str">
        <f t="shared" si="62"/>
        <v>NC</v>
      </c>
      <c r="Z146" s="57" t="str">
        <f t="shared" si="63"/>
        <v>NC</v>
      </c>
      <c r="AA146" s="57">
        <f t="shared" si="64"/>
        <v>44225</v>
      </c>
      <c r="AB146" s="57">
        <f t="shared" si="65"/>
        <v>44254</v>
      </c>
      <c r="AC146" s="57">
        <f t="shared" si="66"/>
        <v>44233</v>
      </c>
      <c r="AE146" s="123">
        <f t="shared" ca="1" si="67"/>
        <v>-1626</v>
      </c>
      <c r="AF146" s="123" t="str">
        <f t="shared" si="68"/>
        <v>NC</v>
      </c>
      <c r="AG146" s="123" t="str">
        <f t="shared" si="69"/>
        <v>NC</v>
      </c>
      <c r="AH146" s="123" t="str">
        <f t="shared" si="70"/>
        <v>NC</v>
      </c>
      <c r="AI146" s="123">
        <f t="shared" ca="1" si="71"/>
        <v>-1613</v>
      </c>
      <c r="AJ146" s="123">
        <f t="shared" ca="1" si="72"/>
        <v>-1584</v>
      </c>
      <c r="AK146" s="123">
        <f t="shared" ca="1" si="73"/>
        <v>-1605</v>
      </c>
      <c r="AL146" s="138"/>
      <c r="AM146" s="151">
        <f t="shared" si="74"/>
        <v>1.8130147492907707E-2</v>
      </c>
      <c r="AN146" s="152"/>
      <c r="AP146" s="124" t="s">
        <v>470</v>
      </c>
      <c r="AQ146" s="141" t="s">
        <v>643</v>
      </c>
      <c r="AS146" s="143" t="s">
        <v>1243</v>
      </c>
      <c r="AT146" s="143" t="s">
        <v>1246</v>
      </c>
      <c r="AU146" s="143" t="s">
        <v>1245</v>
      </c>
    </row>
    <row r="147" spans="1:47" s="124" customFormat="1" ht="14.4" customHeight="1" x14ac:dyDescent="0.3">
      <c r="A147" s="121" t="s">
        <v>13</v>
      </c>
      <c r="B147" s="117" t="s">
        <v>1085</v>
      </c>
      <c r="C147" s="121" t="s">
        <v>530</v>
      </c>
      <c r="D147" s="123" t="s">
        <v>46</v>
      </c>
      <c r="E147" s="123"/>
      <c r="F147" s="117" t="s">
        <v>711</v>
      </c>
      <c r="G147" s="120" t="s">
        <v>483</v>
      </c>
      <c r="H147" s="156">
        <v>43830</v>
      </c>
      <c r="I147" s="153">
        <v>67563571</v>
      </c>
      <c r="J147" s="146">
        <v>2015</v>
      </c>
      <c r="K147" s="154">
        <v>43983</v>
      </c>
      <c r="L147" s="133">
        <v>43952</v>
      </c>
      <c r="M147" s="148"/>
      <c r="N147" s="149" t="s">
        <v>596</v>
      </c>
      <c r="O147" s="150">
        <v>4905</v>
      </c>
      <c r="P147" s="57">
        <v>43847</v>
      </c>
      <c r="Q147" s="57" t="s">
        <v>30</v>
      </c>
      <c r="R147" s="57" t="s">
        <v>30</v>
      </c>
      <c r="S147" s="34" t="s">
        <v>30</v>
      </c>
      <c r="T147" s="57">
        <v>43860</v>
      </c>
      <c r="U147" s="57">
        <v>43889</v>
      </c>
      <c r="V147" s="163">
        <v>43503</v>
      </c>
      <c r="W147" s="137">
        <f t="shared" si="75"/>
        <v>44212</v>
      </c>
      <c r="X147" s="57" t="str">
        <f t="shared" si="61"/>
        <v>NC</v>
      </c>
      <c r="Y147" s="57" t="str">
        <f t="shared" si="62"/>
        <v>NC</v>
      </c>
      <c r="Z147" s="57" t="str">
        <f t="shared" si="63"/>
        <v>NC</v>
      </c>
      <c r="AA147" s="57">
        <f t="shared" si="64"/>
        <v>44225</v>
      </c>
      <c r="AB147" s="57">
        <f t="shared" si="65"/>
        <v>44254</v>
      </c>
      <c r="AC147" s="57">
        <f t="shared" si="66"/>
        <v>44233</v>
      </c>
      <c r="AE147" s="123">
        <f t="shared" ca="1" si="67"/>
        <v>-1626</v>
      </c>
      <c r="AF147" s="123" t="str">
        <f t="shared" si="68"/>
        <v>NC</v>
      </c>
      <c r="AG147" s="123" t="str">
        <f t="shared" si="69"/>
        <v>NC</v>
      </c>
      <c r="AH147" s="123" t="str">
        <f t="shared" si="70"/>
        <v>NC</v>
      </c>
      <c r="AI147" s="123">
        <f t="shared" ca="1" si="71"/>
        <v>-1613</v>
      </c>
      <c r="AJ147" s="123">
        <f t="shared" ca="1" si="72"/>
        <v>-1584</v>
      </c>
      <c r="AK147" s="123">
        <f t="shared" ca="1" si="73"/>
        <v>-1605</v>
      </c>
      <c r="AL147" s="138"/>
      <c r="AM147" s="151">
        <f t="shared" si="74"/>
        <v>1.8130147492907707E-2</v>
      </c>
      <c r="AN147" s="152"/>
      <c r="AP147" s="124" t="s">
        <v>470</v>
      </c>
      <c r="AQ147" s="141" t="s">
        <v>643</v>
      </c>
      <c r="AR147" s="138"/>
      <c r="AS147" s="142" t="s">
        <v>1243</v>
      </c>
      <c r="AT147" s="143" t="s">
        <v>1246</v>
      </c>
      <c r="AU147" s="143" t="s">
        <v>1245</v>
      </c>
    </row>
    <row r="148" spans="1:47" s="124" customFormat="1" x14ac:dyDescent="0.3">
      <c r="A148" s="116" t="s">
        <v>378</v>
      </c>
      <c r="B148" s="117" t="s">
        <v>1086</v>
      </c>
      <c r="C148" s="117" t="s">
        <v>530</v>
      </c>
      <c r="D148" s="116" t="s">
        <v>145</v>
      </c>
      <c r="E148" s="116"/>
      <c r="F148" s="117" t="s">
        <v>647</v>
      </c>
      <c r="G148" s="120" t="s">
        <v>984</v>
      </c>
      <c r="H148" s="156">
        <v>43830</v>
      </c>
      <c r="I148" s="161">
        <v>99705464</v>
      </c>
      <c r="J148" s="146">
        <v>2018</v>
      </c>
      <c r="K148" s="132"/>
      <c r="L148" s="158">
        <v>44166</v>
      </c>
      <c r="M148" s="116"/>
      <c r="N148" s="135" t="s">
        <v>596</v>
      </c>
      <c r="O148" s="116"/>
      <c r="P148" s="57">
        <v>43795</v>
      </c>
      <c r="Q148" s="57">
        <v>43886</v>
      </c>
      <c r="R148" s="57" t="s">
        <v>30</v>
      </c>
      <c r="S148" s="34" t="s">
        <v>30</v>
      </c>
      <c r="T148" s="57">
        <v>43796</v>
      </c>
      <c r="U148" s="57">
        <v>43889</v>
      </c>
      <c r="V148" s="34">
        <v>43796</v>
      </c>
      <c r="W148" s="137">
        <f t="shared" si="75"/>
        <v>44160</v>
      </c>
      <c r="X148" s="57">
        <f t="shared" si="61"/>
        <v>44067</v>
      </c>
      <c r="Y148" s="57" t="str">
        <f t="shared" si="62"/>
        <v>NC</v>
      </c>
      <c r="Z148" s="57" t="str">
        <f t="shared" si="63"/>
        <v>NC</v>
      </c>
      <c r="AA148" s="57">
        <f t="shared" si="64"/>
        <v>44161</v>
      </c>
      <c r="AB148" s="57">
        <f t="shared" si="65"/>
        <v>44254</v>
      </c>
      <c r="AC148" s="57">
        <f t="shared" si="66"/>
        <v>44526</v>
      </c>
      <c r="AD148" s="138"/>
      <c r="AE148" s="123">
        <f t="shared" ca="1" si="67"/>
        <v>-1678</v>
      </c>
      <c r="AF148" s="123">
        <f t="shared" ca="1" si="68"/>
        <v>-1771</v>
      </c>
      <c r="AG148" s="123" t="str">
        <f t="shared" si="69"/>
        <v>NC</v>
      </c>
      <c r="AH148" s="123" t="str">
        <f t="shared" si="70"/>
        <v>NC</v>
      </c>
      <c r="AI148" s="123">
        <f t="shared" ca="1" si="71"/>
        <v>-1677</v>
      </c>
      <c r="AJ148" s="123">
        <f t="shared" ca="1" si="72"/>
        <v>-1584</v>
      </c>
      <c r="AK148" s="123">
        <f t="shared" ca="1" si="73"/>
        <v>-1312</v>
      </c>
      <c r="AL148" s="138"/>
      <c r="AM148" s="151">
        <f t="shared" si="74"/>
        <v>9.5308113159102842E-3</v>
      </c>
      <c r="AN148" s="138"/>
      <c r="AO148" s="138"/>
      <c r="AP148" s="138" t="s">
        <v>470</v>
      </c>
      <c r="AQ148" s="141" t="s">
        <v>643</v>
      </c>
      <c r="AS148" s="143" t="s">
        <v>1243</v>
      </c>
      <c r="AT148" s="143" t="s">
        <v>1246</v>
      </c>
      <c r="AU148" s="143" t="s">
        <v>1247</v>
      </c>
    </row>
    <row r="149" spans="1:47" s="124" customFormat="1" ht="14.4" customHeight="1" x14ac:dyDescent="0.3">
      <c r="A149" s="116" t="s">
        <v>727</v>
      </c>
      <c r="B149" s="117" t="s">
        <v>1085</v>
      </c>
      <c r="C149" s="117" t="s">
        <v>530</v>
      </c>
      <c r="D149" s="116" t="s">
        <v>145</v>
      </c>
      <c r="E149" s="116"/>
      <c r="F149" s="117" t="s">
        <v>731</v>
      </c>
      <c r="G149" s="120" t="s">
        <v>892</v>
      </c>
      <c r="H149" s="156">
        <v>43830</v>
      </c>
      <c r="I149" s="145">
        <v>67563571</v>
      </c>
      <c r="J149" s="120">
        <v>2013</v>
      </c>
      <c r="K149" s="132"/>
      <c r="L149" s="158">
        <v>44075</v>
      </c>
      <c r="M149" s="116"/>
      <c r="N149" s="135" t="s">
        <v>596</v>
      </c>
      <c r="O149" s="116"/>
      <c r="P149" s="57">
        <v>43796</v>
      </c>
      <c r="Q149" s="57" t="s">
        <v>30</v>
      </c>
      <c r="R149" s="57" t="s">
        <v>30</v>
      </c>
      <c r="S149" s="34" t="s">
        <v>30</v>
      </c>
      <c r="T149" s="57"/>
      <c r="U149" s="57"/>
      <c r="V149" s="34"/>
      <c r="W149" s="137">
        <f t="shared" si="75"/>
        <v>44161</v>
      </c>
      <c r="X149" s="57" t="str">
        <f t="shared" si="61"/>
        <v>NC</v>
      </c>
      <c r="Y149" s="57" t="str">
        <f t="shared" si="62"/>
        <v>NC</v>
      </c>
      <c r="Z149" s="57" t="str">
        <f t="shared" si="63"/>
        <v>NC</v>
      </c>
      <c r="AA149" s="57" t="str">
        <f t="shared" si="64"/>
        <v>erreur</v>
      </c>
      <c r="AB149" s="57" t="str">
        <f t="shared" si="65"/>
        <v>erreur</v>
      </c>
      <c r="AC149" s="57" t="str">
        <f t="shared" si="66"/>
        <v>erreur</v>
      </c>
      <c r="AD149" s="138"/>
      <c r="AE149" s="123">
        <f t="shared" ca="1" si="67"/>
        <v>-1677</v>
      </c>
      <c r="AF149" s="123" t="str">
        <f t="shared" si="68"/>
        <v>NC</v>
      </c>
      <c r="AG149" s="123" t="str">
        <f t="shared" si="69"/>
        <v>NC</v>
      </c>
      <c r="AH149" s="123" t="str">
        <f t="shared" si="70"/>
        <v>NC</v>
      </c>
      <c r="AI149" s="123" t="str">
        <f t="shared" si="71"/>
        <v>erreur</v>
      </c>
      <c r="AJ149" s="123" t="str">
        <f t="shared" si="72"/>
        <v>erreur</v>
      </c>
      <c r="AK149" s="123" t="str">
        <f t="shared" si="73"/>
        <v>erreur</v>
      </c>
      <c r="AL149" s="138"/>
      <c r="AM149" s="139">
        <f t="shared" si="74"/>
        <v>2.5911326674413024E-2</v>
      </c>
      <c r="AN149" s="138"/>
      <c r="AO149" s="138"/>
      <c r="AP149" s="138" t="s">
        <v>735</v>
      </c>
      <c r="AQ149" s="141" t="s">
        <v>643</v>
      </c>
      <c r="AR149" s="138"/>
      <c r="AS149" s="142" t="s">
        <v>1243</v>
      </c>
      <c r="AT149" s="143" t="s">
        <v>1246</v>
      </c>
      <c r="AU149" s="143" t="s">
        <v>1245</v>
      </c>
    </row>
    <row r="150" spans="1:47" s="124" customFormat="1" ht="14.4" customHeight="1" x14ac:dyDescent="0.3">
      <c r="A150" s="116" t="s">
        <v>728</v>
      </c>
      <c r="B150" s="117" t="s">
        <v>1085</v>
      </c>
      <c r="C150" s="117" t="s">
        <v>530</v>
      </c>
      <c r="D150" s="116" t="s">
        <v>145</v>
      </c>
      <c r="E150" s="116"/>
      <c r="F150" s="117" t="s">
        <v>732</v>
      </c>
      <c r="G150" s="120" t="s">
        <v>893</v>
      </c>
      <c r="H150" s="156">
        <v>43830</v>
      </c>
      <c r="I150" s="145">
        <v>67563571</v>
      </c>
      <c r="J150" s="120">
        <v>2013</v>
      </c>
      <c r="K150" s="132"/>
      <c r="L150" s="158">
        <v>43831</v>
      </c>
      <c r="M150" s="116"/>
      <c r="N150" s="135" t="s">
        <v>596</v>
      </c>
      <c r="O150" s="116"/>
      <c r="P150" s="57">
        <v>43819</v>
      </c>
      <c r="Q150" s="57" t="s">
        <v>30</v>
      </c>
      <c r="R150" s="57" t="s">
        <v>30</v>
      </c>
      <c r="S150" s="34" t="s">
        <v>30</v>
      </c>
      <c r="T150" s="57"/>
      <c r="U150" s="57"/>
      <c r="V150" s="34"/>
      <c r="W150" s="137">
        <f t="shared" si="75"/>
        <v>44184</v>
      </c>
      <c r="X150" s="57" t="str">
        <f t="shared" si="61"/>
        <v>NC</v>
      </c>
      <c r="Y150" s="57" t="str">
        <f t="shared" si="62"/>
        <v>NC</v>
      </c>
      <c r="Z150" s="57" t="str">
        <f t="shared" si="63"/>
        <v>NC</v>
      </c>
      <c r="AA150" s="57" t="str">
        <f t="shared" si="64"/>
        <v>erreur</v>
      </c>
      <c r="AB150" s="57" t="str">
        <f t="shared" si="65"/>
        <v>erreur</v>
      </c>
      <c r="AC150" s="57" t="str">
        <f t="shared" si="66"/>
        <v>erreur</v>
      </c>
      <c r="AD150" s="138"/>
      <c r="AE150" s="123">
        <f t="shared" ca="1" si="67"/>
        <v>-1654</v>
      </c>
      <c r="AF150" s="123" t="str">
        <f t="shared" si="68"/>
        <v>NC</v>
      </c>
      <c r="AG150" s="123" t="str">
        <f t="shared" si="69"/>
        <v>NC</v>
      </c>
      <c r="AH150" s="123" t="str">
        <f t="shared" si="70"/>
        <v>NC</v>
      </c>
      <c r="AI150" s="123" t="str">
        <f t="shared" si="71"/>
        <v>erreur</v>
      </c>
      <c r="AJ150" s="123" t="str">
        <f t="shared" si="72"/>
        <v>erreur</v>
      </c>
      <c r="AK150" s="123" t="str">
        <f t="shared" si="73"/>
        <v>erreur</v>
      </c>
      <c r="AL150" s="138"/>
      <c r="AM150" s="139">
        <f t="shared" si="74"/>
        <v>2.5911326674413024E-2</v>
      </c>
      <c r="AN150" s="138"/>
      <c r="AO150" s="138"/>
      <c r="AP150" s="138" t="s">
        <v>735</v>
      </c>
      <c r="AQ150" s="141" t="s">
        <v>643</v>
      </c>
      <c r="AR150" s="138"/>
      <c r="AS150" s="142" t="s">
        <v>1243</v>
      </c>
      <c r="AT150" s="143" t="s">
        <v>1246</v>
      </c>
      <c r="AU150" s="143" t="s">
        <v>1245</v>
      </c>
    </row>
    <row r="151" spans="1:47" s="124" customFormat="1" ht="14.4" customHeight="1" x14ac:dyDescent="0.3">
      <c r="A151" s="116" t="s">
        <v>729</v>
      </c>
      <c r="B151" s="116" t="s">
        <v>1087</v>
      </c>
      <c r="C151" s="117" t="s">
        <v>530</v>
      </c>
      <c r="D151" s="116" t="s">
        <v>145</v>
      </c>
      <c r="E151" s="116"/>
      <c r="F151" s="117" t="s">
        <v>733</v>
      </c>
      <c r="G151" s="120" t="s">
        <v>880</v>
      </c>
      <c r="H151" s="156">
        <v>43830</v>
      </c>
      <c r="I151" s="145">
        <v>67563571</v>
      </c>
      <c r="J151" s="120">
        <v>2017</v>
      </c>
      <c r="K151" s="132"/>
      <c r="L151" s="158">
        <v>44075</v>
      </c>
      <c r="M151" s="116"/>
      <c r="N151" s="135" t="s">
        <v>596</v>
      </c>
      <c r="O151" s="116"/>
      <c r="P151" s="57">
        <v>43790</v>
      </c>
      <c r="Q151" s="57" t="s">
        <v>30</v>
      </c>
      <c r="R151" s="57" t="s">
        <v>30</v>
      </c>
      <c r="S151" s="34" t="s">
        <v>30</v>
      </c>
      <c r="T151" s="57">
        <v>43795</v>
      </c>
      <c r="U151" s="57">
        <v>43889</v>
      </c>
      <c r="V151" s="34">
        <v>43795</v>
      </c>
      <c r="W151" s="137">
        <f t="shared" si="75"/>
        <v>44155</v>
      </c>
      <c r="X151" s="57" t="str">
        <f t="shared" si="61"/>
        <v>NC</v>
      </c>
      <c r="Y151" s="57" t="str">
        <f t="shared" si="62"/>
        <v>NC</v>
      </c>
      <c r="Z151" s="57" t="str">
        <f t="shared" si="63"/>
        <v>NC</v>
      </c>
      <c r="AA151" s="57">
        <f t="shared" si="64"/>
        <v>44160</v>
      </c>
      <c r="AB151" s="57">
        <f t="shared" si="65"/>
        <v>44254</v>
      </c>
      <c r="AC151" s="57">
        <f t="shared" si="66"/>
        <v>44525</v>
      </c>
      <c r="AD151" s="138"/>
      <c r="AE151" s="123">
        <f t="shared" ca="1" si="67"/>
        <v>-1683</v>
      </c>
      <c r="AF151" s="123" t="str">
        <f t="shared" si="68"/>
        <v>NC</v>
      </c>
      <c r="AG151" s="123" t="str">
        <f t="shared" si="69"/>
        <v>NC</v>
      </c>
      <c r="AH151" s="123" t="str">
        <f t="shared" si="70"/>
        <v>NC</v>
      </c>
      <c r="AI151" s="123">
        <f t="shared" ca="1" si="71"/>
        <v>-1678</v>
      </c>
      <c r="AJ151" s="123">
        <f t="shared" ca="1" si="72"/>
        <v>-1584</v>
      </c>
      <c r="AK151" s="123">
        <f t="shared" ca="1" si="73"/>
        <v>-1313</v>
      </c>
      <c r="AL151" s="138"/>
      <c r="AM151" s="139">
        <f t="shared" si="74"/>
        <v>1.0348968311402388E-2</v>
      </c>
      <c r="AN151" s="138"/>
      <c r="AO151" s="138"/>
      <c r="AP151" s="138" t="s">
        <v>735</v>
      </c>
      <c r="AQ151" s="141" t="s">
        <v>643</v>
      </c>
      <c r="AR151" s="138"/>
      <c r="AS151" s="142" t="s">
        <v>1243</v>
      </c>
      <c r="AT151" s="143" t="s">
        <v>1248</v>
      </c>
      <c r="AU151" s="143" t="s">
        <v>1245</v>
      </c>
    </row>
    <row r="152" spans="1:47" s="124" customFormat="1" ht="14.4" customHeight="1" x14ac:dyDescent="0.3">
      <c r="A152" s="121" t="s">
        <v>157</v>
      </c>
      <c r="B152" s="116" t="s">
        <v>1087</v>
      </c>
      <c r="C152" s="121" t="s">
        <v>530</v>
      </c>
      <c r="D152" s="123" t="s">
        <v>145</v>
      </c>
      <c r="E152" s="123"/>
      <c r="F152" s="117" t="s">
        <v>264</v>
      </c>
      <c r="G152" s="120" t="s">
        <v>705</v>
      </c>
      <c r="H152" s="144">
        <v>43830</v>
      </c>
      <c r="I152" s="153">
        <v>67563571</v>
      </c>
      <c r="J152" s="146">
        <v>2018</v>
      </c>
      <c r="K152" s="154">
        <v>44866</v>
      </c>
      <c r="L152" s="133">
        <v>44166</v>
      </c>
      <c r="M152" s="148"/>
      <c r="N152" s="149" t="s">
        <v>596</v>
      </c>
      <c r="O152" s="150">
        <v>879</v>
      </c>
      <c r="P152" s="57">
        <v>43566</v>
      </c>
      <c r="Q152" s="116" t="s">
        <v>30</v>
      </c>
      <c r="R152" s="116" t="s">
        <v>30</v>
      </c>
      <c r="S152" s="34" t="s">
        <v>30</v>
      </c>
      <c r="T152" s="57">
        <v>43570</v>
      </c>
      <c r="U152" s="57">
        <v>43889</v>
      </c>
      <c r="V152" s="163">
        <v>43572</v>
      </c>
      <c r="W152" s="137">
        <f t="shared" si="75"/>
        <v>43931</v>
      </c>
      <c r="X152" s="57" t="str">
        <f t="shared" si="61"/>
        <v>NC</v>
      </c>
      <c r="Y152" s="57" t="str">
        <f t="shared" si="62"/>
        <v>NC</v>
      </c>
      <c r="Z152" s="57" t="str">
        <f t="shared" si="63"/>
        <v>NC</v>
      </c>
      <c r="AA152" s="57">
        <f t="shared" si="64"/>
        <v>43935</v>
      </c>
      <c r="AB152" s="57">
        <f t="shared" si="65"/>
        <v>44254</v>
      </c>
      <c r="AC152" s="57">
        <f t="shared" si="66"/>
        <v>44302</v>
      </c>
      <c r="AE152" s="123">
        <f t="shared" ca="1" si="67"/>
        <v>-1907</v>
      </c>
      <c r="AF152" s="123" t="str">
        <f t="shared" si="68"/>
        <v>NC</v>
      </c>
      <c r="AG152" s="123" t="str">
        <f t="shared" si="69"/>
        <v>NC</v>
      </c>
      <c r="AH152" s="123" t="str">
        <f t="shared" si="70"/>
        <v>NC</v>
      </c>
      <c r="AI152" s="123">
        <f t="shared" ca="1" si="71"/>
        <v>-1903</v>
      </c>
      <c r="AJ152" s="123">
        <f t="shared" ca="1" si="72"/>
        <v>-1584</v>
      </c>
      <c r="AK152" s="123">
        <f t="shared" ca="1" si="73"/>
        <v>-1536</v>
      </c>
      <c r="AL152" s="138"/>
      <c r="AM152" s="151">
        <f t="shared" si="74"/>
        <v>6.4583787206497307E-3</v>
      </c>
      <c r="AN152" s="152"/>
      <c r="AP152" s="124" t="s">
        <v>470</v>
      </c>
      <c r="AQ152" s="141" t="s">
        <v>643</v>
      </c>
      <c r="AS152" s="143" t="s">
        <v>1243</v>
      </c>
      <c r="AT152" s="143" t="s">
        <v>1248</v>
      </c>
      <c r="AU152" s="143" t="s">
        <v>1245</v>
      </c>
    </row>
    <row r="153" spans="1:47" s="124" customFormat="1" ht="14.4" customHeight="1" x14ac:dyDescent="0.3">
      <c r="A153" s="121" t="s">
        <v>158</v>
      </c>
      <c r="B153" s="116" t="s">
        <v>1087</v>
      </c>
      <c r="C153" s="121" t="s">
        <v>530</v>
      </c>
      <c r="D153" s="123" t="s">
        <v>357</v>
      </c>
      <c r="E153" s="123"/>
      <c r="F153" s="117" t="s">
        <v>265</v>
      </c>
      <c r="G153" s="120" t="s">
        <v>703</v>
      </c>
      <c r="H153" s="144">
        <v>43830</v>
      </c>
      <c r="I153" s="153">
        <v>67563571</v>
      </c>
      <c r="J153" s="146">
        <v>2018</v>
      </c>
      <c r="K153" s="154">
        <v>44866</v>
      </c>
      <c r="L153" s="133">
        <v>43891</v>
      </c>
      <c r="M153" s="148"/>
      <c r="N153" s="149" t="s">
        <v>596</v>
      </c>
      <c r="O153" s="150">
        <v>910</v>
      </c>
      <c r="P153" s="57">
        <v>43566</v>
      </c>
      <c r="Q153" s="116" t="s">
        <v>30</v>
      </c>
      <c r="R153" s="116" t="s">
        <v>30</v>
      </c>
      <c r="S153" s="34" t="s">
        <v>30</v>
      </c>
      <c r="T153" s="57">
        <v>43570</v>
      </c>
      <c r="U153" s="57">
        <v>43889</v>
      </c>
      <c r="V153" s="163">
        <v>43573</v>
      </c>
      <c r="W153" s="137">
        <f t="shared" si="75"/>
        <v>43931</v>
      </c>
      <c r="X153" s="57" t="str">
        <f t="shared" si="61"/>
        <v>NC</v>
      </c>
      <c r="Y153" s="57" t="str">
        <f t="shared" si="62"/>
        <v>NC</v>
      </c>
      <c r="Z153" s="57" t="str">
        <f t="shared" si="63"/>
        <v>NC</v>
      </c>
      <c r="AA153" s="57">
        <f t="shared" si="64"/>
        <v>43935</v>
      </c>
      <c r="AB153" s="57">
        <f t="shared" si="65"/>
        <v>44254</v>
      </c>
      <c r="AC153" s="57">
        <f t="shared" si="66"/>
        <v>44303</v>
      </c>
      <c r="AE153" s="123">
        <f t="shared" ca="1" si="67"/>
        <v>-1907</v>
      </c>
      <c r="AF153" s="123" t="str">
        <f t="shared" si="68"/>
        <v>NC</v>
      </c>
      <c r="AG153" s="123" t="str">
        <f t="shared" si="69"/>
        <v>NC</v>
      </c>
      <c r="AH153" s="123" t="str">
        <f t="shared" si="70"/>
        <v>NC</v>
      </c>
      <c r="AI153" s="123">
        <f t="shared" ca="1" si="71"/>
        <v>-1903</v>
      </c>
      <c r="AJ153" s="123">
        <f t="shared" ca="1" si="72"/>
        <v>-1584</v>
      </c>
      <c r="AK153" s="123">
        <f t="shared" ca="1" si="73"/>
        <v>-1535</v>
      </c>
      <c r="AL153" s="138"/>
      <c r="AM153" s="151">
        <f t="shared" si="74"/>
        <v>6.4583787206497307E-3</v>
      </c>
      <c r="AN153" s="152"/>
      <c r="AP153" s="124" t="s">
        <v>470</v>
      </c>
      <c r="AQ153" s="141" t="s">
        <v>643</v>
      </c>
      <c r="AS153" s="143" t="s">
        <v>1243</v>
      </c>
      <c r="AT153" s="143" t="s">
        <v>1248</v>
      </c>
      <c r="AU153" s="143" t="s">
        <v>1245</v>
      </c>
    </row>
    <row r="154" spans="1:47" s="124" customFormat="1" ht="14.4" customHeight="1" x14ac:dyDescent="0.3">
      <c r="A154" s="121" t="s">
        <v>159</v>
      </c>
      <c r="B154" s="116" t="s">
        <v>1087</v>
      </c>
      <c r="C154" s="121" t="s">
        <v>530</v>
      </c>
      <c r="D154" s="123" t="s">
        <v>357</v>
      </c>
      <c r="E154" s="123"/>
      <c r="F154" s="117" t="s">
        <v>266</v>
      </c>
      <c r="G154" s="120" t="s">
        <v>704</v>
      </c>
      <c r="H154" s="144">
        <v>43830</v>
      </c>
      <c r="I154" s="153">
        <v>67563571</v>
      </c>
      <c r="J154" s="146">
        <v>2018</v>
      </c>
      <c r="K154" s="154">
        <v>44866</v>
      </c>
      <c r="L154" s="133">
        <v>43891</v>
      </c>
      <c r="M154" s="148"/>
      <c r="N154" s="149" t="s">
        <v>596</v>
      </c>
      <c r="O154" s="150">
        <v>827</v>
      </c>
      <c r="P154" s="57">
        <v>43566</v>
      </c>
      <c r="Q154" s="116" t="s">
        <v>30</v>
      </c>
      <c r="R154" s="116" t="s">
        <v>30</v>
      </c>
      <c r="S154" s="34" t="s">
        <v>30</v>
      </c>
      <c r="T154" s="57">
        <v>43570</v>
      </c>
      <c r="U154" s="57">
        <v>43889</v>
      </c>
      <c r="V154" s="166">
        <v>43572</v>
      </c>
      <c r="W154" s="137">
        <f t="shared" si="75"/>
        <v>43931</v>
      </c>
      <c r="X154" s="57" t="str">
        <f t="shared" si="61"/>
        <v>NC</v>
      </c>
      <c r="Y154" s="57" t="str">
        <f t="shared" si="62"/>
        <v>NC</v>
      </c>
      <c r="Z154" s="57" t="str">
        <f t="shared" si="63"/>
        <v>NC</v>
      </c>
      <c r="AA154" s="57">
        <f t="shared" si="64"/>
        <v>43935</v>
      </c>
      <c r="AB154" s="57">
        <f t="shared" si="65"/>
        <v>44254</v>
      </c>
      <c r="AC154" s="57">
        <f t="shared" si="66"/>
        <v>44302</v>
      </c>
      <c r="AE154" s="123">
        <f t="shared" ca="1" si="67"/>
        <v>-1907</v>
      </c>
      <c r="AF154" s="123" t="str">
        <f t="shared" si="68"/>
        <v>NC</v>
      </c>
      <c r="AG154" s="123" t="str">
        <f t="shared" si="69"/>
        <v>NC</v>
      </c>
      <c r="AH154" s="123" t="str">
        <f t="shared" si="70"/>
        <v>NC</v>
      </c>
      <c r="AI154" s="123">
        <f t="shared" ca="1" si="71"/>
        <v>-1903</v>
      </c>
      <c r="AJ154" s="123">
        <f t="shared" ca="1" si="72"/>
        <v>-1584</v>
      </c>
      <c r="AK154" s="123">
        <f t="shared" ca="1" si="73"/>
        <v>-1536</v>
      </c>
      <c r="AL154" s="138"/>
      <c r="AM154" s="151">
        <f t="shared" si="74"/>
        <v>6.4583787206497307E-3</v>
      </c>
      <c r="AN154" s="152"/>
      <c r="AP154" s="124" t="s">
        <v>470</v>
      </c>
      <c r="AQ154" s="141" t="s">
        <v>643</v>
      </c>
      <c r="AS154" s="143" t="s">
        <v>1243</v>
      </c>
      <c r="AT154" s="143" t="s">
        <v>1248</v>
      </c>
      <c r="AU154" s="143" t="s">
        <v>1245</v>
      </c>
    </row>
    <row r="155" spans="1:47" s="124" customFormat="1" ht="14.4" customHeight="1" x14ac:dyDescent="0.3">
      <c r="A155" s="121" t="s">
        <v>42</v>
      </c>
      <c r="B155" s="117" t="s">
        <v>1088</v>
      </c>
      <c r="C155" s="121" t="s">
        <v>531</v>
      </c>
      <c r="D155" s="123" t="s">
        <v>357</v>
      </c>
      <c r="E155" s="123"/>
      <c r="F155" s="117" t="s">
        <v>268</v>
      </c>
      <c r="G155" s="99" t="s">
        <v>458</v>
      </c>
      <c r="H155" s="144">
        <v>43830</v>
      </c>
      <c r="I155" s="153">
        <v>99705464</v>
      </c>
      <c r="J155" s="146">
        <v>2005</v>
      </c>
      <c r="K155" s="147" t="s">
        <v>609</v>
      </c>
      <c r="L155" s="133">
        <v>43891</v>
      </c>
      <c r="M155" s="148"/>
      <c r="N155" s="149" t="s">
        <v>596</v>
      </c>
      <c r="O155" s="150"/>
      <c r="P155" s="57">
        <v>43698</v>
      </c>
      <c r="Q155" s="57">
        <v>43860</v>
      </c>
      <c r="R155" s="57" t="s">
        <v>30</v>
      </c>
      <c r="S155" s="34" t="s">
        <v>30</v>
      </c>
      <c r="T155" s="57">
        <v>43860</v>
      </c>
      <c r="U155" s="57">
        <v>43889</v>
      </c>
      <c r="V155" s="163">
        <v>43444</v>
      </c>
      <c r="W155" s="137">
        <f t="shared" si="75"/>
        <v>44063</v>
      </c>
      <c r="X155" s="57">
        <f t="shared" si="61"/>
        <v>44041</v>
      </c>
      <c r="Y155" s="57" t="str">
        <f t="shared" si="62"/>
        <v>NC</v>
      </c>
      <c r="Z155" s="57" t="str">
        <f t="shared" si="63"/>
        <v>NC</v>
      </c>
      <c r="AA155" s="57">
        <f t="shared" si="64"/>
        <v>44225</v>
      </c>
      <c r="AB155" s="57">
        <f t="shared" si="65"/>
        <v>44254</v>
      </c>
      <c r="AC155" s="57">
        <f t="shared" si="66"/>
        <v>44174</v>
      </c>
      <c r="AE155" s="123">
        <f t="shared" ca="1" si="67"/>
        <v>-1775</v>
      </c>
      <c r="AF155" s="123">
        <f t="shared" ca="1" si="68"/>
        <v>-1797</v>
      </c>
      <c r="AG155" s="123" t="str">
        <f t="shared" si="69"/>
        <v>NC</v>
      </c>
      <c r="AH155" s="123" t="str">
        <f t="shared" si="70"/>
        <v>NC</v>
      </c>
      <c r="AI155" s="123">
        <f t="shared" ca="1" si="71"/>
        <v>-1613</v>
      </c>
      <c r="AJ155" s="123">
        <f t="shared" ca="1" si="72"/>
        <v>-1584</v>
      </c>
      <c r="AK155" s="123">
        <f t="shared" ca="1" si="73"/>
        <v>-1664</v>
      </c>
      <c r="AL155" s="138"/>
      <c r="AM155" s="151">
        <f t="shared" si="74"/>
        <v>8.4169695115203988E-2</v>
      </c>
      <c r="AN155" s="152"/>
      <c r="AP155" s="124" t="s">
        <v>470</v>
      </c>
      <c r="AQ155" s="141" t="s">
        <v>643</v>
      </c>
      <c r="AS155" s="143" t="s">
        <v>1243</v>
      </c>
      <c r="AT155" s="143" t="s">
        <v>1249</v>
      </c>
      <c r="AU155" s="143" t="s">
        <v>1247</v>
      </c>
    </row>
    <row r="156" spans="1:47" s="124" customFormat="1" ht="14.4" customHeight="1" x14ac:dyDescent="0.3">
      <c r="A156" s="26" t="s">
        <v>200</v>
      </c>
      <c r="B156" s="26" t="s">
        <v>1508</v>
      </c>
      <c r="C156" s="121" t="s">
        <v>531</v>
      </c>
      <c r="D156" s="116" t="s">
        <v>46</v>
      </c>
      <c r="E156" s="116"/>
      <c r="F156" s="117" t="s">
        <v>347</v>
      </c>
      <c r="G156" s="120" t="s">
        <v>887</v>
      </c>
      <c r="H156" s="144">
        <v>43830</v>
      </c>
      <c r="I156" s="130">
        <v>67563571</v>
      </c>
      <c r="J156" s="131">
        <v>2012</v>
      </c>
      <c r="K156" s="147" t="s">
        <v>609</v>
      </c>
      <c r="L156" s="133">
        <v>43952</v>
      </c>
      <c r="M156" s="134"/>
      <c r="N156" s="149" t="s">
        <v>596</v>
      </c>
      <c r="O156" s="136">
        <v>4553</v>
      </c>
      <c r="P156" s="57">
        <v>43801</v>
      </c>
      <c r="Q156" s="116" t="s">
        <v>30</v>
      </c>
      <c r="R156" s="57" t="s">
        <v>30</v>
      </c>
      <c r="S156" s="34" t="s">
        <v>30</v>
      </c>
      <c r="T156" s="57">
        <v>43804</v>
      </c>
      <c r="U156" s="57">
        <v>43889</v>
      </c>
      <c r="V156" s="57">
        <v>43804</v>
      </c>
      <c r="W156" s="137">
        <f t="shared" si="75"/>
        <v>44166</v>
      </c>
      <c r="X156" s="57" t="str">
        <f t="shared" si="61"/>
        <v>NC</v>
      </c>
      <c r="Y156" s="57" t="str">
        <f t="shared" si="62"/>
        <v>NC</v>
      </c>
      <c r="Z156" s="57" t="str">
        <f t="shared" si="63"/>
        <v>NC</v>
      </c>
      <c r="AA156" s="57">
        <f t="shared" si="64"/>
        <v>44169</v>
      </c>
      <c r="AB156" s="57">
        <f t="shared" si="65"/>
        <v>44254</v>
      </c>
      <c r="AC156" s="57">
        <f t="shared" si="66"/>
        <v>44534</v>
      </c>
      <c r="AE156" s="123">
        <f t="shared" ca="1" si="67"/>
        <v>-1672</v>
      </c>
      <c r="AF156" s="123" t="str">
        <f t="shared" si="68"/>
        <v>NC</v>
      </c>
      <c r="AG156" s="123" t="str">
        <f t="shared" si="69"/>
        <v>NC</v>
      </c>
      <c r="AH156" s="123" t="str">
        <f t="shared" si="70"/>
        <v>NC</v>
      </c>
      <c r="AI156" s="123">
        <f t="shared" ca="1" si="71"/>
        <v>-1669</v>
      </c>
      <c r="AJ156" s="123">
        <f t="shared" ca="1" si="72"/>
        <v>-1584</v>
      </c>
      <c r="AK156" s="123">
        <f t="shared" ca="1" si="73"/>
        <v>-1304</v>
      </c>
      <c r="AL156" s="138"/>
      <c r="AM156" s="151">
        <f t="shared" si="74"/>
        <v>2.9801916265165682E-2</v>
      </c>
      <c r="AN156" s="140"/>
      <c r="AP156" s="124" t="s">
        <v>470</v>
      </c>
      <c r="AQ156" s="141" t="s">
        <v>643</v>
      </c>
      <c r="AS156" s="143" t="s">
        <v>1243</v>
      </c>
      <c r="AT156" s="143" t="s">
        <v>1246</v>
      </c>
      <c r="AU156" s="143" t="s">
        <v>1245</v>
      </c>
    </row>
    <row r="157" spans="1:47" s="124" customFormat="1" ht="14.4" customHeight="1" x14ac:dyDescent="0.3">
      <c r="A157" s="116" t="s">
        <v>730</v>
      </c>
      <c r="B157" s="117" t="s">
        <v>1085</v>
      </c>
      <c r="C157" s="117" t="s">
        <v>531</v>
      </c>
      <c r="D157" s="116" t="s">
        <v>145</v>
      </c>
      <c r="E157" s="116"/>
      <c r="F157" s="117" t="s">
        <v>734</v>
      </c>
      <c r="G157" s="120" t="s">
        <v>882</v>
      </c>
      <c r="H157" s="156">
        <v>43830</v>
      </c>
      <c r="I157" s="145">
        <v>67563571</v>
      </c>
      <c r="J157" s="120">
        <v>2012</v>
      </c>
      <c r="K157" s="132"/>
      <c r="L157" s="158">
        <v>43831</v>
      </c>
      <c r="M157" s="116"/>
      <c r="N157" s="135" t="s">
        <v>596</v>
      </c>
      <c r="O157" s="116"/>
      <c r="P157" s="57"/>
      <c r="Q157" s="57" t="s">
        <v>30</v>
      </c>
      <c r="R157" s="57" t="s">
        <v>30</v>
      </c>
      <c r="S157" s="34" t="s">
        <v>30</v>
      </c>
      <c r="T157" s="57"/>
      <c r="U157" s="57"/>
      <c r="V157" s="34"/>
      <c r="W157" s="137" t="str">
        <f t="shared" si="75"/>
        <v>erreur</v>
      </c>
      <c r="X157" s="57" t="str">
        <f t="shared" si="61"/>
        <v>NC</v>
      </c>
      <c r="Y157" s="57" t="str">
        <f t="shared" si="62"/>
        <v>NC</v>
      </c>
      <c r="Z157" s="57" t="str">
        <f t="shared" si="63"/>
        <v>NC</v>
      </c>
      <c r="AA157" s="57" t="str">
        <f t="shared" si="64"/>
        <v>erreur</v>
      </c>
      <c r="AB157" s="57" t="str">
        <f t="shared" si="65"/>
        <v>erreur</v>
      </c>
      <c r="AC157" s="57" t="str">
        <f t="shared" si="66"/>
        <v>erreur</v>
      </c>
      <c r="AD157" s="138"/>
      <c r="AE157" s="123" t="str">
        <f t="shared" si="67"/>
        <v>erreur</v>
      </c>
      <c r="AF157" s="123" t="str">
        <f t="shared" si="68"/>
        <v>NC</v>
      </c>
      <c r="AG157" s="123" t="str">
        <f t="shared" si="69"/>
        <v>NC</v>
      </c>
      <c r="AH157" s="123" t="str">
        <f t="shared" si="70"/>
        <v>NC</v>
      </c>
      <c r="AI157" s="123" t="str">
        <f t="shared" si="71"/>
        <v>erreur</v>
      </c>
      <c r="AJ157" s="123" t="str">
        <f t="shared" si="72"/>
        <v>erreur</v>
      </c>
      <c r="AK157" s="123" t="str">
        <f t="shared" si="73"/>
        <v>erreur</v>
      </c>
      <c r="AL157" s="138"/>
      <c r="AM157" s="139">
        <f t="shared" si="74"/>
        <v>2.9801916265165682E-2</v>
      </c>
      <c r="AN157" s="138"/>
      <c r="AO157" s="138"/>
      <c r="AP157" s="138" t="s">
        <v>735</v>
      </c>
      <c r="AQ157" s="141" t="s">
        <v>643</v>
      </c>
      <c r="AR157" s="138"/>
      <c r="AS157" s="142" t="s">
        <v>1243</v>
      </c>
      <c r="AT157" s="143" t="s">
        <v>1246</v>
      </c>
      <c r="AU157" s="143" t="s">
        <v>1245</v>
      </c>
    </row>
    <row r="158" spans="1:47" s="138" customFormat="1" ht="14.4" customHeight="1" x14ac:dyDescent="0.3">
      <c r="A158" s="125" t="s">
        <v>14</v>
      </c>
      <c r="B158" s="117" t="s">
        <v>1509</v>
      </c>
      <c r="C158" s="121" t="s">
        <v>531</v>
      </c>
      <c r="D158" s="116" t="s">
        <v>46</v>
      </c>
      <c r="E158" s="116"/>
      <c r="F158" s="117" t="s">
        <v>267</v>
      </c>
      <c r="G158" s="120" t="s">
        <v>881</v>
      </c>
      <c r="H158" s="156">
        <v>43830</v>
      </c>
      <c r="I158" s="153">
        <v>67563571</v>
      </c>
      <c r="J158" s="146">
        <v>2014</v>
      </c>
      <c r="K158" s="154">
        <v>43497</v>
      </c>
      <c r="L158" s="133">
        <v>43862</v>
      </c>
      <c r="M158" s="148"/>
      <c r="N158" s="149" t="s">
        <v>596</v>
      </c>
      <c r="O158" s="150">
        <v>3960</v>
      </c>
      <c r="P158" s="57">
        <v>43801</v>
      </c>
      <c r="Q158" s="57" t="s">
        <v>30</v>
      </c>
      <c r="R158" s="57" t="s">
        <v>30</v>
      </c>
      <c r="S158" s="34" t="s">
        <v>30</v>
      </c>
      <c r="T158" s="57">
        <v>43804</v>
      </c>
      <c r="U158" s="57">
        <v>43889</v>
      </c>
      <c r="V158" s="34">
        <v>43804</v>
      </c>
      <c r="W158" s="137">
        <f t="shared" si="75"/>
        <v>44166</v>
      </c>
      <c r="X158" s="57" t="str">
        <f t="shared" si="61"/>
        <v>NC</v>
      </c>
      <c r="Y158" s="57" t="str">
        <f t="shared" si="62"/>
        <v>NC</v>
      </c>
      <c r="Z158" s="57" t="str">
        <f t="shared" si="63"/>
        <v>NC</v>
      </c>
      <c r="AA158" s="57">
        <f t="shared" si="64"/>
        <v>44169</v>
      </c>
      <c r="AB158" s="57">
        <f t="shared" si="65"/>
        <v>44254</v>
      </c>
      <c r="AC158" s="57">
        <f t="shared" si="66"/>
        <v>44534</v>
      </c>
      <c r="AD158" s="124"/>
      <c r="AE158" s="123">
        <f t="shared" ca="1" si="67"/>
        <v>-1672</v>
      </c>
      <c r="AF158" s="123" t="str">
        <f t="shared" si="68"/>
        <v>NC</v>
      </c>
      <c r="AG158" s="123" t="str">
        <f t="shared" si="69"/>
        <v>NC</v>
      </c>
      <c r="AH158" s="123" t="str">
        <f t="shared" si="70"/>
        <v>NC</v>
      </c>
      <c r="AI158" s="123">
        <f t="shared" ca="1" si="71"/>
        <v>-1669</v>
      </c>
      <c r="AJ158" s="123">
        <f t="shared" ca="1" si="72"/>
        <v>-1584</v>
      </c>
      <c r="AK158" s="123">
        <f t="shared" ca="1" si="73"/>
        <v>-1304</v>
      </c>
      <c r="AM158" s="151">
        <f t="shared" si="74"/>
        <v>2.2020737083660365E-2</v>
      </c>
      <c r="AN158" s="152"/>
      <c r="AO158" s="124"/>
      <c r="AP158" s="124" t="s">
        <v>470</v>
      </c>
      <c r="AQ158" s="141" t="s">
        <v>643</v>
      </c>
      <c r="AR158" s="124"/>
      <c r="AS158" s="143" t="s">
        <v>1243</v>
      </c>
      <c r="AT158" s="143" t="s">
        <v>1246</v>
      </c>
      <c r="AU158" s="143" t="s">
        <v>1245</v>
      </c>
    </row>
    <row r="159" spans="1:47" s="138" customFormat="1" ht="14.4" customHeight="1" x14ac:dyDescent="0.3">
      <c r="A159" s="117" t="s">
        <v>15</v>
      </c>
      <c r="B159" s="117" t="s">
        <v>1089</v>
      </c>
      <c r="C159" s="121" t="s">
        <v>531</v>
      </c>
      <c r="D159" s="123" t="s">
        <v>46</v>
      </c>
      <c r="E159" s="123"/>
      <c r="F159" s="117" t="s">
        <v>269</v>
      </c>
      <c r="G159" s="120" t="s">
        <v>484</v>
      </c>
      <c r="H159" s="156">
        <v>43830</v>
      </c>
      <c r="I159" s="153">
        <v>99705464</v>
      </c>
      <c r="J159" s="146">
        <v>2014</v>
      </c>
      <c r="K159" s="154">
        <v>43617</v>
      </c>
      <c r="L159" s="133">
        <v>43952</v>
      </c>
      <c r="M159" s="148"/>
      <c r="N159" s="149" t="s">
        <v>596</v>
      </c>
      <c r="O159" s="150">
        <v>5373</v>
      </c>
      <c r="P159" s="57">
        <v>43858</v>
      </c>
      <c r="Q159" s="57">
        <v>43818</v>
      </c>
      <c r="R159" s="57" t="s">
        <v>30</v>
      </c>
      <c r="S159" s="34" t="s">
        <v>30</v>
      </c>
      <c r="T159" s="57">
        <v>43860</v>
      </c>
      <c r="U159" s="57">
        <v>43889</v>
      </c>
      <c r="V159" s="163">
        <v>43503</v>
      </c>
      <c r="W159" s="137">
        <f t="shared" si="75"/>
        <v>44223</v>
      </c>
      <c r="X159" s="57">
        <f t="shared" si="61"/>
        <v>43999</v>
      </c>
      <c r="Y159" s="57" t="str">
        <f t="shared" si="62"/>
        <v>NC</v>
      </c>
      <c r="Z159" s="57" t="str">
        <f t="shared" si="63"/>
        <v>NC</v>
      </c>
      <c r="AA159" s="57">
        <f t="shared" si="64"/>
        <v>44225</v>
      </c>
      <c r="AB159" s="57">
        <f t="shared" si="65"/>
        <v>44254</v>
      </c>
      <c r="AC159" s="57">
        <f t="shared" si="66"/>
        <v>44233</v>
      </c>
      <c r="AD159" s="124"/>
      <c r="AE159" s="123">
        <f t="shared" ca="1" si="67"/>
        <v>-1615</v>
      </c>
      <c r="AF159" s="123">
        <f t="shared" ca="1" si="68"/>
        <v>-1839</v>
      </c>
      <c r="AG159" s="123" t="str">
        <f t="shared" si="69"/>
        <v>NC</v>
      </c>
      <c r="AH159" s="123" t="str">
        <f t="shared" si="70"/>
        <v>NC</v>
      </c>
      <c r="AI159" s="123">
        <f t="shared" ca="1" si="71"/>
        <v>-1613</v>
      </c>
      <c r="AJ159" s="123">
        <f t="shared" ca="1" si="72"/>
        <v>-1584</v>
      </c>
      <c r="AK159" s="123">
        <f t="shared" ca="1" si="73"/>
        <v>-1605</v>
      </c>
      <c r="AM159" s="151">
        <f t="shared" si="74"/>
        <v>3.249662171569296E-2</v>
      </c>
      <c r="AN159" s="152"/>
      <c r="AO159" s="124" t="s">
        <v>395</v>
      </c>
      <c r="AP159" s="124" t="s">
        <v>470</v>
      </c>
      <c r="AQ159" s="141" t="s">
        <v>643</v>
      </c>
      <c r="AR159" s="124"/>
      <c r="AS159" s="143" t="s">
        <v>1243</v>
      </c>
      <c r="AT159" s="143" t="s">
        <v>1246</v>
      </c>
      <c r="AU159" s="143" t="s">
        <v>1247</v>
      </c>
    </row>
    <row r="160" spans="1:47" s="138" customFormat="1" ht="14.4" customHeight="1" x14ac:dyDescent="0.3">
      <c r="A160" s="121" t="s">
        <v>91</v>
      </c>
      <c r="B160" s="116" t="s">
        <v>1087</v>
      </c>
      <c r="C160" s="121" t="s">
        <v>532</v>
      </c>
      <c r="D160" s="123" t="s">
        <v>46</v>
      </c>
      <c r="E160" s="123"/>
      <c r="F160" s="117" t="s">
        <v>270</v>
      </c>
      <c r="G160" s="120" t="s">
        <v>350</v>
      </c>
      <c r="H160" s="144">
        <v>43830</v>
      </c>
      <c r="I160" s="145">
        <v>67563571</v>
      </c>
      <c r="J160" s="146">
        <v>2018</v>
      </c>
      <c r="K160" s="154">
        <v>44774</v>
      </c>
      <c r="L160" s="133">
        <v>43952</v>
      </c>
      <c r="M160" s="148"/>
      <c r="N160" s="149" t="s">
        <v>596</v>
      </c>
      <c r="O160" s="150">
        <v>113</v>
      </c>
      <c r="P160" s="57">
        <v>43811</v>
      </c>
      <c r="Q160" s="116" t="s">
        <v>30</v>
      </c>
      <c r="R160" s="57" t="s">
        <v>30</v>
      </c>
      <c r="S160" s="34" t="s">
        <v>30</v>
      </c>
      <c r="T160" s="57">
        <v>43860</v>
      </c>
      <c r="U160" s="57">
        <v>43889</v>
      </c>
      <c r="V160" s="163">
        <v>43458</v>
      </c>
      <c r="W160" s="137">
        <f t="shared" si="75"/>
        <v>44176</v>
      </c>
      <c r="X160" s="57" t="str">
        <f t="shared" si="61"/>
        <v>NC</v>
      </c>
      <c r="Y160" s="57" t="str">
        <f t="shared" si="62"/>
        <v>NC</v>
      </c>
      <c r="Z160" s="57" t="str">
        <f t="shared" si="63"/>
        <v>NC</v>
      </c>
      <c r="AA160" s="57">
        <f t="shared" si="64"/>
        <v>44225</v>
      </c>
      <c r="AB160" s="57">
        <f t="shared" si="65"/>
        <v>44254</v>
      </c>
      <c r="AC160" s="57">
        <f t="shared" si="66"/>
        <v>44188</v>
      </c>
      <c r="AD160" s="124"/>
      <c r="AE160" s="123">
        <f t="shared" ca="1" si="67"/>
        <v>-1662</v>
      </c>
      <c r="AF160" s="123" t="str">
        <f t="shared" si="68"/>
        <v>NC</v>
      </c>
      <c r="AG160" s="123" t="str">
        <f t="shared" si="69"/>
        <v>NC</v>
      </c>
      <c r="AH160" s="123" t="str">
        <f t="shared" si="70"/>
        <v>NC</v>
      </c>
      <c r="AI160" s="123">
        <f t="shared" ca="1" si="71"/>
        <v>-1613</v>
      </c>
      <c r="AJ160" s="123">
        <f t="shared" ca="1" si="72"/>
        <v>-1584</v>
      </c>
      <c r="AK160" s="123">
        <f t="shared" ca="1" si="73"/>
        <v>-1650</v>
      </c>
      <c r="AM160" s="151">
        <f t="shared" si="74"/>
        <v>6.4583787206497307E-3</v>
      </c>
      <c r="AN160" s="152"/>
      <c r="AO160" s="124"/>
      <c r="AP160" s="124" t="s">
        <v>470</v>
      </c>
      <c r="AQ160" s="141" t="s">
        <v>643</v>
      </c>
      <c r="AR160" s="124"/>
      <c r="AS160" s="143" t="s">
        <v>1243</v>
      </c>
      <c r="AT160" s="143" t="s">
        <v>1248</v>
      </c>
      <c r="AU160" s="143" t="s">
        <v>1245</v>
      </c>
    </row>
    <row r="161" spans="1:47" s="138" customFormat="1" ht="14.4" customHeight="1" x14ac:dyDescent="0.3">
      <c r="A161" s="121" t="s">
        <v>92</v>
      </c>
      <c r="B161" s="116" t="s">
        <v>1087</v>
      </c>
      <c r="C161" s="121" t="s">
        <v>532</v>
      </c>
      <c r="D161" s="123" t="s">
        <v>46</v>
      </c>
      <c r="E161" s="123"/>
      <c r="F161" s="117" t="s">
        <v>271</v>
      </c>
      <c r="G161" s="120" t="s">
        <v>353</v>
      </c>
      <c r="H161" s="144">
        <v>43830</v>
      </c>
      <c r="I161" s="145">
        <v>67563571</v>
      </c>
      <c r="J161" s="146">
        <v>2018</v>
      </c>
      <c r="K161" s="154">
        <v>44774</v>
      </c>
      <c r="L161" s="133">
        <v>43952</v>
      </c>
      <c r="M161" s="148"/>
      <c r="N161" s="149" t="s">
        <v>596</v>
      </c>
      <c r="O161" s="150">
        <v>103</v>
      </c>
      <c r="P161" s="57">
        <v>43811</v>
      </c>
      <c r="Q161" s="116" t="s">
        <v>30</v>
      </c>
      <c r="R161" s="57" t="s">
        <v>30</v>
      </c>
      <c r="S161" s="34" t="s">
        <v>30</v>
      </c>
      <c r="T161" s="57">
        <v>43836</v>
      </c>
      <c r="U161" s="57">
        <v>43889</v>
      </c>
      <c r="V161" s="163">
        <v>43458</v>
      </c>
      <c r="W161" s="137">
        <f t="shared" si="75"/>
        <v>44176</v>
      </c>
      <c r="X161" s="57" t="str">
        <f t="shared" si="61"/>
        <v>NC</v>
      </c>
      <c r="Y161" s="57" t="str">
        <f t="shared" si="62"/>
        <v>NC</v>
      </c>
      <c r="Z161" s="57" t="str">
        <f t="shared" si="63"/>
        <v>NC</v>
      </c>
      <c r="AA161" s="57">
        <f t="shared" si="64"/>
        <v>44201</v>
      </c>
      <c r="AB161" s="57">
        <f t="shared" si="65"/>
        <v>44254</v>
      </c>
      <c r="AC161" s="57">
        <f t="shared" si="66"/>
        <v>44188</v>
      </c>
      <c r="AD161" s="124"/>
      <c r="AE161" s="123">
        <f t="shared" ca="1" si="67"/>
        <v>-1662</v>
      </c>
      <c r="AF161" s="123" t="str">
        <f t="shared" si="68"/>
        <v>NC</v>
      </c>
      <c r="AG161" s="123" t="str">
        <f t="shared" si="69"/>
        <v>NC</v>
      </c>
      <c r="AH161" s="123" t="str">
        <f t="shared" si="70"/>
        <v>NC</v>
      </c>
      <c r="AI161" s="123">
        <f t="shared" ca="1" si="71"/>
        <v>-1637</v>
      </c>
      <c r="AJ161" s="123">
        <f t="shared" ca="1" si="72"/>
        <v>-1584</v>
      </c>
      <c r="AK161" s="123">
        <f t="shared" ca="1" si="73"/>
        <v>-1650</v>
      </c>
      <c r="AM161" s="151">
        <f t="shared" si="74"/>
        <v>6.4583787206497307E-3</v>
      </c>
      <c r="AN161" s="152"/>
      <c r="AO161" s="124"/>
      <c r="AP161" s="124" t="s">
        <v>470</v>
      </c>
      <c r="AQ161" s="141" t="s">
        <v>643</v>
      </c>
      <c r="AR161" s="124"/>
      <c r="AS161" s="143" t="s">
        <v>1243</v>
      </c>
      <c r="AT161" s="143" t="s">
        <v>1248</v>
      </c>
      <c r="AU161" s="143" t="s">
        <v>1245</v>
      </c>
    </row>
    <row r="162" spans="1:47" s="124" customFormat="1" ht="14.4" customHeight="1" x14ac:dyDescent="0.3">
      <c r="A162" s="121" t="s">
        <v>93</v>
      </c>
      <c r="B162" s="116" t="s">
        <v>1087</v>
      </c>
      <c r="C162" s="121" t="s">
        <v>532</v>
      </c>
      <c r="D162" s="123" t="s">
        <v>46</v>
      </c>
      <c r="E162" s="123"/>
      <c r="F162" s="117" t="s">
        <v>272</v>
      </c>
      <c r="G162" s="120" t="s">
        <v>349</v>
      </c>
      <c r="H162" s="144">
        <v>43830</v>
      </c>
      <c r="I162" s="145">
        <v>67563571</v>
      </c>
      <c r="J162" s="146">
        <v>2018</v>
      </c>
      <c r="K162" s="154">
        <v>44774</v>
      </c>
      <c r="L162" s="133">
        <v>43952</v>
      </c>
      <c r="M162" s="148"/>
      <c r="N162" s="149" t="s">
        <v>596</v>
      </c>
      <c r="O162" s="150">
        <v>121</v>
      </c>
      <c r="P162" s="57">
        <v>43811</v>
      </c>
      <c r="Q162" s="116" t="s">
        <v>30</v>
      </c>
      <c r="R162" s="57" t="s">
        <v>30</v>
      </c>
      <c r="S162" s="34" t="s">
        <v>30</v>
      </c>
      <c r="T162" s="57">
        <v>43836</v>
      </c>
      <c r="U162" s="57">
        <v>43889</v>
      </c>
      <c r="V162" s="163">
        <v>43458</v>
      </c>
      <c r="W162" s="137">
        <f t="shared" si="75"/>
        <v>44176</v>
      </c>
      <c r="X162" s="57" t="str">
        <f t="shared" si="61"/>
        <v>NC</v>
      </c>
      <c r="Y162" s="57" t="str">
        <f t="shared" si="62"/>
        <v>NC</v>
      </c>
      <c r="Z162" s="57" t="str">
        <f t="shared" si="63"/>
        <v>NC</v>
      </c>
      <c r="AA162" s="57">
        <f t="shared" si="64"/>
        <v>44201</v>
      </c>
      <c r="AB162" s="57">
        <f t="shared" si="65"/>
        <v>44254</v>
      </c>
      <c r="AC162" s="57">
        <f t="shared" si="66"/>
        <v>44188</v>
      </c>
      <c r="AE162" s="123">
        <f t="shared" ca="1" si="67"/>
        <v>-1662</v>
      </c>
      <c r="AF162" s="123" t="str">
        <f t="shared" si="68"/>
        <v>NC</v>
      </c>
      <c r="AG162" s="123" t="str">
        <f t="shared" si="69"/>
        <v>NC</v>
      </c>
      <c r="AH162" s="123" t="str">
        <f t="shared" si="70"/>
        <v>NC</v>
      </c>
      <c r="AI162" s="123">
        <f t="shared" ca="1" si="71"/>
        <v>-1637</v>
      </c>
      <c r="AJ162" s="123">
        <f t="shared" ca="1" si="72"/>
        <v>-1584</v>
      </c>
      <c r="AK162" s="123">
        <f t="shared" ca="1" si="73"/>
        <v>-1650</v>
      </c>
      <c r="AL162" s="138"/>
      <c r="AM162" s="151">
        <f t="shared" si="74"/>
        <v>6.4583787206497307E-3</v>
      </c>
      <c r="AN162" s="152"/>
      <c r="AP162" s="124" t="s">
        <v>470</v>
      </c>
      <c r="AQ162" s="141" t="s">
        <v>643</v>
      </c>
      <c r="AS162" s="143" t="s">
        <v>1243</v>
      </c>
      <c r="AT162" s="143" t="s">
        <v>1248</v>
      </c>
      <c r="AU162" s="143" t="s">
        <v>1245</v>
      </c>
    </row>
    <row r="163" spans="1:47" s="124" customFormat="1" ht="14.4" customHeight="1" x14ac:dyDescent="0.3">
      <c r="A163" s="121" t="s">
        <v>94</v>
      </c>
      <c r="B163" s="116" t="s">
        <v>1087</v>
      </c>
      <c r="C163" s="121" t="s">
        <v>532</v>
      </c>
      <c r="D163" s="123" t="s">
        <v>46</v>
      </c>
      <c r="E163" s="123"/>
      <c r="F163" s="117" t="s">
        <v>273</v>
      </c>
      <c r="G163" s="167" t="s">
        <v>352</v>
      </c>
      <c r="H163" s="144">
        <v>43830</v>
      </c>
      <c r="I163" s="145">
        <v>67563571</v>
      </c>
      <c r="J163" s="146">
        <v>2018</v>
      </c>
      <c r="K163" s="154">
        <v>44774</v>
      </c>
      <c r="L163" s="133">
        <v>43952</v>
      </c>
      <c r="M163" s="148"/>
      <c r="N163" s="149" t="s">
        <v>596</v>
      </c>
      <c r="O163" s="150">
        <v>66</v>
      </c>
      <c r="P163" s="57">
        <v>43811</v>
      </c>
      <c r="Q163" s="116" t="s">
        <v>30</v>
      </c>
      <c r="R163" s="57" t="s">
        <v>30</v>
      </c>
      <c r="S163" s="57" t="s">
        <v>30</v>
      </c>
      <c r="T163" s="57">
        <v>43836</v>
      </c>
      <c r="U163" s="57">
        <v>43889</v>
      </c>
      <c r="V163" s="163">
        <v>43458</v>
      </c>
      <c r="W163" s="137">
        <f t="shared" si="75"/>
        <v>44176</v>
      </c>
      <c r="X163" s="57" t="str">
        <f t="shared" si="61"/>
        <v>NC</v>
      </c>
      <c r="Y163" s="57" t="str">
        <f t="shared" si="62"/>
        <v>NC</v>
      </c>
      <c r="Z163" s="57" t="str">
        <f t="shared" si="63"/>
        <v>NC</v>
      </c>
      <c r="AA163" s="57">
        <f t="shared" si="64"/>
        <v>44201</v>
      </c>
      <c r="AB163" s="57">
        <f t="shared" si="65"/>
        <v>44254</v>
      </c>
      <c r="AC163" s="57">
        <f t="shared" si="66"/>
        <v>44188</v>
      </c>
      <c r="AE163" s="123">
        <f t="shared" ca="1" si="67"/>
        <v>-1662</v>
      </c>
      <c r="AF163" s="123" t="str">
        <f t="shared" si="68"/>
        <v>NC</v>
      </c>
      <c r="AG163" s="123" t="str">
        <f t="shared" si="69"/>
        <v>NC</v>
      </c>
      <c r="AH163" s="123" t="str">
        <f t="shared" si="70"/>
        <v>NC</v>
      </c>
      <c r="AI163" s="123">
        <f t="shared" ca="1" si="71"/>
        <v>-1637</v>
      </c>
      <c r="AJ163" s="123">
        <f t="shared" ca="1" si="72"/>
        <v>-1584</v>
      </c>
      <c r="AK163" s="123">
        <f t="shared" ca="1" si="73"/>
        <v>-1650</v>
      </c>
      <c r="AL163" s="138"/>
      <c r="AM163" s="151">
        <f t="shared" si="74"/>
        <v>6.4583787206497307E-3</v>
      </c>
      <c r="AN163" s="152"/>
      <c r="AP163" s="124" t="s">
        <v>470</v>
      </c>
      <c r="AQ163" s="141" t="s">
        <v>643</v>
      </c>
      <c r="AS163" s="143" t="s">
        <v>1243</v>
      </c>
      <c r="AT163" s="143" t="s">
        <v>1248</v>
      </c>
      <c r="AU163" s="143" t="s">
        <v>1245</v>
      </c>
    </row>
    <row r="164" spans="1:47" s="160" customFormat="1" ht="14.4" customHeight="1" x14ac:dyDescent="0.3">
      <c r="A164" s="121" t="s">
        <v>95</v>
      </c>
      <c r="B164" s="116" t="s">
        <v>1087</v>
      </c>
      <c r="C164" s="121" t="s">
        <v>532</v>
      </c>
      <c r="D164" s="123" t="s">
        <v>46</v>
      </c>
      <c r="E164" s="123"/>
      <c r="F164" s="117" t="s">
        <v>274</v>
      </c>
      <c r="G164" s="120" t="s">
        <v>351</v>
      </c>
      <c r="H164" s="156">
        <v>43830</v>
      </c>
      <c r="I164" s="145">
        <v>67563571</v>
      </c>
      <c r="J164" s="146">
        <v>2018</v>
      </c>
      <c r="K164" s="154">
        <v>44774</v>
      </c>
      <c r="L164" s="133">
        <v>43952</v>
      </c>
      <c r="M164" s="148"/>
      <c r="N164" s="149" t="s">
        <v>596</v>
      </c>
      <c r="O164" s="150">
        <v>116</v>
      </c>
      <c r="P164" s="57">
        <v>43811</v>
      </c>
      <c r="Q164" s="116" t="s">
        <v>30</v>
      </c>
      <c r="R164" s="57" t="s">
        <v>30</v>
      </c>
      <c r="S164" s="57" t="s">
        <v>30</v>
      </c>
      <c r="T164" s="57">
        <v>43860</v>
      </c>
      <c r="U164" s="57">
        <v>43889</v>
      </c>
      <c r="V164" s="163">
        <v>43458</v>
      </c>
      <c r="W164" s="137">
        <f t="shared" si="75"/>
        <v>44176</v>
      </c>
      <c r="X164" s="57" t="str">
        <f t="shared" si="61"/>
        <v>NC</v>
      </c>
      <c r="Y164" s="57" t="str">
        <f t="shared" si="62"/>
        <v>NC</v>
      </c>
      <c r="Z164" s="57" t="str">
        <f t="shared" si="63"/>
        <v>NC</v>
      </c>
      <c r="AA164" s="57">
        <f t="shared" si="64"/>
        <v>44225</v>
      </c>
      <c r="AB164" s="57">
        <f t="shared" si="65"/>
        <v>44254</v>
      </c>
      <c r="AC164" s="57">
        <f t="shared" si="66"/>
        <v>44188</v>
      </c>
      <c r="AD164" s="124"/>
      <c r="AE164" s="123">
        <f t="shared" ca="1" si="67"/>
        <v>-1662</v>
      </c>
      <c r="AF164" s="123" t="str">
        <f t="shared" si="68"/>
        <v>NC</v>
      </c>
      <c r="AG164" s="123" t="str">
        <f t="shared" si="69"/>
        <v>NC</v>
      </c>
      <c r="AH164" s="123" t="str">
        <f t="shared" si="70"/>
        <v>NC</v>
      </c>
      <c r="AI164" s="123">
        <f t="shared" ca="1" si="71"/>
        <v>-1613</v>
      </c>
      <c r="AJ164" s="123">
        <f t="shared" ca="1" si="72"/>
        <v>-1584</v>
      </c>
      <c r="AK164" s="123">
        <f t="shared" ca="1" si="73"/>
        <v>-1650</v>
      </c>
      <c r="AL164" s="138"/>
      <c r="AM164" s="151">
        <f t="shared" si="74"/>
        <v>6.4583787206497307E-3</v>
      </c>
      <c r="AN164" s="152"/>
      <c r="AO164" s="124"/>
      <c r="AP164" s="124" t="s">
        <v>470</v>
      </c>
      <c r="AQ164" s="141" t="s">
        <v>643</v>
      </c>
      <c r="AR164" s="124"/>
      <c r="AS164" s="143" t="s">
        <v>1243</v>
      </c>
      <c r="AT164" s="143" t="s">
        <v>1248</v>
      </c>
      <c r="AU164" s="143" t="s">
        <v>1245</v>
      </c>
    </row>
    <row r="165" spans="1:47" s="160" customFormat="1" ht="14.4" customHeight="1" x14ac:dyDescent="0.3">
      <c r="A165" s="116" t="s">
        <v>854</v>
      </c>
      <c r="B165" s="117" t="s">
        <v>1086</v>
      </c>
      <c r="C165" s="117" t="s">
        <v>532</v>
      </c>
      <c r="D165" s="116" t="s">
        <v>46</v>
      </c>
      <c r="E165" s="116"/>
      <c r="F165" s="117" t="s">
        <v>855</v>
      </c>
      <c r="G165" s="120" t="s">
        <v>888</v>
      </c>
      <c r="H165" s="156">
        <v>43830</v>
      </c>
      <c r="I165" s="153">
        <v>99705464</v>
      </c>
      <c r="J165" s="120">
        <v>2019</v>
      </c>
      <c r="K165" s="132"/>
      <c r="L165" s="158">
        <v>43952</v>
      </c>
      <c r="M165" s="116"/>
      <c r="N165" s="135" t="s">
        <v>596</v>
      </c>
      <c r="O165" s="116"/>
      <c r="P165" s="57">
        <v>43707</v>
      </c>
      <c r="Q165" s="57">
        <v>43886</v>
      </c>
      <c r="R165" s="57" t="s">
        <v>30</v>
      </c>
      <c r="S165" s="34" t="s">
        <v>30</v>
      </c>
      <c r="T165" s="57">
        <v>43798</v>
      </c>
      <c r="U165" s="57">
        <v>43889</v>
      </c>
      <c r="V165" s="34">
        <v>43798</v>
      </c>
      <c r="W165" s="137">
        <f t="shared" si="75"/>
        <v>44072</v>
      </c>
      <c r="X165" s="57">
        <f t="shared" si="61"/>
        <v>44067</v>
      </c>
      <c r="Y165" s="57" t="str">
        <f t="shared" si="62"/>
        <v>NC</v>
      </c>
      <c r="Z165" s="57" t="str">
        <f t="shared" si="63"/>
        <v>NC</v>
      </c>
      <c r="AA165" s="57">
        <f t="shared" si="64"/>
        <v>44163</v>
      </c>
      <c r="AB165" s="57">
        <f t="shared" si="65"/>
        <v>44254</v>
      </c>
      <c r="AC165" s="57">
        <f t="shared" si="66"/>
        <v>44528</v>
      </c>
      <c r="AD165" s="138"/>
      <c r="AE165" s="123">
        <f t="shared" ca="1" si="67"/>
        <v>-1766</v>
      </c>
      <c r="AF165" s="123">
        <f t="shared" ca="1" si="68"/>
        <v>-1771</v>
      </c>
      <c r="AG165" s="123" t="str">
        <f t="shared" si="69"/>
        <v>NC</v>
      </c>
      <c r="AH165" s="123" t="str">
        <f t="shared" si="70"/>
        <v>NC</v>
      </c>
      <c r="AI165" s="123">
        <f t="shared" ca="1" si="71"/>
        <v>-1675</v>
      </c>
      <c r="AJ165" s="123">
        <f t="shared" ca="1" si="72"/>
        <v>-1584</v>
      </c>
      <c r="AK165" s="123">
        <f t="shared" ca="1" si="73"/>
        <v>-1310</v>
      </c>
      <c r="AL165" s="138"/>
      <c r="AM165" s="139">
        <f t="shared" si="74"/>
        <v>3.7893587159646123E-3</v>
      </c>
      <c r="AN165" s="138"/>
      <c r="AO165" s="138"/>
      <c r="AP165" s="138" t="s">
        <v>861</v>
      </c>
      <c r="AQ165" s="141" t="s">
        <v>643</v>
      </c>
      <c r="AR165" s="138"/>
      <c r="AS165" s="142" t="s">
        <v>1243</v>
      </c>
      <c r="AT165" s="143" t="s">
        <v>1248</v>
      </c>
      <c r="AU165" s="143" t="s">
        <v>1247</v>
      </c>
    </row>
    <row r="166" spans="1:47" s="124" customFormat="1" ht="14.4" customHeight="1" x14ac:dyDescent="0.3">
      <c r="A166" s="157" t="s">
        <v>1027</v>
      </c>
      <c r="B166" s="157" t="s">
        <v>1090</v>
      </c>
      <c r="C166" s="168" t="s">
        <v>532</v>
      </c>
      <c r="D166" s="157" t="s">
        <v>46</v>
      </c>
      <c r="E166" s="157"/>
      <c r="F166" s="168" t="s">
        <v>1507</v>
      </c>
      <c r="G166" s="169"/>
      <c r="H166" s="170"/>
      <c r="I166" s="171"/>
      <c r="J166" s="172">
        <v>2019</v>
      </c>
      <c r="K166" s="133"/>
      <c r="L166" s="157"/>
      <c r="M166" s="157"/>
      <c r="N166" s="135" t="s">
        <v>596</v>
      </c>
      <c r="O166" s="157"/>
      <c r="P166" s="173"/>
      <c r="Q166" s="173" t="s">
        <v>30</v>
      </c>
      <c r="R166" s="173" t="s">
        <v>30</v>
      </c>
      <c r="S166" s="174" t="s">
        <v>30</v>
      </c>
      <c r="T166" s="173"/>
      <c r="U166" s="173"/>
      <c r="V166" s="174"/>
      <c r="W166" s="137" t="str">
        <f t="shared" si="75"/>
        <v>erreur</v>
      </c>
      <c r="X166" s="57" t="str">
        <f t="shared" ref="X166:X188" si="76">IF(Q166="NC","NC",IF(Q166="","erreur",Q166+181))</f>
        <v>NC</v>
      </c>
      <c r="Y166" s="57" t="str">
        <f t="shared" ref="Y166:Y188" si="77">IF(R166="NC","NC",IF(R166="","erreur",R166+365))</f>
        <v>NC</v>
      </c>
      <c r="Z166" s="57" t="str">
        <f t="shared" ref="Z166:Z188" si="78">IF(S166="NC","NC",IF(S166="","erreur",S166+3650))</f>
        <v>NC</v>
      </c>
      <c r="AA166" s="57" t="str">
        <f t="shared" ref="AA166:AA188" si="79">IF(T166="NC","NC",IF(T166="","erreur",T166+365))</f>
        <v>erreur</v>
      </c>
      <c r="AB166" s="57" t="str">
        <f t="shared" ref="AB166:AB188" si="80">IF(U166="NC","NC",IF(U166="","erreur",U166+365))</f>
        <v>erreur</v>
      </c>
      <c r="AC166" s="57" t="str">
        <f t="shared" ref="AC166:AC188" si="81">IF(V166="NC","NC",IF(V166="","erreur",V166+730))</f>
        <v>erreur</v>
      </c>
      <c r="AD166" s="138"/>
      <c r="AE166" s="123" t="str">
        <f t="shared" ref="AE166:AE188" si="82">IF(W166="NC","NC",IF(W166="erreur","erreur",W166-$F$3))</f>
        <v>erreur</v>
      </c>
      <c r="AF166" s="123" t="str">
        <f t="shared" ref="AF166:AF188" si="83">IF(X166="NC","NC",IF(X166="erreur","erreur",X166-$F$3))</f>
        <v>NC</v>
      </c>
      <c r="AG166" s="123" t="str">
        <f t="shared" ref="AG166:AG188" si="84">IF(Y166="NC","NC",IF(Y166="erreur","erreur",Y166-$F$3))</f>
        <v>NC</v>
      </c>
      <c r="AH166" s="123" t="str">
        <f t="shared" ref="AH166:AH188" si="85">IF(Z166="NC","NC",IF(Z166="erreur","erreur",Z166-$F$3))</f>
        <v>NC</v>
      </c>
      <c r="AI166" s="123" t="str">
        <f t="shared" ref="AI166:AI188" si="86">IF(AA166="NC","NC",IF(AA166="erreur","erreur",AA166-$F$3))</f>
        <v>erreur</v>
      </c>
      <c r="AJ166" s="123" t="str">
        <f t="shared" ref="AJ166:AJ188" si="87">IF(AB166="NC","NC",IF(AB166="erreur","erreur",AB166-$F$3))</f>
        <v>erreur</v>
      </c>
      <c r="AK166" s="123" t="str">
        <f t="shared" ref="AK166:AK188" si="88">IF(AC166="NC","NC",IF(AC166="erreur","erreur",AC166-$F$3))</f>
        <v>erreur</v>
      </c>
      <c r="AL166" s="138"/>
      <c r="AM166" s="139">
        <f t="shared" si="74"/>
        <v>0</v>
      </c>
      <c r="AN166" s="160"/>
      <c r="AO166" s="160"/>
      <c r="AP166" s="141"/>
      <c r="AQ166" s="141" t="s">
        <v>643</v>
      </c>
      <c r="AR166" s="160"/>
      <c r="AS166" s="175" t="s">
        <v>1243</v>
      </c>
      <c r="AT166" s="175" t="s">
        <v>1248</v>
      </c>
      <c r="AU166" s="175" t="s">
        <v>587</v>
      </c>
    </row>
    <row r="167" spans="1:47" s="138" customFormat="1" ht="14.4" customHeight="1" x14ac:dyDescent="0.3">
      <c r="A167" s="157" t="s">
        <v>1028</v>
      </c>
      <c r="B167" s="157" t="s">
        <v>1090</v>
      </c>
      <c r="C167" s="168" t="s">
        <v>532</v>
      </c>
      <c r="D167" s="157" t="s">
        <v>46</v>
      </c>
      <c r="E167" s="157"/>
      <c r="F167" s="168" t="s">
        <v>1510</v>
      </c>
      <c r="G167" s="172"/>
      <c r="H167" s="170"/>
      <c r="I167" s="171"/>
      <c r="J167" s="172">
        <v>2019</v>
      </c>
      <c r="K167" s="133"/>
      <c r="L167" s="157"/>
      <c r="M167" s="157"/>
      <c r="N167" s="135" t="s">
        <v>596</v>
      </c>
      <c r="O167" s="157"/>
      <c r="P167" s="173"/>
      <c r="Q167" s="173" t="s">
        <v>30</v>
      </c>
      <c r="R167" s="173" t="s">
        <v>30</v>
      </c>
      <c r="S167" s="174" t="s">
        <v>30</v>
      </c>
      <c r="T167" s="173"/>
      <c r="U167" s="173"/>
      <c r="V167" s="174"/>
      <c r="W167" s="137" t="str">
        <f t="shared" si="75"/>
        <v>erreur</v>
      </c>
      <c r="X167" s="57" t="str">
        <f t="shared" si="76"/>
        <v>NC</v>
      </c>
      <c r="Y167" s="57" t="str">
        <f t="shared" si="77"/>
        <v>NC</v>
      </c>
      <c r="Z167" s="57" t="str">
        <f t="shared" si="78"/>
        <v>NC</v>
      </c>
      <c r="AA167" s="57" t="str">
        <f t="shared" si="79"/>
        <v>erreur</v>
      </c>
      <c r="AB167" s="57" t="str">
        <f t="shared" si="80"/>
        <v>erreur</v>
      </c>
      <c r="AC167" s="57" t="str">
        <f t="shared" si="81"/>
        <v>erreur</v>
      </c>
      <c r="AE167" s="123" t="str">
        <f t="shared" si="82"/>
        <v>erreur</v>
      </c>
      <c r="AF167" s="123" t="str">
        <f t="shared" si="83"/>
        <v>NC</v>
      </c>
      <c r="AG167" s="123" t="str">
        <f t="shared" si="84"/>
        <v>NC</v>
      </c>
      <c r="AH167" s="123" t="str">
        <f t="shared" si="85"/>
        <v>NC</v>
      </c>
      <c r="AI167" s="123" t="str">
        <f t="shared" si="86"/>
        <v>erreur</v>
      </c>
      <c r="AJ167" s="123" t="str">
        <f t="shared" si="87"/>
        <v>erreur</v>
      </c>
      <c r="AK167" s="123" t="str">
        <f t="shared" si="88"/>
        <v>erreur</v>
      </c>
      <c r="AM167" s="139">
        <f t="shared" si="74"/>
        <v>0</v>
      </c>
      <c r="AN167" s="160"/>
      <c r="AO167" s="160"/>
      <c r="AP167" s="141"/>
      <c r="AQ167" s="141" t="s">
        <v>643</v>
      </c>
      <c r="AR167" s="160"/>
      <c r="AS167" s="175" t="s">
        <v>1243</v>
      </c>
      <c r="AT167" s="175" t="s">
        <v>1248</v>
      </c>
      <c r="AU167" s="175" t="s">
        <v>587</v>
      </c>
    </row>
    <row r="168" spans="1:47" s="138" customFormat="1" ht="14.4" customHeight="1" x14ac:dyDescent="0.3">
      <c r="A168" s="116" t="s">
        <v>701</v>
      </c>
      <c r="B168" s="126" t="s">
        <v>1091</v>
      </c>
      <c r="C168" s="117" t="s">
        <v>533</v>
      </c>
      <c r="D168" s="116" t="s">
        <v>46</v>
      </c>
      <c r="E168" s="116"/>
      <c r="F168" s="117" t="s">
        <v>708</v>
      </c>
      <c r="G168" s="120" t="s">
        <v>645</v>
      </c>
      <c r="H168" s="156">
        <v>43830</v>
      </c>
      <c r="I168" s="130">
        <v>58380173</v>
      </c>
      <c r="J168" s="120">
        <v>2018</v>
      </c>
      <c r="K168" s="132"/>
      <c r="L168" s="158">
        <v>43952</v>
      </c>
      <c r="M168" s="116"/>
      <c r="N168" s="135" t="s">
        <v>596</v>
      </c>
      <c r="O168" s="116"/>
      <c r="P168" s="57">
        <v>43893</v>
      </c>
      <c r="Q168" s="57" t="s">
        <v>30</v>
      </c>
      <c r="R168" s="57" t="s">
        <v>30</v>
      </c>
      <c r="S168" s="34" t="s">
        <v>30</v>
      </c>
      <c r="T168" s="57">
        <v>43902</v>
      </c>
      <c r="U168" s="57">
        <v>43889</v>
      </c>
      <c r="V168" s="163">
        <v>43570</v>
      </c>
      <c r="W168" s="137">
        <f t="shared" si="75"/>
        <v>44258</v>
      </c>
      <c r="X168" s="57" t="str">
        <f t="shared" si="76"/>
        <v>NC</v>
      </c>
      <c r="Y168" s="57" t="str">
        <f t="shared" si="77"/>
        <v>NC</v>
      </c>
      <c r="Z168" s="57" t="str">
        <f t="shared" si="78"/>
        <v>NC</v>
      </c>
      <c r="AA168" s="57">
        <f t="shared" si="79"/>
        <v>44267</v>
      </c>
      <c r="AB168" s="57">
        <f t="shared" si="80"/>
        <v>44254</v>
      </c>
      <c r="AC168" s="57">
        <f t="shared" si="81"/>
        <v>44300</v>
      </c>
      <c r="AD168" s="124"/>
      <c r="AE168" s="123">
        <f t="shared" ca="1" si="82"/>
        <v>-1580</v>
      </c>
      <c r="AF168" s="123" t="str">
        <f t="shared" si="83"/>
        <v>NC</v>
      </c>
      <c r="AG168" s="123" t="str">
        <f t="shared" si="84"/>
        <v>NC</v>
      </c>
      <c r="AH168" s="123" t="str">
        <f t="shared" si="85"/>
        <v>NC</v>
      </c>
      <c r="AI168" s="123">
        <f t="shared" ca="1" si="86"/>
        <v>-1571</v>
      </c>
      <c r="AJ168" s="123">
        <f t="shared" ca="1" si="87"/>
        <v>-1584</v>
      </c>
      <c r="AK168" s="123">
        <f t="shared" ca="1" si="88"/>
        <v>-1538</v>
      </c>
      <c r="AM168" s="151">
        <f t="shared" si="74"/>
        <v>5.5805408362895733E-3</v>
      </c>
      <c r="AO168" s="138" t="s">
        <v>395</v>
      </c>
      <c r="AP168" s="138" t="s">
        <v>735</v>
      </c>
      <c r="AS168" s="142" t="s">
        <v>1243</v>
      </c>
      <c r="AT168" s="143" t="s">
        <v>1253</v>
      </c>
      <c r="AU168" s="143" t="s">
        <v>1241</v>
      </c>
    </row>
    <row r="169" spans="1:47" s="138" customFormat="1" ht="14.4" customHeight="1" x14ac:dyDescent="0.3">
      <c r="A169" s="121" t="s">
        <v>45</v>
      </c>
      <c r="B169" s="117" t="s">
        <v>1092</v>
      </c>
      <c r="C169" s="121" t="s">
        <v>533</v>
      </c>
      <c r="D169" s="123" t="s">
        <v>46</v>
      </c>
      <c r="E169" s="123"/>
      <c r="F169" s="117" t="s">
        <v>275</v>
      </c>
      <c r="G169" s="99" t="s">
        <v>459</v>
      </c>
      <c r="H169" s="156">
        <v>43830</v>
      </c>
      <c r="I169" s="153">
        <v>58380173</v>
      </c>
      <c r="J169" s="146">
        <v>2016</v>
      </c>
      <c r="K169" s="154">
        <v>44440</v>
      </c>
      <c r="L169" s="133">
        <v>43952</v>
      </c>
      <c r="M169" s="148"/>
      <c r="N169" s="149" t="s">
        <v>596</v>
      </c>
      <c r="O169" s="150">
        <v>641</v>
      </c>
      <c r="P169" s="57">
        <v>43641</v>
      </c>
      <c r="Q169" s="116" t="s">
        <v>30</v>
      </c>
      <c r="R169" s="57" t="s">
        <v>30</v>
      </c>
      <c r="S169" s="34" t="s">
        <v>30</v>
      </c>
      <c r="T169" s="57">
        <v>43860</v>
      </c>
      <c r="U169" s="57">
        <v>43889</v>
      </c>
      <c r="V169" s="163">
        <v>43364</v>
      </c>
      <c r="W169" s="137">
        <f t="shared" si="75"/>
        <v>44006</v>
      </c>
      <c r="X169" s="57" t="str">
        <f t="shared" si="76"/>
        <v>NC</v>
      </c>
      <c r="Y169" s="57" t="str">
        <f t="shared" si="77"/>
        <v>NC</v>
      </c>
      <c r="Z169" s="57" t="str">
        <f t="shared" si="78"/>
        <v>NC</v>
      </c>
      <c r="AA169" s="57">
        <f t="shared" si="79"/>
        <v>44225</v>
      </c>
      <c r="AB169" s="57">
        <f t="shared" si="80"/>
        <v>44254</v>
      </c>
      <c r="AC169" s="57">
        <f t="shared" si="81"/>
        <v>44094</v>
      </c>
      <c r="AD169" s="124"/>
      <c r="AE169" s="123">
        <f t="shared" ca="1" si="82"/>
        <v>-1832</v>
      </c>
      <c r="AF169" s="123" t="str">
        <f t="shared" si="83"/>
        <v>NC</v>
      </c>
      <c r="AG169" s="123" t="str">
        <f t="shared" si="84"/>
        <v>NC</v>
      </c>
      <c r="AH169" s="123" t="str">
        <f t="shared" si="85"/>
        <v>NC</v>
      </c>
      <c r="AI169" s="123">
        <f t="shared" ca="1" si="86"/>
        <v>-1613</v>
      </c>
      <c r="AJ169" s="123">
        <f t="shared" ca="1" si="87"/>
        <v>-1584</v>
      </c>
      <c r="AK169" s="123">
        <f t="shared" ca="1" si="88"/>
        <v>-1744</v>
      </c>
      <c r="AM169" s="151">
        <f t="shared" si="74"/>
        <v>1.230408401254174E-2</v>
      </c>
      <c r="AN169" s="152"/>
      <c r="AO169" s="124" t="s">
        <v>395</v>
      </c>
      <c r="AP169" s="124" t="s">
        <v>470</v>
      </c>
      <c r="AQ169" s="141" t="s">
        <v>643</v>
      </c>
      <c r="AR169" s="124"/>
      <c r="AS169" s="143" t="s">
        <v>1243</v>
      </c>
      <c r="AT169" s="143" t="s">
        <v>1254</v>
      </c>
      <c r="AU169" s="143" t="s">
        <v>1241</v>
      </c>
    </row>
    <row r="170" spans="1:47" s="138" customFormat="1" ht="14.4" customHeight="1" x14ac:dyDescent="0.3">
      <c r="A170" s="121" t="s">
        <v>189</v>
      </c>
      <c r="B170" s="126" t="s">
        <v>1091</v>
      </c>
      <c r="C170" s="121" t="s">
        <v>533</v>
      </c>
      <c r="D170" s="123" t="s">
        <v>145</v>
      </c>
      <c r="E170" s="123"/>
      <c r="F170" s="117" t="s">
        <v>276</v>
      </c>
      <c r="G170" s="120" t="s">
        <v>702</v>
      </c>
      <c r="H170" s="156">
        <v>43830</v>
      </c>
      <c r="I170" s="153">
        <v>58400000</v>
      </c>
      <c r="J170" s="146">
        <v>2018</v>
      </c>
      <c r="K170" s="154">
        <v>44866</v>
      </c>
      <c r="L170" s="133">
        <v>44166</v>
      </c>
      <c r="M170" s="148"/>
      <c r="N170" s="149" t="s">
        <v>596</v>
      </c>
      <c r="O170" s="150">
        <v>920</v>
      </c>
      <c r="P170" s="57">
        <v>43566</v>
      </c>
      <c r="Q170" s="116" t="s">
        <v>30</v>
      </c>
      <c r="R170" s="57" t="s">
        <v>30</v>
      </c>
      <c r="S170" s="34" t="s">
        <v>30</v>
      </c>
      <c r="T170" s="34">
        <v>43570</v>
      </c>
      <c r="U170" s="57">
        <v>43889</v>
      </c>
      <c r="V170" s="163">
        <v>43573</v>
      </c>
      <c r="W170" s="137">
        <f t="shared" si="75"/>
        <v>43931</v>
      </c>
      <c r="X170" s="57" t="str">
        <f t="shared" si="76"/>
        <v>NC</v>
      </c>
      <c r="Y170" s="57" t="str">
        <f t="shared" si="77"/>
        <v>NC</v>
      </c>
      <c r="Z170" s="57" t="str">
        <f t="shared" si="78"/>
        <v>NC</v>
      </c>
      <c r="AA170" s="57">
        <f t="shared" si="79"/>
        <v>43935</v>
      </c>
      <c r="AB170" s="57">
        <f t="shared" si="80"/>
        <v>44254</v>
      </c>
      <c r="AC170" s="57">
        <f t="shared" si="81"/>
        <v>44303</v>
      </c>
      <c r="AD170" s="124"/>
      <c r="AE170" s="123">
        <f t="shared" ca="1" si="82"/>
        <v>-1907</v>
      </c>
      <c r="AF170" s="123" t="str">
        <f t="shared" si="83"/>
        <v>NC</v>
      </c>
      <c r="AG170" s="123" t="str">
        <f t="shared" si="84"/>
        <v>NC</v>
      </c>
      <c r="AH170" s="123" t="str">
        <f t="shared" si="85"/>
        <v>NC</v>
      </c>
      <c r="AI170" s="123">
        <f t="shared" ca="1" si="86"/>
        <v>-1903</v>
      </c>
      <c r="AJ170" s="123">
        <f t="shared" ca="1" si="87"/>
        <v>-1584</v>
      </c>
      <c r="AK170" s="123">
        <f t="shared" ca="1" si="88"/>
        <v>-1535</v>
      </c>
      <c r="AM170" s="151">
        <f t="shared" si="74"/>
        <v>5.5824360924608962E-3</v>
      </c>
      <c r="AN170" s="152"/>
      <c r="AO170" s="124"/>
      <c r="AP170" s="124" t="s">
        <v>470</v>
      </c>
      <c r="AQ170" s="141" t="s">
        <v>643</v>
      </c>
      <c r="AR170" s="124"/>
      <c r="AS170" s="143" t="s">
        <v>1243</v>
      </c>
      <c r="AT170" s="143" t="s">
        <v>1253</v>
      </c>
      <c r="AU170" s="143" t="s">
        <v>1241</v>
      </c>
    </row>
    <row r="171" spans="1:47" s="124" customFormat="1" ht="14.4" customHeight="1" x14ac:dyDescent="0.3">
      <c r="A171" s="168" t="s">
        <v>1044</v>
      </c>
      <c r="B171" s="176" t="s">
        <v>823</v>
      </c>
      <c r="C171" s="168" t="s">
        <v>533</v>
      </c>
      <c r="D171" s="157" t="s">
        <v>145</v>
      </c>
      <c r="F171" s="117"/>
      <c r="G171" s="120"/>
      <c r="H171" s="156"/>
      <c r="I171" s="153"/>
      <c r="J171" s="146"/>
      <c r="K171" s="154"/>
      <c r="L171" s="133">
        <v>44044</v>
      </c>
      <c r="M171" s="148"/>
      <c r="N171" s="149" t="s">
        <v>596</v>
      </c>
      <c r="O171" s="150"/>
      <c r="P171" s="57"/>
      <c r="Q171" s="116" t="s">
        <v>30</v>
      </c>
      <c r="R171" s="57" t="s">
        <v>30</v>
      </c>
      <c r="S171" s="34" t="s">
        <v>30</v>
      </c>
      <c r="T171" s="57"/>
      <c r="U171" s="57"/>
      <c r="V171" s="163"/>
      <c r="W171" s="137" t="str">
        <f t="shared" si="75"/>
        <v>erreur</v>
      </c>
      <c r="X171" s="57" t="str">
        <f t="shared" si="76"/>
        <v>NC</v>
      </c>
      <c r="Y171" s="57" t="str">
        <f t="shared" si="77"/>
        <v>NC</v>
      </c>
      <c r="Z171" s="57" t="str">
        <f t="shared" si="78"/>
        <v>NC</v>
      </c>
      <c r="AA171" s="57" t="str">
        <f t="shared" si="79"/>
        <v>erreur</v>
      </c>
      <c r="AB171" s="57" t="str">
        <f t="shared" si="80"/>
        <v>erreur</v>
      </c>
      <c r="AC171" s="57" t="str">
        <f t="shared" si="81"/>
        <v>erreur</v>
      </c>
      <c r="AE171" s="123" t="str">
        <f t="shared" si="82"/>
        <v>erreur</v>
      </c>
      <c r="AF171" s="123" t="str">
        <f t="shared" si="83"/>
        <v>NC</v>
      </c>
      <c r="AG171" s="123" t="str">
        <f t="shared" si="84"/>
        <v>NC</v>
      </c>
      <c r="AH171" s="123" t="str">
        <f t="shared" si="85"/>
        <v>NC</v>
      </c>
      <c r="AI171" s="123" t="str">
        <f t="shared" si="86"/>
        <v>erreur</v>
      </c>
      <c r="AJ171" s="123" t="str">
        <f t="shared" si="87"/>
        <v>erreur</v>
      </c>
      <c r="AK171" s="123" t="str">
        <f t="shared" si="88"/>
        <v>erreur</v>
      </c>
      <c r="AL171" s="138"/>
      <c r="AM171" s="151"/>
      <c r="AN171" s="152"/>
      <c r="AP171" s="141" t="s">
        <v>643</v>
      </c>
      <c r="AQ171" s="141" t="s">
        <v>643</v>
      </c>
      <c r="AS171" s="143"/>
      <c r="AT171" s="143"/>
      <c r="AU171" s="143" t="s">
        <v>1241</v>
      </c>
    </row>
    <row r="172" spans="1:47" s="124" customFormat="1" ht="14.4" customHeight="1" x14ac:dyDescent="0.3">
      <c r="A172" s="121" t="s">
        <v>96</v>
      </c>
      <c r="B172" s="117" t="s">
        <v>1093</v>
      </c>
      <c r="C172" s="121" t="s">
        <v>534</v>
      </c>
      <c r="D172" s="123" t="s">
        <v>46</v>
      </c>
      <c r="E172" s="123"/>
      <c r="F172" s="117" t="s">
        <v>277</v>
      </c>
      <c r="G172" s="99" t="s">
        <v>460</v>
      </c>
      <c r="H172" s="156">
        <v>43830</v>
      </c>
      <c r="I172" s="145">
        <v>26238000</v>
      </c>
      <c r="J172" s="146">
        <v>2008</v>
      </c>
      <c r="K172" s="154">
        <v>44440</v>
      </c>
      <c r="L172" s="133">
        <v>43952</v>
      </c>
      <c r="M172" s="148"/>
      <c r="N172" s="149" t="s">
        <v>596</v>
      </c>
      <c r="O172" s="150"/>
      <c r="P172" s="57">
        <v>43641</v>
      </c>
      <c r="Q172" s="116" t="s">
        <v>30</v>
      </c>
      <c r="R172" s="57" t="s">
        <v>30</v>
      </c>
      <c r="S172" s="34" t="s">
        <v>30</v>
      </c>
      <c r="T172" s="57">
        <v>43860</v>
      </c>
      <c r="U172" s="57">
        <v>43889</v>
      </c>
      <c r="V172" s="163">
        <v>43528</v>
      </c>
      <c r="W172" s="137">
        <f t="shared" si="75"/>
        <v>44006</v>
      </c>
      <c r="X172" s="57" t="str">
        <f t="shared" si="76"/>
        <v>NC</v>
      </c>
      <c r="Y172" s="57" t="str">
        <f t="shared" si="77"/>
        <v>NC</v>
      </c>
      <c r="Z172" s="57" t="str">
        <f t="shared" si="78"/>
        <v>NC</v>
      </c>
      <c r="AA172" s="57">
        <f t="shared" si="79"/>
        <v>44225</v>
      </c>
      <c r="AB172" s="57">
        <f t="shared" si="80"/>
        <v>44254</v>
      </c>
      <c r="AC172" s="57">
        <f t="shared" si="81"/>
        <v>44258</v>
      </c>
      <c r="AE172" s="123">
        <f t="shared" ca="1" si="82"/>
        <v>-1832</v>
      </c>
      <c r="AF172" s="123" t="str">
        <f t="shared" si="83"/>
        <v>NC</v>
      </c>
      <c r="AG172" s="123" t="str">
        <f t="shared" si="84"/>
        <v>NC</v>
      </c>
      <c r="AH172" s="123" t="str">
        <f t="shared" si="85"/>
        <v>NC</v>
      </c>
      <c r="AI172" s="123">
        <f t="shared" ca="1" si="86"/>
        <v>-1613</v>
      </c>
      <c r="AJ172" s="123">
        <f t="shared" ca="1" si="87"/>
        <v>-1584</v>
      </c>
      <c r="AK172" s="123">
        <f t="shared" ca="1" si="88"/>
        <v>-1580</v>
      </c>
      <c r="AL172" s="138"/>
      <c r="AM172" s="151">
        <f t="shared" ref="AM172:AM188" si="89">I172*($AM$3-J172)/$I$4</f>
        <v>1.7617006029685585E-2</v>
      </c>
      <c r="AN172" s="152"/>
      <c r="AP172" s="141" t="s">
        <v>643</v>
      </c>
      <c r="AQ172" s="141" t="s">
        <v>643</v>
      </c>
      <c r="AR172" s="138"/>
      <c r="AS172" s="142" t="s">
        <v>1255</v>
      </c>
      <c r="AT172" s="143" t="s">
        <v>1256</v>
      </c>
      <c r="AU172" s="143" t="s">
        <v>1257</v>
      </c>
    </row>
    <row r="173" spans="1:47" s="124" customFormat="1" ht="14.4" customHeight="1" x14ac:dyDescent="0.3">
      <c r="A173" s="116" t="s">
        <v>379</v>
      </c>
      <c r="B173" s="116" t="s">
        <v>1094</v>
      </c>
      <c r="C173" s="117" t="s">
        <v>535</v>
      </c>
      <c r="D173" s="177" t="s">
        <v>145</v>
      </c>
      <c r="E173" s="177"/>
      <c r="F173" s="117" t="s">
        <v>585</v>
      </c>
      <c r="G173" s="120"/>
      <c r="H173" s="156">
        <v>43830</v>
      </c>
      <c r="I173" s="134">
        <v>26238000</v>
      </c>
      <c r="J173" s="120">
        <v>1998</v>
      </c>
      <c r="K173" s="154"/>
      <c r="L173" s="162">
        <v>44044</v>
      </c>
      <c r="M173" s="116"/>
      <c r="N173" s="149" t="s">
        <v>596</v>
      </c>
      <c r="O173" s="136"/>
      <c r="P173" s="57" t="s">
        <v>30</v>
      </c>
      <c r="Q173" s="57" t="s">
        <v>30</v>
      </c>
      <c r="R173" s="57" t="s">
        <v>30</v>
      </c>
      <c r="S173" s="34" t="s">
        <v>30</v>
      </c>
      <c r="T173" s="57" t="s">
        <v>30</v>
      </c>
      <c r="U173" s="57" t="s">
        <v>30</v>
      </c>
      <c r="V173" s="34" t="s">
        <v>30</v>
      </c>
      <c r="W173" s="137" t="str">
        <f t="shared" si="75"/>
        <v>NC</v>
      </c>
      <c r="X173" s="57" t="str">
        <f t="shared" si="76"/>
        <v>NC</v>
      </c>
      <c r="Y173" s="57" t="str">
        <f t="shared" si="77"/>
        <v>NC</v>
      </c>
      <c r="Z173" s="57" t="str">
        <f t="shared" si="78"/>
        <v>NC</v>
      </c>
      <c r="AA173" s="57" t="str">
        <f t="shared" si="79"/>
        <v>NC</v>
      </c>
      <c r="AB173" s="57" t="str">
        <f t="shared" si="80"/>
        <v>NC</v>
      </c>
      <c r="AC173" s="57" t="str">
        <f t="shared" si="81"/>
        <v>NC</v>
      </c>
      <c r="AD173" s="138"/>
      <c r="AE173" s="123" t="str">
        <f t="shared" si="82"/>
        <v>NC</v>
      </c>
      <c r="AF173" s="123" t="str">
        <f t="shared" si="83"/>
        <v>NC</v>
      </c>
      <c r="AG173" s="123" t="str">
        <f t="shared" si="84"/>
        <v>NC</v>
      </c>
      <c r="AH173" s="123" t="str">
        <f t="shared" si="85"/>
        <v>NC</v>
      </c>
      <c r="AI173" s="123" t="str">
        <f t="shared" si="86"/>
        <v>NC</v>
      </c>
      <c r="AJ173" s="123" t="str">
        <f t="shared" si="87"/>
        <v>NC</v>
      </c>
      <c r="AK173" s="123" t="str">
        <f t="shared" si="88"/>
        <v>NC</v>
      </c>
      <c r="AL173" s="138"/>
      <c r="AM173" s="151">
        <f t="shared" si="89"/>
        <v>3.2725930583446701E-2</v>
      </c>
      <c r="AN173" s="138"/>
      <c r="AO173" s="138"/>
      <c r="AP173" s="141" t="s">
        <v>643</v>
      </c>
      <c r="AQ173" s="141" t="s">
        <v>643</v>
      </c>
      <c r="AR173" s="138"/>
      <c r="AS173" s="142" t="s">
        <v>1258</v>
      </c>
      <c r="AT173" s="143" t="s">
        <v>1256</v>
      </c>
      <c r="AU173" s="143"/>
    </row>
    <row r="174" spans="1:47" s="124" customFormat="1" ht="14.4" customHeight="1" x14ac:dyDescent="0.3">
      <c r="A174" s="116" t="s">
        <v>367</v>
      </c>
      <c r="B174" s="116" t="s">
        <v>619</v>
      </c>
      <c r="C174" s="117" t="s">
        <v>536</v>
      </c>
      <c r="D174" s="116" t="s">
        <v>46</v>
      </c>
      <c r="E174" s="178" t="s">
        <v>1013</v>
      </c>
      <c r="F174" s="117" t="s">
        <v>709</v>
      </c>
      <c r="G174" s="120" t="s">
        <v>644</v>
      </c>
      <c r="H174" s="156">
        <v>43830</v>
      </c>
      <c r="I174" s="134">
        <v>48200000</v>
      </c>
      <c r="J174" s="120">
        <v>2018</v>
      </c>
      <c r="K174" s="132"/>
      <c r="L174" s="158">
        <v>43952</v>
      </c>
      <c r="M174" s="116"/>
      <c r="N174" s="135" t="s">
        <v>596</v>
      </c>
      <c r="O174" s="116"/>
      <c r="P174" s="57">
        <v>43893</v>
      </c>
      <c r="Q174" s="57" t="s">
        <v>30</v>
      </c>
      <c r="R174" s="57" t="s">
        <v>30</v>
      </c>
      <c r="S174" s="34" t="s">
        <v>30</v>
      </c>
      <c r="T174" s="57">
        <v>43902</v>
      </c>
      <c r="U174" s="57">
        <v>43889</v>
      </c>
      <c r="V174" s="163">
        <v>43565</v>
      </c>
      <c r="W174" s="137">
        <f t="shared" si="75"/>
        <v>44258</v>
      </c>
      <c r="X174" s="57" t="str">
        <f t="shared" si="76"/>
        <v>NC</v>
      </c>
      <c r="Y174" s="57" t="str">
        <f t="shared" si="77"/>
        <v>NC</v>
      </c>
      <c r="Z174" s="57" t="str">
        <f t="shared" si="78"/>
        <v>NC</v>
      </c>
      <c r="AA174" s="57">
        <f t="shared" si="79"/>
        <v>44267</v>
      </c>
      <c r="AB174" s="57">
        <f t="shared" si="80"/>
        <v>44254</v>
      </c>
      <c r="AC174" s="57">
        <f t="shared" si="81"/>
        <v>44295</v>
      </c>
      <c r="AD174" s="138"/>
      <c r="AE174" s="123">
        <f t="shared" ca="1" si="82"/>
        <v>-1580</v>
      </c>
      <c r="AF174" s="123" t="str">
        <f t="shared" si="83"/>
        <v>NC</v>
      </c>
      <c r="AG174" s="123" t="str">
        <f t="shared" si="84"/>
        <v>NC</v>
      </c>
      <c r="AH174" s="123" t="str">
        <f t="shared" si="85"/>
        <v>NC</v>
      </c>
      <c r="AI174" s="123">
        <f t="shared" ca="1" si="86"/>
        <v>-1571</v>
      </c>
      <c r="AJ174" s="123">
        <f t="shared" ca="1" si="87"/>
        <v>-1584</v>
      </c>
      <c r="AK174" s="123">
        <f t="shared" ca="1" si="88"/>
        <v>-1543</v>
      </c>
      <c r="AL174" s="138"/>
      <c r="AM174" s="151">
        <f t="shared" si="89"/>
        <v>4.6074215694625886E-3</v>
      </c>
      <c r="AN174" s="138"/>
      <c r="AO174" s="138"/>
      <c r="AP174" s="141" t="s">
        <v>643</v>
      </c>
      <c r="AQ174" s="141" t="s">
        <v>643</v>
      </c>
      <c r="AR174" s="138"/>
      <c r="AS174" s="142" t="s">
        <v>1259</v>
      </c>
      <c r="AT174" s="143" t="s">
        <v>1250</v>
      </c>
      <c r="AU174" s="143" t="s">
        <v>1260</v>
      </c>
    </row>
    <row r="175" spans="1:47" s="138" customFormat="1" ht="14.4" customHeight="1" x14ac:dyDescent="0.3">
      <c r="A175" s="116" t="s">
        <v>669</v>
      </c>
      <c r="B175" s="116" t="s">
        <v>397</v>
      </c>
      <c r="C175" s="117" t="s">
        <v>536</v>
      </c>
      <c r="D175" s="116" t="s">
        <v>145</v>
      </c>
      <c r="E175" s="116"/>
      <c r="F175" s="117" t="s">
        <v>866</v>
      </c>
      <c r="G175" s="120" t="s">
        <v>889</v>
      </c>
      <c r="H175" s="156">
        <v>43830</v>
      </c>
      <c r="I175" s="134">
        <v>21300000</v>
      </c>
      <c r="J175" s="120">
        <v>2019</v>
      </c>
      <c r="K175" s="132"/>
      <c r="L175" s="158">
        <v>44166</v>
      </c>
      <c r="M175" s="116"/>
      <c r="N175" s="135" t="s">
        <v>596</v>
      </c>
      <c r="O175" s="116"/>
      <c r="P175" s="57">
        <v>43788</v>
      </c>
      <c r="Q175" s="57" t="s">
        <v>30</v>
      </c>
      <c r="R175" s="57" t="s">
        <v>30</v>
      </c>
      <c r="S175" s="34" t="s">
        <v>30</v>
      </c>
      <c r="T175" s="57">
        <v>43795</v>
      </c>
      <c r="U175" s="57">
        <v>43889</v>
      </c>
      <c r="V175" s="34">
        <v>43795</v>
      </c>
      <c r="W175" s="137">
        <f t="shared" si="75"/>
        <v>44153</v>
      </c>
      <c r="X175" s="57" t="str">
        <f t="shared" si="76"/>
        <v>NC</v>
      </c>
      <c r="Y175" s="57" t="str">
        <f t="shared" si="77"/>
        <v>NC</v>
      </c>
      <c r="Z175" s="57" t="str">
        <f t="shared" si="78"/>
        <v>NC</v>
      </c>
      <c r="AA175" s="57">
        <f t="shared" si="79"/>
        <v>44160</v>
      </c>
      <c r="AB175" s="57">
        <f t="shared" si="80"/>
        <v>44254</v>
      </c>
      <c r="AC175" s="57">
        <f t="shared" si="81"/>
        <v>44525</v>
      </c>
      <c r="AE175" s="123">
        <f t="shared" ca="1" si="82"/>
        <v>-1685</v>
      </c>
      <c r="AF175" s="123" t="str">
        <f t="shared" si="83"/>
        <v>NC</v>
      </c>
      <c r="AG175" s="123" t="str">
        <f t="shared" si="84"/>
        <v>NC</v>
      </c>
      <c r="AH175" s="123" t="str">
        <f t="shared" si="85"/>
        <v>NC</v>
      </c>
      <c r="AI175" s="123">
        <f t="shared" ca="1" si="86"/>
        <v>-1678</v>
      </c>
      <c r="AJ175" s="123">
        <f t="shared" ca="1" si="87"/>
        <v>-1584</v>
      </c>
      <c r="AK175" s="123">
        <f t="shared" ca="1" si="88"/>
        <v>-1313</v>
      </c>
      <c r="AM175" s="139">
        <f t="shared" si="89"/>
        <v>8.0951772763472867E-4</v>
      </c>
      <c r="AP175" s="141" t="s">
        <v>643</v>
      </c>
      <c r="AQ175" s="141" t="s">
        <v>643</v>
      </c>
      <c r="AS175" s="142"/>
      <c r="AT175" s="143" t="s">
        <v>1256</v>
      </c>
      <c r="AU175" s="143"/>
    </row>
    <row r="176" spans="1:47" s="138" customFormat="1" ht="14.4" customHeight="1" x14ac:dyDescent="0.3">
      <c r="A176" s="125" t="s">
        <v>16</v>
      </c>
      <c r="B176" s="117" t="s">
        <v>1099</v>
      </c>
      <c r="C176" s="121" t="s">
        <v>537</v>
      </c>
      <c r="D176" s="116" t="s">
        <v>46</v>
      </c>
      <c r="E176" s="116"/>
      <c r="F176" s="117" t="s">
        <v>278</v>
      </c>
      <c r="G176" s="120" t="s">
        <v>496</v>
      </c>
      <c r="H176" s="156">
        <v>43830</v>
      </c>
      <c r="I176" s="153">
        <v>105000000</v>
      </c>
      <c r="J176" s="146">
        <v>2015</v>
      </c>
      <c r="K176" s="154">
        <v>44197</v>
      </c>
      <c r="L176" s="133">
        <v>43831</v>
      </c>
      <c r="M176" s="148"/>
      <c r="N176" s="149" t="s">
        <v>596</v>
      </c>
      <c r="O176" s="150">
        <v>5040</v>
      </c>
      <c r="P176" s="57">
        <v>43893</v>
      </c>
      <c r="Q176" s="116" t="s">
        <v>30</v>
      </c>
      <c r="R176" s="57" t="s">
        <v>30</v>
      </c>
      <c r="S176" s="34" t="s">
        <v>30</v>
      </c>
      <c r="T176" s="57">
        <v>43902</v>
      </c>
      <c r="U176" s="57">
        <v>43889</v>
      </c>
      <c r="V176" s="34">
        <v>43550</v>
      </c>
      <c r="W176" s="137">
        <f t="shared" si="75"/>
        <v>44258</v>
      </c>
      <c r="X176" s="57" t="str">
        <f t="shared" si="76"/>
        <v>NC</v>
      </c>
      <c r="Y176" s="57" t="str">
        <f t="shared" si="77"/>
        <v>NC</v>
      </c>
      <c r="Z176" s="57" t="str">
        <f t="shared" si="78"/>
        <v>NC</v>
      </c>
      <c r="AA176" s="57">
        <f t="shared" si="79"/>
        <v>44267</v>
      </c>
      <c r="AB176" s="57">
        <f t="shared" si="80"/>
        <v>44254</v>
      </c>
      <c r="AC176" s="57">
        <f t="shared" si="81"/>
        <v>44280</v>
      </c>
      <c r="AD176" s="124"/>
      <c r="AE176" s="123">
        <f t="shared" ca="1" si="82"/>
        <v>-1580</v>
      </c>
      <c r="AF176" s="123" t="str">
        <f t="shared" si="83"/>
        <v>NC</v>
      </c>
      <c r="AG176" s="123" t="str">
        <f t="shared" si="84"/>
        <v>NC</v>
      </c>
      <c r="AH176" s="123" t="str">
        <f t="shared" si="85"/>
        <v>NC</v>
      </c>
      <c r="AI176" s="123">
        <f t="shared" ca="1" si="86"/>
        <v>-1571</v>
      </c>
      <c r="AJ176" s="123">
        <f t="shared" ca="1" si="87"/>
        <v>-1584</v>
      </c>
      <c r="AK176" s="123">
        <f t="shared" ca="1" si="88"/>
        <v>-1558</v>
      </c>
      <c r="AM176" s="151">
        <f t="shared" si="89"/>
        <v>2.8175915786856635E-2</v>
      </c>
      <c r="AN176" s="152"/>
      <c r="AO176" s="124"/>
      <c r="AP176" s="124" t="s">
        <v>470</v>
      </c>
      <c r="AQ176" s="141" t="s">
        <v>643</v>
      </c>
      <c r="AR176" s="124"/>
      <c r="AS176" s="143" t="s">
        <v>1243</v>
      </c>
      <c r="AT176" s="143" t="s">
        <v>1261</v>
      </c>
      <c r="AU176" s="143" t="s">
        <v>1251</v>
      </c>
    </row>
    <row r="177" spans="1:47" s="124" customFormat="1" ht="14.4" customHeight="1" x14ac:dyDescent="0.3">
      <c r="A177" s="125" t="s">
        <v>786</v>
      </c>
      <c r="B177" s="117" t="s">
        <v>1095</v>
      </c>
      <c r="C177" s="121" t="s">
        <v>537</v>
      </c>
      <c r="D177" s="116" t="s">
        <v>145</v>
      </c>
      <c r="E177" s="116"/>
      <c r="F177" s="117" t="s">
        <v>815</v>
      </c>
      <c r="G177" s="120" t="s">
        <v>981</v>
      </c>
      <c r="H177" s="156">
        <v>43830</v>
      </c>
      <c r="I177" s="145">
        <v>45916990</v>
      </c>
      <c r="J177" s="146">
        <v>2016</v>
      </c>
      <c r="K177" s="154"/>
      <c r="L177" s="133">
        <v>43952</v>
      </c>
      <c r="M177" s="148"/>
      <c r="N177" s="149" t="s">
        <v>596</v>
      </c>
      <c r="O177" s="150"/>
      <c r="P177" s="57">
        <v>43790</v>
      </c>
      <c r="Q177" s="116" t="s">
        <v>30</v>
      </c>
      <c r="R177" s="57" t="s">
        <v>30</v>
      </c>
      <c r="S177" s="34" t="s">
        <v>30</v>
      </c>
      <c r="T177" s="57">
        <v>43795</v>
      </c>
      <c r="U177" s="57">
        <v>43889</v>
      </c>
      <c r="V177" s="34">
        <v>43795</v>
      </c>
      <c r="W177" s="137">
        <f t="shared" si="75"/>
        <v>44155</v>
      </c>
      <c r="X177" s="57" t="str">
        <f t="shared" si="76"/>
        <v>NC</v>
      </c>
      <c r="Y177" s="57" t="str">
        <f t="shared" si="77"/>
        <v>NC</v>
      </c>
      <c r="Z177" s="57" t="str">
        <f t="shared" si="78"/>
        <v>NC</v>
      </c>
      <c r="AA177" s="57">
        <f t="shared" si="79"/>
        <v>44160</v>
      </c>
      <c r="AB177" s="57">
        <f t="shared" si="80"/>
        <v>44254</v>
      </c>
      <c r="AC177" s="57">
        <f t="shared" si="81"/>
        <v>44525</v>
      </c>
      <c r="AE177" s="123">
        <f t="shared" ca="1" si="82"/>
        <v>-1683</v>
      </c>
      <c r="AF177" s="123" t="str">
        <f t="shared" si="83"/>
        <v>NC</v>
      </c>
      <c r="AG177" s="123" t="str">
        <f t="shared" si="84"/>
        <v>NC</v>
      </c>
      <c r="AH177" s="123" t="str">
        <f t="shared" si="85"/>
        <v>NC</v>
      </c>
      <c r="AI177" s="123">
        <f t="shared" ca="1" si="86"/>
        <v>-1678</v>
      </c>
      <c r="AJ177" s="123">
        <f t="shared" ca="1" si="87"/>
        <v>-1584</v>
      </c>
      <c r="AK177" s="123">
        <f t="shared" ca="1" si="88"/>
        <v>-1313</v>
      </c>
      <c r="AL177" s="138"/>
      <c r="AM177" s="151">
        <f t="shared" si="89"/>
        <v>9.6773694480665369E-3</v>
      </c>
      <c r="AN177" s="152"/>
      <c r="AP177" s="124" t="s">
        <v>470</v>
      </c>
      <c r="AQ177" s="141" t="s">
        <v>643</v>
      </c>
      <c r="AS177" s="143" t="s">
        <v>1243</v>
      </c>
      <c r="AT177" s="143" t="s">
        <v>1248</v>
      </c>
      <c r="AU177" s="143" t="s">
        <v>1252</v>
      </c>
    </row>
    <row r="178" spans="1:47" s="124" customFormat="1" ht="14.4" customHeight="1" x14ac:dyDescent="0.3">
      <c r="A178" s="121" t="s">
        <v>155</v>
      </c>
      <c r="B178" s="117" t="s">
        <v>1095</v>
      </c>
      <c r="C178" s="121" t="s">
        <v>537</v>
      </c>
      <c r="D178" s="123" t="s">
        <v>145</v>
      </c>
      <c r="E178" s="123"/>
      <c r="F178" s="117" t="s">
        <v>279</v>
      </c>
      <c r="G178" s="120" t="s">
        <v>707</v>
      </c>
      <c r="H178" s="144">
        <v>43830</v>
      </c>
      <c r="I178" s="145">
        <v>45916990</v>
      </c>
      <c r="J178" s="146">
        <v>2015</v>
      </c>
      <c r="K178" s="154">
        <v>44470</v>
      </c>
      <c r="L178" s="133">
        <v>43952</v>
      </c>
      <c r="M178" s="148"/>
      <c r="N178" s="149" t="s">
        <v>596</v>
      </c>
      <c r="O178" s="150">
        <v>3064</v>
      </c>
      <c r="P178" s="57">
        <v>43566</v>
      </c>
      <c r="Q178" s="116" t="s">
        <v>30</v>
      </c>
      <c r="R178" s="116" t="s">
        <v>30</v>
      </c>
      <c r="S178" s="34" t="s">
        <v>30</v>
      </c>
      <c r="T178" s="57">
        <v>43570</v>
      </c>
      <c r="U178" s="57">
        <v>43889</v>
      </c>
      <c r="V178" s="166">
        <v>43573</v>
      </c>
      <c r="W178" s="137">
        <f t="shared" ref="W178:W188" si="90">IF(P178="NC","NC",IF(P178="","erreur",P178+365))</f>
        <v>43931</v>
      </c>
      <c r="X178" s="57" t="str">
        <f t="shared" si="76"/>
        <v>NC</v>
      </c>
      <c r="Y178" s="57" t="str">
        <f t="shared" si="77"/>
        <v>NC</v>
      </c>
      <c r="Z178" s="57" t="str">
        <f t="shared" si="78"/>
        <v>NC</v>
      </c>
      <c r="AA178" s="57">
        <f t="shared" si="79"/>
        <v>43935</v>
      </c>
      <c r="AB178" s="57">
        <f t="shared" si="80"/>
        <v>44254</v>
      </c>
      <c r="AC178" s="57">
        <f t="shared" si="81"/>
        <v>44303</v>
      </c>
      <c r="AE178" s="123">
        <f t="shared" ca="1" si="82"/>
        <v>-1907</v>
      </c>
      <c r="AF178" s="123" t="str">
        <f t="shared" si="83"/>
        <v>NC</v>
      </c>
      <c r="AG178" s="123" t="str">
        <f t="shared" si="84"/>
        <v>NC</v>
      </c>
      <c r="AH178" s="123" t="str">
        <f t="shared" si="85"/>
        <v>NC</v>
      </c>
      <c r="AI178" s="123">
        <f t="shared" ca="1" si="86"/>
        <v>-1903</v>
      </c>
      <c r="AJ178" s="123">
        <f t="shared" ca="1" si="87"/>
        <v>-1584</v>
      </c>
      <c r="AK178" s="123">
        <f t="shared" ca="1" si="88"/>
        <v>-1535</v>
      </c>
      <c r="AL178" s="138"/>
      <c r="AM178" s="151">
        <f t="shared" si="89"/>
        <v>1.2321459461199412E-2</v>
      </c>
      <c r="AN178" s="152"/>
      <c r="AP178" s="124" t="s">
        <v>470</v>
      </c>
      <c r="AQ178" s="141" t="s">
        <v>643</v>
      </c>
      <c r="AS178" s="143" t="s">
        <v>1243</v>
      </c>
      <c r="AT178" s="143" t="s">
        <v>1248</v>
      </c>
      <c r="AU178" s="143" t="s">
        <v>1252</v>
      </c>
    </row>
    <row r="179" spans="1:47" s="138" customFormat="1" ht="14.4" customHeight="1" x14ac:dyDescent="0.3">
      <c r="A179" s="121" t="s">
        <v>190</v>
      </c>
      <c r="B179" s="117" t="s">
        <v>1095</v>
      </c>
      <c r="C179" s="121" t="s">
        <v>537</v>
      </c>
      <c r="D179" s="123" t="s">
        <v>145</v>
      </c>
      <c r="E179" s="123"/>
      <c r="F179" s="117" t="s">
        <v>280</v>
      </c>
      <c r="G179" s="120" t="s">
        <v>706</v>
      </c>
      <c r="H179" s="144">
        <v>43830</v>
      </c>
      <c r="I179" s="145">
        <v>45916990</v>
      </c>
      <c r="J179" s="146">
        <v>2016</v>
      </c>
      <c r="K179" s="154">
        <v>44835</v>
      </c>
      <c r="L179" s="133">
        <v>44136</v>
      </c>
      <c r="M179" s="148"/>
      <c r="N179" s="149" t="s">
        <v>596</v>
      </c>
      <c r="O179" s="150">
        <v>3071</v>
      </c>
      <c r="P179" s="57">
        <v>43566</v>
      </c>
      <c r="Q179" s="116" t="s">
        <v>30</v>
      </c>
      <c r="R179" s="116" t="s">
        <v>30</v>
      </c>
      <c r="S179" s="34" t="s">
        <v>30</v>
      </c>
      <c r="T179" s="57">
        <v>43570</v>
      </c>
      <c r="U179" s="57">
        <v>43889</v>
      </c>
      <c r="V179" s="166">
        <v>43572</v>
      </c>
      <c r="W179" s="137">
        <f t="shared" si="90"/>
        <v>43931</v>
      </c>
      <c r="X179" s="57" t="str">
        <f t="shared" si="76"/>
        <v>NC</v>
      </c>
      <c r="Y179" s="57" t="str">
        <f t="shared" si="77"/>
        <v>NC</v>
      </c>
      <c r="Z179" s="57" t="str">
        <f t="shared" si="78"/>
        <v>NC</v>
      </c>
      <c r="AA179" s="57">
        <f t="shared" si="79"/>
        <v>43935</v>
      </c>
      <c r="AB179" s="57">
        <f t="shared" si="80"/>
        <v>44254</v>
      </c>
      <c r="AC179" s="57">
        <f t="shared" si="81"/>
        <v>44302</v>
      </c>
      <c r="AD179" s="124"/>
      <c r="AE179" s="123">
        <f t="shared" ca="1" si="82"/>
        <v>-1907</v>
      </c>
      <c r="AF179" s="123" t="str">
        <f t="shared" si="83"/>
        <v>NC</v>
      </c>
      <c r="AG179" s="123" t="str">
        <f t="shared" si="84"/>
        <v>NC</v>
      </c>
      <c r="AH179" s="123" t="str">
        <f t="shared" si="85"/>
        <v>NC</v>
      </c>
      <c r="AI179" s="123">
        <f t="shared" ca="1" si="86"/>
        <v>-1903</v>
      </c>
      <c r="AJ179" s="123">
        <f t="shared" ca="1" si="87"/>
        <v>-1584</v>
      </c>
      <c r="AK179" s="123">
        <f t="shared" ca="1" si="88"/>
        <v>-1536</v>
      </c>
      <c r="AM179" s="151">
        <f t="shared" si="89"/>
        <v>9.6773694480665369E-3</v>
      </c>
      <c r="AN179" s="152"/>
      <c r="AO179" s="124"/>
      <c r="AP179" s="124" t="s">
        <v>470</v>
      </c>
      <c r="AQ179" s="141" t="s">
        <v>643</v>
      </c>
      <c r="AR179" s="124"/>
      <c r="AS179" s="143" t="s">
        <v>1243</v>
      </c>
      <c r="AT179" s="143" t="s">
        <v>1248</v>
      </c>
      <c r="AU179" s="143" t="s">
        <v>1252</v>
      </c>
    </row>
    <row r="180" spans="1:47" s="124" customFormat="1" ht="14.4" customHeight="1" x14ac:dyDescent="0.3">
      <c r="A180" s="116" t="s">
        <v>658</v>
      </c>
      <c r="B180" s="116" t="s">
        <v>1096</v>
      </c>
      <c r="C180" s="117" t="s">
        <v>538</v>
      </c>
      <c r="D180" s="116" t="s">
        <v>46</v>
      </c>
      <c r="E180" s="116"/>
      <c r="F180" s="117" t="s">
        <v>684</v>
      </c>
      <c r="G180" s="120" t="s">
        <v>890</v>
      </c>
      <c r="H180" s="156">
        <v>43830</v>
      </c>
      <c r="I180" s="134">
        <v>74731000</v>
      </c>
      <c r="J180" s="120">
        <v>2017</v>
      </c>
      <c r="K180" s="132"/>
      <c r="L180" s="158">
        <v>43952</v>
      </c>
      <c r="M180" s="116"/>
      <c r="N180" s="135" t="s">
        <v>596</v>
      </c>
      <c r="O180" s="116"/>
      <c r="P180" s="57">
        <v>43801</v>
      </c>
      <c r="Q180" s="57" t="s">
        <v>30</v>
      </c>
      <c r="R180" s="57" t="s">
        <v>30</v>
      </c>
      <c r="S180" s="34" t="s">
        <v>30</v>
      </c>
      <c r="T180" s="57">
        <v>43804</v>
      </c>
      <c r="U180" s="57">
        <v>43889</v>
      </c>
      <c r="V180" s="34">
        <v>43804</v>
      </c>
      <c r="W180" s="137">
        <f t="shared" si="90"/>
        <v>44166</v>
      </c>
      <c r="X180" s="57" t="str">
        <f t="shared" si="76"/>
        <v>NC</v>
      </c>
      <c r="Y180" s="57" t="str">
        <f t="shared" si="77"/>
        <v>NC</v>
      </c>
      <c r="Z180" s="57" t="str">
        <f t="shared" si="78"/>
        <v>NC</v>
      </c>
      <c r="AA180" s="57">
        <f t="shared" si="79"/>
        <v>44169</v>
      </c>
      <c r="AB180" s="57">
        <f t="shared" si="80"/>
        <v>44254</v>
      </c>
      <c r="AC180" s="57">
        <f t="shared" si="81"/>
        <v>44534</v>
      </c>
      <c r="AD180" s="138"/>
      <c r="AE180" s="123">
        <f t="shared" ca="1" si="82"/>
        <v>-1672</v>
      </c>
      <c r="AF180" s="123" t="str">
        <f t="shared" si="83"/>
        <v>NC</v>
      </c>
      <c r="AG180" s="123" t="str">
        <f t="shared" si="84"/>
        <v>NC</v>
      </c>
      <c r="AH180" s="123" t="str">
        <f t="shared" si="85"/>
        <v>NC</v>
      </c>
      <c r="AI180" s="123">
        <f t="shared" ca="1" si="86"/>
        <v>-1669</v>
      </c>
      <c r="AJ180" s="123">
        <f t="shared" ca="1" si="87"/>
        <v>-1584</v>
      </c>
      <c r="AK180" s="123">
        <f t="shared" ca="1" si="88"/>
        <v>-1304</v>
      </c>
      <c r="AL180" s="138"/>
      <c r="AM180" s="151">
        <f t="shared" si="89"/>
        <v>1.1446830583886869E-2</v>
      </c>
      <c r="AN180" s="138"/>
      <c r="AO180" s="138" t="s">
        <v>395</v>
      </c>
      <c r="AP180" s="138" t="s">
        <v>470</v>
      </c>
      <c r="AQ180" s="141" t="s">
        <v>643</v>
      </c>
      <c r="AR180" s="138"/>
      <c r="AS180" s="142" t="s">
        <v>1243</v>
      </c>
      <c r="AT180" s="143" t="s">
        <v>1262</v>
      </c>
      <c r="AU180" s="143" t="s">
        <v>396</v>
      </c>
    </row>
    <row r="181" spans="1:47" s="155" customFormat="1" ht="14.4" customHeight="1" x14ac:dyDescent="0.3">
      <c r="A181" s="117" t="s">
        <v>160</v>
      </c>
      <c r="B181" s="117" t="s">
        <v>1097</v>
      </c>
      <c r="C181" s="121" t="s">
        <v>537</v>
      </c>
      <c r="D181" s="116" t="s">
        <v>46</v>
      </c>
      <c r="E181" s="116"/>
      <c r="F181" s="117" t="s">
        <v>281</v>
      </c>
      <c r="G181" s="120" t="s">
        <v>891</v>
      </c>
      <c r="H181" s="144">
        <v>43830</v>
      </c>
      <c r="I181" s="145">
        <v>77402926</v>
      </c>
      <c r="J181" s="131">
        <v>2016</v>
      </c>
      <c r="K181" s="154">
        <v>44136</v>
      </c>
      <c r="L181" s="133">
        <v>43952</v>
      </c>
      <c r="M181" s="134"/>
      <c r="N181" s="149" t="s">
        <v>596</v>
      </c>
      <c r="O181" s="136">
        <v>2173</v>
      </c>
      <c r="P181" s="57">
        <v>43801</v>
      </c>
      <c r="Q181" s="116" t="s">
        <v>30</v>
      </c>
      <c r="R181" s="116" t="s">
        <v>30</v>
      </c>
      <c r="S181" s="34" t="s">
        <v>30</v>
      </c>
      <c r="T181" s="57">
        <v>43804</v>
      </c>
      <c r="U181" s="57">
        <v>43889</v>
      </c>
      <c r="V181" s="57">
        <v>43804</v>
      </c>
      <c r="W181" s="137">
        <f t="shared" si="90"/>
        <v>44166</v>
      </c>
      <c r="X181" s="57" t="str">
        <f t="shared" si="76"/>
        <v>NC</v>
      </c>
      <c r="Y181" s="57" t="str">
        <f t="shared" si="77"/>
        <v>NC</v>
      </c>
      <c r="Z181" s="57" t="str">
        <f t="shared" si="78"/>
        <v>NC</v>
      </c>
      <c r="AA181" s="57">
        <f t="shared" si="79"/>
        <v>44169</v>
      </c>
      <c r="AB181" s="57">
        <f t="shared" si="80"/>
        <v>44254</v>
      </c>
      <c r="AC181" s="57">
        <f t="shared" si="81"/>
        <v>44534</v>
      </c>
      <c r="AD181" s="124"/>
      <c r="AE181" s="123">
        <f t="shared" ca="1" si="82"/>
        <v>-1672</v>
      </c>
      <c r="AF181" s="123" t="str">
        <f t="shared" si="83"/>
        <v>NC</v>
      </c>
      <c r="AG181" s="123" t="str">
        <f t="shared" si="84"/>
        <v>NC</v>
      </c>
      <c r="AH181" s="123" t="str">
        <f t="shared" si="85"/>
        <v>NC</v>
      </c>
      <c r="AI181" s="123">
        <f t="shared" ca="1" si="86"/>
        <v>-1669</v>
      </c>
      <c r="AJ181" s="123">
        <f t="shared" ca="1" si="87"/>
        <v>-1584</v>
      </c>
      <c r="AK181" s="123">
        <f t="shared" ca="1" si="88"/>
        <v>-1304</v>
      </c>
      <c r="AL181" s="138"/>
      <c r="AM181" s="151">
        <f t="shared" si="89"/>
        <v>1.6313279926740736E-2</v>
      </c>
      <c r="AN181" s="152"/>
      <c r="AO181" s="124"/>
      <c r="AP181" s="124" t="s">
        <v>470</v>
      </c>
      <c r="AQ181" s="141" t="s">
        <v>643</v>
      </c>
      <c r="AR181" s="138"/>
      <c r="AS181" s="142" t="s">
        <v>1243</v>
      </c>
      <c r="AT181" s="143" t="s">
        <v>1248</v>
      </c>
      <c r="AU181" s="143" t="s">
        <v>1263</v>
      </c>
    </row>
    <row r="182" spans="1:47" s="124" customFormat="1" ht="14.4" customHeight="1" x14ac:dyDescent="0.3">
      <c r="A182" s="116" t="s">
        <v>399</v>
      </c>
      <c r="B182" s="117" t="s">
        <v>1097</v>
      </c>
      <c r="C182" s="121" t="s">
        <v>537</v>
      </c>
      <c r="D182" s="116" t="s">
        <v>145</v>
      </c>
      <c r="E182" s="116"/>
      <c r="F182" s="117" t="s">
        <v>501</v>
      </c>
      <c r="G182" s="120" t="s">
        <v>985</v>
      </c>
      <c r="H182" s="156">
        <v>43830</v>
      </c>
      <c r="I182" s="145">
        <v>77402926</v>
      </c>
      <c r="J182" s="120">
        <v>2016</v>
      </c>
      <c r="K182" s="154"/>
      <c r="L182" s="162">
        <v>44166</v>
      </c>
      <c r="M182" s="116"/>
      <c r="N182" s="149" t="s">
        <v>596</v>
      </c>
      <c r="O182" s="136">
        <v>2332</v>
      </c>
      <c r="P182" s="57">
        <v>43795</v>
      </c>
      <c r="Q182" s="57" t="s">
        <v>30</v>
      </c>
      <c r="R182" s="57" t="s">
        <v>30</v>
      </c>
      <c r="S182" s="34" t="s">
        <v>30</v>
      </c>
      <c r="T182" s="57">
        <v>43796</v>
      </c>
      <c r="U182" s="57">
        <v>43889</v>
      </c>
      <c r="V182" s="34">
        <v>43796</v>
      </c>
      <c r="W182" s="137">
        <f t="shared" si="90"/>
        <v>44160</v>
      </c>
      <c r="X182" s="57" t="str">
        <f t="shared" si="76"/>
        <v>NC</v>
      </c>
      <c r="Y182" s="57" t="str">
        <f t="shared" si="77"/>
        <v>NC</v>
      </c>
      <c r="Z182" s="57" t="str">
        <f t="shared" si="78"/>
        <v>NC</v>
      </c>
      <c r="AA182" s="57">
        <f t="shared" si="79"/>
        <v>44161</v>
      </c>
      <c r="AB182" s="57">
        <f t="shared" si="80"/>
        <v>44254</v>
      </c>
      <c r="AC182" s="57">
        <f t="shared" si="81"/>
        <v>44526</v>
      </c>
      <c r="AD182" s="138"/>
      <c r="AE182" s="123">
        <f t="shared" ca="1" si="82"/>
        <v>-1678</v>
      </c>
      <c r="AF182" s="123" t="str">
        <f t="shared" si="83"/>
        <v>NC</v>
      </c>
      <c r="AG182" s="123" t="str">
        <f t="shared" si="84"/>
        <v>NC</v>
      </c>
      <c r="AH182" s="123" t="str">
        <f t="shared" si="85"/>
        <v>NC</v>
      </c>
      <c r="AI182" s="123">
        <f t="shared" ca="1" si="86"/>
        <v>-1677</v>
      </c>
      <c r="AJ182" s="123">
        <f t="shared" ca="1" si="87"/>
        <v>-1584</v>
      </c>
      <c r="AK182" s="123">
        <f t="shared" ca="1" si="88"/>
        <v>-1312</v>
      </c>
      <c r="AL182" s="138"/>
      <c r="AM182" s="151">
        <f t="shared" si="89"/>
        <v>1.6313279926740736E-2</v>
      </c>
      <c r="AN182" s="138"/>
      <c r="AO182" s="138"/>
      <c r="AP182" s="138" t="s">
        <v>470</v>
      </c>
      <c r="AQ182" s="141" t="s">
        <v>643</v>
      </c>
      <c r="AS182" s="143" t="s">
        <v>1243</v>
      </c>
      <c r="AT182" s="143" t="s">
        <v>1248</v>
      </c>
      <c r="AU182" s="143" t="s">
        <v>1263</v>
      </c>
    </row>
    <row r="183" spans="1:47" s="124" customFormat="1" ht="14.4" customHeight="1" x14ac:dyDescent="0.3">
      <c r="A183" s="116" t="s">
        <v>402</v>
      </c>
      <c r="B183" s="117" t="s">
        <v>1097</v>
      </c>
      <c r="C183" s="117" t="s">
        <v>537</v>
      </c>
      <c r="D183" s="116" t="s">
        <v>46</v>
      </c>
      <c r="E183" s="116"/>
      <c r="F183" s="117" t="s">
        <v>582</v>
      </c>
      <c r="G183" s="120" t="s">
        <v>983</v>
      </c>
      <c r="H183" s="156">
        <v>43830</v>
      </c>
      <c r="I183" s="145">
        <v>77402926</v>
      </c>
      <c r="J183" s="120">
        <v>2017</v>
      </c>
      <c r="K183" s="132"/>
      <c r="L183" s="158">
        <v>43952</v>
      </c>
      <c r="M183" s="116"/>
      <c r="N183" s="135" t="s">
        <v>596</v>
      </c>
      <c r="O183" s="116"/>
      <c r="P183" s="57">
        <v>43801</v>
      </c>
      <c r="Q183" s="57" t="s">
        <v>30</v>
      </c>
      <c r="R183" s="57" t="s">
        <v>30</v>
      </c>
      <c r="S183" s="34" t="s">
        <v>30</v>
      </c>
      <c r="T183" s="57">
        <v>43804</v>
      </c>
      <c r="U183" s="57">
        <v>43889</v>
      </c>
      <c r="V183" s="34">
        <v>43804</v>
      </c>
      <c r="W183" s="137">
        <f t="shared" si="90"/>
        <v>44166</v>
      </c>
      <c r="X183" s="57" t="str">
        <f t="shared" si="76"/>
        <v>NC</v>
      </c>
      <c r="Y183" s="57" t="str">
        <f t="shared" si="77"/>
        <v>NC</v>
      </c>
      <c r="Z183" s="57" t="str">
        <f t="shared" si="78"/>
        <v>NC</v>
      </c>
      <c r="AA183" s="57">
        <f t="shared" si="79"/>
        <v>44169</v>
      </c>
      <c r="AB183" s="57">
        <f t="shared" si="80"/>
        <v>44254</v>
      </c>
      <c r="AC183" s="57">
        <f t="shared" si="81"/>
        <v>44534</v>
      </c>
      <c r="AD183" s="138"/>
      <c r="AE183" s="123">
        <f t="shared" ca="1" si="82"/>
        <v>-1672</v>
      </c>
      <c r="AF183" s="123" t="str">
        <f t="shared" si="83"/>
        <v>NC</v>
      </c>
      <c r="AG183" s="123" t="str">
        <f t="shared" si="84"/>
        <v>NC</v>
      </c>
      <c r="AH183" s="123" t="str">
        <f t="shared" si="85"/>
        <v>NC</v>
      </c>
      <c r="AI183" s="123">
        <f t="shared" ca="1" si="86"/>
        <v>-1669</v>
      </c>
      <c r="AJ183" s="123">
        <f t="shared" ca="1" si="87"/>
        <v>-1584</v>
      </c>
      <c r="AK183" s="123">
        <f t="shared" ca="1" si="88"/>
        <v>-1304</v>
      </c>
      <c r="AL183" s="138"/>
      <c r="AM183" s="151">
        <f t="shared" si="89"/>
        <v>1.1856099618888175E-2</v>
      </c>
      <c r="AN183" s="138"/>
      <c r="AO183" s="138"/>
      <c r="AP183" s="138" t="s">
        <v>470</v>
      </c>
      <c r="AQ183" s="141" t="s">
        <v>643</v>
      </c>
      <c r="AS183" s="143" t="s">
        <v>1243</v>
      </c>
      <c r="AT183" s="143" t="s">
        <v>1248</v>
      </c>
      <c r="AU183" s="143" t="s">
        <v>1263</v>
      </c>
    </row>
    <row r="184" spans="1:47" s="124" customFormat="1" ht="14.4" customHeight="1" x14ac:dyDescent="0.3">
      <c r="A184" s="179" t="s">
        <v>97</v>
      </c>
      <c r="B184" s="179" t="s">
        <v>98</v>
      </c>
      <c r="C184" s="179" t="s">
        <v>538</v>
      </c>
      <c r="D184" s="180" t="s">
        <v>357</v>
      </c>
      <c r="E184" s="180"/>
      <c r="F184" s="181" t="s">
        <v>283</v>
      </c>
      <c r="G184" s="182" t="s">
        <v>461</v>
      </c>
      <c r="H184" s="183">
        <v>43830</v>
      </c>
      <c r="I184" s="184">
        <v>77402926</v>
      </c>
      <c r="J184" s="185">
        <v>2004</v>
      </c>
      <c r="K184" s="186" t="s">
        <v>609</v>
      </c>
      <c r="L184" s="187">
        <v>43922</v>
      </c>
      <c r="M184" s="184"/>
      <c r="N184" s="188" t="s">
        <v>596</v>
      </c>
      <c r="O184" s="189"/>
      <c r="P184" s="190" t="s">
        <v>30</v>
      </c>
      <c r="Q184" s="191" t="s">
        <v>30</v>
      </c>
      <c r="R184" s="190" t="s">
        <v>30</v>
      </c>
      <c r="S184" s="192" t="s">
        <v>30</v>
      </c>
      <c r="T184" s="190" t="s">
        <v>30</v>
      </c>
      <c r="U184" s="190" t="s">
        <v>30</v>
      </c>
      <c r="V184" s="193" t="s">
        <v>30</v>
      </c>
      <c r="W184" s="194" t="str">
        <f t="shared" si="90"/>
        <v>NC</v>
      </c>
      <c r="X184" s="190" t="str">
        <f t="shared" si="76"/>
        <v>NC</v>
      </c>
      <c r="Y184" s="190" t="str">
        <f t="shared" si="77"/>
        <v>NC</v>
      </c>
      <c r="Z184" s="190" t="str">
        <f t="shared" si="78"/>
        <v>NC</v>
      </c>
      <c r="AA184" s="190" t="str">
        <f t="shared" si="79"/>
        <v>NC</v>
      </c>
      <c r="AB184" s="190" t="str">
        <f t="shared" si="80"/>
        <v>NC</v>
      </c>
      <c r="AC184" s="190" t="str">
        <f t="shared" si="81"/>
        <v>NC</v>
      </c>
      <c r="AD184" s="155"/>
      <c r="AE184" s="180" t="str">
        <f t="shared" si="82"/>
        <v>NC</v>
      </c>
      <c r="AF184" s="180" t="str">
        <f t="shared" si="83"/>
        <v>NC</v>
      </c>
      <c r="AG184" s="180" t="str">
        <f t="shared" si="84"/>
        <v>NC</v>
      </c>
      <c r="AH184" s="180" t="str">
        <f t="shared" si="85"/>
        <v>NC</v>
      </c>
      <c r="AI184" s="180" t="str">
        <f t="shared" si="86"/>
        <v>NC</v>
      </c>
      <c r="AJ184" s="180" t="str">
        <f t="shared" si="87"/>
        <v>NC</v>
      </c>
      <c r="AK184" s="180" t="str">
        <f t="shared" si="88"/>
        <v>NC</v>
      </c>
      <c r="AL184" s="195"/>
      <c r="AM184" s="196">
        <f t="shared" si="89"/>
        <v>6.9799443620971444E-2</v>
      </c>
      <c r="AN184" s="197"/>
      <c r="AO184" s="155"/>
      <c r="AP184" s="155" t="s">
        <v>470</v>
      </c>
      <c r="AQ184" s="198" t="s">
        <v>643</v>
      </c>
      <c r="AR184" s="195"/>
      <c r="AS184" s="199" t="s">
        <v>1243</v>
      </c>
      <c r="AT184" s="200" t="s">
        <v>1249</v>
      </c>
      <c r="AU184" s="200" t="s">
        <v>1264</v>
      </c>
    </row>
    <row r="185" spans="1:47" s="124" customFormat="1" ht="14.4" customHeight="1" x14ac:dyDescent="0.3">
      <c r="A185" s="201" t="s">
        <v>99</v>
      </c>
      <c r="B185" s="202" t="s">
        <v>1098</v>
      </c>
      <c r="C185" s="121" t="s">
        <v>538</v>
      </c>
      <c r="D185" s="203" t="s">
        <v>357</v>
      </c>
      <c r="E185" s="203"/>
      <c r="F185" s="128" t="s">
        <v>284</v>
      </c>
      <c r="G185" s="204" t="s">
        <v>462</v>
      </c>
      <c r="H185" s="205">
        <v>43830</v>
      </c>
      <c r="I185" s="206">
        <v>97409615</v>
      </c>
      <c r="J185" s="207">
        <v>2006</v>
      </c>
      <c r="K185" s="147" t="s">
        <v>609</v>
      </c>
      <c r="L185" s="133">
        <v>43922</v>
      </c>
      <c r="M185" s="148"/>
      <c r="N185" s="149" t="s">
        <v>596</v>
      </c>
      <c r="O185" s="150"/>
      <c r="P185" s="208">
        <v>43703</v>
      </c>
      <c r="Q185" s="127" t="s">
        <v>30</v>
      </c>
      <c r="R185" s="208" t="s">
        <v>30</v>
      </c>
      <c r="S185" s="209" t="s">
        <v>30</v>
      </c>
      <c r="T185" s="208">
        <v>43860</v>
      </c>
      <c r="U185" s="57">
        <v>43889</v>
      </c>
      <c r="V185" s="210">
        <v>43677</v>
      </c>
      <c r="W185" s="137">
        <f t="shared" si="90"/>
        <v>44068</v>
      </c>
      <c r="X185" s="57" t="str">
        <f t="shared" si="76"/>
        <v>NC</v>
      </c>
      <c r="Y185" s="57" t="str">
        <f t="shared" si="77"/>
        <v>NC</v>
      </c>
      <c r="Z185" s="57" t="str">
        <f t="shared" si="78"/>
        <v>NC</v>
      </c>
      <c r="AA185" s="57">
        <f t="shared" si="79"/>
        <v>44225</v>
      </c>
      <c r="AB185" s="57">
        <f t="shared" si="80"/>
        <v>44254</v>
      </c>
      <c r="AC185" s="57">
        <f t="shared" si="81"/>
        <v>44407</v>
      </c>
      <c r="AE185" s="123">
        <f t="shared" ca="1" si="82"/>
        <v>-1770</v>
      </c>
      <c r="AF185" s="123" t="str">
        <f t="shared" si="83"/>
        <v>NC</v>
      </c>
      <c r="AG185" s="123" t="str">
        <f t="shared" si="84"/>
        <v>NC</v>
      </c>
      <c r="AH185" s="123" t="str">
        <f t="shared" si="85"/>
        <v>NC</v>
      </c>
      <c r="AI185" s="123">
        <f t="shared" ca="1" si="86"/>
        <v>-1613</v>
      </c>
      <c r="AJ185" s="123">
        <f t="shared" ca="1" si="87"/>
        <v>-1584</v>
      </c>
      <c r="AK185" s="123">
        <f t="shared" ca="1" si="88"/>
        <v>-1431</v>
      </c>
      <c r="AL185" s="138"/>
      <c r="AM185" s="151">
        <f t="shared" si="89"/>
        <v>7.6622329429588187E-2</v>
      </c>
      <c r="AN185" s="152"/>
      <c r="AP185" s="124" t="s">
        <v>470</v>
      </c>
      <c r="AQ185" s="141" t="s">
        <v>643</v>
      </c>
      <c r="AS185" s="143" t="s">
        <v>1243</v>
      </c>
      <c r="AT185" s="143" t="s">
        <v>1265</v>
      </c>
      <c r="AU185" s="143" t="s">
        <v>1266</v>
      </c>
    </row>
    <row r="186" spans="1:47" s="212" customFormat="1" ht="14.4" customHeight="1" x14ac:dyDescent="0.3">
      <c r="A186" s="127" t="s">
        <v>380</v>
      </c>
      <c r="B186" s="116" t="s">
        <v>1480</v>
      </c>
      <c r="C186" s="121" t="s">
        <v>538</v>
      </c>
      <c r="D186" s="127" t="s">
        <v>46</v>
      </c>
      <c r="E186" s="127"/>
      <c r="F186" s="128" t="s">
        <v>425</v>
      </c>
      <c r="G186" s="129" t="s">
        <v>982</v>
      </c>
      <c r="H186" s="205">
        <v>43830</v>
      </c>
      <c r="I186" s="211">
        <v>105000000</v>
      </c>
      <c r="J186" s="129">
        <v>2009</v>
      </c>
      <c r="K186" s="154"/>
      <c r="L186" s="162">
        <v>43952</v>
      </c>
      <c r="M186" s="116"/>
      <c r="N186" s="149" t="s">
        <v>596</v>
      </c>
      <c r="O186" s="136">
        <v>681</v>
      </c>
      <c r="P186" s="208">
        <v>43801</v>
      </c>
      <c r="Q186" s="208" t="s">
        <v>30</v>
      </c>
      <c r="R186" s="208" t="s">
        <v>30</v>
      </c>
      <c r="S186" s="209" t="s">
        <v>30</v>
      </c>
      <c r="T186" s="208">
        <v>43804</v>
      </c>
      <c r="U186" s="57">
        <v>43889</v>
      </c>
      <c r="V186" s="209">
        <v>43804</v>
      </c>
      <c r="W186" s="137">
        <f t="shared" si="90"/>
        <v>44166</v>
      </c>
      <c r="X186" s="57" t="str">
        <f t="shared" si="76"/>
        <v>NC</v>
      </c>
      <c r="Y186" s="57" t="str">
        <f t="shared" si="77"/>
        <v>NC</v>
      </c>
      <c r="Z186" s="57" t="str">
        <f t="shared" si="78"/>
        <v>NC</v>
      </c>
      <c r="AA186" s="57">
        <f t="shared" si="79"/>
        <v>44169</v>
      </c>
      <c r="AB186" s="57">
        <f t="shared" si="80"/>
        <v>44254</v>
      </c>
      <c r="AC186" s="57">
        <f t="shared" si="81"/>
        <v>44534</v>
      </c>
      <c r="AD186" s="138"/>
      <c r="AE186" s="123">
        <f t="shared" ca="1" si="82"/>
        <v>-1672</v>
      </c>
      <c r="AF186" s="123" t="str">
        <f t="shared" si="83"/>
        <v>NC</v>
      </c>
      <c r="AG186" s="123" t="str">
        <f t="shared" si="84"/>
        <v>NC</v>
      </c>
      <c r="AH186" s="123" t="str">
        <f t="shared" si="85"/>
        <v>NC</v>
      </c>
      <c r="AI186" s="123">
        <f t="shared" ca="1" si="86"/>
        <v>-1669</v>
      </c>
      <c r="AJ186" s="123">
        <f t="shared" ca="1" si="87"/>
        <v>-1584</v>
      </c>
      <c r="AK186" s="123">
        <f t="shared" ca="1" si="88"/>
        <v>-1304</v>
      </c>
      <c r="AL186" s="138"/>
      <c r="AM186" s="151">
        <f t="shared" si="89"/>
        <v>6.4453918945898872E-2</v>
      </c>
      <c r="AN186" s="138"/>
      <c r="AO186" s="138"/>
      <c r="AP186" s="124" t="s">
        <v>470</v>
      </c>
      <c r="AQ186" s="141" t="s">
        <v>643</v>
      </c>
      <c r="AR186" s="124"/>
      <c r="AS186" s="143" t="s">
        <v>1243</v>
      </c>
      <c r="AT186" s="143" t="s">
        <v>1261</v>
      </c>
      <c r="AU186" s="143" t="s">
        <v>1251</v>
      </c>
    </row>
    <row r="187" spans="1:47" s="138" customFormat="1" ht="14.4" customHeight="1" x14ac:dyDescent="0.3">
      <c r="A187" s="121" t="s">
        <v>31</v>
      </c>
      <c r="B187" s="117" t="s">
        <v>1100</v>
      </c>
      <c r="C187" s="121" t="s">
        <v>538</v>
      </c>
      <c r="D187" s="123" t="s">
        <v>145</v>
      </c>
      <c r="E187" s="123"/>
      <c r="F187" s="117" t="s">
        <v>285</v>
      </c>
      <c r="G187" s="120" t="s">
        <v>477</v>
      </c>
      <c r="H187" s="156">
        <v>43830</v>
      </c>
      <c r="I187" s="145">
        <v>97409615</v>
      </c>
      <c r="J187" s="146">
        <v>2011</v>
      </c>
      <c r="K187" s="147" t="s">
        <v>609</v>
      </c>
      <c r="L187" s="133">
        <v>44166</v>
      </c>
      <c r="M187" s="148"/>
      <c r="N187" s="149" t="s">
        <v>596</v>
      </c>
      <c r="O187" s="150">
        <v>4759</v>
      </c>
      <c r="P187" s="57">
        <v>43858</v>
      </c>
      <c r="Q187" s="57" t="s">
        <v>30</v>
      </c>
      <c r="R187" s="57" t="s">
        <v>30</v>
      </c>
      <c r="S187" s="34" t="s">
        <v>30</v>
      </c>
      <c r="T187" s="57">
        <v>43860</v>
      </c>
      <c r="U187" s="57">
        <v>43889</v>
      </c>
      <c r="V187" s="163">
        <v>43503</v>
      </c>
      <c r="W187" s="137">
        <f t="shared" si="90"/>
        <v>44223</v>
      </c>
      <c r="X187" s="57" t="str">
        <f t="shared" si="76"/>
        <v>NC</v>
      </c>
      <c r="Y187" s="57" t="str">
        <f t="shared" si="77"/>
        <v>NC</v>
      </c>
      <c r="Z187" s="57" t="str">
        <f t="shared" si="78"/>
        <v>NC</v>
      </c>
      <c r="AA187" s="57">
        <f t="shared" si="79"/>
        <v>44225</v>
      </c>
      <c r="AB187" s="57">
        <f t="shared" si="80"/>
        <v>44254</v>
      </c>
      <c r="AC187" s="57">
        <f t="shared" si="81"/>
        <v>44233</v>
      </c>
      <c r="AD187" s="124"/>
      <c r="AE187" s="123">
        <f t="shared" ca="1" si="82"/>
        <v>-1615</v>
      </c>
      <c r="AF187" s="123" t="str">
        <f t="shared" si="83"/>
        <v>NC</v>
      </c>
      <c r="AG187" s="123" t="str">
        <f t="shared" si="84"/>
        <v>NC</v>
      </c>
      <c r="AH187" s="123" t="str">
        <f t="shared" si="85"/>
        <v>NC</v>
      </c>
      <c r="AI187" s="123">
        <f t="shared" ca="1" si="86"/>
        <v>-1613</v>
      </c>
      <c r="AJ187" s="123">
        <f t="shared" ca="1" si="87"/>
        <v>-1584</v>
      </c>
      <c r="AK187" s="123">
        <f t="shared" ca="1" si="88"/>
        <v>-1605</v>
      </c>
      <c r="AM187" s="151">
        <f t="shared" si="89"/>
        <v>4.8576088789182723E-2</v>
      </c>
      <c r="AN187" s="152"/>
      <c r="AO187" s="124" t="s">
        <v>395</v>
      </c>
      <c r="AP187" s="124" t="s">
        <v>470</v>
      </c>
      <c r="AQ187" s="141" t="s">
        <v>643</v>
      </c>
      <c r="AR187" s="124"/>
      <c r="AS187" s="143" t="s">
        <v>1243</v>
      </c>
      <c r="AT187" s="143" t="s">
        <v>1267</v>
      </c>
      <c r="AU187" s="143" t="s">
        <v>1266</v>
      </c>
    </row>
    <row r="188" spans="1:47" s="138" customFormat="1" ht="14.4" customHeight="1" x14ac:dyDescent="0.3">
      <c r="A188" s="125" t="s">
        <v>32</v>
      </c>
      <c r="B188" s="117" t="s">
        <v>1101</v>
      </c>
      <c r="C188" s="121" t="s">
        <v>538</v>
      </c>
      <c r="D188" s="123" t="s">
        <v>46</v>
      </c>
      <c r="E188" s="123"/>
      <c r="F188" s="117" t="s">
        <v>282</v>
      </c>
      <c r="G188" s="120" t="s">
        <v>488</v>
      </c>
      <c r="H188" s="156">
        <v>43830</v>
      </c>
      <c r="I188" s="153">
        <v>105000000</v>
      </c>
      <c r="J188" s="146">
        <v>2013</v>
      </c>
      <c r="K188" s="147" t="s">
        <v>609</v>
      </c>
      <c r="L188" s="133">
        <v>43952</v>
      </c>
      <c r="M188" s="148"/>
      <c r="N188" s="149" t="s">
        <v>596</v>
      </c>
      <c r="O188" s="150">
        <v>148</v>
      </c>
      <c r="P188" s="57">
        <v>43866</v>
      </c>
      <c r="Q188" s="57" t="s">
        <v>30</v>
      </c>
      <c r="R188" s="57" t="s">
        <v>30</v>
      </c>
      <c r="S188" s="34" t="s">
        <v>30</v>
      </c>
      <c r="T188" s="57">
        <v>43795</v>
      </c>
      <c r="U188" s="57">
        <v>43889</v>
      </c>
      <c r="V188" s="34">
        <v>43532</v>
      </c>
      <c r="W188" s="137">
        <f t="shared" si="90"/>
        <v>44231</v>
      </c>
      <c r="X188" s="57" t="str">
        <f t="shared" si="76"/>
        <v>NC</v>
      </c>
      <c r="Y188" s="57" t="str">
        <f t="shared" si="77"/>
        <v>NC</v>
      </c>
      <c r="Z188" s="57" t="str">
        <f t="shared" si="78"/>
        <v>NC</v>
      </c>
      <c r="AA188" s="57">
        <f t="shared" si="79"/>
        <v>44160</v>
      </c>
      <c r="AB188" s="57">
        <f t="shared" si="80"/>
        <v>44254</v>
      </c>
      <c r="AC188" s="57">
        <f t="shared" si="81"/>
        <v>44262</v>
      </c>
      <c r="AD188" s="124"/>
      <c r="AE188" s="123">
        <f t="shared" ca="1" si="82"/>
        <v>-1607</v>
      </c>
      <c r="AF188" s="123" t="str">
        <f t="shared" si="83"/>
        <v>NC</v>
      </c>
      <c r="AG188" s="123" t="str">
        <f t="shared" si="84"/>
        <v>NC</v>
      </c>
      <c r="AH188" s="123" t="str">
        <f t="shared" si="85"/>
        <v>NC</v>
      </c>
      <c r="AI188" s="123">
        <f t="shared" ca="1" si="86"/>
        <v>-1678</v>
      </c>
      <c r="AJ188" s="123">
        <f t="shared" ca="1" si="87"/>
        <v>-1584</v>
      </c>
      <c r="AK188" s="123">
        <f t="shared" ca="1" si="88"/>
        <v>-1576</v>
      </c>
      <c r="AM188" s="151">
        <f t="shared" si="89"/>
        <v>4.0268583506537378E-2</v>
      </c>
      <c r="AN188" s="152"/>
      <c r="AO188" s="124"/>
      <c r="AP188" s="124" t="s">
        <v>470</v>
      </c>
      <c r="AQ188" s="141" t="s">
        <v>643</v>
      </c>
      <c r="AR188" s="124"/>
      <c r="AS188" s="143" t="s">
        <v>1243</v>
      </c>
      <c r="AT188" s="143" t="s">
        <v>1261</v>
      </c>
      <c r="AU188" s="143" t="s">
        <v>1251</v>
      </c>
    </row>
    <row r="189" spans="1:47" s="124" customFormat="1" ht="14.4" customHeight="1" x14ac:dyDescent="0.3">
      <c r="A189" s="213" t="s">
        <v>1041</v>
      </c>
      <c r="B189" s="119" t="s">
        <v>1505</v>
      </c>
      <c r="C189" s="214" t="s">
        <v>538</v>
      </c>
      <c r="D189" s="215" t="s">
        <v>357</v>
      </c>
      <c r="E189" s="215"/>
      <c r="F189" s="214" t="s">
        <v>1506</v>
      </c>
      <c r="G189" s="216"/>
      <c r="H189" s="217"/>
      <c r="I189" s="218"/>
      <c r="J189" s="219">
        <v>2013</v>
      </c>
      <c r="K189" s="220"/>
      <c r="L189" s="220"/>
      <c r="M189" s="221"/>
      <c r="N189" s="222"/>
      <c r="O189" s="223"/>
      <c r="P189" s="224"/>
      <c r="Q189" s="224"/>
      <c r="R189" s="224"/>
      <c r="S189" s="225"/>
      <c r="T189" s="224"/>
      <c r="U189" s="224"/>
      <c r="V189" s="225"/>
      <c r="W189" s="226"/>
      <c r="X189" s="224"/>
      <c r="Y189" s="224"/>
      <c r="Z189" s="224"/>
      <c r="AA189" s="224"/>
      <c r="AB189" s="224"/>
      <c r="AC189" s="224"/>
      <c r="AD189" s="212"/>
      <c r="AE189" s="215"/>
      <c r="AF189" s="215"/>
      <c r="AG189" s="215"/>
      <c r="AH189" s="215"/>
      <c r="AI189" s="215"/>
      <c r="AJ189" s="215"/>
      <c r="AK189" s="215"/>
      <c r="AL189" s="212"/>
      <c r="AM189" s="227"/>
      <c r="AN189" s="152"/>
      <c r="AO189" s="212"/>
      <c r="AP189" s="212"/>
      <c r="AQ189" s="212"/>
      <c r="AR189" s="212"/>
      <c r="AS189" s="228" t="s">
        <v>1243</v>
      </c>
      <c r="AT189" s="228" t="s">
        <v>1246</v>
      </c>
      <c r="AU189" s="228" t="s">
        <v>1263</v>
      </c>
    </row>
    <row r="190" spans="1:47" s="124" customFormat="1" ht="14.4" customHeight="1" x14ac:dyDescent="0.3">
      <c r="A190" s="121" t="s">
        <v>33</v>
      </c>
      <c r="B190" s="121" t="s">
        <v>1102</v>
      </c>
      <c r="C190" s="121" t="s">
        <v>538</v>
      </c>
      <c r="D190" s="123" t="s">
        <v>46</v>
      </c>
      <c r="E190" s="123"/>
      <c r="F190" s="117" t="s">
        <v>286</v>
      </c>
      <c r="G190" s="120" t="s">
        <v>486</v>
      </c>
      <c r="H190" s="156">
        <v>43830</v>
      </c>
      <c r="I190" s="153">
        <v>77402926</v>
      </c>
      <c r="J190" s="146">
        <v>2014</v>
      </c>
      <c r="K190" s="147" t="s">
        <v>609</v>
      </c>
      <c r="L190" s="133">
        <v>43952</v>
      </c>
      <c r="M190" s="148"/>
      <c r="N190" s="149" t="s">
        <v>596</v>
      </c>
      <c r="O190" s="150">
        <v>6295</v>
      </c>
      <c r="P190" s="57">
        <v>43858</v>
      </c>
      <c r="Q190" s="57" t="s">
        <v>30</v>
      </c>
      <c r="R190" s="57" t="s">
        <v>30</v>
      </c>
      <c r="S190" s="34" t="s">
        <v>30</v>
      </c>
      <c r="T190" s="57">
        <v>43860</v>
      </c>
      <c r="U190" s="57">
        <v>43889</v>
      </c>
      <c r="V190" s="163">
        <v>43503</v>
      </c>
      <c r="W190" s="137">
        <f t="shared" ref="W190:W221" si="91">IF(P190="NC","NC",IF(P190="","erreur",P190+365))</f>
        <v>44223</v>
      </c>
      <c r="X190" s="57" t="str">
        <f t="shared" ref="X190:X195" si="92">IF(Q190="NC","NC",IF(Q190="","erreur",Q190+181))</f>
        <v>NC</v>
      </c>
      <c r="Y190" s="57" t="str">
        <f t="shared" ref="Y190:Y221" si="93">IF(R190="NC","NC",IF(R190="","erreur",R190+365))</f>
        <v>NC</v>
      </c>
      <c r="Z190" s="57" t="str">
        <f t="shared" ref="Z190:Z221" si="94">IF(S190="NC","NC",IF(S190="","erreur",S190+3650))</f>
        <v>NC</v>
      </c>
      <c r="AA190" s="57">
        <f t="shared" ref="AA190:AA221" si="95">IF(T190="NC","NC",IF(T190="","erreur",T190+365))</f>
        <v>44225</v>
      </c>
      <c r="AB190" s="57">
        <f t="shared" ref="AB190:AB221" si="96">IF(U190="NC","NC",IF(U190="","erreur",U190+365))</f>
        <v>44254</v>
      </c>
      <c r="AC190" s="57">
        <f t="shared" ref="AC190:AC221" si="97">IF(V190="NC","NC",IF(V190="","erreur",V190+730))</f>
        <v>44233</v>
      </c>
      <c r="AE190" s="123">
        <f t="shared" ref="AE190:AE221" ca="1" si="98">IF(W190="NC","NC",IF(W190="erreur","erreur",W190-$F$3))</f>
        <v>-1615</v>
      </c>
      <c r="AF190" s="123" t="str">
        <f t="shared" ref="AF190:AF221" si="99">IF(X190="NC","NC",IF(X190="erreur","erreur",X190-$F$3))</f>
        <v>NC</v>
      </c>
      <c r="AG190" s="123" t="str">
        <f t="shared" ref="AG190:AG221" si="100">IF(Y190="NC","NC",IF(Y190="erreur","erreur",Y190-$F$3))</f>
        <v>NC</v>
      </c>
      <c r="AH190" s="123" t="str">
        <f t="shared" ref="AH190:AH221" si="101">IF(Z190="NC","NC",IF(Z190="erreur","erreur",Z190-$F$3))</f>
        <v>NC</v>
      </c>
      <c r="AI190" s="123">
        <f t="shared" ref="AI190:AI221" ca="1" si="102">IF(AA190="NC","NC",IF(AA190="erreur","erreur",AA190-$F$3))</f>
        <v>-1613</v>
      </c>
      <c r="AJ190" s="123">
        <f t="shared" ref="AJ190:AJ221" ca="1" si="103">IF(AB190="NC","NC",IF(AB190="erreur","erreur",AB190-$F$3))</f>
        <v>-1584</v>
      </c>
      <c r="AK190" s="123">
        <f t="shared" ref="AK190:AK221" ca="1" si="104">IF(AC190="NC","NC",IF(AC190="erreur","erreur",AC190-$F$3))</f>
        <v>-1605</v>
      </c>
      <c r="AL190" s="138"/>
      <c r="AM190" s="151">
        <f t="shared" ref="AM190:AM202" si="105">I190*($AM$3-J190)/$I$4</f>
        <v>2.5227640542445855E-2</v>
      </c>
      <c r="AN190" s="152"/>
      <c r="AO190" s="124" t="s">
        <v>395</v>
      </c>
      <c r="AP190" s="124" t="s">
        <v>470</v>
      </c>
      <c r="AQ190" s="141" t="s">
        <v>643</v>
      </c>
      <c r="AS190" s="143" t="s">
        <v>1243</v>
      </c>
      <c r="AT190" s="143" t="s">
        <v>1268</v>
      </c>
      <c r="AU190" s="143" t="s">
        <v>1269</v>
      </c>
    </row>
    <row r="191" spans="1:47" s="124" customFormat="1" ht="14.4" customHeight="1" x14ac:dyDescent="0.3">
      <c r="A191" s="121" t="s">
        <v>34</v>
      </c>
      <c r="B191" s="201" t="s">
        <v>1103</v>
      </c>
      <c r="C191" s="121" t="s">
        <v>538</v>
      </c>
      <c r="D191" s="123" t="s">
        <v>46</v>
      </c>
      <c r="E191" s="123"/>
      <c r="F191" s="117" t="s">
        <v>287</v>
      </c>
      <c r="G191" s="120" t="s">
        <v>487</v>
      </c>
      <c r="H191" s="156">
        <v>43830</v>
      </c>
      <c r="I191" s="153">
        <v>74779098</v>
      </c>
      <c r="J191" s="146">
        <v>2014</v>
      </c>
      <c r="K191" s="154">
        <v>44044</v>
      </c>
      <c r="L191" s="133">
        <v>43952</v>
      </c>
      <c r="M191" s="148"/>
      <c r="N191" s="149" t="s">
        <v>596</v>
      </c>
      <c r="O191" s="150">
        <v>5252</v>
      </c>
      <c r="P191" s="57">
        <v>43858</v>
      </c>
      <c r="Q191" s="57" t="s">
        <v>30</v>
      </c>
      <c r="R191" s="57" t="s">
        <v>30</v>
      </c>
      <c r="S191" s="34" t="s">
        <v>30</v>
      </c>
      <c r="T191" s="57">
        <v>43860</v>
      </c>
      <c r="U191" s="57">
        <v>43889</v>
      </c>
      <c r="V191" s="163">
        <v>43503</v>
      </c>
      <c r="W191" s="137">
        <f t="shared" si="91"/>
        <v>44223</v>
      </c>
      <c r="X191" s="57" t="str">
        <f t="shared" si="92"/>
        <v>NC</v>
      </c>
      <c r="Y191" s="57" t="str">
        <f t="shared" si="93"/>
        <v>NC</v>
      </c>
      <c r="Z191" s="57" t="str">
        <f t="shared" si="94"/>
        <v>NC</v>
      </c>
      <c r="AA191" s="57">
        <f t="shared" si="95"/>
        <v>44225</v>
      </c>
      <c r="AB191" s="57">
        <f t="shared" si="96"/>
        <v>44254</v>
      </c>
      <c r="AC191" s="57">
        <f t="shared" si="97"/>
        <v>44233</v>
      </c>
      <c r="AE191" s="123">
        <f t="shared" ca="1" si="98"/>
        <v>-1615</v>
      </c>
      <c r="AF191" s="123" t="str">
        <f t="shared" si="99"/>
        <v>NC</v>
      </c>
      <c r="AG191" s="123" t="str">
        <f t="shared" si="100"/>
        <v>NC</v>
      </c>
      <c r="AH191" s="123" t="str">
        <f t="shared" si="101"/>
        <v>NC</v>
      </c>
      <c r="AI191" s="123">
        <f t="shared" ca="1" si="102"/>
        <v>-1613</v>
      </c>
      <c r="AJ191" s="123">
        <f t="shared" ca="1" si="103"/>
        <v>-1584</v>
      </c>
      <c r="AK191" s="123">
        <f t="shared" ca="1" si="104"/>
        <v>-1605</v>
      </c>
      <c r="AL191" s="138"/>
      <c r="AM191" s="151">
        <f t="shared" si="105"/>
        <v>2.4372466286769725E-2</v>
      </c>
      <c r="AN191" s="152"/>
      <c r="AP191" s="124" t="s">
        <v>470</v>
      </c>
      <c r="AQ191" s="141" t="s">
        <v>643</v>
      </c>
      <c r="AS191" s="143" t="s">
        <v>1243</v>
      </c>
      <c r="AT191" s="143" t="s">
        <v>1268</v>
      </c>
      <c r="AU191" s="143" t="s">
        <v>1263</v>
      </c>
    </row>
    <row r="192" spans="1:47" s="124" customFormat="1" ht="14.4" customHeight="1" x14ac:dyDescent="0.3">
      <c r="A192" s="121" t="s">
        <v>35</v>
      </c>
      <c r="B192" s="229" t="s">
        <v>1103</v>
      </c>
      <c r="C192" s="121" t="s">
        <v>538</v>
      </c>
      <c r="D192" s="123" t="s">
        <v>46</v>
      </c>
      <c r="E192" s="123"/>
      <c r="F192" s="117" t="s">
        <v>288</v>
      </c>
      <c r="G192" s="120" t="s">
        <v>485</v>
      </c>
      <c r="H192" s="156">
        <v>43830</v>
      </c>
      <c r="I192" s="153">
        <v>74779098</v>
      </c>
      <c r="J192" s="146">
        <v>2014</v>
      </c>
      <c r="K192" s="154">
        <v>44044</v>
      </c>
      <c r="L192" s="133">
        <v>43952</v>
      </c>
      <c r="M192" s="148"/>
      <c r="N192" s="149" t="s">
        <v>596</v>
      </c>
      <c r="O192" s="150">
        <v>5606</v>
      </c>
      <c r="P192" s="57">
        <v>43858</v>
      </c>
      <c r="Q192" s="57" t="s">
        <v>30</v>
      </c>
      <c r="R192" s="57" t="s">
        <v>30</v>
      </c>
      <c r="S192" s="34" t="s">
        <v>30</v>
      </c>
      <c r="T192" s="57">
        <v>43860</v>
      </c>
      <c r="U192" s="57">
        <v>43889</v>
      </c>
      <c r="V192" s="163">
        <v>43503</v>
      </c>
      <c r="W192" s="137">
        <f t="shared" si="91"/>
        <v>44223</v>
      </c>
      <c r="X192" s="57" t="str">
        <f t="shared" si="92"/>
        <v>NC</v>
      </c>
      <c r="Y192" s="57" t="str">
        <f t="shared" si="93"/>
        <v>NC</v>
      </c>
      <c r="Z192" s="57" t="str">
        <f t="shared" si="94"/>
        <v>NC</v>
      </c>
      <c r="AA192" s="57">
        <f t="shared" si="95"/>
        <v>44225</v>
      </c>
      <c r="AB192" s="57">
        <f t="shared" si="96"/>
        <v>44254</v>
      </c>
      <c r="AC192" s="57">
        <f t="shared" si="97"/>
        <v>44233</v>
      </c>
      <c r="AE192" s="123">
        <f t="shared" ca="1" si="98"/>
        <v>-1615</v>
      </c>
      <c r="AF192" s="123" t="str">
        <f t="shared" si="99"/>
        <v>NC</v>
      </c>
      <c r="AG192" s="123" t="str">
        <f t="shared" si="100"/>
        <v>NC</v>
      </c>
      <c r="AH192" s="123" t="str">
        <f t="shared" si="101"/>
        <v>NC</v>
      </c>
      <c r="AI192" s="123">
        <f t="shared" ca="1" si="102"/>
        <v>-1613</v>
      </c>
      <c r="AJ192" s="123">
        <f t="shared" ca="1" si="103"/>
        <v>-1584</v>
      </c>
      <c r="AK192" s="123">
        <f t="shared" ca="1" si="104"/>
        <v>-1605</v>
      </c>
      <c r="AL192" s="138"/>
      <c r="AM192" s="151">
        <f t="shared" si="105"/>
        <v>2.4372466286769725E-2</v>
      </c>
      <c r="AN192" s="152"/>
      <c r="AP192" s="124" t="s">
        <v>470</v>
      </c>
      <c r="AQ192" s="141" t="s">
        <v>643</v>
      </c>
      <c r="AR192" s="138"/>
      <c r="AS192" s="142" t="s">
        <v>1243</v>
      </c>
      <c r="AT192" s="143" t="s">
        <v>1268</v>
      </c>
      <c r="AU192" s="143" t="s">
        <v>1263</v>
      </c>
    </row>
    <row r="193" spans="1:47" s="124" customFormat="1" ht="14.4" customHeight="1" x14ac:dyDescent="0.3">
      <c r="A193" s="116" t="s">
        <v>896</v>
      </c>
      <c r="B193" s="123" t="s">
        <v>1270</v>
      </c>
      <c r="C193" s="117" t="s">
        <v>538</v>
      </c>
      <c r="D193" s="116" t="s">
        <v>46</v>
      </c>
      <c r="E193" s="116"/>
      <c r="F193" s="117" t="s">
        <v>926</v>
      </c>
      <c r="G193" s="120" t="s">
        <v>1001</v>
      </c>
      <c r="H193" s="156">
        <v>43830</v>
      </c>
      <c r="I193" s="134">
        <v>51535000</v>
      </c>
      <c r="J193" s="120">
        <v>2019</v>
      </c>
      <c r="K193" s="132"/>
      <c r="L193" s="158">
        <v>43952</v>
      </c>
      <c r="M193" s="116"/>
      <c r="N193" s="135" t="s">
        <v>596</v>
      </c>
      <c r="O193" s="116"/>
      <c r="P193" s="57">
        <v>43789</v>
      </c>
      <c r="Q193" s="57" t="s">
        <v>30</v>
      </c>
      <c r="R193" s="57" t="s">
        <v>30</v>
      </c>
      <c r="S193" s="34" t="s">
        <v>30</v>
      </c>
      <c r="T193" s="57">
        <v>43836</v>
      </c>
      <c r="U193" s="57">
        <v>43889</v>
      </c>
      <c r="V193" s="34">
        <v>43837</v>
      </c>
      <c r="W193" s="137">
        <f t="shared" si="91"/>
        <v>44154</v>
      </c>
      <c r="X193" s="57" t="str">
        <f t="shared" si="92"/>
        <v>NC</v>
      </c>
      <c r="Y193" s="57" t="str">
        <f t="shared" si="93"/>
        <v>NC</v>
      </c>
      <c r="Z193" s="57" t="str">
        <f t="shared" si="94"/>
        <v>NC</v>
      </c>
      <c r="AA193" s="57">
        <f t="shared" si="95"/>
        <v>44201</v>
      </c>
      <c r="AB193" s="57">
        <f t="shared" si="96"/>
        <v>44254</v>
      </c>
      <c r="AC193" s="57">
        <f t="shared" si="97"/>
        <v>44567</v>
      </c>
      <c r="AD193" s="138"/>
      <c r="AE193" s="123">
        <f t="shared" ca="1" si="98"/>
        <v>-1684</v>
      </c>
      <c r="AF193" s="123" t="str">
        <f t="shared" si="99"/>
        <v>NC</v>
      </c>
      <c r="AG193" s="123" t="str">
        <f t="shared" si="100"/>
        <v>NC</v>
      </c>
      <c r="AH193" s="123" t="str">
        <f t="shared" si="101"/>
        <v>NC</v>
      </c>
      <c r="AI193" s="123">
        <f t="shared" ca="1" si="102"/>
        <v>-1637</v>
      </c>
      <c r="AJ193" s="123">
        <f t="shared" ca="1" si="103"/>
        <v>-1584</v>
      </c>
      <c r="AK193" s="123">
        <f t="shared" ca="1" si="104"/>
        <v>-1271</v>
      </c>
      <c r="AL193" s="138"/>
      <c r="AM193" s="139">
        <f t="shared" si="105"/>
        <v>1.9586148400777344E-3</v>
      </c>
      <c r="AN193" s="138"/>
      <c r="AO193" s="138"/>
      <c r="AP193" s="138" t="s">
        <v>470</v>
      </c>
      <c r="AQ193" s="141" t="s">
        <v>643</v>
      </c>
      <c r="AR193" s="138"/>
      <c r="AS193" s="142" t="s">
        <v>1243</v>
      </c>
      <c r="AT193" s="143" t="s">
        <v>1262</v>
      </c>
      <c r="AU193" s="143" t="s">
        <v>1271</v>
      </c>
    </row>
    <row r="194" spans="1:47" s="124" customFormat="1" x14ac:dyDescent="0.3">
      <c r="A194" s="121" t="s">
        <v>100</v>
      </c>
      <c r="B194" s="117" t="s">
        <v>1104</v>
      </c>
      <c r="C194" s="121" t="s">
        <v>539</v>
      </c>
      <c r="D194" s="123" t="s">
        <v>145</v>
      </c>
      <c r="E194" s="123" t="s">
        <v>857</v>
      </c>
      <c r="F194" s="121" t="s">
        <v>289</v>
      </c>
      <c r="G194" s="120"/>
      <c r="H194" s="144">
        <v>43830</v>
      </c>
      <c r="I194" s="145">
        <v>130000000</v>
      </c>
      <c r="J194" s="146">
        <v>2008</v>
      </c>
      <c r="K194" s="154">
        <v>45047</v>
      </c>
      <c r="L194" s="133">
        <v>43983</v>
      </c>
      <c r="M194" s="148"/>
      <c r="N194" s="149" t="s">
        <v>596</v>
      </c>
      <c r="O194" s="150"/>
      <c r="P194" s="116" t="s">
        <v>30</v>
      </c>
      <c r="Q194" s="57">
        <v>43755</v>
      </c>
      <c r="R194" s="57" t="s">
        <v>30</v>
      </c>
      <c r="S194" s="34" t="s">
        <v>30</v>
      </c>
      <c r="T194" s="57" t="s">
        <v>30</v>
      </c>
      <c r="U194" s="57" t="s">
        <v>30</v>
      </c>
      <c r="V194" s="34" t="s">
        <v>30</v>
      </c>
      <c r="W194" s="137" t="str">
        <f t="shared" si="91"/>
        <v>NC</v>
      </c>
      <c r="X194" s="57">
        <f t="shared" si="92"/>
        <v>43936</v>
      </c>
      <c r="Y194" s="57" t="str">
        <f t="shared" si="93"/>
        <v>NC</v>
      </c>
      <c r="Z194" s="57" t="str">
        <f t="shared" si="94"/>
        <v>NC</v>
      </c>
      <c r="AA194" s="57" t="str">
        <f t="shared" si="95"/>
        <v>NC</v>
      </c>
      <c r="AB194" s="57" t="str">
        <f t="shared" si="96"/>
        <v>NC</v>
      </c>
      <c r="AC194" s="57" t="str">
        <f t="shared" si="97"/>
        <v>NC</v>
      </c>
      <c r="AE194" s="123" t="str">
        <f t="shared" si="98"/>
        <v>NC</v>
      </c>
      <c r="AF194" s="123">
        <f t="shared" ca="1" si="99"/>
        <v>-1902</v>
      </c>
      <c r="AG194" s="123" t="str">
        <f t="shared" si="100"/>
        <v>NC</v>
      </c>
      <c r="AH194" s="123" t="str">
        <f t="shared" si="101"/>
        <v>NC</v>
      </c>
      <c r="AI194" s="123" t="str">
        <f t="shared" si="102"/>
        <v>NC</v>
      </c>
      <c r="AJ194" s="123" t="str">
        <f t="shared" si="103"/>
        <v>NC</v>
      </c>
      <c r="AK194" s="123" t="str">
        <f t="shared" si="104"/>
        <v>NC</v>
      </c>
      <c r="AL194" s="138"/>
      <c r="AM194" s="151">
        <f t="shared" si="105"/>
        <v>8.7286027283296222E-2</v>
      </c>
      <c r="AN194" s="152"/>
      <c r="AP194" s="141" t="s">
        <v>643</v>
      </c>
      <c r="AQ194" s="141" t="s">
        <v>643</v>
      </c>
      <c r="AS194" s="143" t="s">
        <v>1273</v>
      </c>
      <c r="AT194" s="143" t="s">
        <v>1272</v>
      </c>
      <c r="AU194" s="143" t="s">
        <v>1274</v>
      </c>
    </row>
    <row r="195" spans="1:47" s="124" customFormat="1" x14ac:dyDescent="0.3">
      <c r="A195" s="121" t="s">
        <v>162</v>
      </c>
      <c r="B195" s="117" t="s">
        <v>1105</v>
      </c>
      <c r="C195" s="121" t="s">
        <v>539</v>
      </c>
      <c r="D195" s="123" t="s">
        <v>145</v>
      </c>
      <c r="E195" s="123" t="s">
        <v>858</v>
      </c>
      <c r="F195" s="121">
        <v>402856</v>
      </c>
      <c r="G195" s="120"/>
      <c r="H195" s="144">
        <v>43830</v>
      </c>
      <c r="I195" s="145">
        <v>130000000</v>
      </c>
      <c r="J195" s="146">
        <v>2006</v>
      </c>
      <c r="K195" s="154">
        <v>45931</v>
      </c>
      <c r="L195" s="133">
        <v>43952</v>
      </c>
      <c r="M195" s="148"/>
      <c r="N195" s="149" t="s">
        <v>596</v>
      </c>
      <c r="O195" s="150"/>
      <c r="P195" s="116" t="s">
        <v>30</v>
      </c>
      <c r="Q195" s="57">
        <v>43755</v>
      </c>
      <c r="R195" s="57" t="s">
        <v>30</v>
      </c>
      <c r="S195" s="34" t="s">
        <v>30</v>
      </c>
      <c r="T195" s="57" t="s">
        <v>30</v>
      </c>
      <c r="U195" s="57" t="s">
        <v>30</v>
      </c>
      <c r="V195" s="34" t="s">
        <v>30</v>
      </c>
      <c r="W195" s="137" t="str">
        <f t="shared" si="91"/>
        <v>NC</v>
      </c>
      <c r="X195" s="57">
        <f t="shared" si="92"/>
        <v>43936</v>
      </c>
      <c r="Y195" s="57" t="str">
        <f t="shared" si="93"/>
        <v>NC</v>
      </c>
      <c r="Z195" s="57" t="str">
        <f t="shared" si="94"/>
        <v>NC</v>
      </c>
      <c r="AA195" s="57" t="str">
        <f t="shared" si="95"/>
        <v>NC</v>
      </c>
      <c r="AB195" s="57" t="str">
        <f t="shared" si="96"/>
        <v>NC</v>
      </c>
      <c r="AC195" s="57" t="str">
        <f t="shared" si="97"/>
        <v>NC</v>
      </c>
      <c r="AE195" s="123" t="str">
        <f t="shared" si="98"/>
        <v>NC</v>
      </c>
      <c r="AF195" s="123">
        <f t="shared" ca="1" si="99"/>
        <v>-1902</v>
      </c>
      <c r="AG195" s="123" t="str">
        <f t="shared" si="100"/>
        <v>NC</v>
      </c>
      <c r="AH195" s="123" t="str">
        <f t="shared" si="101"/>
        <v>NC</v>
      </c>
      <c r="AI195" s="123" t="str">
        <f t="shared" si="102"/>
        <v>NC</v>
      </c>
      <c r="AJ195" s="123" t="str">
        <f t="shared" si="103"/>
        <v>NC</v>
      </c>
      <c r="AK195" s="123" t="str">
        <f t="shared" si="104"/>
        <v>NC</v>
      </c>
      <c r="AL195" s="138"/>
      <c r="AM195" s="230">
        <f t="shared" si="105"/>
        <v>0.10225790160290095</v>
      </c>
      <c r="AN195" s="152"/>
      <c r="AP195" s="141" t="s">
        <v>643</v>
      </c>
      <c r="AQ195" s="141" t="s">
        <v>643</v>
      </c>
      <c r="AS195" s="143" t="s">
        <v>1273</v>
      </c>
      <c r="AT195" s="143" t="s">
        <v>1272</v>
      </c>
      <c r="AU195" s="143" t="s">
        <v>1274</v>
      </c>
    </row>
    <row r="196" spans="1:47" s="124" customFormat="1" x14ac:dyDescent="0.3">
      <c r="A196" s="121" t="s">
        <v>167</v>
      </c>
      <c r="B196" s="117" t="s">
        <v>163</v>
      </c>
      <c r="C196" s="121" t="s">
        <v>540</v>
      </c>
      <c r="D196" s="123" t="s">
        <v>145</v>
      </c>
      <c r="E196" s="123" t="s">
        <v>856</v>
      </c>
      <c r="F196" s="121">
        <v>99272</v>
      </c>
      <c r="G196" s="120"/>
      <c r="H196" s="144">
        <v>43830</v>
      </c>
      <c r="I196" s="145">
        <v>150000000</v>
      </c>
      <c r="J196" s="146">
        <v>2005</v>
      </c>
      <c r="K196" s="154">
        <v>45566</v>
      </c>
      <c r="L196" s="133">
        <v>44075</v>
      </c>
      <c r="M196" s="148"/>
      <c r="N196" s="149" t="s">
        <v>596</v>
      </c>
      <c r="O196" s="150"/>
      <c r="P196" s="116" t="s">
        <v>30</v>
      </c>
      <c r="Q196" s="57">
        <v>43573</v>
      </c>
      <c r="R196" s="116" t="s">
        <v>30</v>
      </c>
      <c r="S196" s="34" t="s">
        <v>30</v>
      </c>
      <c r="T196" s="57" t="s">
        <v>30</v>
      </c>
      <c r="U196" s="57" t="s">
        <v>30</v>
      </c>
      <c r="V196" s="34" t="s">
        <v>30</v>
      </c>
      <c r="W196" s="137" t="str">
        <f t="shared" si="91"/>
        <v>NC</v>
      </c>
      <c r="X196" s="57">
        <f>IF(Q196="NC","NC",IF(Q196="","erreur",Q196+365))</f>
        <v>43938</v>
      </c>
      <c r="Y196" s="57" t="str">
        <f t="shared" si="93"/>
        <v>NC</v>
      </c>
      <c r="Z196" s="57" t="str">
        <f t="shared" si="94"/>
        <v>NC</v>
      </c>
      <c r="AA196" s="57" t="str">
        <f t="shared" si="95"/>
        <v>NC</v>
      </c>
      <c r="AB196" s="57" t="str">
        <f t="shared" si="96"/>
        <v>NC</v>
      </c>
      <c r="AC196" s="57" t="str">
        <f t="shared" si="97"/>
        <v>NC</v>
      </c>
      <c r="AE196" s="123" t="str">
        <f t="shared" si="98"/>
        <v>NC</v>
      </c>
      <c r="AF196" s="123">
        <f t="shared" ca="1" si="99"/>
        <v>-1900</v>
      </c>
      <c r="AG196" s="123" t="str">
        <f t="shared" si="100"/>
        <v>NC</v>
      </c>
      <c r="AH196" s="123" t="str">
        <f t="shared" si="101"/>
        <v>NC</v>
      </c>
      <c r="AI196" s="123" t="str">
        <f t="shared" si="102"/>
        <v>NC</v>
      </c>
      <c r="AJ196" s="123" t="str">
        <f t="shared" si="103"/>
        <v>NC</v>
      </c>
      <c r="AK196" s="123" t="str">
        <f t="shared" si="104"/>
        <v>NC</v>
      </c>
      <c r="AL196" s="138"/>
      <c r="AM196" s="230">
        <f t="shared" si="105"/>
        <v>0.12662750626465769</v>
      </c>
      <c r="AN196" s="152"/>
      <c r="AP196" s="141" t="s">
        <v>643</v>
      </c>
      <c r="AQ196" s="141" t="s">
        <v>643</v>
      </c>
      <c r="AS196" s="143" t="s">
        <v>1273</v>
      </c>
      <c r="AT196" s="143" t="s">
        <v>1275</v>
      </c>
      <c r="AU196" s="143" t="s">
        <v>1276</v>
      </c>
    </row>
    <row r="197" spans="1:47" s="138" customFormat="1" ht="14.4" customHeight="1" x14ac:dyDescent="0.3">
      <c r="A197" s="121" t="s">
        <v>166</v>
      </c>
      <c r="B197" s="117" t="s">
        <v>1106</v>
      </c>
      <c r="C197" s="121" t="s">
        <v>540</v>
      </c>
      <c r="D197" s="123" t="s">
        <v>145</v>
      </c>
      <c r="E197" s="123"/>
      <c r="F197" s="121" t="s">
        <v>30</v>
      </c>
      <c r="G197" s="120"/>
      <c r="H197" s="231" t="s">
        <v>30</v>
      </c>
      <c r="I197" s="145">
        <v>31485936</v>
      </c>
      <c r="J197" s="146">
        <v>2016</v>
      </c>
      <c r="K197" s="154">
        <v>45992</v>
      </c>
      <c r="L197" s="133">
        <v>44075</v>
      </c>
      <c r="M197" s="148"/>
      <c r="N197" s="149" t="s">
        <v>596</v>
      </c>
      <c r="O197" s="150"/>
      <c r="P197" s="116" t="s">
        <v>30</v>
      </c>
      <c r="Q197" s="116" t="s">
        <v>30</v>
      </c>
      <c r="R197" s="116" t="s">
        <v>30</v>
      </c>
      <c r="S197" s="34" t="s">
        <v>30</v>
      </c>
      <c r="T197" s="57" t="s">
        <v>30</v>
      </c>
      <c r="U197" s="57" t="s">
        <v>30</v>
      </c>
      <c r="V197" s="34" t="s">
        <v>30</v>
      </c>
      <c r="W197" s="137" t="str">
        <f t="shared" si="91"/>
        <v>NC</v>
      </c>
      <c r="X197" s="57" t="str">
        <f>IF(Q197="NC","NC",IF(Q197="","erreur",Q197+181))</f>
        <v>NC</v>
      </c>
      <c r="Y197" s="57" t="str">
        <f t="shared" si="93"/>
        <v>NC</v>
      </c>
      <c r="Z197" s="57" t="str">
        <f t="shared" si="94"/>
        <v>NC</v>
      </c>
      <c r="AA197" s="57" t="str">
        <f t="shared" si="95"/>
        <v>NC</v>
      </c>
      <c r="AB197" s="57" t="str">
        <f t="shared" si="96"/>
        <v>NC</v>
      </c>
      <c r="AC197" s="57" t="str">
        <f t="shared" si="97"/>
        <v>NC</v>
      </c>
      <c r="AD197" s="124"/>
      <c r="AE197" s="123" t="str">
        <f t="shared" si="98"/>
        <v>NC</v>
      </c>
      <c r="AF197" s="123" t="str">
        <f t="shared" si="99"/>
        <v>NC</v>
      </c>
      <c r="AG197" s="123" t="str">
        <f t="shared" si="100"/>
        <v>NC</v>
      </c>
      <c r="AH197" s="123" t="str">
        <f t="shared" si="101"/>
        <v>NC</v>
      </c>
      <c r="AI197" s="123" t="str">
        <f t="shared" si="102"/>
        <v>NC</v>
      </c>
      <c r="AJ197" s="123" t="str">
        <f t="shared" si="103"/>
        <v>NC</v>
      </c>
      <c r="AK197" s="123" t="str">
        <f t="shared" si="104"/>
        <v>NC</v>
      </c>
      <c r="AM197" s="151">
        <f t="shared" si="105"/>
        <v>6.6359104786741976E-3</v>
      </c>
      <c r="AN197" s="152"/>
      <c r="AO197" s="124"/>
      <c r="AP197" s="141" t="s">
        <v>643</v>
      </c>
      <c r="AQ197" s="141" t="s">
        <v>643</v>
      </c>
      <c r="AR197" s="124"/>
      <c r="AS197" s="143" t="s">
        <v>1273</v>
      </c>
      <c r="AT197" s="143" t="s">
        <v>165</v>
      </c>
      <c r="AU197" s="143"/>
    </row>
    <row r="198" spans="1:47" s="232" customFormat="1" x14ac:dyDescent="0.3">
      <c r="A198" s="121" t="s">
        <v>164</v>
      </c>
      <c r="B198" s="117" t="s">
        <v>163</v>
      </c>
      <c r="C198" s="121" t="s">
        <v>541</v>
      </c>
      <c r="D198" s="123" t="s">
        <v>145</v>
      </c>
      <c r="E198" s="123" t="s">
        <v>859</v>
      </c>
      <c r="F198" s="121">
        <v>400358</v>
      </c>
      <c r="G198" s="120"/>
      <c r="H198" s="144">
        <v>43830</v>
      </c>
      <c r="I198" s="145">
        <v>150000000</v>
      </c>
      <c r="J198" s="146">
        <v>2005</v>
      </c>
      <c r="K198" s="147" t="s">
        <v>609</v>
      </c>
      <c r="L198" s="133">
        <v>44044</v>
      </c>
      <c r="M198" s="148"/>
      <c r="N198" s="149" t="s">
        <v>596</v>
      </c>
      <c r="O198" s="150"/>
      <c r="P198" s="116" t="s">
        <v>30</v>
      </c>
      <c r="Q198" s="57">
        <v>43692</v>
      </c>
      <c r="R198" s="116" t="s">
        <v>30</v>
      </c>
      <c r="S198" s="34" t="s">
        <v>30</v>
      </c>
      <c r="T198" s="57" t="s">
        <v>30</v>
      </c>
      <c r="U198" s="57" t="s">
        <v>30</v>
      </c>
      <c r="V198" s="34" t="s">
        <v>30</v>
      </c>
      <c r="W198" s="137" t="str">
        <f t="shared" si="91"/>
        <v>NC</v>
      </c>
      <c r="X198" s="57">
        <f>IF(Q198="NC","NC",IF(Q198="","erreur",Q198+365))</f>
        <v>44057</v>
      </c>
      <c r="Y198" s="57" t="str">
        <f t="shared" si="93"/>
        <v>NC</v>
      </c>
      <c r="Z198" s="57" t="str">
        <f t="shared" si="94"/>
        <v>NC</v>
      </c>
      <c r="AA198" s="57" t="str">
        <f t="shared" si="95"/>
        <v>NC</v>
      </c>
      <c r="AB198" s="57" t="str">
        <f t="shared" si="96"/>
        <v>NC</v>
      </c>
      <c r="AC198" s="57" t="str">
        <f t="shared" si="97"/>
        <v>NC</v>
      </c>
      <c r="AD198" s="124"/>
      <c r="AE198" s="123" t="str">
        <f t="shared" si="98"/>
        <v>NC</v>
      </c>
      <c r="AF198" s="123">
        <f t="shared" ca="1" si="99"/>
        <v>-1781</v>
      </c>
      <c r="AG198" s="123" t="str">
        <f t="shared" si="100"/>
        <v>NC</v>
      </c>
      <c r="AH198" s="123" t="str">
        <f t="shared" si="101"/>
        <v>NC</v>
      </c>
      <c r="AI198" s="123" t="str">
        <f t="shared" si="102"/>
        <v>NC</v>
      </c>
      <c r="AJ198" s="123" t="str">
        <f t="shared" si="103"/>
        <v>NC</v>
      </c>
      <c r="AK198" s="123" t="str">
        <f t="shared" si="104"/>
        <v>NC</v>
      </c>
      <c r="AL198" s="138"/>
      <c r="AM198" s="230">
        <f t="shared" si="105"/>
        <v>0.12662750626465769</v>
      </c>
      <c r="AN198" s="152"/>
      <c r="AO198" s="124"/>
      <c r="AP198" s="141" t="s">
        <v>643</v>
      </c>
      <c r="AQ198" s="141" t="s">
        <v>643</v>
      </c>
      <c r="AR198" s="124"/>
      <c r="AS198" s="143" t="s">
        <v>1273</v>
      </c>
      <c r="AT198" s="143" t="s">
        <v>1275</v>
      </c>
      <c r="AU198" s="143" t="s">
        <v>1276</v>
      </c>
    </row>
    <row r="199" spans="1:47" s="160" customFormat="1" ht="14.4" customHeight="1" x14ac:dyDescent="0.3">
      <c r="A199" s="121" t="s">
        <v>101</v>
      </c>
      <c r="B199" s="117" t="s">
        <v>1107</v>
      </c>
      <c r="C199" s="121" t="s">
        <v>542</v>
      </c>
      <c r="D199" s="123" t="s">
        <v>49</v>
      </c>
      <c r="E199" s="123"/>
      <c r="F199" s="121" t="s">
        <v>290</v>
      </c>
      <c r="G199" s="120"/>
      <c r="H199" s="231" t="s">
        <v>30</v>
      </c>
      <c r="I199" s="145"/>
      <c r="J199" s="146">
        <v>2013</v>
      </c>
      <c r="K199" s="154"/>
      <c r="L199" s="133"/>
      <c r="M199" s="148"/>
      <c r="N199" s="149" t="s">
        <v>596</v>
      </c>
      <c r="O199" s="150"/>
      <c r="P199" s="116" t="s">
        <v>30</v>
      </c>
      <c r="Q199" s="116" t="s">
        <v>30</v>
      </c>
      <c r="R199" s="116" t="s">
        <v>30</v>
      </c>
      <c r="S199" s="34" t="s">
        <v>30</v>
      </c>
      <c r="T199" s="57" t="s">
        <v>30</v>
      </c>
      <c r="U199" s="57" t="s">
        <v>30</v>
      </c>
      <c r="V199" s="34" t="s">
        <v>30</v>
      </c>
      <c r="W199" s="137" t="str">
        <f t="shared" si="91"/>
        <v>NC</v>
      </c>
      <c r="X199" s="57" t="str">
        <f t="shared" ref="X199:X230" si="106">IF(Q199="NC","NC",IF(Q199="","erreur",Q199+181))</f>
        <v>NC</v>
      </c>
      <c r="Y199" s="57" t="str">
        <f t="shared" si="93"/>
        <v>NC</v>
      </c>
      <c r="Z199" s="57" t="str">
        <f t="shared" si="94"/>
        <v>NC</v>
      </c>
      <c r="AA199" s="57" t="str">
        <f t="shared" si="95"/>
        <v>NC</v>
      </c>
      <c r="AB199" s="57" t="str">
        <f t="shared" si="96"/>
        <v>NC</v>
      </c>
      <c r="AC199" s="57" t="str">
        <f t="shared" si="97"/>
        <v>NC</v>
      </c>
      <c r="AD199" s="124"/>
      <c r="AE199" s="123" t="str">
        <f t="shared" si="98"/>
        <v>NC</v>
      </c>
      <c r="AF199" s="123" t="str">
        <f t="shared" si="99"/>
        <v>NC</v>
      </c>
      <c r="AG199" s="123" t="str">
        <f t="shared" si="100"/>
        <v>NC</v>
      </c>
      <c r="AH199" s="123" t="str">
        <f t="shared" si="101"/>
        <v>NC</v>
      </c>
      <c r="AI199" s="123" t="str">
        <f t="shared" si="102"/>
        <v>NC</v>
      </c>
      <c r="AJ199" s="123" t="str">
        <f t="shared" si="103"/>
        <v>NC</v>
      </c>
      <c r="AK199" s="123" t="str">
        <f t="shared" si="104"/>
        <v>NC</v>
      </c>
      <c r="AL199" s="138"/>
      <c r="AM199" s="151">
        <f t="shared" si="105"/>
        <v>0</v>
      </c>
      <c r="AN199" s="152"/>
      <c r="AO199" s="124"/>
      <c r="AP199" s="141" t="s">
        <v>643</v>
      </c>
      <c r="AQ199" s="141" t="s">
        <v>643</v>
      </c>
      <c r="AR199" s="124"/>
      <c r="AS199" s="143" t="s">
        <v>1277</v>
      </c>
      <c r="AT199" s="143" t="s">
        <v>945</v>
      </c>
      <c r="AU199" s="143" t="s">
        <v>946</v>
      </c>
    </row>
    <row r="200" spans="1:47" s="124" customFormat="1" ht="14.4" customHeight="1" x14ac:dyDescent="0.3">
      <c r="A200" s="121" t="s">
        <v>102</v>
      </c>
      <c r="B200" s="117" t="s">
        <v>1107</v>
      </c>
      <c r="C200" s="121" t="s">
        <v>542</v>
      </c>
      <c r="D200" s="123" t="s">
        <v>49</v>
      </c>
      <c r="E200" s="123"/>
      <c r="F200" s="121" t="s">
        <v>291</v>
      </c>
      <c r="G200" s="120"/>
      <c r="H200" s="231" t="s">
        <v>30</v>
      </c>
      <c r="I200" s="145"/>
      <c r="J200" s="146">
        <v>2013</v>
      </c>
      <c r="K200" s="154"/>
      <c r="L200" s="133"/>
      <c r="M200" s="148"/>
      <c r="N200" s="149" t="s">
        <v>596</v>
      </c>
      <c r="O200" s="150"/>
      <c r="P200" s="116" t="s">
        <v>30</v>
      </c>
      <c r="Q200" s="116" t="s">
        <v>30</v>
      </c>
      <c r="R200" s="116" t="s">
        <v>30</v>
      </c>
      <c r="S200" s="34" t="s">
        <v>30</v>
      </c>
      <c r="T200" s="57" t="s">
        <v>30</v>
      </c>
      <c r="U200" s="57" t="s">
        <v>30</v>
      </c>
      <c r="V200" s="34" t="s">
        <v>30</v>
      </c>
      <c r="W200" s="137" t="str">
        <f t="shared" si="91"/>
        <v>NC</v>
      </c>
      <c r="X200" s="57" t="str">
        <f t="shared" si="106"/>
        <v>NC</v>
      </c>
      <c r="Y200" s="57" t="str">
        <f t="shared" si="93"/>
        <v>NC</v>
      </c>
      <c r="Z200" s="57" t="str">
        <f t="shared" si="94"/>
        <v>NC</v>
      </c>
      <c r="AA200" s="57" t="str">
        <f t="shared" si="95"/>
        <v>NC</v>
      </c>
      <c r="AB200" s="57" t="str">
        <f t="shared" si="96"/>
        <v>NC</v>
      </c>
      <c r="AC200" s="57" t="str">
        <f t="shared" si="97"/>
        <v>NC</v>
      </c>
      <c r="AE200" s="123" t="str">
        <f t="shared" si="98"/>
        <v>NC</v>
      </c>
      <c r="AF200" s="123" t="str">
        <f t="shared" si="99"/>
        <v>NC</v>
      </c>
      <c r="AG200" s="123" t="str">
        <f t="shared" si="100"/>
        <v>NC</v>
      </c>
      <c r="AH200" s="123" t="str">
        <f t="shared" si="101"/>
        <v>NC</v>
      </c>
      <c r="AI200" s="123" t="str">
        <f t="shared" si="102"/>
        <v>NC</v>
      </c>
      <c r="AJ200" s="123" t="str">
        <f t="shared" si="103"/>
        <v>NC</v>
      </c>
      <c r="AK200" s="123" t="str">
        <f t="shared" si="104"/>
        <v>NC</v>
      </c>
      <c r="AL200" s="138"/>
      <c r="AM200" s="151">
        <f t="shared" si="105"/>
        <v>0</v>
      </c>
      <c r="AN200" s="152"/>
      <c r="AP200" s="141" t="s">
        <v>643</v>
      </c>
      <c r="AQ200" s="141" t="s">
        <v>643</v>
      </c>
      <c r="AS200" s="143" t="s">
        <v>1277</v>
      </c>
      <c r="AT200" s="143" t="s">
        <v>945</v>
      </c>
      <c r="AU200" s="143" t="s">
        <v>946</v>
      </c>
    </row>
    <row r="201" spans="1:47" s="212" customFormat="1" x14ac:dyDescent="0.3">
      <c r="A201" s="117" t="s">
        <v>161</v>
      </c>
      <c r="B201" s="117" t="s">
        <v>1108</v>
      </c>
      <c r="C201" s="121" t="s">
        <v>1504</v>
      </c>
      <c r="D201" s="116" t="s">
        <v>145</v>
      </c>
      <c r="E201" s="116"/>
      <c r="F201" s="121" t="s">
        <v>292</v>
      </c>
      <c r="G201" s="120"/>
      <c r="H201" s="144">
        <v>43830</v>
      </c>
      <c r="I201" s="130">
        <v>240000000</v>
      </c>
      <c r="J201" s="131">
        <v>2015</v>
      </c>
      <c r="K201" s="154">
        <v>44501</v>
      </c>
      <c r="L201" s="133">
        <v>44166</v>
      </c>
      <c r="M201" s="134"/>
      <c r="N201" s="149" t="s">
        <v>596</v>
      </c>
      <c r="O201" s="136">
        <v>3515</v>
      </c>
      <c r="P201" s="116" t="s">
        <v>30</v>
      </c>
      <c r="Q201" s="57">
        <v>43886</v>
      </c>
      <c r="R201" s="57">
        <v>43673</v>
      </c>
      <c r="S201" s="34" t="s">
        <v>30</v>
      </c>
      <c r="T201" s="57" t="s">
        <v>30</v>
      </c>
      <c r="U201" s="57" t="s">
        <v>30</v>
      </c>
      <c r="V201" s="34" t="s">
        <v>30</v>
      </c>
      <c r="W201" s="137" t="str">
        <f t="shared" si="91"/>
        <v>NC</v>
      </c>
      <c r="X201" s="57">
        <f t="shared" si="106"/>
        <v>44067</v>
      </c>
      <c r="Y201" s="57">
        <f t="shared" si="93"/>
        <v>44038</v>
      </c>
      <c r="Z201" s="57" t="str">
        <f t="shared" si="94"/>
        <v>NC</v>
      </c>
      <c r="AA201" s="57" t="str">
        <f t="shared" si="95"/>
        <v>NC</v>
      </c>
      <c r="AB201" s="57" t="str">
        <f t="shared" si="96"/>
        <v>NC</v>
      </c>
      <c r="AC201" s="57" t="str">
        <f t="shared" si="97"/>
        <v>NC</v>
      </c>
      <c r="AD201" s="124"/>
      <c r="AE201" s="123" t="str">
        <f t="shared" si="98"/>
        <v>NC</v>
      </c>
      <c r="AF201" s="123">
        <f t="shared" ca="1" si="99"/>
        <v>-1771</v>
      </c>
      <c r="AG201" s="123">
        <f t="shared" ca="1" si="100"/>
        <v>-1800</v>
      </c>
      <c r="AH201" s="123" t="str">
        <f t="shared" si="101"/>
        <v>NC</v>
      </c>
      <c r="AI201" s="123" t="str">
        <f t="shared" si="102"/>
        <v>NC</v>
      </c>
      <c r="AJ201" s="123" t="str">
        <f t="shared" si="103"/>
        <v>NC</v>
      </c>
      <c r="AK201" s="123" t="str">
        <f t="shared" si="104"/>
        <v>NC</v>
      </c>
      <c r="AL201" s="138"/>
      <c r="AM201" s="151">
        <f t="shared" si="105"/>
        <v>6.4402093227100873E-2</v>
      </c>
      <c r="AN201" s="152"/>
      <c r="AO201" s="124"/>
      <c r="AP201" s="141" t="s">
        <v>643</v>
      </c>
      <c r="AQ201" s="141" t="s">
        <v>643</v>
      </c>
      <c r="AR201" s="124"/>
      <c r="AS201" s="143" t="s">
        <v>1278</v>
      </c>
      <c r="AT201" s="143" t="s">
        <v>1279</v>
      </c>
      <c r="AU201" s="143" t="s">
        <v>1280</v>
      </c>
    </row>
    <row r="202" spans="1:47" s="160" customFormat="1" ht="14.4" customHeight="1" x14ac:dyDescent="0.3">
      <c r="A202" s="117" t="s">
        <v>43</v>
      </c>
      <c r="B202" s="117" t="s">
        <v>1108</v>
      </c>
      <c r="C202" s="121" t="s">
        <v>543</v>
      </c>
      <c r="D202" s="123" t="s">
        <v>357</v>
      </c>
      <c r="E202" s="123"/>
      <c r="F202" s="121">
        <v>507345</v>
      </c>
      <c r="G202" s="120"/>
      <c r="H202" s="144">
        <v>43830</v>
      </c>
      <c r="I202" s="130">
        <v>240000000</v>
      </c>
      <c r="J202" s="146">
        <v>2009</v>
      </c>
      <c r="K202" s="147" t="s">
        <v>609</v>
      </c>
      <c r="L202" s="133">
        <v>43983</v>
      </c>
      <c r="M202" s="148"/>
      <c r="N202" s="149" t="s">
        <v>596</v>
      </c>
      <c r="O202" s="150"/>
      <c r="P202" s="57" t="s">
        <v>30</v>
      </c>
      <c r="Q202" s="57">
        <v>43683</v>
      </c>
      <c r="R202" s="57">
        <v>43628</v>
      </c>
      <c r="S202" s="34" t="s">
        <v>30</v>
      </c>
      <c r="T202" s="57" t="s">
        <v>30</v>
      </c>
      <c r="U202" s="57" t="s">
        <v>30</v>
      </c>
      <c r="V202" s="34" t="s">
        <v>30</v>
      </c>
      <c r="W202" s="137" t="str">
        <f t="shared" si="91"/>
        <v>NC</v>
      </c>
      <c r="X202" s="57">
        <f t="shared" si="106"/>
        <v>43864</v>
      </c>
      <c r="Y202" s="57">
        <f t="shared" si="93"/>
        <v>43993</v>
      </c>
      <c r="Z202" s="57" t="str">
        <f t="shared" si="94"/>
        <v>NC</v>
      </c>
      <c r="AA202" s="57" t="str">
        <f t="shared" si="95"/>
        <v>NC</v>
      </c>
      <c r="AB202" s="57" t="str">
        <f t="shared" si="96"/>
        <v>NC</v>
      </c>
      <c r="AC202" s="57" t="str">
        <f t="shared" si="97"/>
        <v>NC</v>
      </c>
      <c r="AD202" s="124"/>
      <c r="AE202" s="123" t="str">
        <f t="shared" si="98"/>
        <v>NC</v>
      </c>
      <c r="AF202" s="123">
        <f t="shared" ca="1" si="99"/>
        <v>-1974</v>
      </c>
      <c r="AG202" s="123">
        <f t="shared" ca="1" si="100"/>
        <v>-1845</v>
      </c>
      <c r="AH202" s="123" t="str">
        <f t="shared" si="101"/>
        <v>NC</v>
      </c>
      <c r="AI202" s="123" t="str">
        <f t="shared" si="102"/>
        <v>NC</v>
      </c>
      <c r="AJ202" s="123" t="str">
        <f t="shared" si="103"/>
        <v>NC</v>
      </c>
      <c r="AK202" s="123" t="str">
        <f t="shared" si="104"/>
        <v>NC</v>
      </c>
      <c r="AL202" s="138"/>
      <c r="AM202" s="230">
        <f t="shared" si="105"/>
        <v>0.1473232433049117</v>
      </c>
      <c r="AN202" s="152"/>
      <c r="AO202" s="124"/>
      <c r="AP202" s="141" t="s">
        <v>643</v>
      </c>
      <c r="AQ202" s="141" t="s">
        <v>643</v>
      </c>
      <c r="AR202" s="138"/>
      <c r="AS202" s="142" t="s">
        <v>1278</v>
      </c>
      <c r="AT202" s="143" t="s">
        <v>1279</v>
      </c>
      <c r="AU202" s="143" t="s">
        <v>1280</v>
      </c>
    </row>
    <row r="203" spans="1:47" s="160" customFormat="1" x14ac:dyDescent="0.3">
      <c r="A203" s="116" t="s">
        <v>1043</v>
      </c>
      <c r="B203" s="117" t="s">
        <v>1108</v>
      </c>
      <c r="C203" s="117" t="s">
        <v>543</v>
      </c>
      <c r="D203" s="116" t="s">
        <v>145</v>
      </c>
      <c r="E203" s="116"/>
      <c r="F203" s="117">
        <v>507539</v>
      </c>
      <c r="G203" s="120"/>
      <c r="H203" s="156"/>
      <c r="I203" s="130">
        <v>240000000</v>
      </c>
      <c r="J203" s="131">
        <v>2012</v>
      </c>
      <c r="K203" s="132"/>
      <c r="L203" s="233">
        <v>44044</v>
      </c>
      <c r="M203" s="116"/>
      <c r="N203" s="135"/>
      <c r="O203" s="136"/>
      <c r="P203" s="57" t="s">
        <v>30</v>
      </c>
      <c r="Q203" s="57">
        <v>43742</v>
      </c>
      <c r="R203" s="57"/>
      <c r="S203" s="34" t="s">
        <v>30</v>
      </c>
      <c r="T203" s="57" t="s">
        <v>30</v>
      </c>
      <c r="U203" s="57" t="s">
        <v>30</v>
      </c>
      <c r="V203" s="34" t="s">
        <v>30</v>
      </c>
      <c r="W203" s="137" t="str">
        <f t="shared" si="91"/>
        <v>NC</v>
      </c>
      <c r="X203" s="57">
        <f t="shared" si="106"/>
        <v>43923</v>
      </c>
      <c r="Y203" s="57" t="str">
        <f t="shared" si="93"/>
        <v>erreur</v>
      </c>
      <c r="Z203" s="57" t="str">
        <f t="shared" si="94"/>
        <v>NC</v>
      </c>
      <c r="AA203" s="57" t="str">
        <f t="shared" si="95"/>
        <v>NC</v>
      </c>
      <c r="AB203" s="57" t="str">
        <f t="shared" si="96"/>
        <v>NC</v>
      </c>
      <c r="AC203" s="57" t="str">
        <f t="shared" si="97"/>
        <v>NC</v>
      </c>
      <c r="AD203" s="138"/>
      <c r="AE203" s="116" t="str">
        <f t="shared" si="98"/>
        <v>NC</v>
      </c>
      <c r="AF203" s="116">
        <f t="shared" ca="1" si="99"/>
        <v>-1915</v>
      </c>
      <c r="AG203" s="116" t="str">
        <f t="shared" si="100"/>
        <v>erreur</v>
      </c>
      <c r="AH203" s="116" t="str">
        <f t="shared" si="101"/>
        <v>NC</v>
      </c>
      <c r="AI203" s="116" t="str">
        <f t="shared" si="102"/>
        <v>NC</v>
      </c>
      <c r="AJ203" s="116" t="str">
        <f t="shared" si="103"/>
        <v>NC</v>
      </c>
      <c r="AK203" s="116" t="str">
        <f t="shared" si="104"/>
        <v>NC</v>
      </c>
      <c r="AL203" s="138"/>
      <c r="AM203" s="139"/>
      <c r="AN203" s="138"/>
      <c r="AO203" s="138"/>
      <c r="AP203" s="138" t="s">
        <v>643</v>
      </c>
      <c r="AQ203" s="138" t="s">
        <v>643</v>
      </c>
      <c r="AR203" s="138"/>
      <c r="AS203" s="142" t="s">
        <v>1278</v>
      </c>
      <c r="AT203" s="142" t="s">
        <v>1279</v>
      </c>
      <c r="AU203" s="142" t="s">
        <v>1280</v>
      </c>
    </row>
    <row r="204" spans="1:47" s="138" customFormat="1" ht="14.4" customHeight="1" x14ac:dyDescent="0.3">
      <c r="A204" s="116" t="s">
        <v>381</v>
      </c>
      <c r="B204" s="116" t="s">
        <v>1109</v>
      </c>
      <c r="C204" s="121" t="s">
        <v>1504</v>
      </c>
      <c r="D204" s="116" t="s">
        <v>46</v>
      </c>
      <c r="E204" s="116"/>
      <c r="F204" s="117" t="s">
        <v>382</v>
      </c>
      <c r="G204" s="120"/>
      <c r="H204" s="156">
        <v>43830</v>
      </c>
      <c r="I204" s="130">
        <v>256000000</v>
      </c>
      <c r="J204" s="146">
        <v>2015</v>
      </c>
      <c r="K204" s="154"/>
      <c r="L204" s="162">
        <v>43983</v>
      </c>
      <c r="M204" s="116"/>
      <c r="N204" s="149" t="s">
        <v>596</v>
      </c>
      <c r="O204" s="136">
        <v>4752</v>
      </c>
      <c r="P204" s="57" t="s">
        <v>30</v>
      </c>
      <c r="Q204" s="57">
        <v>43762</v>
      </c>
      <c r="R204" s="34">
        <v>43852</v>
      </c>
      <c r="S204" s="34" t="s">
        <v>30</v>
      </c>
      <c r="T204" s="57" t="s">
        <v>30</v>
      </c>
      <c r="U204" s="57" t="s">
        <v>30</v>
      </c>
      <c r="V204" s="34" t="s">
        <v>30</v>
      </c>
      <c r="W204" s="137" t="str">
        <f t="shared" si="91"/>
        <v>NC</v>
      </c>
      <c r="X204" s="57">
        <f t="shared" si="106"/>
        <v>43943</v>
      </c>
      <c r="Y204" s="57">
        <f t="shared" si="93"/>
        <v>44217</v>
      </c>
      <c r="Z204" s="57" t="str">
        <f t="shared" si="94"/>
        <v>NC</v>
      </c>
      <c r="AA204" s="57" t="str">
        <f t="shared" si="95"/>
        <v>NC</v>
      </c>
      <c r="AB204" s="57" t="str">
        <f t="shared" si="96"/>
        <v>NC</v>
      </c>
      <c r="AC204" s="57" t="str">
        <f t="shared" si="97"/>
        <v>NC</v>
      </c>
      <c r="AE204" s="123" t="str">
        <f t="shared" si="98"/>
        <v>NC</v>
      </c>
      <c r="AF204" s="123">
        <f t="shared" ca="1" si="99"/>
        <v>-1895</v>
      </c>
      <c r="AG204" s="123">
        <f t="shared" ca="1" si="100"/>
        <v>-1621</v>
      </c>
      <c r="AH204" s="123" t="str">
        <f t="shared" si="101"/>
        <v>NC</v>
      </c>
      <c r="AI204" s="123" t="str">
        <f t="shared" si="102"/>
        <v>NC</v>
      </c>
      <c r="AJ204" s="123" t="str">
        <f t="shared" si="103"/>
        <v>NC</v>
      </c>
      <c r="AK204" s="123" t="str">
        <f t="shared" si="104"/>
        <v>NC</v>
      </c>
      <c r="AM204" s="151">
        <f>I204*($AM$3-J204)/$I$4</f>
        <v>6.8695566108907605E-2</v>
      </c>
      <c r="AP204" s="141" t="s">
        <v>643</v>
      </c>
      <c r="AQ204" s="141" t="s">
        <v>643</v>
      </c>
      <c r="AR204" s="232"/>
      <c r="AS204" s="143" t="s">
        <v>1278</v>
      </c>
      <c r="AT204" s="143" t="s">
        <v>1279</v>
      </c>
      <c r="AU204" s="143" t="s">
        <v>1281</v>
      </c>
    </row>
    <row r="205" spans="1:47" s="138" customFormat="1" x14ac:dyDescent="0.3">
      <c r="A205" s="157" t="s">
        <v>1045</v>
      </c>
      <c r="B205" s="157" t="s">
        <v>1110</v>
      </c>
      <c r="C205" s="168" t="s">
        <v>543</v>
      </c>
      <c r="D205" s="157" t="s">
        <v>145</v>
      </c>
      <c r="E205" s="157"/>
      <c r="F205" s="168"/>
      <c r="G205" s="172"/>
      <c r="H205" s="170"/>
      <c r="I205" s="171"/>
      <c r="J205" s="234"/>
      <c r="K205" s="133"/>
      <c r="L205" s="162">
        <v>44044</v>
      </c>
      <c r="M205" s="157"/>
      <c r="N205" s="235"/>
      <c r="O205" s="236"/>
      <c r="P205" s="57" t="s">
        <v>30</v>
      </c>
      <c r="Q205" s="173"/>
      <c r="R205" s="57"/>
      <c r="S205" s="34" t="s">
        <v>30</v>
      </c>
      <c r="T205" s="57" t="s">
        <v>30</v>
      </c>
      <c r="U205" s="57" t="s">
        <v>30</v>
      </c>
      <c r="V205" s="34" t="s">
        <v>30</v>
      </c>
      <c r="W205" s="137" t="str">
        <f t="shared" si="91"/>
        <v>NC</v>
      </c>
      <c r="X205" s="57" t="str">
        <f t="shared" si="106"/>
        <v>erreur</v>
      </c>
      <c r="Y205" s="57" t="str">
        <f t="shared" si="93"/>
        <v>erreur</v>
      </c>
      <c r="Z205" s="57" t="str">
        <f t="shared" si="94"/>
        <v>NC</v>
      </c>
      <c r="AA205" s="57" t="str">
        <f t="shared" si="95"/>
        <v>NC</v>
      </c>
      <c r="AB205" s="57" t="str">
        <f t="shared" si="96"/>
        <v>NC</v>
      </c>
      <c r="AC205" s="57" t="str">
        <f t="shared" si="97"/>
        <v>NC</v>
      </c>
      <c r="AD205" s="160"/>
      <c r="AE205" s="123" t="str">
        <f t="shared" si="98"/>
        <v>NC</v>
      </c>
      <c r="AF205" s="123" t="str">
        <f t="shared" si="99"/>
        <v>erreur</v>
      </c>
      <c r="AG205" s="123" t="str">
        <f t="shared" si="100"/>
        <v>erreur</v>
      </c>
      <c r="AH205" s="123" t="str">
        <f t="shared" si="101"/>
        <v>NC</v>
      </c>
      <c r="AI205" s="123" t="str">
        <f t="shared" si="102"/>
        <v>NC</v>
      </c>
      <c r="AJ205" s="123" t="str">
        <f t="shared" si="103"/>
        <v>NC</v>
      </c>
      <c r="AK205" s="123" t="str">
        <f t="shared" si="104"/>
        <v>NC</v>
      </c>
      <c r="AL205" s="160"/>
      <c r="AM205" s="237"/>
      <c r="AN205" s="160"/>
      <c r="AO205" s="160"/>
      <c r="AP205" s="141" t="s">
        <v>643</v>
      </c>
      <c r="AQ205" s="141" t="s">
        <v>643</v>
      </c>
      <c r="AR205" s="160"/>
      <c r="AS205" s="175"/>
      <c r="AT205" s="175"/>
      <c r="AU205" s="175"/>
    </row>
    <row r="206" spans="1:47" s="124" customFormat="1" x14ac:dyDescent="0.3">
      <c r="A206" s="117" t="s">
        <v>820</v>
      </c>
      <c r="B206" s="117" t="s">
        <v>1111</v>
      </c>
      <c r="C206" s="117" t="s">
        <v>821</v>
      </c>
      <c r="D206" s="116" t="s">
        <v>145</v>
      </c>
      <c r="E206" s="116"/>
      <c r="F206" s="117" t="s">
        <v>885</v>
      </c>
      <c r="G206" s="120"/>
      <c r="H206" s="156" t="s">
        <v>974</v>
      </c>
      <c r="I206" s="130">
        <v>815000000</v>
      </c>
      <c r="J206" s="131">
        <v>2019</v>
      </c>
      <c r="K206" s="132"/>
      <c r="L206" s="133">
        <v>44013</v>
      </c>
      <c r="M206" s="134"/>
      <c r="N206" s="135" t="s">
        <v>822</v>
      </c>
      <c r="O206" s="136"/>
      <c r="P206" s="57" t="s">
        <v>30</v>
      </c>
      <c r="Q206" s="57">
        <v>43798</v>
      </c>
      <c r="R206" s="57" t="s">
        <v>30</v>
      </c>
      <c r="S206" s="34" t="s">
        <v>30</v>
      </c>
      <c r="T206" s="57" t="s">
        <v>30</v>
      </c>
      <c r="U206" s="57" t="s">
        <v>30</v>
      </c>
      <c r="V206" s="34" t="s">
        <v>30</v>
      </c>
      <c r="W206" s="137" t="str">
        <f t="shared" si="91"/>
        <v>NC</v>
      </c>
      <c r="X206" s="57">
        <f t="shared" si="106"/>
        <v>43979</v>
      </c>
      <c r="Y206" s="57" t="str">
        <f t="shared" si="93"/>
        <v>NC</v>
      </c>
      <c r="Z206" s="57" t="str">
        <f t="shared" si="94"/>
        <v>NC</v>
      </c>
      <c r="AA206" s="57" t="str">
        <f t="shared" si="95"/>
        <v>NC</v>
      </c>
      <c r="AB206" s="57" t="str">
        <f t="shared" si="96"/>
        <v>NC</v>
      </c>
      <c r="AC206" s="57" t="str">
        <f t="shared" si="97"/>
        <v>NC</v>
      </c>
      <c r="AD206" s="138"/>
      <c r="AE206" s="116" t="str">
        <f t="shared" si="98"/>
        <v>NC</v>
      </c>
      <c r="AF206" s="116">
        <f t="shared" ca="1" si="99"/>
        <v>-1859</v>
      </c>
      <c r="AG206" s="116" t="str">
        <f t="shared" si="100"/>
        <v>NC</v>
      </c>
      <c r="AH206" s="116" t="str">
        <f t="shared" si="101"/>
        <v>NC</v>
      </c>
      <c r="AI206" s="116" t="str">
        <f t="shared" si="102"/>
        <v>NC</v>
      </c>
      <c r="AJ206" s="116" t="str">
        <f t="shared" si="103"/>
        <v>NC</v>
      </c>
      <c r="AK206" s="116" t="str">
        <f t="shared" si="104"/>
        <v>NC</v>
      </c>
      <c r="AL206" s="138"/>
      <c r="AM206" s="139">
        <f t="shared" ref="AM206:AM211" si="107">I206*($AM$3-J206)/$I$4</f>
        <v>3.09745046019861E-2</v>
      </c>
      <c r="AN206" s="138"/>
      <c r="AO206" s="138"/>
      <c r="AP206" s="141" t="s">
        <v>643</v>
      </c>
      <c r="AQ206" s="141" t="s">
        <v>643</v>
      </c>
      <c r="AR206" s="138"/>
      <c r="AS206" s="142" t="s">
        <v>1426</v>
      </c>
      <c r="AT206" s="142" t="s">
        <v>1427</v>
      </c>
      <c r="AU206" s="142" t="s">
        <v>1428</v>
      </c>
    </row>
    <row r="207" spans="1:47" s="124" customFormat="1" ht="14.4" customHeight="1" x14ac:dyDescent="0.3">
      <c r="A207" s="117" t="s">
        <v>17</v>
      </c>
      <c r="B207" s="117" t="s">
        <v>1435</v>
      </c>
      <c r="C207" s="121" t="s">
        <v>544</v>
      </c>
      <c r="D207" s="123" t="s">
        <v>46</v>
      </c>
      <c r="E207" s="123"/>
      <c r="F207" s="121">
        <v>764786</v>
      </c>
      <c r="G207" s="120"/>
      <c r="H207" s="231" t="s">
        <v>30</v>
      </c>
      <c r="I207" s="153">
        <v>52476560</v>
      </c>
      <c r="J207" s="146">
        <v>2013</v>
      </c>
      <c r="K207" s="147" t="s">
        <v>609</v>
      </c>
      <c r="L207" s="133" t="s">
        <v>1022</v>
      </c>
      <c r="M207" s="148"/>
      <c r="N207" s="149" t="s">
        <v>596</v>
      </c>
      <c r="O207" s="150">
        <v>3035</v>
      </c>
      <c r="P207" s="116" t="s">
        <v>30</v>
      </c>
      <c r="Q207" s="57">
        <v>42864</v>
      </c>
      <c r="R207" s="57"/>
      <c r="S207" s="34" t="s">
        <v>30</v>
      </c>
      <c r="T207" s="57" t="s">
        <v>30</v>
      </c>
      <c r="U207" s="57" t="s">
        <v>30</v>
      </c>
      <c r="V207" s="34" t="s">
        <v>30</v>
      </c>
      <c r="W207" s="137" t="str">
        <f t="shared" si="91"/>
        <v>NC</v>
      </c>
      <c r="X207" s="57">
        <f t="shared" si="106"/>
        <v>43045</v>
      </c>
      <c r="Y207" s="57" t="str">
        <f t="shared" si="93"/>
        <v>erreur</v>
      </c>
      <c r="Z207" s="57" t="str">
        <f t="shared" si="94"/>
        <v>NC</v>
      </c>
      <c r="AA207" s="57" t="str">
        <f t="shared" si="95"/>
        <v>NC</v>
      </c>
      <c r="AB207" s="57" t="str">
        <f t="shared" si="96"/>
        <v>NC</v>
      </c>
      <c r="AC207" s="57" t="str">
        <f t="shared" si="97"/>
        <v>NC</v>
      </c>
      <c r="AE207" s="123" t="str">
        <f t="shared" si="98"/>
        <v>NC</v>
      </c>
      <c r="AF207" s="123">
        <f t="shared" ca="1" si="99"/>
        <v>-2793</v>
      </c>
      <c r="AG207" s="123" t="str">
        <f t="shared" si="100"/>
        <v>erreur</v>
      </c>
      <c r="AH207" s="123" t="str">
        <f t="shared" si="101"/>
        <v>NC</v>
      </c>
      <c r="AI207" s="123" t="str">
        <f t="shared" si="102"/>
        <v>NC</v>
      </c>
      <c r="AJ207" s="123" t="str">
        <f t="shared" si="103"/>
        <v>NC</v>
      </c>
      <c r="AK207" s="123" t="str">
        <f t="shared" si="104"/>
        <v>NC</v>
      </c>
      <c r="AL207" s="138"/>
      <c r="AM207" s="151">
        <f t="shared" si="107"/>
        <v>2.0125302271388756E-2</v>
      </c>
      <c r="AN207" s="152"/>
      <c r="AP207" s="141" t="s">
        <v>643</v>
      </c>
      <c r="AQ207" s="141" t="s">
        <v>643</v>
      </c>
      <c r="AS207" s="143" t="s">
        <v>1282</v>
      </c>
      <c r="AT207" s="143" t="s">
        <v>1283</v>
      </c>
      <c r="AU207" s="143" t="s">
        <v>1284</v>
      </c>
    </row>
    <row r="208" spans="1:47" s="138" customFormat="1" ht="14.4" customHeight="1" x14ac:dyDescent="0.3">
      <c r="A208" s="121" t="s">
        <v>44</v>
      </c>
      <c r="B208" s="117" t="s">
        <v>1433</v>
      </c>
      <c r="C208" s="121" t="s">
        <v>544</v>
      </c>
      <c r="D208" s="123" t="s">
        <v>49</v>
      </c>
      <c r="E208" s="123"/>
      <c r="F208" s="121" t="s">
        <v>293</v>
      </c>
      <c r="G208" s="120"/>
      <c r="H208" s="231" t="s">
        <v>30</v>
      </c>
      <c r="I208" s="153">
        <v>38176697</v>
      </c>
      <c r="J208" s="146">
        <v>2014</v>
      </c>
      <c r="K208" s="147" t="s">
        <v>609</v>
      </c>
      <c r="L208" s="133">
        <v>43983</v>
      </c>
      <c r="M208" s="148"/>
      <c r="N208" s="149" t="s">
        <v>596</v>
      </c>
      <c r="O208" s="150"/>
      <c r="P208" s="116" t="s">
        <v>30</v>
      </c>
      <c r="Q208" s="57">
        <v>43805</v>
      </c>
      <c r="R208" s="57">
        <v>43523</v>
      </c>
      <c r="S208" s="34" t="s">
        <v>30</v>
      </c>
      <c r="T208" s="57" t="s">
        <v>30</v>
      </c>
      <c r="U208" s="57" t="s">
        <v>30</v>
      </c>
      <c r="V208" s="34" t="s">
        <v>30</v>
      </c>
      <c r="W208" s="137" t="str">
        <f t="shared" si="91"/>
        <v>NC</v>
      </c>
      <c r="X208" s="57">
        <f t="shared" si="106"/>
        <v>43986</v>
      </c>
      <c r="Y208" s="57">
        <f t="shared" si="93"/>
        <v>43888</v>
      </c>
      <c r="Z208" s="57" t="str">
        <f t="shared" si="94"/>
        <v>NC</v>
      </c>
      <c r="AA208" s="57" t="str">
        <f t="shared" si="95"/>
        <v>NC</v>
      </c>
      <c r="AB208" s="57" t="str">
        <f t="shared" si="96"/>
        <v>NC</v>
      </c>
      <c r="AC208" s="57" t="str">
        <f t="shared" si="97"/>
        <v>NC</v>
      </c>
      <c r="AD208" s="124"/>
      <c r="AE208" s="123" t="str">
        <f t="shared" si="98"/>
        <v>NC</v>
      </c>
      <c r="AF208" s="123">
        <f t="shared" ca="1" si="99"/>
        <v>-1852</v>
      </c>
      <c r="AG208" s="123">
        <f t="shared" ca="1" si="100"/>
        <v>-1950</v>
      </c>
      <c r="AH208" s="123" t="str">
        <f t="shared" si="101"/>
        <v>NC</v>
      </c>
      <c r="AI208" s="123" t="str">
        <f t="shared" si="102"/>
        <v>NC</v>
      </c>
      <c r="AJ208" s="123" t="str">
        <f t="shared" si="103"/>
        <v>NC</v>
      </c>
      <c r="AK208" s="123" t="str">
        <f t="shared" si="104"/>
        <v>NC</v>
      </c>
      <c r="AM208" s="151">
        <f t="shared" si="107"/>
        <v>1.2442785289717226E-2</v>
      </c>
      <c r="AN208" s="152"/>
      <c r="AO208" s="124"/>
      <c r="AP208" s="141" t="s">
        <v>643</v>
      </c>
      <c r="AQ208" s="141" t="s">
        <v>643</v>
      </c>
      <c r="AR208" s="124"/>
      <c r="AS208" s="143" t="s">
        <v>1282</v>
      </c>
      <c r="AT208" s="143" t="s">
        <v>1283</v>
      </c>
      <c r="AU208" s="143" t="s">
        <v>1429</v>
      </c>
    </row>
    <row r="209" spans="1:47" s="232" customFormat="1" ht="14.4" customHeight="1" x14ac:dyDescent="0.3">
      <c r="A209" s="116" t="s">
        <v>404</v>
      </c>
      <c r="B209" s="116" t="s">
        <v>1434</v>
      </c>
      <c r="C209" s="117" t="s">
        <v>545</v>
      </c>
      <c r="D209" s="116" t="s">
        <v>46</v>
      </c>
      <c r="E209" s="116"/>
      <c r="F209" s="117" t="s">
        <v>657</v>
      </c>
      <c r="G209" s="120"/>
      <c r="H209" s="120" t="s">
        <v>30</v>
      </c>
      <c r="I209" s="134">
        <v>76500000</v>
      </c>
      <c r="J209" s="120">
        <v>2018</v>
      </c>
      <c r="K209" s="132"/>
      <c r="L209" s="158">
        <v>43952</v>
      </c>
      <c r="M209" s="116"/>
      <c r="N209" s="135" t="s">
        <v>596</v>
      </c>
      <c r="O209" s="116"/>
      <c r="P209" s="57" t="s">
        <v>30</v>
      </c>
      <c r="Q209" s="57">
        <v>43818</v>
      </c>
      <c r="R209" s="57">
        <v>43670</v>
      </c>
      <c r="S209" s="34" t="s">
        <v>30</v>
      </c>
      <c r="T209" s="57" t="s">
        <v>30</v>
      </c>
      <c r="U209" s="57" t="s">
        <v>30</v>
      </c>
      <c r="V209" s="34" t="s">
        <v>30</v>
      </c>
      <c r="W209" s="137" t="str">
        <f t="shared" si="91"/>
        <v>NC</v>
      </c>
      <c r="X209" s="57">
        <f t="shared" si="106"/>
        <v>43999</v>
      </c>
      <c r="Y209" s="57">
        <f t="shared" si="93"/>
        <v>44035</v>
      </c>
      <c r="Z209" s="57" t="str">
        <f t="shared" si="94"/>
        <v>NC</v>
      </c>
      <c r="AA209" s="57" t="str">
        <f t="shared" si="95"/>
        <v>NC</v>
      </c>
      <c r="AB209" s="57" t="str">
        <f t="shared" si="96"/>
        <v>NC</v>
      </c>
      <c r="AC209" s="57" t="str">
        <f t="shared" si="97"/>
        <v>NC</v>
      </c>
      <c r="AD209" s="138"/>
      <c r="AE209" s="123" t="str">
        <f t="shared" si="98"/>
        <v>NC</v>
      </c>
      <c r="AF209" s="123">
        <f t="shared" ca="1" si="99"/>
        <v>-1839</v>
      </c>
      <c r="AG209" s="123">
        <f t="shared" ca="1" si="100"/>
        <v>-1803</v>
      </c>
      <c r="AH209" s="123" t="str">
        <f t="shared" si="101"/>
        <v>NC</v>
      </c>
      <c r="AI209" s="123" t="str">
        <f t="shared" si="102"/>
        <v>NC</v>
      </c>
      <c r="AJ209" s="123" t="str">
        <f t="shared" si="103"/>
        <v>NC</v>
      </c>
      <c r="AK209" s="123" t="str">
        <f t="shared" si="104"/>
        <v>NC</v>
      </c>
      <c r="AL209" s="138"/>
      <c r="AM209" s="139">
        <f t="shared" si="107"/>
        <v>7.3126089224873035E-3</v>
      </c>
      <c r="AN209" s="138"/>
      <c r="AO209" s="138"/>
      <c r="AP209" s="141" t="s">
        <v>643</v>
      </c>
      <c r="AQ209" s="141" t="s">
        <v>643</v>
      </c>
      <c r="AR209" s="138"/>
      <c r="AS209" s="142" t="s">
        <v>1282</v>
      </c>
      <c r="AT209" s="143" t="s">
        <v>1283</v>
      </c>
      <c r="AU209" s="143" t="s">
        <v>1285</v>
      </c>
    </row>
    <row r="210" spans="1:47" s="138" customFormat="1" x14ac:dyDescent="0.3">
      <c r="A210" s="116" t="s">
        <v>405</v>
      </c>
      <c r="B210" s="116" t="s">
        <v>1436</v>
      </c>
      <c r="C210" s="117" t="s">
        <v>545</v>
      </c>
      <c r="D210" s="116" t="s">
        <v>145</v>
      </c>
      <c r="E210" s="116"/>
      <c r="F210" s="117" t="s">
        <v>876</v>
      </c>
      <c r="G210" s="120"/>
      <c r="H210" s="120" t="s">
        <v>30</v>
      </c>
      <c r="I210" s="134">
        <v>134000000</v>
      </c>
      <c r="J210" s="120">
        <v>2019</v>
      </c>
      <c r="K210" s="132"/>
      <c r="L210" s="158">
        <v>44166</v>
      </c>
      <c r="M210" s="116"/>
      <c r="N210" s="135" t="s">
        <v>596</v>
      </c>
      <c r="O210" s="116"/>
      <c r="P210" s="57" t="s">
        <v>30</v>
      </c>
      <c r="Q210" s="57">
        <v>43718</v>
      </c>
      <c r="R210" s="57">
        <v>43721</v>
      </c>
      <c r="S210" s="34" t="s">
        <v>30</v>
      </c>
      <c r="T210" s="57" t="s">
        <v>30</v>
      </c>
      <c r="U210" s="57" t="s">
        <v>30</v>
      </c>
      <c r="V210" s="34" t="s">
        <v>30</v>
      </c>
      <c r="W210" s="137" t="str">
        <f t="shared" si="91"/>
        <v>NC</v>
      </c>
      <c r="X210" s="57">
        <f t="shared" si="106"/>
        <v>43899</v>
      </c>
      <c r="Y210" s="57">
        <f t="shared" si="93"/>
        <v>44086</v>
      </c>
      <c r="Z210" s="57" t="str">
        <f t="shared" si="94"/>
        <v>NC</v>
      </c>
      <c r="AA210" s="57" t="str">
        <f t="shared" si="95"/>
        <v>NC</v>
      </c>
      <c r="AB210" s="57" t="str">
        <f t="shared" si="96"/>
        <v>NC</v>
      </c>
      <c r="AC210" s="57" t="str">
        <f t="shared" si="97"/>
        <v>NC</v>
      </c>
      <c r="AE210" s="123" t="str">
        <f t="shared" si="98"/>
        <v>NC</v>
      </c>
      <c r="AF210" s="123">
        <f t="shared" ca="1" si="99"/>
        <v>-1939</v>
      </c>
      <c r="AG210" s="123">
        <f t="shared" ca="1" si="100"/>
        <v>-1752</v>
      </c>
      <c r="AH210" s="123" t="str">
        <f t="shared" si="101"/>
        <v>NC</v>
      </c>
      <c r="AI210" s="123" t="str">
        <f t="shared" si="102"/>
        <v>NC</v>
      </c>
      <c r="AJ210" s="123" t="str">
        <f t="shared" si="103"/>
        <v>NC</v>
      </c>
      <c r="AK210" s="123" t="str">
        <f t="shared" si="104"/>
        <v>NC</v>
      </c>
      <c r="AM210" s="139">
        <f t="shared" si="107"/>
        <v>5.0927406339461804E-3</v>
      </c>
      <c r="AP210" s="141" t="s">
        <v>643</v>
      </c>
      <c r="AQ210" s="141" t="s">
        <v>643</v>
      </c>
      <c r="AS210" s="142" t="s">
        <v>1282</v>
      </c>
      <c r="AT210" s="143" t="s">
        <v>1283</v>
      </c>
      <c r="AU210" s="143" t="s">
        <v>1430</v>
      </c>
    </row>
    <row r="211" spans="1:47" s="160" customFormat="1" x14ac:dyDescent="0.3">
      <c r="A211" s="116" t="s">
        <v>975</v>
      </c>
      <c r="B211" s="116" t="s">
        <v>1432</v>
      </c>
      <c r="C211" s="117" t="s">
        <v>545</v>
      </c>
      <c r="D211" s="116" t="s">
        <v>145</v>
      </c>
      <c r="E211" s="116"/>
      <c r="F211" s="117" t="s">
        <v>1005</v>
      </c>
      <c r="G211" s="120"/>
      <c r="H211" s="120" t="s">
        <v>30</v>
      </c>
      <c r="I211" s="134">
        <v>64250000</v>
      </c>
      <c r="J211" s="120">
        <v>2019</v>
      </c>
      <c r="K211" s="132"/>
      <c r="L211" s="158">
        <v>44044</v>
      </c>
      <c r="M211" s="157" t="s">
        <v>145</v>
      </c>
      <c r="N211" s="135"/>
      <c r="O211" s="116"/>
      <c r="P211" s="57" t="s">
        <v>30</v>
      </c>
      <c r="Q211" s="57">
        <v>43873</v>
      </c>
      <c r="R211" s="57">
        <v>43837</v>
      </c>
      <c r="S211" s="34" t="s">
        <v>30</v>
      </c>
      <c r="T211" s="57" t="s">
        <v>30</v>
      </c>
      <c r="U211" s="57" t="s">
        <v>30</v>
      </c>
      <c r="V211" s="34" t="s">
        <v>30</v>
      </c>
      <c r="W211" s="137" t="str">
        <f t="shared" si="91"/>
        <v>NC</v>
      </c>
      <c r="X211" s="57">
        <f t="shared" si="106"/>
        <v>44054</v>
      </c>
      <c r="Y211" s="57">
        <f t="shared" si="93"/>
        <v>44202</v>
      </c>
      <c r="Z211" s="57" t="str">
        <f t="shared" si="94"/>
        <v>NC</v>
      </c>
      <c r="AA211" s="57" t="str">
        <f t="shared" si="95"/>
        <v>NC</v>
      </c>
      <c r="AB211" s="57" t="str">
        <f t="shared" si="96"/>
        <v>NC</v>
      </c>
      <c r="AC211" s="57" t="str">
        <f t="shared" si="97"/>
        <v>NC</v>
      </c>
      <c r="AD211" s="138"/>
      <c r="AE211" s="116" t="str">
        <f t="shared" si="98"/>
        <v>NC</v>
      </c>
      <c r="AF211" s="116">
        <f t="shared" ca="1" si="99"/>
        <v>-1784</v>
      </c>
      <c r="AG211" s="116">
        <f t="shared" ca="1" si="100"/>
        <v>-1636</v>
      </c>
      <c r="AH211" s="116" t="str">
        <f t="shared" si="101"/>
        <v>NC</v>
      </c>
      <c r="AI211" s="116" t="str">
        <f t="shared" si="102"/>
        <v>NC</v>
      </c>
      <c r="AJ211" s="116" t="str">
        <f t="shared" si="103"/>
        <v>NC</v>
      </c>
      <c r="AK211" s="116" t="str">
        <f t="shared" si="104"/>
        <v>NC</v>
      </c>
      <c r="AL211" s="138"/>
      <c r="AM211" s="139">
        <f t="shared" si="107"/>
        <v>2.4418551173958367E-3</v>
      </c>
      <c r="AN211" s="138"/>
      <c r="AO211" s="138"/>
      <c r="AP211" s="141" t="s">
        <v>643</v>
      </c>
      <c r="AQ211" s="141" t="s">
        <v>643</v>
      </c>
      <c r="AR211" s="138"/>
      <c r="AS211" s="142" t="s">
        <v>1282</v>
      </c>
      <c r="AT211" s="142" t="s">
        <v>1283</v>
      </c>
      <c r="AU211" s="142" t="s">
        <v>1431</v>
      </c>
    </row>
    <row r="212" spans="1:47" s="160" customFormat="1" x14ac:dyDescent="0.3">
      <c r="A212" s="116" t="s">
        <v>976</v>
      </c>
      <c r="B212" s="116" t="s">
        <v>1432</v>
      </c>
      <c r="C212" s="117" t="s">
        <v>545</v>
      </c>
      <c r="D212" s="116" t="s">
        <v>145</v>
      </c>
      <c r="E212" s="116" t="s">
        <v>1053</v>
      </c>
      <c r="F212" s="117" t="s">
        <v>1052</v>
      </c>
      <c r="G212" s="120"/>
      <c r="H212" s="120"/>
      <c r="I212" s="134">
        <v>64250000</v>
      </c>
      <c r="J212" s="120">
        <v>2019</v>
      </c>
      <c r="K212" s="132"/>
      <c r="L212" s="238">
        <v>44044</v>
      </c>
      <c r="M212" s="116"/>
      <c r="N212" s="135"/>
      <c r="O212" s="116"/>
      <c r="P212" s="57" t="s">
        <v>30</v>
      </c>
      <c r="Q212" s="57">
        <v>43886</v>
      </c>
      <c r="R212" s="57"/>
      <c r="S212" s="34" t="s">
        <v>30</v>
      </c>
      <c r="T212" s="57" t="s">
        <v>30</v>
      </c>
      <c r="U212" s="57" t="s">
        <v>30</v>
      </c>
      <c r="V212" s="34" t="s">
        <v>30</v>
      </c>
      <c r="W212" s="137" t="str">
        <f t="shared" si="91"/>
        <v>NC</v>
      </c>
      <c r="X212" s="57">
        <f t="shared" si="106"/>
        <v>44067</v>
      </c>
      <c r="Y212" s="57" t="str">
        <f t="shared" si="93"/>
        <v>erreur</v>
      </c>
      <c r="Z212" s="57" t="str">
        <f t="shared" si="94"/>
        <v>NC</v>
      </c>
      <c r="AA212" s="57" t="str">
        <f t="shared" si="95"/>
        <v>NC</v>
      </c>
      <c r="AB212" s="57" t="str">
        <f t="shared" si="96"/>
        <v>NC</v>
      </c>
      <c r="AC212" s="57" t="str">
        <f t="shared" si="97"/>
        <v>NC</v>
      </c>
      <c r="AD212" s="138"/>
      <c r="AE212" s="116" t="str">
        <f t="shared" si="98"/>
        <v>NC</v>
      </c>
      <c r="AF212" s="116">
        <f t="shared" ca="1" si="99"/>
        <v>-1771</v>
      </c>
      <c r="AG212" s="116" t="str">
        <f t="shared" si="100"/>
        <v>erreur</v>
      </c>
      <c r="AH212" s="116" t="str">
        <f t="shared" si="101"/>
        <v>NC</v>
      </c>
      <c r="AI212" s="116" t="str">
        <f t="shared" si="102"/>
        <v>NC</v>
      </c>
      <c r="AJ212" s="116" t="str">
        <f t="shared" si="103"/>
        <v>NC</v>
      </c>
      <c r="AK212" s="116" t="str">
        <f t="shared" si="104"/>
        <v>NC</v>
      </c>
      <c r="AL212" s="138"/>
      <c r="AM212" s="139"/>
      <c r="AN212" s="138"/>
      <c r="AO212" s="138"/>
      <c r="AP212" s="138" t="s">
        <v>643</v>
      </c>
      <c r="AQ212" s="138" t="s">
        <v>643</v>
      </c>
      <c r="AR212" s="138"/>
      <c r="AS212" s="142" t="s">
        <v>1282</v>
      </c>
      <c r="AT212" s="142" t="s">
        <v>1283</v>
      </c>
      <c r="AU212" s="142" t="s">
        <v>1431</v>
      </c>
    </row>
    <row r="213" spans="1:47" s="160" customFormat="1" x14ac:dyDescent="0.3">
      <c r="A213" s="116" t="s">
        <v>977</v>
      </c>
      <c r="B213" s="116" t="s">
        <v>1018</v>
      </c>
      <c r="C213" s="117" t="s">
        <v>979</v>
      </c>
      <c r="D213" s="116" t="s">
        <v>145</v>
      </c>
      <c r="E213" s="116" t="s">
        <v>1017</v>
      </c>
      <c r="F213" s="117" t="s">
        <v>1019</v>
      </c>
      <c r="G213" s="120"/>
      <c r="H213" s="120"/>
      <c r="I213" s="134">
        <v>72155000</v>
      </c>
      <c r="J213" s="120">
        <v>2013</v>
      </c>
      <c r="K213" s="132"/>
      <c r="L213" s="158">
        <v>44044</v>
      </c>
      <c r="M213" s="116"/>
      <c r="N213" s="135"/>
      <c r="O213" s="116"/>
      <c r="P213" s="57" t="s">
        <v>30</v>
      </c>
      <c r="Q213" s="57">
        <v>43844</v>
      </c>
      <c r="R213" s="57">
        <v>43844</v>
      </c>
      <c r="S213" s="34" t="s">
        <v>30</v>
      </c>
      <c r="T213" s="57" t="s">
        <v>30</v>
      </c>
      <c r="U213" s="57" t="s">
        <v>30</v>
      </c>
      <c r="V213" s="34" t="s">
        <v>30</v>
      </c>
      <c r="W213" s="137" t="str">
        <f t="shared" si="91"/>
        <v>NC</v>
      </c>
      <c r="X213" s="57">
        <f t="shared" si="106"/>
        <v>44025</v>
      </c>
      <c r="Y213" s="57">
        <f t="shared" si="93"/>
        <v>44209</v>
      </c>
      <c r="Z213" s="57" t="str">
        <f t="shared" si="94"/>
        <v>NC</v>
      </c>
      <c r="AA213" s="57" t="str">
        <f t="shared" si="95"/>
        <v>NC</v>
      </c>
      <c r="AB213" s="57" t="str">
        <f t="shared" si="96"/>
        <v>NC</v>
      </c>
      <c r="AC213" s="57" t="str">
        <f t="shared" si="97"/>
        <v>NC</v>
      </c>
      <c r="AD213" s="138"/>
      <c r="AE213" s="116" t="str">
        <f t="shared" si="98"/>
        <v>NC</v>
      </c>
      <c r="AF213" s="116">
        <f t="shared" ca="1" si="99"/>
        <v>-1813</v>
      </c>
      <c r="AG213" s="116">
        <f t="shared" ca="1" si="100"/>
        <v>-1629</v>
      </c>
      <c r="AH213" s="116" t="str">
        <f t="shared" si="101"/>
        <v>NC</v>
      </c>
      <c r="AI213" s="116" t="str">
        <f t="shared" si="102"/>
        <v>NC</v>
      </c>
      <c r="AJ213" s="116" t="str">
        <f t="shared" si="103"/>
        <v>NC</v>
      </c>
      <c r="AK213" s="116" t="str">
        <f t="shared" si="104"/>
        <v>NC</v>
      </c>
      <c r="AL213" s="138"/>
      <c r="AM213" s="139"/>
      <c r="AN213" s="138"/>
      <c r="AO213" s="138"/>
      <c r="AP213" s="141" t="s">
        <v>643</v>
      </c>
      <c r="AQ213" s="141" t="s">
        <v>643</v>
      </c>
      <c r="AR213" s="138"/>
      <c r="AS213" s="142" t="s">
        <v>1437</v>
      </c>
      <c r="AT213" s="142" t="s">
        <v>1438</v>
      </c>
      <c r="AU213" s="142" t="s">
        <v>1439</v>
      </c>
    </row>
    <row r="214" spans="1:47" s="138" customFormat="1" x14ac:dyDescent="0.3">
      <c r="A214" s="116" t="s">
        <v>978</v>
      </c>
      <c r="B214" s="116" t="s">
        <v>368</v>
      </c>
      <c r="C214" s="117" t="s">
        <v>979</v>
      </c>
      <c r="D214" s="116" t="s">
        <v>145</v>
      </c>
      <c r="E214" s="116" t="s">
        <v>1046</v>
      </c>
      <c r="F214" s="239" t="s">
        <v>1047</v>
      </c>
      <c r="G214" s="120"/>
      <c r="H214" s="120"/>
      <c r="I214" s="134">
        <v>104700000</v>
      </c>
      <c r="J214" s="120">
        <v>2019</v>
      </c>
      <c r="K214" s="132"/>
      <c r="L214" s="238">
        <v>44166</v>
      </c>
      <c r="M214" s="116"/>
      <c r="N214" s="135" t="s">
        <v>596</v>
      </c>
      <c r="O214" s="116"/>
      <c r="P214" s="57" t="s">
        <v>30</v>
      </c>
      <c r="Q214" s="57">
        <v>43873</v>
      </c>
      <c r="R214" s="57"/>
      <c r="S214" s="34" t="s">
        <v>30</v>
      </c>
      <c r="T214" s="57" t="s">
        <v>30</v>
      </c>
      <c r="U214" s="57" t="s">
        <v>30</v>
      </c>
      <c r="V214" s="34" t="s">
        <v>30</v>
      </c>
      <c r="W214" s="137" t="str">
        <f t="shared" si="91"/>
        <v>NC</v>
      </c>
      <c r="X214" s="57">
        <f t="shared" si="106"/>
        <v>44054</v>
      </c>
      <c r="Y214" s="57" t="str">
        <f t="shared" si="93"/>
        <v>erreur</v>
      </c>
      <c r="Z214" s="57" t="str">
        <f t="shared" si="94"/>
        <v>NC</v>
      </c>
      <c r="AA214" s="57" t="str">
        <f t="shared" si="95"/>
        <v>NC</v>
      </c>
      <c r="AB214" s="57" t="str">
        <f t="shared" si="96"/>
        <v>NC</v>
      </c>
      <c r="AC214" s="57" t="str">
        <f t="shared" si="97"/>
        <v>NC</v>
      </c>
      <c r="AE214" s="116" t="str">
        <f t="shared" si="98"/>
        <v>NC</v>
      </c>
      <c r="AF214" s="116">
        <f t="shared" ca="1" si="99"/>
        <v>-1784</v>
      </c>
      <c r="AG214" s="116" t="str">
        <f t="shared" si="100"/>
        <v>erreur</v>
      </c>
      <c r="AH214" s="116" t="str">
        <f t="shared" si="101"/>
        <v>NC</v>
      </c>
      <c r="AI214" s="116" t="str">
        <f t="shared" si="102"/>
        <v>NC</v>
      </c>
      <c r="AJ214" s="116" t="str">
        <f t="shared" si="103"/>
        <v>NC</v>
      </c>
      <c r="AK214" s="116" t="str">
        <f t="shared" si="104"/>
        <v>NC</v>
      </c>
      <c r="AM214" s="139">
        <f t="shared" ref="AM214:AM245" si="108">I214*($AM$3-J214)/$I$4</f>
        <v>3.9791786893594409E-3</v>
      </c>
      <c r="AP214" s="138" t="s">
        <v>643</v>
      </c>
      <c r="AQ214" s="138" t="s">
        <v>643</v>
      </c>
      <c r="AS214" s="142"/>
      <c r="AT214" s="142" t="s">
        <v>1438</v>
      </c>
      <c r="AU214" s="142"/>
    </row>
    <row r="215" spans="1:47" s="124" customFormat="1" ht="14.4" customHeight="1" x14ac:dyDescent="0.3">
      <c r="A215" s="26" t="s">
        <v>191</v>
      </c>
      <c r="B215" s="26" t="s">
        <v>1112</v>
      </c>
      <c r="C215" s="121" t="s">
        <v>546</v>
      </c>
      <c r="D215" s="116" t="s">
        <v>46</v>
      </c>
      <c r="E215" s="116"/>
      <c r="F215" s="121" t="s">
        <v>294</v>
      </c>
      <c r="G215" s="120"/>
      <c r="H215" s="144">
        <v>43830</v>
      </c>
      <c r="I215" s="134">
        <v>323760000</v>
      </c>
      <c r="J215" s="131">
        <v>2018</v>
      </c>
      <c r="K215" s="154">
        <v>45231</v>
      </c>
      <c r="L215" s="133">
        <v>43891</v>
      </c>
      <c r="M215" s="134"/>
      <c r="N215" s="149" t="s">
        <v>596</v>
      </c>
      <c r="O215" s="136">
        <v>167</v>
      </c>
      <c r="P215" s="57" t="s">
        <v>30</v>
      </c>
      <c r="Q215" s="57" t="s">
        <v>30</v>
      </c>
      <c r="R215" s="57">
        <v>43703</v>
      </c>
      <c r="S215" s="34" t="s">
        <v>30</v>
      </c>
      <c r="T215" s="57" t="s">
        <v>30</v>
      </c>
      <c r="U215" s="57" t="s">
        <v>30</v>
      </c>
      <c r="V215" s="34" t="s">
        <v>30</v>
      </c>
      <c r="W215" s="137" t="str">
        <f t="shared" si="91"/>
        <v>NC</v>
      </c>
      <c r="X215" s="57" t="str">
        <f t="shared" si="106"/>
        <v>NC</v>
      </c>
      <c r="Y215" s="57">
        <f t="shared" si="93"/>
        <v>44068</v>
      </c>
      <c r="Z215" s="57" t="str">
        <f t="shared" si="94"/>
        <v>NC</v>
      </c>
      <c r="AA215" s="57" t="str">
        <f t="shared" si="95"/>
        <v>NC</v>
      </c>
      <c r="AB215" s="57" t="str">
        <f t="shared" si="96"/>
        <v>NC</v>
      </c>
      <c r="AC215" s="57" t="str">
        <f t="shared" si="97"/>
        <v>NC</v>
      </c>
      <c r="AE215" s="123" t="str">
        <f t="shared" si="98"/>
        <v>NC</v>
      </c>
      <c r="AF215" s="123" t="str">
        <f t="shared" si="99"/>
        <v>NC</v>
      </c>
      <c r="AG215" s="123">
        <f t="shared" ca="1" si="100"/>
        <v>-1770</v>
      </c>
      <c r="AH215" s="123" t="str">
        <f t="shared" si="101"/>
        <v>NC</v>
      </c>
      <c r="AI215" s="123" t="str">
        <f t="shared" si="102"/>
        <v>NC</v>
      </c>
      <c r="AJ215" s="123" t="str">
        <f t="shared" si="103"/>
        <v>NC</v>
      </c>
      <c r="AK215" s="123" t="str">
        <f t="shared" si="104"/>
        <v>NC</v>
      </c>
      <c r="AL215" s="138"/>
      <c r="AM215" s="151">
        <f t="shared" si="108"/>
        <v>3.0948108035875676E-2</v>
      </c>
      <c r="AN215" s="140"/>
      <c r="AP215" s="141" t="s">
        <v>643</v>
      </c>
      <c r="AQ215" s="141" t="s">
        <v>643</v>
      </c>
      <c r="AR215" s="138"/>
      <c r="AS215" s="142" t="s">
        <v>1169</v>
      </c>
      <c r="AT215" s="143" t="s">
        <v>1286</v>
      </c>
      <c r="AU215" s="143" t="s">
        <v>1287</v>
      </c>
    </row>
    <row r="216" spans="1:47" s="124" customFormat="1" ht="14.4" customHeight="1" x14ac:dyDescent="0.3">
      <c r="A216" s="116" t="s">
        <v>491</v>
      </c>
      <c r="B216" s="116" t="s">
        <v>1113</v>
      </c>
      <c r="C216" s="117" t="s">
        <v>546</v>
      </c>
      <c r="D216" s="116" t="s">
        <v>46</v>
      </c>
      <c r="E216" s="116"/>
      <c r="F216" s="117" t="s">
        <v>659</v>
      </c>
      <c r="G216" s="120"/>
      <c r="H216" s="120" t="s">
        <v>30</v>
      </c>
      <c r="I216" s="134">
        <v>75435000</v>
      </c>
      <c r="J216" s="120">
        <v>2018</v>
      </c>
      <c r="K216" s="132"/>
      <c r="L216" s="158">
        <v>43891</v>
      </c>
      <c r="M216" s="116"/>
      <c r="N216" s="135" t="s">
        <v>596</v>
      </c>
      <c r="O216" s="116"/>
      <c r="P216" s="57" t="s">
        <v>30</v>
      </c>
      <c r="Q216" s="57" t="s">
        <v>30</v>
      </c>
      <c r="R216" s="57" t="s">
        <v>30</v>
      </c>
      <c r="S216" s="34" t="s">
        <v>30</v>
      </c>
      <c r="T216" s="57" t="s">
        <v>30</v>
      </c>
      <c r="U216" s="57" t="s">
        <v>30</v>
      </c>
      <c r="V216" s="34" t="s">
        <v>30</v>
      </c>
      <c r="W216" s="137" t="str">
        <f t="shared" si="91"/>
        <v>NC</v>
      </c>
      <c r="X216" s="57" t="str">
        <f t="shared" si="106"/>
        <v>NC</v>
      </c>
      <c r="Y216" s="57" t="str">
        <f t="shared" si="93"/>
        <v>NC</v>
      </c>
      <c r="Z216" s="57" t="str">
        <f t="shared" si="94"/>
        <v>NC</v>
      </c>
      <c r="AA216" s="57" t="str">
        <f t="shared" si="95"/>
        <v>NC</v>
      </c>
      <c r="AB216" s="57" t="str">
        <f t="shared" si="96"/>
        <v>NC</v>
      </c>
      <c r="AC216" s="57" t="str">
        <f t="shared" si="97"/>
        <v>NC</v>
      </c>
      <c r="AD216" s="138"/>
      <c r="AE216" s="123" t="str">
        <f t="shared" si="98"/>
        <v>NC</v>
      </c>
      <c r="AF216" s="123" t="str">
        <f t="shared" si="99"/>
        <v>NC</v>
      </c>
      <c r="AG216" s="123" t="str">
        <f t="shared" si="100"/>
        <v>NC</v>
      </c>
      <c r="AH216" s="123" t="str">
        <f t="shared" si="101"/>
        <v>NC</v>
      </c>
      <c r="AI216" s="123" t="str">
        <f t="shared" si="102"/>
        <v>NC</v>
      </c>
      <c r="AJ216" s="123" t="str">
        <f t="shared" si="103"/>
        <v>NC</v>
      </c>
      <c r="AK216" s="123" t="str">
        <f t="shared" si="104"/>
        <v>NC</v>
      </c>
      <c r="AL216" s="138"/>
      <c r="AM216" s="151">
        <f t="shared" si="108"/>
        <v>7.2108059355271859E-3</v>
      </c>
      <c r="AN216" s="138"/>
      <c r="AO216" s="138"/>
      <c r="AP216" s="141" t="s">
        <v>643</v>
      </c>
      <c r="AQ216" s="141" t="s">
        <v>643</v>
      </c>
      <c r="AR216" s="232"/>
      <c r="AS216" s="240" t="s">
        <v>1288</v>
      </c>
      <c r="AT216" s="143" t="s">
        <v>1289</v>
      </c>
      <c r="AU216" s="143" t="s">
        <v>1290</v>
      </c>
    </row>
    <row r="217" spans="1:47" s="138" customFormat="1" ht="14.4" customHeight="1" x14ac:dyDescent="0.3">
      <c r="A217" s="26" t="s">
        <v>192</v>
      </c>
      <c r="B217" s="26" t="s">
        <v>1454</v>
      </c>
      <c r="C217" s="121" t="s">
        <v>547</v>
      </c>
      <c r="D217" s="116" t="s">
        <v>46</v>
      </c>
      <c r="E217" s="116"/>
      <c r="F217" s="117" t="s">
        <v>415</v>
      </c>
      <c r="G217" s="120"/>
      <c r="H217" s="120" t="s">
        <v>30</v>
      </c>
      <c r="I217" s="153">
        <v>13775097</v>
      </c>
      <c r="J217" s="131">
        <v>2012</v>
      </c>
      <c r="K217" s="147" t="s">
        <v>609</v>
      </c>
      <c r="L217" s="133">
        <v>43952</v>
      </c>
      <c r="M217" s="134"/>
      <c r="N217" s="149" t="s">
        <v>596</v>
      </c>
      <c r="O217" s="136"/>
      <c r="P217" s="57" t="s">
        <v>30</v>
      </c>
      <c r="Q217" s="57" t="s">
        <v>30</v>
      </c>
      <c r="R217" s="57" t="s">
        <v>30</v>
      </c>
      <c r="S217" s="34" t="s">
        <v>30</v>
      </c>
      <c r="T217" s="57" t="s">
        <v>30</v>
      </c>
      <c r="U217" s="57" t="s">
        <v>30</v>
      </c>
      <c r="V217" s="34" t="s">
        <v>30</v>
      </c>
      <c r="W217" s="137" t="str">
        <f t="shared" si="91"/>
        <v>NC</v>
      </c>
      <c r="X217" s="57" t="str">
        <f t="shared" si="106"/>
        <v>NC</v>
      </c>
      <c r="Y217" s="57" t="str">
        <f t="shared" si="93"/>
        <v>NC</v>
      </c>
      <c r="Z217" s="57" t="str">
        <f t="shared" si="94"/>
        <v>NC</v>
      </c>
      <c r="AA217" s="57" t="str">
        <f t="shared" si="95"/>
        <v>NC</v>
      </c>
      <c r="AB217" s="57" t="str">
        <f t="shared" si="96"/>
        <v>NC</v>
      </c>
      <c r="AC217" s="57" t="str">
        <f t="shared" si="97"/>
        <v>NC</v>
      </c>
      <c r="AD217" s="124"/>
      <c r="AE217" s="123" t="str">
        <f t="shared" si="98"/>
        <v>NC</v>
      </c>
      <c r="AF217" s="123" t="str">
        <f t="shared" si="99"/>
        <v>NC</v>
      </c>
      <c r="AG217" s="123" t="str">
        <f t="shared" si="100"/>
        <v>NC</v>
      </c>
      <c r="AH217" s="123" t="str">
        <f t="shared" si="101"/>
        <v>NC</v>
      </c>
      <c r="AI217" s="123" t="str">
        <f t="shared" si="102"/>
        <v>NC</v>
      </c>
      <c r="AJ217" s="123" t="str">
        <f t="shared" si="103"/>
        <v>NC</v>
      </c>
      <c r="AK217" s="123" t="str">
        <f t="shared" si="104"/>
        <v>NC</v>
      </c>
      <c r="AM217" s="151">
        <f t="shared" si="108"/>
        <v>6.0761188501794105E-3</v>
      </c>
      <c r="AN217" s="140"/>
      <c r="AO217" s="124"/>
      <c r="AP217" s="141" t="s">
        <v>643</v>
      </c>
      <c r="AQ217" s="141" t="s">
        <v>643</v>
      </c>
      <c r="AR217" s="160"/>
      <c r="AS217" s="175" t="s">
        <v>1291</v>
      </c>
      <c r="AT217" s="143" t="s">
        <v>1292</v>
      </c>
      <c r="AU217" s="143" t="s">
        <v>1293</v>
      </c>
    </row>
    <row r="218" spans="1:47" s="138" customFormat="1" ht="14.4" customHeight="1" x14ac:dyDescent="0.3">
      <c r="A218" s="121" t="s">
        <v>18</v>
      </c>
      <c r="B218" s="26" t="s">
        <v>1455</v>
      </c>
      <c r="C218" s="121" t="s">
        <v>547</v>
      </c>
      <c r="D218" s="123" t="s">
        <v>46</v>
      </c>
      <c r="E218" s="123"/>
      <c r="F218" s="121" t="s">
        <v>295</v>
      </c>
      <c r="G218" s="120"/>
      <c r="H218" s="231" t="s">
        <v>30</v>
      </c>
      <c r="I218" s="153">
        <v>13775097</v>
      </c>
      <c r="J218" s="146">
        <v>2014</v>
      </c>
      <c r="K218" s="154">
        <v>43497</v>
      </c>
      <c r="L218" s="133">
        <v>43862</v>
      </c>
      <c r="M218" s="148"/>
      <c r="N218" s="149" t="s">
        <v>596</v>
      </c>
      <c r="O218" s="150"/>
      <c r="P218" s="57" t="s">
        <v>30</v>
      </c>
      <c r="Q218" s="57" t="s">
        <v>30</v>
      </c>
      <c r="R218" s="57" t="s">
        <v>30</v>
      </c>
      <c r="S218" s="34" t="s">
        <v>30</v>
      </c>
      <c r="T218" s="57" t="s">
        <v>30</v>
      </c>
      <c r="U218" s="57" t="s">
        <v>30</v>
      </c>
      <c r="V218" s="34" t="s">
        <v>30</v>
      </c>
      <c r="W218" s="137" t="str">
        <f t="shared" si="91"/>
        <v>NC</v>
      </c>
      <c r="X218" s="57" t="str">
        <f t="shared" si="106"/>
        <v>NC</v>
      </c>
      <c r="Y218" s="57" t="str">
        <f t="shared" si="93"/>
        <v>NC</v>
      </c>
      <c r="Z218" s="57" t="str">
        <f t="shared" si="94"/>
        <v>NC</v>
      </c>
      <c r="AA218" s="57" t="str">
        <f t="shared" si="95"/>
        <v>NC</v>
      </c>
      <c r="AB218" s="57" t="str">
        <f t="shared" si="96"/>
        <v>NC</v>
      </c>
      <c r="AC218" s="57" t="str">
        <f t="shared" si="97"/>
        <v>NC</v>
      </c>
      <c r="AD218" s="124"/>
      <c r="AE218" s="123" t="str">
        <f t="shared" si="98"/>
        <v>NC</v>
      </c>
      <c r="AF218" s="123" t="str">
        <f t="shared" si="99"/>
        <v>NC</v>
      </c>
      <c r="AG218" s="123" t="str">
        <f t="shared" si="100"/>
        <v>NC</v>
      </c>
      <c r="AH218" s="123" t="str">
        <f t="shared" si="101"/>
        <v>NC</v>
      </c>
      <c r="AI218" s="123" t="str">
        <f t="shared" si="102"/>
        <v>NC</v>
      </c>
      <c r="AJ218" s="123" t="str">
        <f t="shared" si="103"/>
        <v>NC</v>
      </c>
      <c r="AK218" s="123" t="str">
        <f t="shared" si="104"/>
        <v>NC</v>
      </c>
      <c r="AM218" s="151">
        <f t="shared" si="108"/>
        <v>4.4896648422996857E-3</v>
      </c>
      <c r="AN218" s="152"/>
      <c r="AO218" s="124"/>
      <c r="AP218" s="141" t="s">
        <v>643</v>
      </c>
      <c r="AQ218" s="141" t="s">
        <v>643</v>
      </c>
      <c r="AR218" s="160"/>
      <c r="AS218" s="175" t="s">
        <v>1291</v>
      </c>
      <c r="AT218" s="143" t="s">
        <v>1292</v>
      </c>
      <c r="AU218" s="143" t="s">
        <v>1293</v>
      </c>
    </row>
    <row r="219" spans="1:47" s="124" customFormat="1" ht="14.4" customHeight="1" x14ac:dyDescent="0.3">
      <c r="A219" s="116" t="s">
        <v>383</v>
      </c>
      <c r="B219" s="241" t="s">
        <v>1114</v>
      </c>
      <c r="C219" s="121" t="s">
        <v>1503</v>
      </c>
      <c r="D219" s="116" t="s">
        <v>46</v>
      </c>
      <c r="E219" s="116"/>
      <c r="F219" s="117" t="s">
        <v>423</v>
      </c>
      <c r="G219" s="120"/>
      <c r="H219" s="156">
        <v>43830</v>
      </c>
      <c r="I219" s="134">
        <v>178420304</v>
      </c>
      <c r="J219" s="120">
        <v>2009</v>
      </c>
      <c r="K219" s="154"/>
      <c r="L219" s="162" t="s">
        <v>1022</v>
      </c>
      <c r="M219" s="116"/>
      <c r="N219" s="149" t="s">
        <v>596</v>
      </c>
      <c r="O219" s="136"/>
      <c r="P219" s="57" t="s">
        <v>30</v>
      </c>
      <c r="Q219" s="57" t="s">
        <v>30</v>
      </c>
      <c r="R219" s="57">
        <v>43638</v>
      </c>
      <c r="S219" s="34" t="s">
        <v>30</v>
      </c>
      <c r="T219" s="57" t="s">
        <v>30</v>
      </c>
      <c r="U219" s="57" t="s">
        <v>30</v>
      </c>
      <c r="V219" s="34" t="s">
        <v>30</v>
      </c>
      <c r="W219" s="137" t="str">
        <f t="shared" si="91"/>
        <v>NC</v>
      </c>
      <c r="X219" s="57" t="str">
        <f t="shared" si="106"/>
        <v>NC</v>
      </c>
      <c r="Y219" s="57">
        <f t="shared" si="93"/>
        <v>44003</v>
      </c>
      <c r="Z219" s="57" t="str">
        <f t="shared" si="94"/>
        <v>NC</v>
      </c>
      <c r="AA219" s="57" t="str">
        <f t="shared" si="95"/>
        <v>NC</v>
      </c>
      <c r="AB219" s="57" t="str">
        <f t="shared" si="96"/>
        <v>NC</v>
      </c>
      <c r="AC219" s="57" t="str">
        <f t="shared" si="97"/>
        <v>NC</v>
      </c>
      <c r="AD219" s="138"/>
      <c r="AE219" s="123" t="str">
        <f t="shared" si="98"/>
        <v>NC</v>
      </c>
      <c r="AF219" s="123" t="str">
        <f t="shared" si="99"/>
        <v>NC</v>
      </c>
      <c r="AG219" s="123">
        <f t="shared" ca="1" si="100"/>
        <v>-1835</v>
      </c>
      <c r="AH219" s="123" t="str">
        <f t="shared" si="101"/>
        <v>NC</v>
      </c>
      <c r="AI219" s="123" t="str">
        <f t="shared" si="102"/>
        <v>NC</v>
      </c>
      <c r="AJ219" s="123" t="str">
        <f t="shared" si="103"/>
        <v>NC</v>
      </c>
      <c r="AK219" s="123" t="str">
        <f t="shared" si="104"/>
        <v>NC</v>
      </c>
      <c r="AL219" s="138"/>
      <c r="AM219" s="230">
        <f t="shared" si="108"/>
        <v>0.10952274106970131</v>
      </c>
      <c r="AN219" s="138"/>
      <c r="AO219" s="138"/>
      <c r="AP219" s="141" t="s">
        <v>643</v>
      </c>
      <c r="AQ219" s="141" t="s">
        <v>643</v>
      </c>
      <c r="AR219" s="138"/>
      <c r="AS219" s="142" t="s">
        <v>1294</v>
      </c>
      <c r="AT219" s="143" t="s">
        <v>1295</v>
      </c>
      <c r="AU219" s="143" t="s">
        <v>1296</v>
      </c>
    </row>
    <row r="220" spans="1:47" s="124" customFormat="1" ht="14.4" customHeight="1" x14ac:dyDescent="0.3">
      <c r="A220" s="121" t="s">
        <v>193</v>
      </c>
      <c r="B220" s="117" t="s">
        <v>1440</v>
      </c>
      <c r="C220" s="121" t="s">
        <v>548</v>
      </c>
      <c r="D220" s="123" t="s">
        <v>46</v>
      </c>
      <c r="E220" s="123"/>
      <c r="F220" s="121" t="s">
        <v>296</v>
      </c>
      <c r="G220" s="120"/>
      <c r="H220" s="231" t="s">
        <v>30</v>
      </c>
      <c r="I220" s="145">
        <v>98400000</v>
      </c>
      <c r="J220" s="146">
        <v>2014</v>
      </c>
      <c r="K220" s="154"/>
      <c r="L220" s="133" t="s">
        <v>1022</v>
      </c>
      <c r="M220" s="148"/>
      <c r="N220" s="149" t="s">
        <v>596</v>
      </c>
      <c r="O220" s="150"/>
      <c r="P220" s="242" t="s">
        <v>30</v>
      </c>
      <c r="Q220" s="242" t="s">
        <v>30</v>
      </c>
      <c r="R220" s="242" t="s">
        <v>30</v>
      </c>
      <c r="S220" s="243" t="s">
        <v>30</v>
      </c>
      <c r="T220" s="57" t="s">
        <v>30</v>
      </c>
      <c r="U220" s="57" t="s">
        <v>30</v>
      </c>
      <c r="V220" s="243" t="s">
        <v>30</v>
      </c>
      <c r="W220" s="137" t="str">
        <f t="shared" si="91"/>
        <v>NC</v>
      </c>
      <c r="X220" s="57" t="str">
        <f t="shared" si="106"/>
        <v>NC</v>
      </c>
      <c r="Y220" s="57" t="str">
        <f t="shared" si="93"/>
        <v>NC</v>
      </c>
      <c r="Z220" s="57" t="str">
        <f t="shared" si="94"/>
        <v>NC</v>
      </c>
      <c r="AA220" s="57" t="str">
        <f t="shared" si="95"/>
        <v>NC</v>
      </c>
      <c r="AB220" s="57" t="str">
        <f t="shared" si="96"/>
        <v>NC</v>
      </c>
      <c r="AC220" s="57" t="str">
        <f t="shared" si="97"/>
        <v>NC</v>
      </c>
      <c r="AE220" s="123" t="str">
        <f t="shared" si="98"/>
        <v>NC</v>
      </c>
      <c r="AF220" s="123" t="str">
        <f t="shared" si="99"/>
        <v>NC</v>
      </c>
      <c r="AG220" s="123" t="str">
        <f t="shared" si="100"/>
        <v>NC</v>
      </c>
      <c r="AH220" s="123" t="str">
        <f t="shared" si="101"/>
        <v>NC</v>
      </c>
      <c r="AI220" s="123" t="str">
        <f t="shared" si="102"/>
        <v>NC</v>
      </c>
      <c r="AJ220" s="123" t="str">
        <f t="shared" si="103"/>
        <v>NC</v>
      </c>
      <c r="AK220" s="123" t="str">
        <f t="shared" si="104"/>
        <v>NC</v>
      </c>
      <c r="AM220" s="151">
        <f t="shared" si="108"/>
        <v>3.2071136811761769E-2</v>
      </c>
      <c r="AN220" s="152"/>
      <c r="AP220" s="141" t="s">
        <v>643</v>
      </c>
      <c r="AQ220" s="141" t="s">
        <v>643</v>
      </c>
      <c r="AS220" s="143" t="s">
        <v>1297</v>
      </c>
      <c r="AT220" s="143" t="s">
        <v>1298</v>
      </c>
      <c r="AU220" s="143" t="s">
        <v>1441</v>
      </c>
    </row>
    <row r="221" spans="1:47" s="138" customFormat="1" ht="14.4" customHeight="1" x14ac:dyDescent="0.3">
      <c r="A221" s="117" t="s">
        <v>146</v>
      </c>
      <c r="B221" s="117" t="s">
        <v>1115</v>
      </c>
      <c r="C221" s="121" t="s">
        <v>549</v>
      </c>
      <c r="D221" s="116" t="s">
        <v>46</v>
      </c>
      <c r="E221" s="116"/>
      <c r="F221" s="117" t="s">
        <v>348</v>
      </c>
      <c r="G221" s="120"/>
      <c r="H221" s="156">
        <v>43830</v>
      </c>
      <c r="I221" s="134">
        <v>178420304</v>
      </c>
      <c r="J221" s="131">
        <v>2018</v>
      </c>
      <c r="K221" s="154">
        <v>45231</v>
      </c>
      <c r="L221" s="133">
        <v>43952</v>
      </c>
      <c r="M221" s="134"/>
      <c r="N221" s="149" t="s">
        <v>596</v>
      </c>
      <c r="O221" s="136"/>
      <c r="P221" s="57" t="s">
        <v>30</v>
      </c>
      <c r="Q221" s="57" t="s">
        <v>30</v>
      </c>
      <c r="R221" s="57">
        <v>43704</v>
      </c>
      <c r="S221" s="34" t="s">
        <v>30</v>
      </c>
      <c r="T221" s="57" t="s">
        <v>30</v>
      </c>
      <c r="U221" s="57" t="s">
        <v>30</v>
      </c>
      <c r="V221" s="34" t="s">
        <v>30</v>
      </c>
      <c r="W221" s="137" t="str">
        <f t="shared" si="91"/>
        <v>NC</v>
      </c>
      <c r="X221" s="57" t="str">
        <f t="shared" si="106"/>
        <v>NC</v>
      </c>
      <c r="Y221" s="57">
        <f t="shared" si="93"/>
        <v>44069</v>
      </c>
      <c r="Z221" s="57" t="str">
        <f t="shared" si="94"/>
        <v>NC</v>
      </c>
      <c r="AA221" s="57" t="str">
        <f t="shared" si="95"/>
        <v>NC</v>
      </c>
      <c r="AB221" s="57" t="str">
        <f t="shared" si="96"/>
        <v>NC</v>
      </c>
      <c r="AC221" s="57" t="str">
        <f t="shared" si="97"/>
        <v>NC</v>
      </c>
      <c r="AD221" s="124"/>
      <c r="AE221" s="123" t="str">
        <f t="shared" si="98"/>
        <v>NC</v>
      </c>
      <c r="AF221" s="123" t="str">
        <f t="shared" si="99"/>
        <v>NC</v>
      </c>
      <c r="AG221" s="123">
        <f t="shared" ca="1" si="100"/>
        <v>-1769</v>
      </c>
      <c r="AH221" s="123" t="str">
        <f t="shared" si="101"/>
        <v>NC</v>
      </c>
      <c r="AI221" s="123" t="str">
        <f t="shared" si="102"/>
        <v>NC</v>
      </c>
      <c r="AJ221" s="123" t="str">
        <f t="shared" si="103"/>
        <v>NC</v>
      </c>
      <c r="AK221" s="123" t="str">
        <f t="shared" si="104"/>
        <v>NC</v>
      </c>
      <c r="AM221" s="151">
        <f t="shared" si="108"/>
        <v>1.7055136038997346E-2</v>
      </c>
      <c r="AN221" s="140"/>
      <c r="AO221" s="124"/>
      <c r="AP221" s="141" t="s">
        <v>643</v>
      </c>
      <c r="AQ221" s="141" t="s">
        <v>643</v>
      </c>
      <c r="AR221" s="124"/>
      <c r="AS221" s="143" t="s">
        <v>1294</v>
      </c>
      <c r="AT221" s="143" t="s">
        <v>1295</v>
      </c>
      <c r="AU221" s="143" t="s">
        <v>1299</v>
      </c>
    </row>
    <row r="222" spans="1:47" s="138" customFormat="1" ht="14.4" customHeight="1" x14ac:dyDescent="0.3">
      <c r="A222" s="116" t="s">
        <v>476</v>
      </c>
      <c r="B222" s="116" t="s">
        <v>1116</v>
      </c>
      <c r="C222" s="117" t="s">
        <v>549</v>
      </c>
      <c r="D222" s="116" t="s">
        <v>46</v>
      </c>
      <c r="E222" s="116"/>
      <c r="F222" s="117" t="s">
        <v>687</v>
      </c>
      <c r="G222" s="120"/>
      <c r="H222" s="120" t="s">
        <v>30</v>
      </c>
      <c r="I222" s="134">
        <f>(1400000+36100)*655.957</f>
        <v>942019847.70000005</v>
      </c>
      <c r="J222" s="120">
        <v>2019</v>
      </c>
      <c r="K222" s="132"/>
      <c r="L222" s="158">
        <v>43952</v>
      </c>
      <c r="M222" s="116"/>
      <c r="N222" s="135" t="s">
        <v>596</v>
      </c>
      <c r="O222" s="116"/>
      <c r="P222" s="57" t="s">
        <v>30</v>
      </c>
      <c r="Q222" s="57" t="s">
        <v>30</v>
      </c>
      <c r="R222" s="57" t="s">
        <v>30</v>
      </c>
      <c r="S222" s="34">
        <v>43466</v>
      </c>
      <c r="T222" s="57" t="s">
        <v>30</v>
      </c>
      <c r="U222" s="57" t="s">
        <v>30</v>
      </c>
      <c r="V222" s="34" t="s">
        <v>30</v>
      </c>
      <c r="W222" s="137" t="str">
        <f t="shared" ref="W222:W253" si="109">IF(P222="NC","NC",IF(P222="","erreur",P222+365))</f>
        <v>NC</v>
      </c>
      <c r="X222" s="57" t="str">
        <f t="shared" si="106"/>
        <v>NC</v>
      </c>
      <c r="Y222" s="57" t="str">
        <f t="shared" ref="Y222:Y253" si="110">IF(R222="NC","NC",IF(R222="","erreur",R222+365))</f>
        <v>NC</v>
      </c>
      <c r="Z222" s="57">
        <f t="shared" ref="Z222:Z253" si="111">IF(S222="NC","NC",IF(S222="","erreur",S222+3650))</f>
        <v>47116</v>
      </c>
      <c r="AA222" s="57" t="str">
        <f t="shared" ref="AA222:AA253" si="112">IF(T222="NC","NC",IF(T222="","erreur",T222+365))</f>
        <v>NC</v>
      </c>
      <c r="AB222" s="57" t="str">
        <f t="shared" ref="AB222:AB253" si="113">IF(U222="NC","NC",IF(U222="","erreur",U222+365))</f>
        <v>NC</v>
      </c>
      <c r="AC222" s="57" t="str">
        <f t="shared" ref="AC222:AC253" si="114">IF(V222="NC","NC",IF(V222="","erreur",V222+730))</f>
        <v>NC</v>
      </c>
      <c r="AE222" s="123" t="str">
        <f t="shared" ref="AE222:AE253" si="115">IF(W222="NC","NC",IF(W222="erreur","erreur",W222-$F$3))</f>
        <v>NC</v>
      </c>
      <c r="AF222" s="123" t="str">
        <f t="shared" ref="AF222:AF253" si="116">IF(X222="NC","NC",IF(X222="erreur","erreur",X222-$F$3))</f>
        <v>NC</v>
      </c>
      <c r="AG222" s="123" t="str">
        <f t="shared" ref="AG222:AG253" si="117">IF(Y222="NC","NC",IF(Y222="erreur","erreur",Y222-$F$3))</f>
        <v>NC</v>
      </c>
      <c r="AH222" s="123">
        <f t="shared" ref="AH222:AH253" ca="1" si="118">IF(Z222="NC","NC",IF(Z222="erreur","erreur",Z222-$F$3))</f>
        <v>1278</v>
      </c>
      <c r="AI222" s="123" t="str">
        <f t="shared" ref="AI222:AI253" si="119">IF(AA222="NC","NC",IF(AA222="erreur","erreur",AA222-$F$3))</f>
        <v>NC</v>
      </c>
      <c r="AJ222" s="123" t="str">
        <f t="shared" ref="AJ222:AJ253" si="120">IF(AB222="NC","NC",IF(AB222="erreur","erreur",AB222-$F$3))</f>
        <v>NC</v>
      </c>
      <c r="AK222" s="123" t="str">
        <f t="shared" ref="AK222:AK253" si="121">IF(AC222="NC","NC",IF(AC222="erreur","erreur",AC222-$F$3))</f>
        <v>NC</v>
      </c>
      <c r="AM222" s="151">
        <f t="shared" si="108"/>
        <v>3.5801960868399867E-2</v>
      </c>
      <c r="AP222" s="141" t="s">
        <v>643</v>
      </c>
      <c r="AQ222" s="141" t="s">
        <v>643</v>
      </c>
      <c r="AS222" s="142" t="s">
        <v>1300</v>
      </c>
      <c r="AT222" s="143"/>
      <c r="AU222" s="143" t="s">
        <v>1301</v>
      </c>
    </row>
    <row r="223" spans="1:47" s="124" customFormat="1" ht="14.4" customHeight="1" x14ac:dyDescent="0.3">
      <c r="A223" s="121" t="s">
        <v>103</v>
      </c>
      <c r="B223" s="117" t="s">
        <v>1117</v>
      </c>
      <c r="C223" s="121" t="s">
        <v>550</v>
      </c>
      <c r="D223" s="123" t="s">
        <v>49</v>
      </c>
      <c r="E223" s="123"/>
      <c r="F223" s="121" t="s">
        <v>299</v>
      </c>
      <c r="G223" s="120"/>
      <c r="H223" s="120" t="s">
        <v>30</v>
      </c>
      <c r="I223" s="145">
        <v>9970546</v>
      </c>
      <c r="J223" s="146">
        <v>2016</v>
      </c>
      <c r="K223" s="154"/>
      <c r="L223" s="133">
        <v>43891</v>
      </c>
      <c r="M223" s="148"/>
      <c r="N223" s="149" t="s">
        <v>596</v>
      </c>
      <c r="O223" s="150"/>
      <c r="P223" s="57" t="s">
        <v>30</v>
      </c>
      <c r="Q223" s="57" t="s">
        <v>30</v>
      </c>
      <c r="R223" s="116" t="s">
        <v>30</v>
      </c>
      <c r="S223" s="118" t="s">
        <v>30</v>
      </c>
      <c r="T223" s="57" t="s">
        <v>30</v>
      </c>
      <c r="U223" s="57" t="s">
        <v>30</v>
      </c>
      <c r="V223" s="34" t="s">
        <v>30</v>
      </c>
      <c r="W223" s="137" t="str">
        <f t="shared" si="109"/>
        <v>NC</v>
      </c>
      <c r="X223" s="57" t="str">
        <f t="shared" si="106"/>
        <v>NC</v>
      </c>
      <c r="Y223" s="57" t="str">
        <f t="shared" si="110"/>
        <v>NC</v>
      </c>
      <c r="Z223" s="57" t="str">
        <f t="shared" si="111"/>
        <v>NC</v>
      </c>
      <c r="AA223" s="57" t="str">
        <f t="shared" si="112"/>
        <v>NC</v>
      </c>
      <c r="AB223" s="57" t="str">
        <f t="shared" si="113"/>
        <v>NC</v>
      </c>
      <c r="AC223" s="57" t="str">
        <f t="shared" si="114"/>
        <v>NC</v>
      </c>
      <c r="AE223" s="123" t="str">
        <f t="shared" si="115"/>
        <v>NC</v>
      </c>
      <c r="AF223" s="123" t="str">
        <f t="shared" si="116"/>
        <v>NC</v>
      </c>
      <c r="AG223" s="123" t="str">
        <f t="shared" si="117"/>
        <v>NC</v>
      </c>
      <c r="AH223" s="123" t="str">
        <f t="shared" si="118"/>
        <v>NC</v>
      </c>
      <c r="AI223" s="123" t="str">
        <f t="shared" si="119"/>
        <v>NC</v>
      </c>
      <c r="AJ223" s="123" t="str">
        <f t="shared" si="120"/>
        <v>NC</v>
      </c>
      <c r="AK223" s="123" t="str">
        <f t="shared" si="121"/>
        <v>NC</v>
      </c>
      <c r="AL223" s="138"/>
      <c r="AM223" s="151">
        <f t="shared" si="108"/>
        <v>2.1013715672769931E-3</v>
      </c>
      <c r="AN223" s="152"/>
      <c r="AP223" s="141" t="s">
        <v>643</v>
      </c>
      <c r="AQ223" s="141" t="s">
        <v>643</v>
      </c>
      <c r="AS223" s="143" t="s">
        <v>1302</v>
      </c>
      <c r="AT223" s="143" t="s">
        <v>1303</v>
      </c>
      <c r="AU223" s="143" t="s">
        <v>1304</v>
      </c>
    </row>
    <row r="224" spans="1:47" s="124" customFormat="1" ht="14.4" customHeight="1" x14ac:dyDescent="0.3">
      <c r="A224" s="121" t="s">
        <v>104</v>
      </c>
      <c r="B224" s="117" t="s">
        <v>1117</v>
      </c>
      <c r="C224" s="121" t="s">
        <v>550</v>
      </c>
      <c r="D224" s="123" t="s">
        <v>49</v>
      </c>
      <c r="E224" s="123"/>
      <c r="F224" s="121" t="s">
        <v>300</v>
      </c>
      <c r="G224" s="120"/>
      <c r="H224" s="120" t="s">
        <v>30</v>
      </c>
      <c r="I224" s="145">
        <v>9970546</v>
      </c>
      <c r="J224" s="146">
        <v>2016</v>
      </c>
      <c r="K224" s="154"/>
      <c r="L224" s="133">
        <v>43891</v>
      </c>
      <c r="M224" s="148"/>
      <c r="N224" s="149" t="s">
        <v>596</v>
      </c>
      <c r="O224" s="150"/>
      <c r="P224" s="57" t="s">
        <v>30</v>
      </c>
      <c r="Q224" s="57" t="s">
        <v>30</v>
      </c>
      <c r="R224" s="116" t="s">
        <v>30</v>
      </c>
      <c r="S224" s="118" t="s">
        <v>30</v>
      </c>
      <c r="T224" s="57" t="s">
        <v>30</v>
      </c>
      <c r="U224" s="57" t="s">
        <v>30</v>
      </c>
      <c r="V224" s="34" t="s">
        <v>30</v>
      </c>
      <c r="W224" s="137" t="str">
        <f t="shared" si="109"/>
        <v>NC</v>
      </c>
      <c r="X224" s="57" t="str">
        <f t="shared" si="106"/>
        <v>NC</v>
      </c>
      <c r="Y224" s="57" t="str">
        <f t="shared" si="110"/>
        <v>NC</v>
      </c>
      <c r="Z224" s="57" t="str">
        <f t="shared" si="111"/>
        <v>NC</v>
      </c>
      <c r="AA224" s="57" t="str">
        <f t="shared" si="112"/>
        <v>NC</v>
      </c>
      <c r="AB224" s="57" t="str">
        <f t="shared" si="113"/>
        <v>NC</v>
      </c>
      <c r="AC224" s="57" t="str">
        <f t="shared" si="114"/>
        <v>NC</v>
      </c>
      <c r="AE224" s="123" t="str">
        <f t="shared" si="115"/>
        <v>NC</v>
      </c>
      <c r="AF224" s="123" t="str">
        <f t="shared" si="116"/>
        <v>NC</v>
      </c>
      <c r="AG224" s="123" t="str">
        <f t="shared" si="117"/>
        <v>NC</v>
      </c>
      <c r="AH224" s="123" t="str">
        <f t="shared" si="118"/>
        <v>NC</v>
      </c>
      <c r="AI224" s="123" t="str">
        <f t="shared" si="119"/>
        <v>NC</v>
      </c>
      <c r="AJ224" s="123" t="str">
        <f t="shared" si="120"/>
        <v>NC</v>
      </c>
      <c r="AK224" s="123" t="str">
        <f t="shared" si="121"/>
        <v>NC</v>
      </c>
      <c r="AL224" s="138"/>
      <c r="AM224" s="151">
        <f t="shared" si="108"/>
        <v>2.1013715672769931E-3</v>
      </c>
      <c r="AN224" s="152"/>
      <c r="AP224" s="141" t="s">
        <v>643</v>
      </c>
      <c r="AQ224" s="141" t="s">
        <v>643</v>
      </c>
      <c r="AS224" s="143" t="s">
        <v>1302</v>
      </c>
      <c r="AT224" s="143" t="s">
        <v>1303</v>
      </c>
      <c r="AU224" s="143" t="s">
        <v>1304</v>
      </c>
    </row>
    <row r="225" spans="1:47" s="124" customFormat="1" ht="14.4" customHeight="1" x14ac:dyDescent="0.3">
      <c r="A225" s="125" t="s">
        <v>19</v>
      </c>
      <c r="B225" s="117" t="s">
        <v>1118</v>
      </c>
      <c r="C225" s="121" t="s">
        <v>550</v>
      </c>
      <c r="D225" s="123" t="s">
        <v>46</v>
      </c>
      <c r="E225" s="123"/>
      <c r="F225" s="121" t="s">
        <v>301</v>
      </c>
      <c r="G225" s="120"/>
      <c r="H225" s="120" t="s">
        <v>30</v>
      </c>
      <c r="I225" s="153">
        <v>19350732</v>
      </c>
      <c r="J225" s="146">
        <v>2016</v>
      </c>
      <c r="K225" s="154">
        <v>44317</v>
      </c>
      <c r="L225" s="133">
        <v>43952</v>
      </c>
      <c r="M225" s="148"/>
      <c r="N225" s="149" t="s">
        <v>596</v>
      </c>
      <c r="O225" s="150">
        <v>1268</v>
      </c>
      <c r="P225" s="57" t="s">
        <v>30</v>
      </c>
      <c r="Q225" s="57" t="s">
        <v>30</v>
      </c>
      <c r="R225" s="57">
        <v>43794</v>
      </c>
      <c r="S225" s="34" t="s">
        <v>30</v>
      </c>
      <c r="T225" s="57" t="s">
        <v>30</v>
      </c>
      <c r="U225" s="57" t="s">
        <v>30</v>
      </c>
      <c r="V225" s="34" t="s">
        <v>30</v>
      </c>
      <c r="W225" s="137" t="str">
        <f t="shared" si="109"/>
        <v>NC</v>
      </c>
      <c r="X225" s="57" t="str">
        <f t="shared" si="106"/>
        <v>NC</v>
      </c>
      <c r="Y225" s="57">
        <f t="shared" si="110"/>
        <v>44159</v>
      </c>
      <c r="Z225" s="57" t="str">
        <f t="shared" si="111"/>
        <v>NC</v>
      </c>
      <c r="AA225" s="57" t="str">
        <f t="shared" si="112"/>
        <v>NC</v>
      </c>
      <c r="AB225" s="57" t="str">
        <f t="shared" si="113"/>
        <v>NC</v>
      </c>
      <c r="AC225" s="57" t="str">
        <f t="shared" si="114"/>
        <v>NC</v>
      </c>
      <c r="AE225" s="123" t="str">
        <f t="shared" si="115"/>
        <v>NC</v>
      </c>
      <c r="AF225" s="123" t="str">
        <f t="shared" si="116"/>
        <v>NC</v>
      </c>
      <c r="AG225" s="123">
        <f t="shared" ca="1" si="117"/>
        <v>-1679</v>
      </c>
      <c r="AH225" s="123" t="str">
        <f t="shared" si="118"/>
        <v>NC</v>
      </c>
      <c r="AI225" s="123" t="str">
        <f t="shared" si="119"/>
        <v>NC</v>
      </c>
      <c r="AJ225" s="123" t="str">
        <f t="shared" si="120"/>
        <v>NC</v>
      </c>
      <c r="AK225" s="123" t="str">
        <f t="shared" si="121"/>
        <v>NC</v>
      </c>
      <c r="AL225" s="138"/>
      <c r="AM225" s="151">
        <f t="shared" si="108"/>
        <v>4.0783200870641448E-3</v>
      </c>
      <c r="AN225" s="152"/>
      <c r="AP225" s="141" t="s">
        <v>643</v>
      </c>
      <c r="AQ225" s="141" t="s">
        <v>643</v>
      </c>
      <c r="AS225" s="143" t="s">
        <v>1302</v>
      </c>
      <c r="AT225" s="143" t="s">
        <v>1305</v>
      </c>
      <c r="AU225" s="143" t="s">
        <v>1306</v>
      </c>
    </row>
    <row r="226" spans="1:47" s="138" customFormat="1" ht="14.4" customHeight="1" x14ac:dyDescent="0.3">
      <c r="A226" s="116" t="s">
        <v>384</v>
      </c>
      <c r="B226" s="116" t="s">
        <v>1119</v>
      </c>
      <c r="C226" s="121" t="s">
        <v>550</v>
      </c>
      <c r="D226" s="116" t="s">
        <v>46</v>
      </c>
      <c r="E226" s="116"/>
      <c r="F226" s="117" t="s">
        <v>420</v>
      </c>
      <c r="G226" s="120"/>
      <c r="H226" s="120" t="s">
        <v>30</v>
      </c>
      <c r="I226" s="153">
        <v>19700000</v>
      </c>
      <c r="J226" s="146">
        <v>2016</v>
      </c>
      <c r="K226" s="154"/>
      <c r="L226" s="162">
        <v>43952</v>
      </c>
      <c r="M226" s="116"/>
      <c r="N226" s="149" t="s">
        <v>596</v>
      </c>
      <c r="O226" s="136">
        <v>1278</v>
      </c>
      <c r="P226" s="57" t="s">
        <v>30</v>
      </c>
      <c r="Q226" s="57" t="s">
        <v>30</v>
      </c>
      <c r="R226" s="57">
        <v>43724</v>
      </c>
      <c r="S226" s="34" t="s">
        <v>30</v>
      </c>
      <c r="T226" s="57" t="s">
        <v>30</v>
      </c>
      <c r="U226" s="57" t="s">
        <v>30</v>
      </c>
      <c r="V226" s="34" t="s">
        <v>30</v>
      </c>
      <c r="W226" s="137" t="str">
        <f t="shared" si="109"/>
        <v>NC</v>
      </c>
      <c r="X226" s="57" t="str">
        <f t="shared" si="106"/>
        <v>NC</v>
      </c>
      <c r="Y226" s="57">
        <f t="shared" si="110"/>
        <v>44089</v>
      </c>
      <c r="Z226" s="57" t="str">
        <f t="shared" si="111"/>
        <v>NC</v>
      </c>
      <c r="AA226" s="57" t="str">
        <f t="shared" si="112"/>
        <v>NC</v>
      </c>
      <c r="AB226" s="57" t="str">
        <f t="shared" si="113"/>
        <v>NC</v>
      </c>
      <c r="AC226" s="57" t="str">
        <f t="shared" si="114"/>
        <v>NC</v>
      </c>
      <c r="AE226" s="123" t="str">
        <f t="shared" si="115"/>
        <v>NC</v>
      </c>
      <c r="AF226" s="123" t="str">
        <f t="shared" si="116"/>
        <v>NC</v>
      </c>
      <c r="AG226" s="123">
        <f t="shared" ca="1" si="117"/>
        <v>-1749</v>
      </c>
      <c r="AH226" s="123" t="str">
        <f t="shared" si="118"/>
        <v>NC</v>
      </c>
      <c r="AI226" s="123" t="str">
        <f t="shared" si="119"/>
        <v>NC</v>
      </c>
      <c r="AJ226" s="123" t="str">
        <f t="shared" si="120"/>
        <v>NC</v>
      </c>
      <c r="AK226" s="123" t="str">
        <f t="shared" si="121"/>
        <v>NC</v>
      </c>
      <c r="AM226" s="151">
        <f t="shared" si="108"/>
        <v>4.1519310853544789E-3</v>
      </c>
      <c r="AP226" s="141" t="s">
        <v>643</v>
      </c>
      <c r="AQ226" s="141" t="s">
        <v>643</v>
      </c>
      <c r="AS226" s="142" t="s">
        <v>1169</v>
      </c>
      <c r="AT226" s="143" t="s">
        <v>1305</v>
      </c>
      <c r="AU226" s="143" t="s">
        <v>1307</v>
      </c>
    </row>
    <row r="227" spans="1:47" s="124" customFormat="1" ht="14.4" customHeight="1" x14ac:dyDescent="0.3">
      <c r="A227" s="116" t="s">
        <v>385</v>
      </c>
      <c r="B227" s="116" t="s">
        <v>1119</v>
      </c>
      <c r="C227" s="117" t="s">
        <v>550</v>
      </c>
      <c r="D227" s="123" t="s">
        <v>145</v>
      </c>
      <c r="E227" s="116"/>
      <c r="F227" s="117" t="s">
        <v>656</v>
      </c>
      <c r="G227" s="120"/>
      <c r="H227" s="120" t="s">
        <v>30</v>
      </c>
      <c r="I227" s="153">
        <v>19700000</v>
      </c>
      <c r="J227" s="120">
        <v>2016</v>
      </c>
      <c r="K227" s="132"/>
      <c r="L227" s="158">
        <v>43952</v>
      </c>
      <c r="M227" s="116"/>
      <c r="N227" s="135" t="s">
        <v>596</v>
      </c>
      <c r="O227" s="116"/>
      <c r="P227" s="57" t="s">
        <v>30</v>
      </c>
      <c r="Q227" s="57" t="s">
        <v>30</v>
      </c>
      <c r="R227" s="57">
        <v>43757</v>
      </c>
      <c r="S227" s="34" t="s">
        <v>30</v>
      </c>
      <c r="T227" s="57" t="s">
        <v>30</v>
      </c>
      <c r="U227" s="57" t="s">
        <v>30</v>
      </c>
      <c r="V227" s="34" t="s">
        <v>30</v>
      </c>
      <c r="W227" s="137" t="str">
        <f t="shared" si="109"/>
        <v>NC</v>
      </c>
      <c r="X227" s="57" t="str">
        <f t="shared" si="106"/>
        <v>NC</v>
      </c>
      <c r="Y227" s="57">
        <f t="shared" si="110"/>
        <v>44122</v>
      </c>
      <c r="Z227" s="57" t="str">
        <f t="shared" si="111"/>
        <v>NC</v>
      </c>
      <c r="AA227" s="57" t="str">
        <f t="shared" si="112"/>
        <v>NC</v>
      </c>
      <c r="AB227" s="57" t="str">
        <f t="shared" si="113"/>
        <v>NC</v>
      </c>
      <c r="AC227" s="57" t="str">
        <f t="shared" si="114"/>
        <v>NC</v>
      </c>
      <c r="AD227" s="138"/>
      <c r="AE227" s="123" t="str">
        <f t="shared" si="115"/>
        <v>NC</v>
      </c>
      <c r="AF227" s="123" t="str">
        <f t="shared" si="116"/>
        <v>NC</v>
      </c>
      <c r="AG227" s="123">
        <f t="shared" ca="1" si="117"/>
        <v>-1716</v>
      </c>
      <c r="AH227" s="123" t="str">
        <f t="shared" si="118"/>
        <v>NC</v>
      </c>
      <c r="AI227" s="123" t="str">
        <f t="shared" si="119"/>
        <v>NC</v>
      </c>
      <c r="AJ227" s="123" t="str">
        <f t="shared" si="120"/>
        <v>NC</v>
      </c>
      <c r="AK227" s="123" t="str">
        <f t="shared" si="121"/>
        <v>NC</v>
      </c>
      <c r="AL227" s="138"/>
      <c r="AM227" s="151">
        <f t="shared" si="108"/>
        <v>4.1519310853544789E-3</v>
      </c>
      <c r="AN227" s="138"/>
      <c r="AO227" s="138"/>
      <c r="AP227" s="141" t="s">
        <v>643</v>
      </c>
      <c r="AQ227" s="141" t="s">
        <v>643</v>
      </c>
      <c r="AR227" s="138"/>
      <c r="AS227" s="142" t="s">
        <v>1169</v>
      </c>
      <c r="AT227" s="143" t="s">
        <v>1305</v>
      </c>
      <c r="AU227" s="143" t="s">
        <v>1307</v>
      </c>
    </row>
    <row r="228" spans="1:47" s="124" customFormat="1" ht="14.4" customHeight="1" x14ac:dyDescent="0.3">
      <c r="A228" s="121" t="s">
        <v>105</v>
      </c>
      <c r="B228" s="117" t="s">
        <v>1120</v>
      </c>
      <c r="C228" s="121" t="s">
        <v>550</v>
      </c>
      <c r="D228" s="123" t="s">
        <v>357</v>
      </c>
      <c r="E228" s="123"/>
      <c r="F228" s="121" t="s">
        <v>297</v>
      </c>
      <c r="G228" s="120"/>
      <c r="H228" s="120" t="s">
        <v>30</v>
      </c>
      <c r="I228" s="145">
        <v>2850000</v>
      </c>
      <c r="J228" s="146">
        <v>2015</v>
      </c>
      <c r="K228" s="154"/>
      <c r="L228" s="133">
        <v>43922</v>
      </c>
      <c r="M228" s="148"/>
      <c r="N228" s="149" t="s">
        <v>596</v>
      </c>
      <c r="O228" s="150"/>
      <c r="P228" s="57" t="s">
        <v>30</v>
      </c>
      <c r="Q228" s="57" t="s">
        <v>30</v>
      </c>
      <c r="R228" s="116" t="s">
        <v>30</v>
      </c>
      <c r="S228" s="118" t="s">
        <v>30</v>
      </c>
      <c r="T228" s="57" t="s">
        <v>30</v>
      </c>
      <c r="U228" s="57" t="s">
        <v>30</v>
      </c>
      <c r="V228" s="34" t="s">
        <v>30</v>
      </c>
      <c r="W228" s="137" t="str">
        <f t="shared" si="109"/>
        <v>NC</v>
      </c>
      <c r="X228" s="57" t="str">
        <f t="shared" si="106"/>
        <v>NC</v>
      </c>
      <c r="Y228" s="57" t="str">
        <f t="shared" si="110"/>
        <v>NC</v>
      </c>
      <c r="Z228" s="57" t="str">
        <f t="shared" si="111"/>
        <v>NC</v>
      </c>
      <c r="AA228" s="57" t="str">
        <f t="shared" si="112"/>
        <v>NC</v>
      </c>
      <c r="AB228" s="57" t="str">
        <f t="shared" si="113"/>
        <v>NC</v>
      </c>
      <c r="AC228" s="57" t="str">
        <f t="shared" si="114"/>
        <v>NC</v>
      </c>
      <c r="AE228" s="123" t="str">
        <f t="shared" si="115"/>
        <v>NC</v>
      </c>
      <c r="AF228" s="123" t="str">
        <f t="shared" si="116"/>
        <v>NC</v>
      </c>
      <c r="AG228" s="123" t="str">
        <f t="shared" si="117"/>
        <v>NC</v>
      </c>
      <c r="AH228" s="123" t="str">
        <f t="shared" si="118"/>
        <v>NC</v>
      </c>
      <c r="AI228" s="123" t="str">
        <f t="shared" si="119"/>
        <v>NC</v>
      </c>
      <c r="AJ228" s="123" t="str">
        <f t="shared" si="120"/>
        <v>NC</v>
      </c>
      <c r="AK228" s="123" t="str">
        <f t="shared" si="121"/>
        <v>NC</v>
      </c>
      <c r="AL228" s="138"/>
      <c r="AM228" s="151">
        <f t="shared" si="108"/>
        <v>7.6477485707182288E-4</v>
      </c>
      <c r="AN228" s="152"/>
      <c r="AP228" s="141" t="s">
        <v>643</v>
      </c>
      <c r="AQ228" s="141" t="s">
        <v>643</v>
      </c>
      <c r="AS228" s="143" t="s">
        <v>1302</v>
      </c>
      <c r="AT228" s="143" t="s">
        <v>947</v>
      </c>
      <c r="AU228" s="143" t="s">
        <v>948</v>
      </c>
    </row>
    <row r="229" spans="1:47" s="124" customFormat="1" ht="14.4" customHeight="1" x14ac:dyDescent="0.3">
      <c r="A229" s="121" t="s">
        <v>106</v>
      </c>
      <c r="B229" s="117" t="s">
        <v>1120</v>
      </c>
      <c r="C229" s="121" t="s">
        <v>550</v>
      </c>
      <c r="D229" s="123" t="s">
        <v>357</v>
      </c>
      <c r="E229" s="123"/>
      <c r="F229" s="121" t="s">
        <v>298</v>
      </c>
      <c r="G229" s="120"/>
      <c r="H229" s="120" t="s">
        <v>30</v>
      </c>
      <c r="I229" s="145">
        <v>2850000</v>
      </c>
      <c r="J229" s="146">
        <v>2015</v>
      </c>
      <c r="K229" s="154"/>
      <c r="L229" s="133">
        <v>43922</v>
      </c>
      <c r="M229" s="148"/>
      <c r="N229" s="149" t="s">
        <v>596</v>
      </c>
      <c r="O229" s="150"/>
      <c r="P229" s="57" t="s">
        <v>30</v>
      </c>
      <c r="Q229" s="57" t="s">
        <v>30</v>
      </c>
      <c r="R229" s="116" t="s">
        <v>30</v>
      </c>
      <c r="S229" s="118" t="s">
        <v>30</v>
      </c>
      <c r="T229" s="57" t="s">
        <v>30</v>
      </c>
      <c r="U229" s="57" t="s">
        <v>30</v>
      </c>
      <c r="V229" s="34" t="s">
        <v>30</v>
      </c>
      <c r="W229" s="137" t="str">
        <f t="shared" si="109"/>
        <v>NC</v>
      </c>
      <c r="X229" s="57" t="str">
        <f t="shared" si="106"/>
        <v>NC</v>
      </c>
      <c r="Y229" s="57" t="str">
        <f t="shared" si="110"/>
        <v>NC</v>
      </c>
      <c r="Z229" s="57" t="str">
        <f t="shared" si="111"/>
        <v>NC</v>
      </c>
      <c r="AA229" s="57" t="str">
        <f t="shared" si="112"/>
        <v>NC</v>
      </c>
      <c r="AB229" s="57" t="str">
        <f t="shared" si="113"/>
        <v>NC</v>
      </c>
      <c r="AC229" s="57" t="str">
        <f t="shared" si="114"/>
        <v>NC</v>
      </c>
      <c r="AE229" s="123" t="str">
        <f t="shared" si="115"/>
        <v>NC</v>
      </c>
      <c r="AF229" s="123" t="str">
        <f t="shared" si="116"/>
        <v>NC</v>
      </c>
      <c r="AG229" s="123" t="str">
        <f t="shared" si="117"/>
        <v>NC</v>
      </c>
      <c r="AH229" s="123" t="str">
        <f t="shared" si="118"/>
        <v>NC</v>
      </c>
      <c r="AI229" s="123" t="str">
        <f t="shared" si="119"/>
        <v>NC</v>
      </c>
      <c r="AJ229" s="123" t="str">
        <f t="shared" si="120"/>
        <v>NC</v>
      </c>
      <c r="AK229" s="123" t="str">
        <f t="shared" si="121"/>
        <v>NC</v>
      </c>
      <c r="AL229" s="138"/>
      <c r="AM229" s="151">
        <f t="shared" si="108"/>
        <v>7.6477485707182288E-4</v>
      </c>
      <c r="AN229" s="152"/>
      <c r="AP229" s="141" t="s">
        <v>643</v>
      </c>
      <c r="AQ229" s="141" t="s">
        <v>643</v>
      </c>
      <c r="AS229" s="143" t="s">
        <v>1302</v>
      </c>
      <c r="AT229" s="143" t="s">
        <v>947</v>
      </c>
      <c r="AU229" s="143" t="s">
        <v>948</v>
      </c>
    </row>
    <row r="230" spans="1:47" s="124" customFormat="1" ht="14.4" customHeight="1" x14ac:dyDescent="0.3">
      <c r="A230" s="121" t="s">
        <v>627</v>
      </c>
      <c r="B230" s="117" t="s">
        <v>1120</v>
      </c>
      <c r="C230" s="121" t="s">
        <v>550</v>
      </c>
      <c r="D230" s="123" t="s">
        <v>145</v>
      </c>
      <c r="E230" s="123"/>
      <c r="F230" s="244" t="s">
        <v>632</v>
      </c>
      <c r="G230" s="120"/>
      <c r="H230" s="120" t="s">
        <v>30</v>
      </c>
      <c r="I230" s="145">
        <v>2850000</v>
      </c>
      <c r="J230" s="146">
        <v>2015</v>
      </c>
      <c r="K230" s="154"/>
      <c r="L230" s="133"/>
      <c r="M230" s="148"/>
      <c r="N230" s="149" t="s">
        <v>596</v>
      </c>
      <c r="O230" s="150"/>
      <c r="P230" s="57" t="s">
        <v>30</v>
      </c>
      <c r="Q230" s="57" t="s">
        <v>30</v>
      </c>
      <c r="R230" s="116" t="s">
        <v>30</v>
      </c>
      <c r="S230" s="118" t="s">
        <v>30</v>
      </c>
      <c r="T230" s="57" t="s">
        <v>30</v>
      </c>
      <c r="U230" s="57" t="s">
        <v>30</v>
      </c>
      <c r="V230" s="34" t="s">
        <v>30</v>
      </c>
      <c r="W230" s="137" t="str">
        <f t="shared" si="109"/>
        <v>NC</v>
      </c>
      <c r="X230" s="57" t="str">
        <f t="shared" si="106"/>
        <v>NC</v>
      </c>
      <c r="Y230" s="57" t="str">
        <f t="shared" si="110"/>
        <v>NC</v>
      </c>
      <c r="Z230" s="57" t="str">
        <f t="shared" si="111"/>
        <v>NC</v>
      </c>
      <c r="AA230" s="57" t="str">
        <f t="shared" si="112"/>
        <v>NC</v>
      </c>
      <c r="AB230" s="57" t="str">
        <f t="shared" si="113"/>
        <v>NC</v>
      </c>
      <c r="AC230" s="57" t="str">
        <f t="shared" si="114"/>
        <v>NC</v>
      </c>
      <c r="AE230" s="123" t="str">
        <f t="shared" si="115"/>
        <v>NC</v>
      </c>
      <c r="AF230" s="123" t="str">
        <f t="shared" si="116"/>
        <v>NC</v>
      </c>
      <c r="AG230" s="123" t="str">
        <f t="shared" si="117"/>
        <v>NC</v>
      </c>
      <c r="AH230" s="123" t="str">
        <f t="shared" si="118"/>
        <v>NC</v>
      </c>
      <c r="AI230" s="123" t="str">
        <f t="shared" si="119"/>
        <v>NC</v>
      </c>
      <c r="AJ230" s="123" t="str">
        <f t="shared" si="120"/>
        <v>NC</v>
      </c>
      <c r="AK230" s="123" t="str">
        <f t="shared" si="121"/>
        <v>NC</v>
      </c>
      <c r="AL230" s="138"/>
      <c r="AM230" s="151">
        <f t="shared" si="108"/>
        <v>7.6477485707182288E-4</v>
      </c>
      <c r="AN230" s="152"/>
      <c r="AP230" s="141" t="s">
        <v>643</v>
      </c>
      <c r="AQ230" s="141" t="s">
        <v>643</v>
      </c>
      <c r="AS230" s="143" t="s">
        <v>1302</v>
      </c>
      <c r="AT230" s="143" t="s">
        <v>947</v>
      </c>
      <c r="AU230" s="143" t="s">
        <v>948</v>
      </c>
    </row>
    <row r="231" spans="1:47" s="138" customFormat="1" ht="14.4" customHeight="1" x14ac:dyDescent="0.3">
      <c r="A231" s="116" t="s">
        <v>386</v>
      </c>
      <c r="B231" s="116" t="s">
        <v>1121</v>
      </c>
      <c r="C231" s="121" t="s">
        <v>551</v>
      </c>
      <c r="D231" s="116" t="s">
        <v>145</v>
      </c>
      <c r="E231" s="116"/>
      <c r="F231" s="117" t="s">
        <v>421</v>
      </c>
      <c r="G231" s="120"/>
      <c r="H231" s="120" t="s">
        <v>30</v>
      </c>
      <c r="I231" s="134">
        <v>65000000</v>
      </c>
      <c r="J231" s="146">
        <v>2006</v>
      </c>
      <c r="K231" s="154"/>
      <c r="L231" s="162" t="s">
        <v>1022</v>
      </c>
      <c r="M231" s="116"/>
      <c r="N231" s="149" t="s">
        <v>596</v>
      </c>
      <c r="O231" s="136">
        <v>6993</v>
      </c>
      <c r="P231" s="57" t="s">
        <v>30</v>
      </c>
      <c r="Q231" s="57" t="s">
        <v>30</v>
      </c>
      <c r="R231" s="57">
        <v>43670</v>
      </c>
      <c r="S231" s="34" t="s">
        <v>30</v>
      </c>
      <c r="T231" s="57" t="s">
        <v>30</v>
      </c>
      <c r="U231" s="57" t="s">
        <v>30</v>
      </c>
      <c r="V231" s="34" t="s">
        <v>30</v>
      </c>
      <c r="W231" s="137" t="str">
        <f t="shared" si="109"/>
        <v>NC</v>
      </c>
      <c r="X231" s="57" t="str">
        <f t="shared" ref="X231:X262" si="122">IF(Q231="NC","NC",IF(Q231="","erreur",Q231+181))</f>
        <v>NC</v>
      </c>
      <c r="Y231" s="57">
        <f t="shared" si="110"/>
        <v>44035</v>
      </c>
      <c r="Z231" s="57" t="str">
        <f t="shared" si="111"/>
        <v>NC</v>
      </c>
      <c r="AA231" s="57" t="str">
        <f t="shared" si="112"/>
        <v>NC</v>
      </c>
      <c r="AB231" s="57" t="str">
        <f t="shared" si="113"/>
        <v>NC</v>
      </c>
      <c r="AC231" s="57" t="str">
        <f t="shared" si="114"/>
        <v>NC</v>
      </c>
      <c r="AE231" s="123" t="str">
        <f t="shared" si="115"/>
        <v>NC</v>
      </c>
      <c r="AF231" s="123" t="str">
        <f t="shared" si="116"/>
        <v>NC</v>
      </c>
      <c r="AG231" s="123">
        <f t="shared" ca="1" si="117"/>
        <v>-1803</v>
      </c>
      <c r="AH231" s="123" t="str">
        <f t="shared" si="118"/>
        <v>NC</v>
      </c>
      <c r="AI231" s="123" t="str">
        <f t="shared" si="119"/>
        <v>NC</v>
      </c>
      <c r="AJ231" s="123" t="str">
        <f t="shared" si="120"/>
        <v>NC</v>
      </c>
      <c r="AK231" s="123" t="str">
        <f t="shared" si="121"/>
        <v>NC</v>
      </c>
      <c r="AM231" s="151">
        <f t="shared" si="108"/>
        <v>5.1128950801450475E-2</v>
      </c>
      <c r="AP231" s="141" t="s">
        <v>643</v>
      </c>
      <c r="AQ231" s="141" t="s">
        <v>643</v>
      </c>
      <c r="AS231" s="142" t="s">
        <v>1169</v>
      </c>
      <c r="AT231" s="143" t="s">
        <v>1308</v>
      </c>
      <c r="AU231" s="143" t="s">
        <v>1309</v>
      </c>
    </row>
    <row r="232" spans="1:47" s="124" customFormat="1" ht="14.4" customHeight="1" x14ac:dyDescent="0.3">
      <c r="A232" s="125" t="s">
        <v>20</v>
      </c>
      <c r="B232" s="117" t="s">
        <v>1122</v>
      </c>
      <c r="C232" s="121" t="s">
        <v>551</v>
      </c>
      <c r="D232" s="123" t="s">
        <v>145</v>
      </c>
      <c r="E232" s="123"/>
      <c r="F232" s="121" t="s">
        <v>305</v>
      </c>
      <c r="G232" s="120"/>
      <c r="H232" s="120" t="s">
        <v>30</v>
      </c>
      <c r="I232" s="153">
        <v>72680000</v>
      </c>
      <c r="J232" s="146">
        <v>2005</v>
      </c>
      <c r="K232" s="147" t="s">
        <v>609</v>
      </c>
      <c r="L232" s="245" t="s">
        <v>751</v>
      </c>
      <c r="M232" s="148"/>
      <c r="N232" s="149" t="s">
        <v>596</v>
      </c>
      <c r="O232" s="150">
        <v>122</v>
      </c>
      <c r="P232" s="57" t="s">
        <v>30</v>
      </c>
      <c r="Q232" s="57" t="s">
        <v>30</v>
      </c>
      <c r="R232" s="57">
        <v>43670</v>
      </c>
      <c r="S232" s="34" t="s">
        <v>30</v>
      </c>
      <c r="T232" s="57" t="s">
        <v>30</v>
      </c>
      <c r="U232" s="57" t="s">
        <v>30</v>
      </c>
      <c r="V232" s="34" t="s">
        <v>30</v>
      </c>
      <c r="W232" s="137" t="str">
        <f t="shared" si="109"/>
        <v>NC</v>
      </c>
      <c r="X232" s="57" t="str">
        <f t="shared" si="122"/>
        <v>NC</v>
      </c>
      <c r="Y232" s="57">
        <f t="shared" si="110"/>
        <v>44035</v>
      </c>
      <c r="Z232" s="57" t="str">
        <f t="shared" si="111"/>
        <v>NC</v>
      </c>
      <c r="AA232" s="57" t="str">
        <f t="shared" si="112"/>
        <v>NC</v>
      </c>
      <c r="AB232" s="57" t="str">
        <f t="shared" si="113"/>
        <v>NC</v>
      </c>
      <c r="AC232" s="57" t="str">
        <f t="shared" si="114"/>
        <v>NC</v>
      </c>
      <c r="AE232" s="123" t="str">
        <f t="shared" si="115"/>
        <v>NC</v>
      </c>
      <c r="AF232" s="123" t="str">
        <f t="shared" si="116"/>
        <v>NC</v>
      </c>
      <c r="AG232" s="123">
        <f t="shared" ca="1" si="117"/>
        <v>-1803</v>
      </c>
      <c r="AH232" s="123" t="str">
        <f t="shared" si="118"/>
        <v>NC</v>
      </c>
      <c r="AI232" s="123" t="str">
        <f t="shared" si="119"/>
        <v>NC</v>
      </c>
      <c r="AJ232" s="123" t="str">
        <f t="shared" si="120"/>
        <v>NC</v>
      </c>
      <c r="AK232" s="123" t="str">
        <f t="shared" si="121"/>
        <v>NC</v>
      </c>
      <c r="AL232" s="138"/>
      <c r="AM232" s="151">
        <f t="shared" si="108"/>
        <v>6.1355247702102128E-2</v>
      </c>
      <c r="AN232" s="152"/>
      <c r="AP232" s="141" t="s">
        <v>643</v>
      </c>
      <c r="AQ232" s="141" t="s">
        <v>643</v>
      </c>
      <c r="AS232" s="143" t="s">
        <v>1310</v>
      </c>
      <c r="AT232" s="143" t="s">
        <v>1311</v>
      </c>
      <c r="AU232" s="143" t="s">
        <v>1312</v>
      </c>
    </row>
    <row r="233" spans="1:47" s="160" customFormat="1" ht="14.4" customHeight="1" x14ac:dyDescent="0.3">
      <c r="A233" s="125" t="s">
        <v>151</v>
      </c>
      <c r="B233" s="117" t="s">
        <v>1122</v>
      </c>
      <c r="C233" s="121" t="s">
        <v>551</v>
      </c>
      <c r="D233" s="116" t="s">
        <v>145</v>
      </c>
      <c r="E233" s="116"/>
      <c r="F233" s="121" t="s">
        <v>306</v>
      </c>
      <c r="G233" s="120"/>
      <c r="H233" s="120" t="s">
        <v>30</v>
      </c>
      <c r="I233" s="153">
        <v>72680000</v>
      </c>
      <c r="J233" s="131">
        <v>2009</v>
      </c>
      <c r="K233" s="147" t="s">
        <v>609</v>
      </c>
      <c r="L233" s="133">
        <v>44166</v>
      </c>
      <c r="M233" s="134"/>
      <c r="N233" s="149" t="s">
        <v>596</v>
      </c>
      <c r="O233" s="136">
        <v>8681</v>
      </c>
      <c r="P233" s="57" t="s">
        <v>30</v>
      </c>
      <c r="Q233" s="57" t="s">
        <v>30</v>
      </c>
      <c r="R233" s="57">
        <v>43717</v>
      </c>
      <c r="S233" s="34" t="s">
        <v>30</v>
      </c>
      <c r="T233" s="57" t="s">
        <v>30</v>
      </c>
      <c r="U233" s="57" t="s">
        <v>30</v>
      </c>
      <c r="V233" s="34" t="s">
        <v>30</v>
      </c>
      <c r="W233" s="137" t="str">
        <f t="shared" si="109"/>
        <v>NC</v>
      </c>
      <c r="X233" s="57" t="str">
        <f t="shared" si="122"/>
        <v>NC</v>
      </c>
      <c r="Y233" s="57">
        <f t="shared" si="110"/>
        <v>44082</v>
      </c>
      <c r="Z233" s="57" t="str">
        <f t="shared" si="111"/>
        <v>NC</v>
      </c>
      <c r="AA233" s="57" t="str">
        <f t="shared" si="112"/>
        <v>NC</v>
      </c>
      <c r="AB233" s="57" t="str">
        <f t="shared" si="113"/>
        <v>NC</v>
      </c>
      <c r="AC233" s="57" t="str">
        <f t="shared" si="114"/>
        <v>NC</v>
      </c>
      <c r="AD233" s="124"/>
      <c r="AE233" s="123" t="str">
        <f t="shared" si="115"/>
        <v>NC</v>
      </c>
      <c r="AF233" s="123" t="str">
        <f t="shared" si="116"/>
        <v>NC</v>
      </c>
      <c r="AG233" s="123">
        <f t="shared" ca="1" si="117"/>
        <v>-1756</v>
      </c>
      <c r="AH233" s="123" t="str">
        <f t="shared" si="118"/>
        <v>NC</v>
      </c>
      <c r="AI233" s="123" t="str">
        <f t="shared" si="119"/>
        <v>NC</v>
      </c>
      <c r="AJ233" s="123" t="str">
        <f t="shared" si="120"/>
        <v>NC</v>
      </c>
      <c r="AK233" s="123" t="str">
        <f t="shared" si="121"/>
        <v>NC</v>
      </c>
      <c r="AL233" s="138"/>
      <c r="AM233" s="151">
        <f t="shared" si="108"/>
        <v>4.46143888475041E-2</v>
      </c>
      <c r="AN233" s="140"/>
      <c r="AO233" s="124"/>
      <c r="AP233" s="141" t="s">
        <v>643</v>
      </c>
      <c r="AQ233" s="141" t="s">
        <v>643</v>
      </c>
      <c r="AR233" s="124"/>
      <c r="AS233" s="143" t="s">
        <v>1310</v>
      </c>
      <c r="AT233" s="143" t="s">
        <v>1311</v>
      </c>
      <c r="AU233" s="143" t="s">
        <v>1312</v>
      </c>
    </row>
    <row r="234" spans="1:47" s="160" customFormat="1" ht="14.4" customHeight="1" x14ac:dyDescent="0.3">
      <c r="A234" s="125" t="s">
        <v>21</v>
      </c>
      <c r="B234" s="202" t="s">
        <v>1123</v>
      </c>
      <c r="C234" s="121" t="s">
        <v>551</v>
      </c>
      <c r="D234" s="123" t="s">
        <v>46</v>
      </c>
      <c r="E234" s="123"/>
      <c r="F234" s="121" t="s">
        <v>307</v>
      </c>
      <c r="G234" s="120"/>
      <c r="H234" s="120" t="s">
        <v>30</v>
      </c>
      <c r="I234" s="153">
        <v>72680000</v>
      </c>
      <c r="J234" s="146">
        <v>2013</v>
      </c>
      <c r="K234" s="154">
        <v>43497</v>
      </c>
      <c r="L234" s="133">
        <v>43952</v>
      </c>
      <c r="M234" s="148"/>
      <c r="N234" s="149" t="s">
        <v>596</v>
      </c>
      <c r="O234" s="150">
        <v>3192</v>
      </c>
      <c r="P234" s="57" t="s">
        <v>30</v>
      </c>
      <c r="Q234" s="57" t="s">
        <v>30</v>
      </c>
      <c r="R234" s="57">
        <v>43670</v>
      </c>
      <c r="S234" s="34" t="s">
        <v>30</v>
      </c>
      <c r="T234" s="57" t="s">
        <v>30</v>
      </c>
      <c r="U234" s="57" t="s">
        <v>30</v>
      </c>
      <c r="V234" s="34" t="s">
        <v>30</v>
      </c>
      <c r="W234" s="137" t="str">
        <f t="shared" si="109"/>
        <v>NC</v>
      </c>
      <c r="X234" s="57" t="str">
        <f t="shared" si="122"/>
        <v>NC</v>
      </c>
      <c r="Y234" s="57">
        <f t="shared" si="110"/>
        <v>44035</v>
      </c>
      <c r="Z234" s="57" t="str">
        <f t="shared" si="111"/>
        <v>NC</v>
      </c>
      <c r="AA234" s="57" t="str">
        <f t="shared" si="112"/>
        <v>NC</v>
      </c>
      <c r="AB234" s="57" t="str">
        <f t="shared" si="113"/>
        <v>NC</v>
      </c>
      <c r="AC234" s="57" t="str">
        <f t="shared" si="114"/>
        <v>NC</v>
      </c>
      <c r="AD234" s="124"/>
      <c r="AE234" s="123" t="str">
        <f t="shared" si="115"/>
        <v>NC</v>
      </c>
      <c r="AF234" s="123" t="str">
        <f t="shared" si="116"/>
        <v>NC</v>
      </c>
      <c r="AG234" s="123">
        <f t="shared" ca="1" si="117"/>
        <v>-1803</v>
      </c>
      <c r="AH234" s="123" t="str">
        <f t="shared" si="118"/>
        <v>NC</v>
      </c>
      <c r="AI234" s="123" t="str">
        <f t="shared" si="119"/>
        <v>NC</v>
      </c>
      <c r="AJ234" s="123" t="str">
        <f t="shared" si="120"/>
        <v>NC</v>
      </c>
      <c r="AK234" s="123" t="str">
        <f t="shared" si="121"/>
        <v>NC</v>
      </c>
      <c r="AL234" s="138"/>
      <c r="AM234" s="151">
        <f t="shared" si="108"/>
        <v>2.7873529992906067E-2</v>
      </c>
      <c r="AN234" s="152"/>
      <c r="AO234" s="124"/>
      <c r="AP234" s="141" t="s">
        <v>643</v>
      </c>
      <c r="AQ234" s="141" t="s">
        <v>643</v>
      </c>
      <c r="AR234" s="124"/>
      <c r="AS234" s="143" t="s">
        <v>1310</v>
      </c>
      <c r="AT234" s="143" t="s">
        <v>1311</v>
      </c>
      <c r="AU234" s="143" t="s">
        <v>1313</v>
      </c>
    </row>
    <row r="235" spans="1:47" s="246" customFormat="1" ht="14.4" customHeight="1" x14ac:dyDescent="0.3">
      <c r="A235" s="125" t="s">
        <v>22</v>
      </c>
      <c r="B235" s="117" t="s">
        <v>1316</v>
      </c>
      <c r="C235" s="117" t="s">
        <v>1502</v>
      </c>
      <c r="D235" s="116" t="s">
        <v>46</v>
      </c>
      <c r="E235" s="116"/>
      <c r="F235" s="117" t="s">
        <v>1317</v>
      </c>
      <c r="G235" s="120"/>
      <c r="H235" s="120" t="s">
        <v>30</v>
      </c>
      <c r="I235" s="130">
        <v>106800000</v>
      </c>
      <c r="J235" s="131">
        <v>2014</v>
      </c>
      <c r="K235" s="132"/>
      <c r="L235" s="132"/>
      <c r="M235" s="134"/>
      <c r="N235" s="135" t="s">
        <v>596</v>
      </c>
      <c r="O235" s="136"/>
      <c r="P235" s="57" t="s">
        <v>30</v>
      </c>
      <c r="Q235" s="57" t="s">
        <v>30</v>
      </c>
      <c r="R235" s="57">
        <v>43725</v>
      </c>
      <c r="S235" s="34" t="s">
        <v>30</v>
      </c>
      <c r="T235" s="57" t="s">
        <v>30</v>
      </c>
      <c r="U235" s="57" t="s">
        <v>30</v>
      </c>
      <c r="V235" s="34" t="s">
        <v>30</v>
      </c>
      <c r="W235" s="137" t="str">
        <f t="shared" si="109"/>
        <v>NC</v>
      </c>
      <c r="X235" s="57" t="str">
        <f t="shared" si="122"/>
        <v>NC</v>
      </c>
      <c r="Y235" s="57">
        <f t="shared" si="110"/>
        <v>44090</v>
      </c>
      <c r="Z235" s="57" t="str">
        <f t="shared" si="111"/>
        <v>NC</v>
      </c>
      <c r="AA235" s="57" t="str">
        <f t="shared" si="112"/>
        <v>NC</v>
      </c>
      <c r="AB235" s="57" t="str">
        <f t="shared" si="113"/>
        <v>NC</v>
      </c>
      <c r="AC235" s="57" t="str">
        <f t="shared" si="114"/>
        <v>NC</v>
      </c>
      <c r="AD235" s="138"/>
      <c r="AE235" s="116" t="str">
        <f t="shared" si="115"/>
        <v>NC</v>
      </c>
      <c r="AF235" s="116" t="str">
        <f t="shared" si="116"/>
        <v>NC</v>
      </c>
      <c r="AG235" s="116">
        <f t="shared" ca="1" si="117"/>
        <v>-1748</v>
      </c>
      <c r="AH235" s="116" t="str">
        <f t="shared" si="118"/>
        <v>NC</v>
      </c>
      <c r="AI235" s="116" t="str">
        <f t="shared" si="119"/>
        <v>NC</v>
      </c>
      <c r="AJ235" s="116" t="str">
        <f t="shared" si="120"/>
        <v>NC</v>
      </c>
      <c r="AK235" s="116" t="str">
        <f t="shared" si="121"/>
        <v>NC</v>
      </c>
      <c r="AL235" s="138"/>
      <c r="AM235" s="139">
        <f t="shared" si="108"/>
        <v>3.4808916783497526E-2</v>
      </c>
      <c r="AN235" s="140"/>
      <c r="AO235" s="138"/>
      <c r="AP235" s="138" t="s">
        <v>643</v>
      </c>
      <c r="AQ235" s="138" t="s">
        <v>643</v>
      </c>
      <c r="AR235" s="138"/>
      <c r="AS235" s="142" t="s">
        <v>1314</v>
      </c>
      <c r="AT235" s="142" t="s">
        <v>1308</v>
      </c>
      <c r="AU235" s="142" t="s">
        <v>1315</v>
      </c>
    </row>
    <row r="236" spans="1:47" s="124" customFormat="1" ht="14.4" customHeight="1" x14ac:dyDescent="0.3">
      <c r="A236" s="116" t="s">
        <v>387</v>
      </c>
      <c r="B236" s="123" t="s">
        <v>1501</v>
      </c>
      <c r="C236" s="121" t="s">
        <v>551</v>
      </c>
      <c r="D236" s="116" t="s">
        <v>145</v>
      </c>
      <c r="E236" s="116"/>
      <c r="F236" s="239" t="s">
        <v>419</v>
      </c>
      <c r="G236" s="120"/>
      <c r="H236" s="120" t="s">
        <v>30</v>
      </c>
      <c r="I236" s="153">
        <v>69299851</v>
      </c>
      <c r="J236" s="146">
        <v>2014</v>
      </c>
      <c r="K236" s="154"/>
      <c r="L236" s="162">
        <v>43831</v>
      </c>
      <c r="M236" s="116"/>
      <c r="N236" s="149" t="s">
        <v>596</v>
      </c>
      <c r="O236" s="136">
        <v>4237</v>
      </c>
      <c r="P236" s="57" t="s">
        <v>30</v>
      </c>
      <c r="Q236" s="57" t="s">
        <v>30</v>
      </c>
      <c r="R236" s="57">
        <v>43717</v>
      </c>
      <c r="S236" s="34" t="s">
        <v>30</v>
      </c>
      <c r="T236" s="57" t="s">
        <v>30</v>
      </c>
      <c r="U236" s="57" t="s">
        <v>30</v>
      </c>
      <c r="V236" s="34" t="s">
        <v>30</v>
      </c>
      <c r="W236" s="137" t="str">
        <f t="shared" si="109"/>
        <v>NC</v>
      </c>
      <c r="X236" s="57" t="str">
        <f t="shared" si="122"/>
        <v>NC</v>
      </c>
      <c r="Y236" s="57">
        <f t="shared" si="110"/>
        <v>44082</v>
      </c>
      <c r="Z236" s="57" t="str">
        <f t="shared" si="111"/>
        <v>NC</v>
      </c>
      <c r="AA236" s="57" t="str">
        <f t="shared" si="112"/>
        <v>NC</v>
      </c>
      <c r="AB236" s="57" t="str">
        <f t="shared" si="113"/>
        <v>NC</v>
      </c>
      <c r="AC236" s="57" t="str">
        <f t="shared" si="114"/>
        <v>NC</v>
      </c>
      <c r="AD236" s="138"/>
      <c r="AE236" s="123" t="str">
        <f t="shared" si="115"/>
        <v>NC</v>
      </c>
      <c r="AF236" s="123" t="str">
        <f t="shared" si="116"/>
        <v>NC</v>
      </c>
      <c r="AG236" s="123">
        <f t="shared" ca="1" si="117"/>
        <v>-1756</v>
      </c>
      <c r="AH236" s="123" t="str">
        <f t="shared" si="118"/>
        <v>NC</v>
      </c>
      <c r="AI236" s="123" t="str">
        <f t="shared" si="119"/>
        <v>NC</v>
      </c>
      <c r="AJ236" s="123" t="str">
        <f t="shared" si="120"/>
        <v>NC</v>
      </c>
      <c r="AK236" s="123" t="str">
        <f t="shared" si="121"/>
        <v>NC</v>
      </c>
      <c r="AL236" s="138"/>
      <c r="AM236" s="151">
        <f t="shared" si="108"/>
        <v>2.2586636203818147E-2</v>
      </c>
      <c r="AN236" s="138"/>
      <c r="AO236" s="138"/>
      <c r="AP236" s="141" t="s">
        <v>643</v>
      </c>
      <c r="AQ236" s="141" t="s">
        <v>643</v>
      </c>
      <c r="AR236" s="138"/>
      <c r="AS236" s="142" t="s">
        <v>1164</v>
      </c>
      <c r="AT236" s="143" t="s">
        <v>1311</v>
      </c>
      <c r="AU236" s="143" t="s">
        <v>1313</v>
      </c>
    </row>
    <row r="237" spans="1:47" s="124" customFormat="1" ht="14.4" customHeight="1" x14ac:dyDescent="0.3">
      <c r="A237" s="121" t="s">
        <v>23</v>
      </c>
      <c r="B237" s="117" t="s">
        <v>1500</v>
      </c>
      <c r="C237" s="121" t="s">
        <v>551</v>
      </c>
      <c r="D237" s="123" t="s">
        <v>357</v>
      </c>
      <c r="E237" s="123"/>
      <c r="F237" s="121" t="s">
        <v>308</v>
      </c>
      <c r="G237" s="120"/>
      <c r="H237" s="120" t="s">
        <v>30</v>
      </c>
      <c r="I237" s="153">
        <v>9970546</v>
      </c>
      <c r="J237" s="146">
        <v>2014</v>
      </c>
      <c r="K237" s="154">
        <v>43678</v>
      </c>
      <c r="L237" s="133">
        <v>43862</v>
      </c>
      <c r="M237" s="145" t="s">
        <v>1021</v>
      </c>
      <c r="N237" s="149" t="s">
        <v>596</v>
      </c>
      <c r="O237" s="150"/>
      <c r="P237" s="57" t="s">
        <v>30</v>
      </c>
      <c r="Q237" s="57" t="s">
        <v>30</v>
      </c>
      <c r="R237" s="57" t="s">
        <v>30</v>
      </c>
      <c r="S237" s="34" t="s">
        <v>30</v>
      </c>
      <c r="T237" s="57" t="s">
        <v>30</v>
      </c>
      <c r="U237" s="57" t="s">
        <v>30</v>
      </c>
      <c r="V237" s="34" t="s">
        <v>30</v>
      </c>
      <c r="W237" s="137" t="str">
        <f t="shared" si="109"/>
        <v>NC</v>
      </c>
      <c r="X237" s="57" t="str">
        <f t="shared" si="122"/>
        <v>NC</v>
      </c>
      <c r="Y237" s="57" t="str">
        <f t="shared" si="110"/>
        <v>NC</v>
      </c>
      <c r="Z237" s="57" t="str">
        <f t="shared" si="111"/>
        <v>NC</v>
      </c>
      <c r="AA237" s="57" t="str">
        <f t="shared" si="112"/>
        <v>NC</v>
      </c>
      <c r="AB237" s="57" t="str">
        <f t="shared" si="113"/>
        <v>NC</v>
      </c>
      <c r="AC237" s="57" t="str">
        <f t="shared" si="114"/>
        <v>NC</v>
      </c>
      <c r="AE237" s="123" t="str">
        <f t="shared" si="115"/>
        <v>NC</v>
      </c>
      <c r="AF237" s="123" t="str">
        <f t="shared" si="116"/>
        <v>NC</v>
      </c>
      <c r="AG237" s="123" t="str">
        <f t="shared" si="117"/>
        <v>NC</v>
      </c>
      <c r="AH237" s="123" t="str">
        <f t="shared" si="118"/>
        <v>NC</v>
      </c>
      <c r="AI237" s="123" t="str">
        <f t="shared" si="119"/>
        <v>NC</v>
      </c>
      <c r="AJ237" s="123" t="str">
        <f t="shared" si="120"/>
        <v>NC</v>
      </c>
      <c r="AK237" s="123" t="str">
        <f t="shared" si="121"/>
        <v>NC</v>
      </c>
      <c r="AL237" s="138"/>
      <c r="AM237" s="151">
        <f t="shared" si="108"/>
        <v>3.2496620411988216E-3</v>
      </c>
      <c r="AN237" s="152"/>
      <c r="AP237" s="141" t="s">
        <v>643</v>
      </c>
      <c r="AQ237" s="141" t="s">
        <v>643</v>
      </c>
      <c r="AS237" s="143" t="s">
        <v>1302</v>
      </c>
      <c r="AT237" s="143" t="s">
        <v>1303</v>
      </c>
      <c r="AU237" s="143" t="s">
        <v>1304</v>
      </c>
    </row>
    <row r="238" spans="1:47" s="124" customFormat="1" ht="14.4" customHeight="1" x14ac:dyDescent="0.3">
      <c r="A238" s="121" t="s">
        <v>36</v>
      </c>
      <c r="B238" s="241" t="s">
        <v>1124</v>
      </c>
      <c r="C238" s="121" t="s">
        <v>551</v>
      </c>
      <c r="D238" s="123" t="s">
        <v>46</v>
      </c>
      <c r="E238" s="123"/>
      <c r="F238" s="121" t="s">
        <v>309</v>
      </c>
      <c r="G238" s="120"/>
      <c r="H238" s="120" t="s">
        <v>30</v>
      </c>
      <c r="I238" s="153">
        <v>69299851</v>
      </c>
      <c r="J238" s="146">
        <v>2014</v>
      </c>
      <c r="K238" s="154">
        <v>44044</v>
      </c>
      <c r="L238" s="133">
        <v>43952</v>
      </c>
      <c r="M238" s="148"/>
      <c r="N238" s="149" t="s">
        <v>596</v>
      </c>
      <c r="O238" s="150">
        <v>1034</v>
      </c>
      <c r="P238" s="57" t="s">
        <v>30</v>
      </c>
      <c r="Q238" s="57" t="s">
        <v>30</v>
      </c>
      <c r="R238" s="57">
        <v>43679</v>
      </c>
      <c r="S238" s="34" t="s">
        <v>30</v>
      </c>
      <c r="T238" s="57" t="s">
        <v>30</v>
      </c>
      <c r="U238" s="57" t="s">
        <v>30</v>
      </c>
      <c r="V238" s="34" t="s">
        <v>30</v>
      </c>
      <c r="W238" s="137" t="str">
        <f t="shared" si="109"/>
        <v>NC</v>
      </c>
      <c r="X238" s="57" t="str">
        <f t="shared" si="122"/>
        <v>NC</v>
      </c>
      <c r="Y238" s="57">
        <f t="shared" si="110"/>
        <v>44044</v>
      </c>
      <c r="Z238" s="57" t="str">
        <f t="shared" si="111"/>
        <v>NC</v>
      </c>
      <c r="AA238" s="57" t="str">
        <f t="shared" si="112"/>
        <v>NC</v>
      </c>
      <c r="AB238" s="57" t="str">
        <f t="shared" si="113"/>
        <v>NC</v>
      </c>
      <c r="AC238" s="57" t="str">
        <f t="shared" si="114"/>
        <v>NC</v>
      </c>
      <c r="AE238" s="123" t="str">
        <f t="shared" si="115"/>
        <v>NC</v>
      </c>
      <c r="AF238" s="123" t="str">
        <f t="shared" si="116"/>
        <v>NC</v>
      </c>
      <c r="AG238" s="123">
        <f t="shared" ca="1" si="117"/>
        <v>-1794</v>
      </c>
      <c r="AH238" s="123" t="str">
        <f t="shared" si="118"/>
        <v>NC</v>
      </c>
      <c r="AI238" s="123" t="str">
        <f t="shared" si="119"/>
        <v>NC</v>
      </c>
      <c r="AJ238" s="123" t="str">
        <f t="shared" si="120"/>
        <v>NC</v>
      </c>
      <c r="AK238" s="123" t="str">
        <f t="shared" si="121"/>
        <v>NC</v>
      </c>
      <c r="AL238" s="138"/>
      <c r="AM238" s="151">
        <f t="shared" si="108"/>
        <v>2.2586636203818147E-2</v>
      </c>
      <c r="AN238" s="152"/>
      <c r="AP238" s="141" t="s">
        <v>643</v>
      </c>
      <c r="AQ238" s="141" t="s">
        <v>643</v>
      </c>
      <c r="AS238" s="143" t="s">
        <v>1164</v>
      </c>
      <c r="AT238" s="143" t="s">
        <v>1311</v>
      </c>
      <c r="AU238" s="143" t="s">
        <v>1313</v>
      </c>
    </row>
    <row r="239" spans="1:47" s="160" customFormat="1" ht="14.4" customHeight="1" x14ac:dyDescent="0.3">
      <c r="A239" s="121" t="s">
        <v>107</v>
      </c>
      <c r="B239" s="117" t="s">
        <v>1125</v>
      </c>
      <c r="C239" s="121" t="s">
        <v>551</v>
      </c>
      <c r="D239" s="123" t="s">
        <v>49</v>
      </c>
      <c r="E239" s="123"/>
      <c r="F239" s="121" t="s">
        <v>302</v>
      </c>
      <c r="G239" s="120"/>
      <c r="H239" s="120" t="s">
        <v>30</v>
      </c>
      <c r="I239" s="145"/>
      <c r="J239" s="146">
        <v>2014</v>
      </c>
      <c r="K239" s="154"/>
      <c r="L239" s="133">
        <v>43922</v>
      </c>
      <c r="M239" s="148"/>
      <c r="N239" s="149" t="s">
        <v>596</v>
      </c>
      <c r="O239" s="150"/>
      <c r="P239" s="57" t="s">
        <v>30</v>
      </c>
      <c r="Q239" s="57" t="s">
        <v>30</v>
      </c>
      <c r="R239" s="116" t="s">
        <v>30</v>
      </c>
      <c r="S239" s="118" t="s">
        <v>30</v>
      </c>
      <c r="T239" s="57" t="s">
        <v>30</v>
      </c>
      <c r="U239" s="57" t="s">
        <v>30</v>
      </c>
      <c r="V239" s="34" t="s">
        <v>30</v>
      </c>
      <c r="W239" s="137" t="str">
        <f t="shared" si="109"/>
        <v>NC</v>
      </c>
      <c r="X239" s="57" t="str">
        <f t="shared" si="122"/>
        <v>NC</v>
      </c>
      <c r="Y239" s="57" t="str">
        <f t="shared" si="110"/>
        <v>NC</v>
      </c>
      <c r="Z239" s="57" t="str">
        <f t="shared" si="111"/>
        <v>NC</v>
      </c>
      <c r="AA239" s="57" t="str">
        <f t="shared" si="112"/>
        <v>NC</v>
      </c>
      <c r="AB239" s="57" t="str">
        <f t="shared" si="113"/>
        <v>NC</v>
      </c>
      <c r="AC239" s="57" t="str">
        <f t="shared" si="114"/>
        <v>NC</v>
      </c>
      <c r="AD239" s="124"/>
      <c r="AE239" s="123" t="str">
        <f t="shared" si="115"/>
        <v>NC</v>
      </c>
      <c r="AF239" s="123" t="str">
        <f t="shared" si="116"/>
        <v>NC</v>
      </c>
      <c r="AG239" s="123" t="str">
        <f t="shared" si="117"/>
        <v>NC</v>
      </c>
      <c r="AH239" s="123" t="str">
        <f t="shared" si="118"/>
        <v>NC</v>
      </c>
      <c r="AI239" s="123" t="str">
        <f t="shared" si="119"/>
        <v>NC</v>
      </c>
      <c r="AJ239" s="123" t="str">
        <f t="shared" si="120"/>
        <v>NC</v>
      </c>
      <c r="AK239" s="123" t="str">
        <f t="shared" si="121"/>
        <v>NC</v>
      </c>
      <c r="AL239" s="138"/>
      <c r="AM239" s="151">
        <f t="shared" si="108"/>
        <v>0</v>
      </c>
      <c r="AN239" s="152"/>
      <c r="AO239" s="124"/>
      <c r="AP239" s="141" t="s">
        <v>643</v>
      </c>
      <c r="AQ239" s="141" t="s">
        <v>643</v>
      </c>
      <c r="AS239" s="143" t="s">
        <v>1302</v>
      </c>
      <c r="AT239" s="143" t="s">
        <v>949</v>
      </c>
      <c r="AU239" s="143" t="s">
        <v>950</v>
      </c>
    </row>
    <row r="240" spans="1:47" s="160" customFormat="1" ht="14.4" customHeight="1" x14ac:dyDescent="0.3">
      <c r="A240" s="121" t="s">
        <v>108</v>
      </c>
      <c r="B240" s="117" t="s">
        <v>1125</v>
      </c>
      <c r="C240" s="121" t="s">
        <v>551</v>
      </c>
      <c r="D240" s="123" t="s">
        <v>49</v>
      </c>
      <c r="E240" s="123"/>
      <c r="F240" s="121" t="s">
        <v>303</v>
      </c>
      <c r="G240" s="120"/>
      <c r="H240" s="120" t="s">
        <v>30</v>
      </c>
      <c r="I240" s="145"/>
      <c r="J240" s="146">
        <v>2014</v>
      </c>
      <c r="K240" s="154"/>
      <c r="L240" s="133">
        <v>43922</v>
      </c>
      <c r="M240" s="148"/>
      <c r="N240" s="149" t="s">
        <v>596</v>
      </c>
      <c r="O240" s="150"/>
      <c r="P240" s="57" t="s">
        <v>30</v>
      </c>
      <c r="Q240" s="57" t="s">
        <v>30</v>
      </c>
      <c r="R240" s="116" t="s">
        <v>30</v>
      </c>
      <c r="S240" s="118" t="s">
        <v>30</v>
      </c>
      <c r="T240" s="57" t="s">
        <v>30</v>
      </c>
      <c r="U240" s="57" t="s">
        <v>30</v>
      </c>
      <c r="V240" s="34" t="s">
        <v>30</v>
      </c>
      <c r="W240" s="137" t="str">
        <f t="shared" si="109"/>
        <v>NC</v>
      </c>
      <c r="X240" s="57" t="str">
        <f t="shared" si="122"/>
        <v>NC</v>
      </c>
      <c r="Y240" s="57" t="str">
        <f t="shared" si="110"/>
        <v>NC</v>
      </c>
      <c r="Z240" s="57" t="str">
        <f t="shared" si="111"/>
        <v>NC</v>
      </c>
      <c r="AA240" s="57" t="str">
        <f t="shared" si="112"/>
        <v>NC</v>
      </c>
      <c r="AB240" s="57" t="str">
        <f t="shared" si="113"/>
        <v>NC</v>
      </c>
      <c r="AC240" s="57" t="str">
        <f t="shared" si="114"/>
        <v>NC</v>
      </c>
      <c r="AD240" s="124"/>
      <c r="AE240" s="123" t="str">
        <f t="shared" si="115"/>
        <v>NC</v>
      </c>
      <c r="AF240" s="123" t="str">
        <f t="shared" si="116"/>
        <v>NC</v>
      </c>
      <c r="AG240" s="123" t="str">
        <f t="shared" si="117"/>
        <v>NC</v>
      </c>
      <c r="AH240" s="123" t="str">
        <f t="shared" si="118"/>
        <v>NC</v>
      </c>
      <c r="AI240" s="123" t="str">
        <f t="shared" si="119"/>
        <v>NC</v>
      </c>
      <c r="AJ240" s="123" t="str">
        <f t="shared" si="120"/>
        <v>NC</v>
      </c>
      <c r="AK240" s="123" t="str">
        <f t="shared" si="121"/>
        <v>NC</v>
      </c>
      <c r="AL240" s="138"/>
      <c r="AM240" s="151">
        <f t="shared" si="108"/>
        <v>0</v>
      </c>
      <c r="AN240" s="152"/>
      <c r="AO240" s="124"/>
      <c r="AP240" s="141" t="s">
        <v>643</v>
      </c>
      <c r="AQ240" s="141" t="s">
        <v>643</v>
      </c>
      <c r="AS240" s="143" t="s">
        <v>1302</v>
      </c>
      <c r="AT240" s="143" t="s">
        <v>949</v>
      </c>
      <c r="AU240" s="143" t="s">
        <v>950</v>
      </c>
    </row>
    <row r="241" spans="1:47" s="124" customFormat="1" ht="14.4" customHeight="1" x14ac:dyDescent="0.3">
      <c r="A241" s="121" t="s">
        <v>109</v>
      </c>
      <c r="B241" s="117" t="s">
        <v>1125</v>
      </c>
      <c r="C241" s="121" t="s">
        <v>551</v>
      </c>
      <c r="D241" s="123" t="s">
        <v>49</v>
      </c>
      <c r="E241" s="123"/>
      <c r="F241" s="121" t="s">
        <v>304</v>
      </c>
      <c r="G241" s="120"/>
      <c r="H241" s="120" t="s">
        <v>30</v>
      </c>
      <c r="I241" s="145"/>
      <c r="J241" s="146">
        <v>2014</v>
      </c>
      <c r="K241" s="154"/>
      <c r="L241" s="133">
        <v>43922</v>
      </c>
      <c r="M241" s="148"/>
      <c r="N241" s="149" t="s">
        <v>596</v>
      </c>
      <c r="O241" s="150"/>
      <c r="P241" s="57" t="s">
        <v>30</v>
      </c>
      <c r="Q241" s="57" t="s">
        <v>30</v>
      </c>
      <c r="R241" s="116" t="s">
        <v>30</v>
      </c>
      <c r="S241" s="118" t="s">
        <v>30</v>
      </c>
      <c r="T241" s="57" t="s">
        <v>30</v>
      </c>
      <c r="U241" s="57" t="s">
        <v>30</v>
      </c>
      <c r="V241" s="34" t="s">
        <v>30</v>
      </c>
      <c r="W241" s="137" t="str">
        <f t="shared" si="109"/>
        <v>NC</v>
      </c>
      <c r="X241" s="57" t="str">
        <f t="shared" si="122"/>
        <v>NC</v>
      </c>
      <c r="Y241" s="57" t="str">
        <f t="shared" si="110"/>
        <v>NC</v>
      </c>
      <c r="Z241" s="57" t="str">
        <f t="shared" si="111"/>
        <v>NC</v>
      </c>
      <c r="AA241" s="57" t="str">
        <f t="shared" si="112"/>
        <v>NC</v>
      </c>
      <c r="AB241" s="57" t="str">
        <f t="shared" si="113"/>
        <v>NC</v>
      </c>
      <c r="AC241" s="57" t="str">
        <f t="shared" si="114"/>
        <v>NC</v>
      </c>
      <c r="AE241" s="123" t="str">
        <f t="shared" si="115"/>
        <v>NC</v>
      </c>
      <c r="AF241" s="123" t="str">
        <f t="shared" si="116"/>
        <v>NC</v>
      </c>
      <c r="AG241" s="123" t="str">
        <f t="shared" si="117"/>
        <v>NC</v>
      </c>
      <c r="AH241" s="123" t="str">
        <f t="shared" si="118"/>
        <v>NC</v>
      </c>
      <c r="AI241" s="123" t="str">
        <f t="shared" si="119"/>
        <v>NC</v>
      </c>
      <c r="AJ241" s="123" t="str">
        <f t="shared" si="120"/>
        <v>NC</v>
      </c>
      <c r="AK241" s="123" t="str">
        <f t="shared" si="121"/>
        <v>NC</v>
      </c>
      <c r="AL241" s="138"/>
      <c r="AM241" s="151">
        <f t="shared" si="108"/>
        <v>0</v>
      </c>
      <c r="AN241" s="152"/>
      <c r="AP241" s="141" t="s">
        <v>643</v>
      </c>
      <c r="AQ241" s="141" t="s">
        <v>643</v>
      </c>
      <c r="AS241" s="143" t="s">
        <v>1302</v>
      </c>
      <c r="AT241" s="143" t="s">
        <v>949</v>
      </c>
      <c r="AU241" s="143" t="s">
        <v>950</v>
      </c>
    </row>
    <row r="242" spans="1:47" s="138" customFormat="1" ht="14.4" customHeight="1" x14ac:dyDescent="0.3">
      <c r="A242" s="121" t="s">
        <v>620</v>
      </c>
      <c r="B242" s="117" t="s">
        <v>1443</v>
      </c>
      <c r="C242" s="121" t="s">
        <v>551</v>
      </c>
      <c r="D242" s="123" t="s">
        <v>145</v>
      </c>
      <c r="E242" s="123"/>
      <c r="F242" s="244" t="s">
        <v>631</v>
      </c>
      <c r="G242" s="120"/>
      <c r="H242" s="120" t="s">
        <v>30</v>
      </c>
      <c r="I242" s="145"/>
      <c r="J242" s="146"/>
      <c r="K242" s="154"/>
      <c r="L242" s="133">
        <v>44166</v>
      </c>
      <c r="M242" s="148"/>
      <c r="N242" s="149" t="s">
        <v>596</v>
      </c>
      <c r="O242" s="150"/>
      <c r="P242" s="57" t="s">
        <v>30</v>
      </c>
      <c r="Q242" s="57" t="s">
        <v>30</v>
      </c>
      <c r="R242" s="116" t="s">
        <v>30</v>
      </c>
      <c r="S242" s="118" t="s">
        <v>30</v>
      </c>
      <c r="T242" s="57" t="s">
        <v>30</v>
      </c>
      <c r="U242" s="57" t="s">
        <v>30</v>
      </c>
      <c r="V242" s="34" t="s">
        <v>30</v>
      </c>
      <c r="W242" s="137" t="str">
        <f t="shared" si="109"/>
        <v>NC</v>
      </c>
      <c r="X242" s="57" t="str">
        <f t="shared" si="122"/>
        <v>NC</v>
      </c>
      <c r="Y242" s="57" t="str">
        <f t="shared" si="110"/>
        <v>NC</v>
      </c>
      <c r="Z242" s="57" t="str">
        <f t="shared" si="111"/>
        <v>NC</v>
      </c>
      <c r="AA242" s="57" t="str">
        <f t="shared" si="112"/>
        <v>NC</v>
      </c>
      <c r="AB242" s="57" t="str">
        <f t="shared" si="113"/>
        <v>NC</v>
      </c>
      <c r="AC242" s="57" t="str">
        <f t="shared" si="114"/>
        <v>NC</v>
      </c>
      <c r="AD242" s="124"/>
      <c r="AE242" s="123" t="str">
        <f t="shared" si="115"/>
        <v>NC</v>
      </c>
      <c r="AF242" s="123" t="str">
        <f t="shared" si="116"/>
        <v>NC</v>
      </c>
      <c r="AG242" s="123" t="str">
        <f t="shared" si="117"/>
        <v>NC</v>
      </c>
      <c r="AH242" s="123" t="str">
        <f t="shared" si="118"/>
        <v>NC</v>
      </c>
      <c r="AI242" s="123" t="str">
        <f t="shared" si="119"/>
        <v>NC</v>
      </c>
      <c r="AJ242" s="123" t="str">
        <f t="shared" si="120"/>
        <v>NC</v>
      </c>
      <c r="AK242" s="123" t="str">
        <f t="shared" si="121"/>
        <v>NC</v>
      </c>
      <c r="AM242" s="151">
        <f t="shared" si="108"/>
        <v>0</v>
      </c>
      <c r="AN242" s="152"/>
      <c r="AO242" s="124"/>
      <c r="AP242" s="141" t="s">
        <v>643</v>
      </c>
      <c r="AQ242" s="141" t="s">
        <v>643</v>
      </c>
      <c r="AR242" s="124"/>
      <c r="AS242" s="143" t="s">
        <v>1302</v>
      </c>
      <c r="AT242" s="143" t="s">
        <v>949</v>
      </c>
      <c r="AU242" s="143" t="s">
        <v>1318</v>
      </c>
    </row>
    <row r="243" spans="1:47" s="138" customFormat="1" ht="14.4" customHeight="1" x14ac:dyDescent="0.3">
      <c r="A243" s="121" t="s">
        <v>621</v>
      </c>
      <c r="B243" s="117" t="s">
        <v>1443</v>
      </c>
      <c r="C243" s="121" t="s">
        <v>551</v>
      </c>
      <c r="D243" s="123" t="s">
        <v>46</v>
      </c>
      <c r="E243" s="123"/>
      <c r="F243" s="244" t="s">
        <v>630</v>
      </c>
      <c r="G243" s="120"/>
      <c r="H243" s="120" t="s">
        <v>30</v>
      </c>
      <c r="I243" s="145"/>
      <c r="J243" s="146"/>
      <c r="K243" s="154"/>
      <c r="L243" s="133"/>
      <c r="M243" s="148"/>
      <c r="N243" s="149" t="s">
        <v>596</v>
      </c>
      <c r="O243" s="150"/>
      <c r="P243" s="57" t="s">
        <v>30</v>
      </c>
      <c r="Q243" s="57" t="s">
        <v>30</v>
      </c>
      <c r="R243" s="116" t="s">
        <v>30</v>
      </c>
      <c r="S243" s="118" t="s">
        <v>30</v>
      </c>
      <c r="T243" s="57" t="s">
        <v>30</v>
      </c>
      <c r="U243" s="57" t="s">
        <v>30</v>
      </c>
      <c r="V243" s="34" t="s">
        <v>30</v>
      </c>
      <c r="W243" s="137" t="str">
        <f t="shared" si="109"/>
        <v>NC</v>
      </c>
      <c r="X243" s="57" t="str">
        <f t="shared" si="122"/>
        <v>NC</v>
      </c>
      <c r="Y243" s="57" t="str">
        <f t="shared" si="110"/>
        <v>NC</v>
      </c>
      <c r="Z243" s="57" t="str">
        <f t="shared" si="111"/>
        <v>NC</v>
      </c>
      <c r="AA243" s="57" t="str">
        <f t="shared" si="112"/>
        <v>NC</v>
      </c>
      <c r="AB243" s="57" t="str">
        <f t="shared" si="113"/>
        <v>NC</v>
      </c>
      <c r="AC243" s="57" t="str">
        <f t="shared" si="114"/>
        <v>NC</v>
      </c>
      <c r="AD243" s="124"/>
      <c r="AE243" s="123" t="str">
        <f t="shared" si="115"/>
        <v>NC</v>
      </c>
      <c r="AF243" s="123" t="str">
        <f t="shared" si="116"/>
        <v>NC</v>
      </c>
      <c r="AG243" s="123" t="str">
        <f t="shared" si="117"/>
        <v>NC</v>
      </c>
      <c r="AH243" s="123" t="str">
        <f t="shared" si="118"/>
        <v>NC</v>
      </c>
      <c r="AI243" s="123" t="str">
        <f t="shared" si="119"/>
        <v>NC</v>
      </c>
      <c r="AJ243" s="123" t="str">
        <f t="shared" si="120"/>
        <v>NC</v>
      </c>
      <c r="AK243" s="123" t="str">
        <f t="shared" si="121"/>
        <v>NC</v>
      </c>
      <c r="AM243" s="151">
        <f t="shared" si="108"/>
        <v>0</v>
      </c>
      <c r="AN243" s="152"/>
      <c r="AO243" s="124"/>
      <c r="AP243" s="141" t="s">
        <v>643</v>
      </c>
      <c r="AQ243" s="141" t="s">
        <v>643</v>
      </c>
      <c r="AR243" s="124"/>
      <c r="AS243" s="143" t="s">
        <v>1302</v>
      </c>
      <c r="AT243" s="143" t="s">
        <v>949</v>
      </c>
      <c r="AU243" s="143" t="s">
        <v>1318</v>
      </c>
    </row>
    <row r="244" spans="1:47" s="138" customFormat="1" ht="14.4" customHeight="1" x14ac:dyDescent="0.3">
      <c r="A244" s="117" t="s">
        <v>147</v>
      </c>
      <c r="B244" s="117" t="s">
        <v>1126</v>
      </c>
      <c r="C244" s="121" t="s">
        <v>552</v>
      </c>
      <c r="D244" s="116" t="s">
        <v>46</v>
      </c>
      <c r="E244" s="116"/>
      <c r="F244" s="244" t="s">
        <v>611</v>
      </c>
      <c r="G244" s="120"/>
      <c r="H244" s="120" t="s">
        <v>30</v>
      </c>
      <c r="I244" s="134">
        <v>67500000</v>
      </c>
      <c r="J244" s="131">
        <v>2018</v>
      </c>
      <c r="K244" s="154"/>
      <c r="L244" s="133" t="s">
        <v>1022</v>
      </c>
      <c r="M244" s="134"/>
      <c r="N244" s="149" t="s">
        <v>596</v>
      </c>
      <c r="O244" s="136"/>
      <c r="P244" s="57" t="s">
        <v>30</v>
      </c>
      <c r="Q244" s="57" t="s">
        <v>30</v>
      </c>
      <c r="R244" s="57">
        <v>43859</v>
      </c>
      <c r="S244" s="118" t="s">
        <v>30</v>
      </c>
      <c r="T244" s="57" t="s">
        <v>30</v>
      </c>
      <c r="U244" s="57" t="s">
        <v>30</v>
      </c>
      <c r="V244" s="34" t="s">
        <v>30</v>
      </c>
      <c r="W244" s="137" t="str">
        <f t="shared" si="109"/>
        <v>NC</v>
      </c>
      <c r="X244" s="57" t="str">
        <f t="shared" si="122"/>
        <v>NC</v>
      </c>
      <c r="Y244" s="57">
        <f t="shared" si="110"/>
        <v>44224</v>
      </c>
      <c r="Z244" s="57" t="str">
        <f t="shared" si="111"/>
        <v>NC</v>
      </c>
      <c r="AA244" s="57" t="str">
        <f t="shared" si="112"/>
        <v>NC</v>
      </c>
      <c r="AB244" s="57" t="str">
        <f t="shared" si="113"/>
        <v>NC</v>
      </c>
      <c r="AC244" s="57" t="str">
        <f t="shared" si="114"/>
        <v>NC</v>
      </c>
      <c r="AD244" s="124"/>
      <c r="AE244" s="123" t="str">
        <f t="shared" si="115"/>
        <v>NC</v>
      </c>
      <c r="AF244" s="123" t="str">
        <f t="shared" si="116"/>
        <v>NC</v>
      </c>
      <c r="AG244" s="123">
        <f t="shared" ca="1" si="117"/>
        <v>-1614</v>
      </c>
      <c r="AH244" s="123" t="str">
        <f t="shared" si="118"/>
        <v>NC</v>
      </c>
      <c r="AI244" s="123" t="str">
        <f t="shared" si="119"/>
        <v>NC</v>
      </c>
      <c r="AJ244" s="123" t="str">
        <f t="shared" si="120"/>
        <v>NC</v>
      </c>
      <c r="AK244" s="123" t="str">
        <f t="shared" si="121"/>
        <v>NC</v>
      </c>
      <c r="AM244" s="151">
        <f t="shared" si="108"/>
        <v>6.4523019904299738E-3</v>
      </c>
      <c r="AN244" s="152"/>
      <c r="AO244" s="124"/>
      <c r="AP244" s="141" t="s">
        <v>643</v>
      </c>
      <c r="AQ244" s="141" t="s">
        <v>643</v>
      </c>
      <c r="AR244" s="124"/>
      <c r="AS244" s="143" t="s">
        <v>1302</v>
      </c>
      <c r="AT244" s="143" t="s">
        <v>1305</v>
      </c>
      <c r="AU244" s="143" t="s">
        <v>1498</v>
      </c>
    </row>
    <row r="245" spans="1:47" s="138" customFormat="1" ht="14.4" customHeight="1" x14ac:dyDescent="0.3">
      <c r="A245" s="117" t="s">
        <v>148</v>
      </c>
      <c r="B245" s="117" t="s">
        <v>1497</v>
      </c>
      <c r="C245" s="121" t="s">
        <v>552</v>
      </c>
      <c r="D245" s="116" t="s">
        <v>46</v>
      </c>
      <c r="E245" s="116"/>
      <c r="F245" s="247" t="s">
        <v>867</v>
      </c>
      <c r="G245" s="120"/>
      <c r="H245" s="120" t="s">
        <v>30</v>
      </c>
      <c r="I245" s="134">
        <v>21475000</v>
      </c>
      <c r="J245" s="131">
        <v>2018</v>
      </c>
      <c r="K245" s="154">
        <v>44866</v>
      </c>
      <c r="L245" s="133">
        <v>43952</v>
      </c>
      <c r="M245" s="134"/>
      <c r="N245" s="149" t="s">
        <v>596</v>
      </c>
      <c r="O245" s="136">
        <v>2</v>
      </c>
      <c r="P245" s="57" t="s">
        <v>30</v>
      </c>
      <c r="Q245" s="57" t="s">
        <v>30</v>
      </c>
      <c r="R245" s="57">
        <v>43663</v>
      </c>
      <c r="S245" s="118" t="s">
        <v>30</v>
      </c>
      <c r="T245" s="57" t="s">
        <v>30</v>
      </c>
      <c r="U245" s="57" t="s">
        <v>30</v>
      </c>
      <c r="V245" s="34" t="s">
        <v>30</v>
      </c>
      <c r="W245" s="137" t="str">
        <f t="shared" si="109"/>
        <v>NC</v>
      </c>
      <c r="X245" s="57" t="str">
        <f t="shared" si="122"/>
        <v>NC</v>
      </c>
      <c r="Y245" s="57">
        <f t="shared" si="110"/>
        <v>44028</v>
      </c>
      <c r="Z245" s="57" t="str">
        <f t="shared" si="111"/>
        <v>NC</v>
      </c>
      <c r="AA245" s="57" t="str">
        <f t="shared" si="112"/>
        <v>NC</v>
      </c>
      <c r="AB245" s="57" t="str">
        <f t="shared" si="113"/>
        <v>NC</v>
      </c>
      <c r="AC245" s="57" t="str">
        <f t="shared" si="114"/>
        <v>NC</v>
      </c>
      <c r="AD245" s="124"/>
      <c r="AE245" s="123" t="str">
        <f t="shared" si="115"/>
        <v>NC</v>
      </c>
      <c r="AF245" s="123" t="str">
        <f t="shared" si="116"/>
        <v>NC</v>
      </c>
      <c r="AG245" s="123">
        <f t="shared" ca="1" si="117"/>
        <v>-1810</v>
      </c>
      <c r="AH245" s="123" t="str">
        <f t="shared" si="118"/>
        <v>NC</v>
      </c>
      <c r="AI245" s="123" t="str">
        <f t="shared" si="119"/>
        <v>NC</v>
      </c>
      <c r="AJ245" s="123" t="str">
        <f t="shared" si="120"/>
        <v>NC</v>
      </c>
      <c r="AK245" s="123" t="str">
        <f t="shared" si="121"/>
        <v>NC</v>
      </c>
      <c r="AM245" s="151">
        <f t="shared" si="108"/>
        <v>2.0527879295479065E-3</v>
      </c>
      <c r="AN245" s="140"/>
      <c r="AO245" s="124"/>
      <c r="AP245" s="141" t="s">
        <v>643</v>
      </c>
      <c r="AQ245" s="141" t="s">
        <v>643</v>
      </c>
      <c r="AR245" s="124"/>
      <c r="AS245" s="143" t="s">
        <v>1302</v>
      </c>
      <c r="AT245" s="143" t="s">
        <v>1305</v>
      </c>
      <c r="AU245" s="143" t="s">
        <v>1499</v>
      </c>
    </row>
    <row r="246" spans="1:47" s="138" customFormat="1" ht="14.4" customHeight="1" x14ac:dyDescent="0.3">
      <c r="A246" s="117" t="s">
        <v>149</v>
      </c>
      <c r="B246" s="117" t="s">
        <v>1497</v>
      </c>
      <c r="C246" s="121" t="s">
        <v>552</v>
      </c>
      <c r="D246" s="116" t="s">
        <v>46</v>
      </c>
      <c r="E246" s="116"/>
      <c r="F246" s="247" t="s">
        <v>868</v>
      </c>
      <c r="G246" s="120"/>
      <c r="H246" s="120" t="s">
        <v>30</v>
      </c>
      <c r="I246" s="134">
        <v>21475000</v>
      </c>
      <c r="J246" s="131">
        <v>2018</v>
      </c>
      <c r="K246" s="154">
        <v>44866</v>
      </c>
      <c r="L246" s="133">
        <v>43862</v>
      </c>
      <c r="M246" s="134"/>
      <c r="N246" s="149" t="s">
        <v>596</v>
      </c>
      <c r="O246" s="136">
        <v>11</v>
      </c>
      <c r="P246" s="57" t="s">
        <v>30</v>
      </c>
      <c r="Q246" s="57" t="s">
        <v>30</v>
      </c>
      <c r="R246" s="57">
        <v>43663</v>
      </c>
      <c r="S246" s="118" t="s">
        <v>30</v>
      </c>
      <c r="T246" s="57" t="s">
        <v>30</v>
      </c>
      <c r="U246" s="57" t="s">
        <v>30</v>
      </c>
      <c r="V246" s="34" t="s">
        <v>30</v>
      </c>
      <c r="W246" s="137" t="str">
        <f t="shared" si="109"/>
        <v>NC</v>
      </c>
      <c r="X246" s="57" t="str">
        <f t="shared" si="122"/>
        <v>NC</v>
      </c>
      <c r="Y246" s="57">
        <f t="shared" si="110"/>
        <v>44028</v>
      </c>
      <c r="Z246" s="57" t="str">
        <f t="shared" si="111"/>
        <v>NC</v>
      </c>
      <c r="AA246" s="57" t="str">
        <f t="shared" si="112"/>
        <v>NC</v>
      </c>
      <c r="AB246" s="57" t="str">
        <f t="shared" si="113"/>
        <v>NC</v>
      </c>
      <c r="AC246" s="57" t="str">
        <f t="shared" si="114"/>
        <v>NC</v>
      </c>
      <c r="AD246" s="124"/>
      <c r="AE246" s="123" t="str">
        <f t="shared" si="115"/>
        <v>NC</v>
      </c>
      <c r="AF246" s="123" t="str">
        <f t="shared" si="116"/>
        <v>NC</v>
      </c>
      <c r="AG246" s="123">
        <f t="shared" ca="1" si="117"/>
        <v>-1810</v>
      </c>
      <c r="AH246" s="123" t="str">
        <f t="shared" si="118"/>
        <v>NC</v>
      </c>
      <c r="AI246" s="123" t="str">
        <f t="shared" si="119"/>
        <v>NC</v>
      </c>
      <c r="AJ246" s="123" t="str">
        <f t="shared" si="120"/>
        <v>NC</v>
      </c>
      <c r="AK246" s="123" t="str">
        <f t="shared" si="121"/>
        <v>NC</v>
      </c>
      <c r="AM246" s="151">
        <f t="shared" ref="AM246:AM277" si="123">I246*($AM$3-J246)/$I$4</f>
        <v>2.0527879295479065E-3</v>
      </c>
      <c r="AN246" s="140"/>
      <c r="AO246" s="124"/>
      <c r="AP246" s="141" t="s">
        <v>643</v>
      </c>
      <c r="AQ246" s="141" t="s">
        <v>643</v>
      </c>
      <c r="AR246" s="124"/>
      <c r="AS246" s="143" t="s">
        <v>1302</v>
      </c>
      <c r="AT246" s="143" t="s">
        <v>1305</v>
      </c>
      <c r="AU246" s="143" t="s">
        <v>1499</v>
      </c>
    </row>
    <row r="247" spans="1:47" s="124" customFormat="1" ht="14.4" customHeight="1" x14ac:dyDescent="0.3">
      <c r="A247" s="116" t="s">
        <v>668</v>
      </c>
      <c r="B247" s="116" t="s">
        <v>1126</v>
      </c>
      <c r="C247" s="117" t="s">
        <v>552</v>
      </c>
      <c r="D247" s="116" t="s">
        <v>46</v>
      </c>
      <c r="E247" s="116"/>
      <c r="F247" s="239" t="s">
        <v>869</v>
      </c>
      <c r="G247" s="120"/>
      <c r="H247" s="120" t="s">
        <v>30</v>
      </c>
      <c r="I247" s="134">
        <v>67500000</v>
      </c>
      <c r="J247" s="120">
        <v>2018</v>
      </c>
      <c r="K247" s="132"/>
      <c r="L247" s="158">
        <v>43952</v>
      </c>
      <c r="M247" s="116"/>
      <c r="N247" s="135" t="s">
        <v>596</v>
      </c>
      <c r="O247" s="116"/>
      <c r="P247" s="57" t="s">
        <v>30</v>
      </c>
      <c r="Q247" s="57" t="s">
        <v>30</v>
      </c>
      <c r="R247" s="57">
        <v>43599</v>
      </c>
      <c r="S247" s="34" t="s">
        <v>30</v>
      </c>
      <c r="T247" s="57" t="s">
        <v>30</v>
      </c>
      <c r="U247" s="57" t="s">
        <v>30</v>
      </c>
      <c r="V247" s="34" t="s">
        <v>30</v>
      </c>
      <c r="W247" s="137" t="str">
        <f t="shared" si="109"/>
        <v>NC</v>
      </c>
      <c r="X247" s="57" t="str">
        <f t="shared" si="122"/>
        <v>NC</v>
      </c>
      <c r="Y247" s="57">
        <f t="shared" si="110"/>
        <v>43964</v>
      </c>
      <c r="Z247" s="57" t="str">
        <f t="shared" si="111"/>
        <v>NC</v>
      </c>
      <c r="AA247" s="57" t="str">
        <f t="shared" si="112"/>
        <v>NC</v>
      </c>
      <c r="AB247" s="57" t="str">
        <f t="shared" si="113"/>
        <v>NC</v>
      </c>
      <c r="AC247" s="57" t="str">
        <f t="shared" si="114"/>
        <v>NC</v>
      </c>
      <c r="AD247" s="138"/>
      <c r="AE247" s="123" t="str">
        <f t="shared" si="115"/>
        <v>NC</v>
      </c>
      <c r="AF247" s="123" t="str">
        <f t="shared" si="116"/>
        <v>NC</v>
      </c>
      <c r="AG247" s="123">
        <f t="shared" ca="1" si="117"/>
        <v>-1874</v>
      </c>
      <c r="AH247" s="123" t="str">
        <f t="shared" si="118"/>
        <v>NC</v>
      </c>
      <c r="AI247" s="123" t="str">
        <f t="shared" si="119"/>
        <v>NC</v>
      </c>
      <c r="AJ247" s="123" t="str">
        <f t="shared" si="120"/>
        <v>NC</v>
      </c>
      <c r="AK247" s="123" t="str">
        <f t="shared" si="121"/>
        <v>NC</v>
      </c>
      <c r="AL247" s="138"/>
      <c r="AM247" s="139">
        <f t="shared" si="123"/>
        <v>6.4523019904299738E-3</v>
      </c>
      <c r="AN247" s="138"/>
      <c r="AO247" s="138"/>
      <c r="AP247" s="141" t="s">
        <v>643</v>
      </c>
      <c r="AQ247" s="141" t="s">
        <v>643</v>
      </c>
      <c r="AR247" s="138"/>
      <c r="AS247" s="142" t="s">
        <v>1302</v>
      </c>
      <c r="AT247" s="143" t="s">
        <v>1305</v>
      </c>
      <c r="AU247" s="143" t="s">
        <v>1319</v>
      </c>
    </row>
    <row r="248" spans="1:47" s="138" customFormat="1" ht="14.4" customHeight="1" x14ac:dyDescent="0.3">
      <c r="A248" s="117" t="s">
        <v>661</v>
      </c>
      <c r="B248" s="117" t="s">
        <v>1128</v>
      </c>
      <c r="C248" s="117" t="s">
        <v>552</v>
      </c>
      <c r="D248" s="116" t="s">
        <v>46</v>
      </c>
      <c r="E248" s="116"/>
      <c r="F248" s="117" t="s">
        <v>779</v>
      </c>
      <c r="G248" s="120"/>
      <c r="H248" s="120" t="s">
        <v>30</v>
      </c>
      <c r="I248" s="130">
        <v>66000000</v>
      </c>
      <c r="J248" s="131">
        <v>2017</v>
      </c>
      <c r="K248" s="132"/>
      <c r="L248" s="248" t="s">
        <v>1022</v>
      </c>
      <c r="M248" s="135"/>
      <c r="N248" s="135" t="s">
        <v>596</v>
      </c>
      <c r="O248" s="135"/>
      <c r="P248" s="57" t="s">
        <v>30</v>
      </c>
      <c r="Q248" s="57" t="s">
        <v>30</v>
      </c>
      <c r="R248" s="57">
        <v>43590</v>
      </c>
      <c r="S248" s="34" t="s">
        <v>30</v>
      </c>
      <c r="T248" s="57" t="s">
        <v>30</v>
      </c>
      <c r="U248" s="57" t="s">
        <v>30</v>
      </c>
      <c r="V248" s="34" t="s">
        <v>30</v>
      </c>
      <c r="W248" s="137" t="str">
        <f t="shared" si="109"/>
        <v>NC</v>
      </c>
      <c r="X248" s="57" t="str">
        <f t="shared" si="122"/>
        <v>NC</v>
      </c>
      <c r="Y248" s="57">
        <f t="shared" si="110"/>
        <v>43955</v>
      </c>
      <c r="Z248" s="57" t="str">
        <f t="shared" si="111"/>
        <v>NC</v>
      </c>
      <c r="AA248" s="57" t="str">
        <f t="shared" si="112"/>
        <v>NC</v>
      </c>
      <c r="AB248" s="57" t="str">
        <f t="shared" si="113"/>
        <v>NC</v>
      </c>
      <c r="AC248" s="57" t="str">
        <f t="shared" si="114"/>
        <v>NC</v>
      </c>
      <c r="AE248" s="123" t="str">
        <f t="shared" si="115"/>
        <v>NC</v>
      </c>
      <c r="AF248" s="123" t="str">
        <f t="shared" si="116"/>
        <v>NC</v>
      </c>
      <c r="AG248" s="123">
        <f t="shared" ca="1" si="117"/>
        <v>-1883</v>
      </c>
      <c r="AH248" s="123" t="str">
        <f t="shared" si="118"/>
        <v>NC</v>
      </c>
      <c r="AI248" s="123" t="str">
        <f t="shared" si="119"/>
        <v>NC</v>
      </c>
      <c r="AJ248" s="123" t="str">
        <f t="shared" si="120"/>
        <v>NC</v>
      </c>
      <c r="AK248" s="123" t="str">
        <f t="shared" si="121"/>
        <v>NC</v>
      </c>
      <c r="AM248" s="139">
        <f t="shared" si="123"/>
        <v>1.0109470213653415E-2</v>
      </c>
      <c r="AN248" s="140"/>
      <c r="AP248" s="141" t="s">
        <v>643</v>
      </c>
      <c r="AQ248" s="141" t="s">
        <v>643</v>
      </c>
      <c r="AS248" s="142" t="s">
        <v>1169</v>
      </c>
      <c r="AT248" s="143" t="s">
        <v>1308</v>
      </c>
      <c r="AU248" s="143" t="s">
        <v>1320</v>
      </c>
    </row>
    <row r="249" spans="1:47" s="124" customFormat="1" ht="14.4" customHeight="1" x14ac:dyDescent="0.3">
      <c r="A249" s="116" t="s">
        <v>785</v>
      </c>
      <c r="B249" s="116" t="s">
        <v>1127</v>
      </c>
      <c r="C249" s="117" t="s">
        <v>552</v>
      </c>
      <c r="D249" s="116" t="s">
        <v>357</v>
      </c>
      <c r="E249" s="116"/>
      <c r="F249" s="239" t="s">
        <v>872</v>
      </c>
      <c r="G249" s="120"/>
      <c r="H249" s="120" t="s">
        <v>30</v>
      </c>
      <c r="I249" s="134">
        <v>16500000</v>
      </c>
      <c r="J249" s="120">
        <v>2019</v>
      </c>
      <c r="K249" s="132"/>
      <c r="L249" s="157"/>
      <c r="M249" s="116"/>
      <c r="N249" s="135" t="s">
        <v>595</v>
      </c>
      <c r="O249" s="116"/>
      <c r="P249" s="57" t="s">
        <v>30</v>
      </c>
      <c r="Q249" s="57" t="s">
        <v>30</v>
      </c>
      <c r="R249" s="57">
        <v>43762</v>
      </c>
      <c r="S249" s="34" t="s">
        <v>30</v>
      </c>
      <c r="T249" s="57" t="s">
        <v>30</v>
      </c>
      <c r="U249" s="57" t="s">
        <v>30</v>
      </c>
      <c r="V249" s="34" t="s">
        <v>30</v>
      </c>
      <c r="W249" s="137" t="str">
        <f t="shared" si="109"/>
        <v>NC</v>
      </c>
      <c r="X249" s="57" t="str">
        <f t="shared" si="122"/>
        <v>NC</v>
      </c>
      <c r="Y249" s="57">
        <f t="shared" si="110"/>
        <v>44127</v>
      </c>
      <c r="Z249" s="57" t="str">
        <f t="shared" si="111"/>
        <v>NC</v>
      </c>
      <c r="AA249" s="57" t="str">
        <f t="shared" si="112"/>
        <v>NC</v>
      </c>
      <c r="AB249" s="57" t="str">
        <f t="shared" si="113"/>
        <v>NC</v>
      </c>
      <c r="AC249" s="57" t="str">
        <f t="shared" si="114"/>
        <v>NC</v>
      </c>
      <c r="AD249" s="138"/>
      <c r="AE249" s="123" t="str">
        <f t="shared" si="115"/>
        <v>NC</v>
      </c>
      <c r="AF249" s="123" t="str">
        <f t="shared" si="116"/>
        <v>NC</v>
      </c>
      <c r="AG249" s="123">
        <f t="shared" ca="1" si="117"/>
        <v>-1711</v>
      </c>
      <c r="AH249" s="123" t="str">
        <f t="shared" si="118"/>
        <v>NC</v>
      </c>
      <c r="AI249" s="123" t="str">
        <f t="shared" si="119"/>
        <v>NC</v>
      </c>
      <c r="AJ249" s="123" t="str">
        <f t="shared" si="120"/>
        <v>NC</v>
      </c>
      <c r="AK249" s="123" t="str">
        <f t="shared" si="121"/>
        <v>NC</v>
      </c>
      <c r="AL249" s="138"/>
      <c r="AM249" s="139">
        <f t="shared" si="123"/>
        <v>6.2709119746352218E-4</v>
      </c>
      <c r="AN249" s="138"/>
      <c r="AO249" s="138"/>
      <c r="AP249" s="141" t="s">
        <v>643</v>
      </c>
      <c r="AQ249" s="141" t="s">
        <v>643</v>
      </c>
      <c r="AR249" s="138"/>
      <c r="AS249" s="142" t="s">
        <v>1302</v>
      </c>
      <c r="AT249" s="143" t="s">
        <v>1305</v>
      </c>
      <c r="AU249" s="143" t="s">
        <v>1306</v>
      </c>
    </row>
    <row r="250" spans="1:47" s="124" customFormat="1" ht="14.4" customHeight="1" x14ac:dyDescent="0.3">
      <c r="A250" s="117" t="s">
        <v>987</v>
      </c>
      <c r="B250" s="117" t="s">
        <v>1442</v>
      </c>
      <c r="C250" s="117" t="s">
        <v>622</v>
      </c>
      <c r="D250" s="116" t="s">
        <v>357</v>
      </c>
      <c r="E250" s="116"/>
      <c r="F250" s="239" t="s">
        <v>988</v>
      </c>
      <c r="G250" s="120"/>
      <c r="H250" s="120" t="s">
        <v>30</v>
      </c>
      <c r="I250" s="134">
        <v>18366000</v>
      </c>
      <c r="J250" s="131">
        <v>2019</v>
      </c>
      <c r="K250" s="132"/>
      <c r="L250" s="133">
        <v>43862</v>
      </c>
      <c r="M250" s="134"/>
      <c r="N250" s="135" t="s">
        <v>596</v>
      </c>
      <c r="O250" s="136"/>
      <c r="P250" s="57" t="s">
        <v>30</v>
      </c>
      <c r="Q250" s="57" t="s">
        <v>30</v>
      </c>
      <c r="R250" s="57" t="s">
        <v>30</v>
      </c>
      <c r="S250" s="34" t="s">
        <v>30</v>
      </c>
      <c r="T250" s="57" t="s">
        <v>30</v>
      </c>
      <c r="U250" s="57" t="s">
        <v>30</v>
      </c>
      <c r="V250" s="34" t="s">
        <v>30</v>
      </c>
      <c r="W250" s="137" t="str">
        <f t="shared" si="109"/>
        <v>NC</v>
      </c>
      <c r="X250" s="57" t="str">
        <f t="shared" si="122"/>
        <v>NC</v>
      </c>
      <c r="Y250" s="57" t="str">
        <f t="shared" si="110"/>
        <v>NC</v>
      </c>
      <c r="Z250" s="57" t="str">
        <f t="shared" si="111"/>
        <v>NC</v>
      </c>
      <c r="AA250" s="57" t="str">
        <f t="shared" si="112"/>
        <v>NC</v>
      </c>
      <c r="AB250" s="57" t="str">
        <f t="shared" si="113"/>
        <v>NC</v>
      </c>
      <c r="AC250" s="57" t="str">
        <f t="shared" si="114"/>
        <v>NC</v>
      </c>
      <c r="AD250" s="138"/>
      <c r="AE250" s="116" t="str">
        <f t="shared" si="115"/>
        <v>NC</v>
      </c>
      <c r="AF250" s="116" t="str">
        <f t="shared" si="116"/>
        <v>NC</v>
      </c>
      <c r="AG250" s="116" t="str">
        <f t="shared" si="117"/>
        <v>NC</v>
      </c>
      <c r="AH250" s="116" t="str">
        <f t="shared" si="118"/>
        <v>NC</v>
      </c>
      <c r="AI250" s="116" t="str">
        <f t="shared" si="119"/>
        <v>NC</v>
      </c>
      <c r="AJ250" s="116" t="str">
        <f t="shared" si="120"/>
        <v>NC</v>
      </c>
      <c r="AK250" s="116" t="str">
        <f t="shared" si="121"/>
        <v>NC</v>
      </c>
      <c r="AL250" s="138"/>
      <c r="AM250" s="139">
        <f t="shared" si="123"/>
        <v>6.9800951106757875E-4</v>
      </c>
      <c r="AN250" s="138"/>
      <c r="AO250" s="138"/>
      <c r="AP250" s="141" t="s">
        <v>643</v>
      </c>
      <c r="AQ250" s="141" t="s">
        <v>643</v>
      </c>
      <c r="AR250" s="138"/>
      <c r="AS250" s="142" t="s">
        <v>1302</v>
      </c>
      <c r="AT250" s="142" t="s">
        <v>1444</v>
      </c>
      <c r="AU250" s="142" t="s">
        <v>1445</v>
      </c>
    </row>
    <row r="251" spans="1:47" s="124" customFormat="1" ht="14.4" customHeight="1" x14ac:dyDescent="0.3">
      <c r="A251" s="117" t="s">
        <v>989</v>
      </c>
      <c r="B251" s="117" t="s">
        <v>1442</v>
      </c>
      <c r="C251" s="117" t="s">
        <v>622</v>
      </c>
      <c r="D251" s="116" t="s">
        <v>357</v>
      </c>
      <c r="E251" s="116"/>
      <c r="F251" s="239" t="s">
        <v>990</v>
      </c>
      <c r="G251" s="120"/>
      <c r="H251" s="120" t="s">
        <v>30</v>
      </c>
      <c r="I251" s="134">
        <v>18366000</v>
      </c>
      <c r="J251" s="131">
        <v>2019</v>
      </c>
      <c r="K251" s="132"/>
      <c r="L251" s="133">
        <v>43862</v>
      </c>
      <c r="M251" s="134"/>
      <c r="N251" s="135" t="s">
        <v>596</v>
      </c>
      <c r="O251" s="136"/>
      <c r="P251" s="57" t="s">
        <v>30</v>
      </c>
      <c r="Q251" s="57" t="s">
        <v>30</v>
      </c>
      <c r="R251" s="57" t="s">
        <v>30</v>
      </c>
      <c r="S251" s="34" t="s">
        <v>30</v>
      </c>
      <c r="T251" s="57" t="s">
        <v>30</v>
      </c>
      <c r="U251" s="57" t="s">
        <v>30</v>
      </c>
      <c r="V251" s="34" t="s">
        <v>30</v>
      </c>
      <c r="W251" s="137" t="str">
        <f t="shared" si="109"/>
        <v>NC</v>
      </c>
      <c r="X251" s="57" t="str">
        <f t="shared" si="122"/>
        <v>NC</v>
      </c>
      <c r="Y251" s="57" t="str">
        <f t="shared" si="110"/>
        <v>NC</v>
      </c>
      <c r="Z251" s="57" t="str">
        <f t="shared" si="111"/>
        <v>NC</v>
      </c>
      <c r="AA251" s="57" t="str">
        <f t="shared" si="112"/>
        <v>NC</v>
      </c>
      <c r="AB251" s="57" t="str">
        <f t="shared" si="113"/>
        <v>NC</v>
      </c>
      <c r="AC251" s="57" t="str">
        <f t="shared" si="114"/>
        <v>NC</v>
      </c>
      <c r="AD251" s="138"/>
      <c r="AE251" s="116" t="str">
        <f t="shared" si="115"/>
        <v>NC</v>
      </c>
      <c r="AF251" s="116" t="str">
        <f t="shared" si="116"/>
        <v>NC</v>
      </c>
      <c r="AG251" s="116" t="str">
        <f t="shared" si="117"/>
        <v>NC</v>
      </c>
      <c r="AH251" s="116" t="str">
        <f t="shared" si="118"/>
        <v>NC</v>
      </c>
      <c r="AI251" s="116" t="str">
        <f t="shared" si="119"/>
        <v>NC</v>
      </c>
      <c r="AJ251" s="116" t="str">
        <f t="shared" si="120"/>
        <v>NC</v>
      </c>
      <c r="AK251" s="116" t="str">
        <f t="shared" si="121"/>
        <v>NC</v>
      </c>
      <c r="AL251" s="138"/>
      <c r="AM251" s="139">
        <f t="shared" si="123"/>
        <v>6.9800951106757875E-4</v>
      </c>
      <c r="AN251" s="138"/>
      <c r="AO251" s="138"/>
      <c r="AP251" s="141" t="s">
        <v>643</v>
      </c>
      <c r="AQ251" s="141" t="s">
        <v>643</v>
      </c>
      <c r="AR251" s="138"/>
      <c r="AS251" s="142" t="s">
        <v>1302</v>
      </c>
      <c r="AT251" s="142" t="s">
        <v>1444</v>
      </c>
      <c r="AU251" s="142" t="s">
        <v>1445</v>
      </c>
    </row>
    <row r="252" spans="1:47" s="124" customFormat="1" ht="14.4" customHeight="1" x14ac:dyDescent="0.3">
      <c r="A252" s="117" t="s">
        <v>110</v>
      </c>
      <c r="B252" s="117" t="s">
        <v>1453</v>
      </c>
      <c r="C252" s="121" t="s">
        <v>553</v>
      </c>
      <c r="D252" s="123" t="s">
        <v>46</v>
      </c>
      <c r="E252" s="123"/>
      <c r="F252" s="121" t="s">
        <v>310</v>
      </c>
      <c r="G252" s="120"/>
      <c r="H252" s="120" t="s">
        <v>30</v>
      </c>
      <c r="I252" s="148"/>
      <c r="J252" s="249">
        <v>2015</v>
      </c>
      <c r="K252" s="154">
        <v>44593</v>
      </c>
      <c r="L252" s="133">
        <v>43831</v>
      </c>
      <c r="M252" s="148"/>
      <c r="N252" s="149" t="s">
        <v>596</v>
      </c>
      <c r="O252" s="150"/>
      <c r="P252" s="57" t="s">
        <v>30</v>
      </c>
      <c r="Q252" s="57" t="s">
        <v>30</v>
      </c>
      <c r="R252" s="116" t="s">
        <v>30</v>
      </c>
      <c r="S252" s="34" t="s">
        <v>30</v>
      </c>
      <c r="T252" s="57" t="s">
        <v>30</v>
      </c>
      <c r="U252" s="57" t="s">
        <v>30</v>
      </c>
      <c r="V252" s="34" t="s">
        <v>30</v>
      </c>
      <c r="W252" s="137" t="str">
        <f t="shared" si="109"/>
        <v>NC</v>
      </c>
      <c r="X252" s="57" t="str">
        <f t="shared" si="122"/>
        <v>NC</v>
      </c>
      <c r="Y252" s="57" t="str">
        <f t="shared" si="110"/>
        <v>NC</v>
      </c>
      <c r="Z252" s="57" t="str">
        <f t="shared" si="111"/>
        <v>NC</v>
      </c>
      <c r="AA252" s="57" t="str">
        <f t="shared" si="112"/>
        <v>NC</v>
      </c>
      <c r="AB252" s="57" t="str">
        <f t="shared" si="113"/>
        <v>NC</v>
      </c>
      <c r="AC252" s="57" t="str">
        <f t="shared" si="114"/>
        <v>NC</v>
      </c>
      <c r="AE252" s="123" t="str">
        <f t="shared" si="115"/>
        <v>NC</v>
      </c>
      <c r="AF252" s="123" t="str">
        <f t="shared" si="116"/>
        <v>NC</v>
      </c>
      <c r="AG252" s="123" t="str">
        <f t="shared" si="117"/>
        <v>NC</v>
      </c>
      <c r="AH252" s="123" t="str">
        <f t="shared" si="118"/>
        <v>NC</v>
      </c>
      <c r="AI252" s="123" t="str">
        <f t="shared" si="119"/>
        <v>NC</v>
      </c>
      <c r="AJ252" s="123" t="str">
        <f t="shared" si="120"/>
        <v>NC</v>
      </c>
      <c r="AK252" s="123" t="str">
        <f t="shared" si="121"/>
        <v>NC</v>
      </c>
      <c r="AL252" s="138"/>
      <c r="AM252" s="151">
        <f t="shared" si="123"/>
        <v>0</v>
      </c>
      <c r="AN252" s="152"/>
      <c r="AP252" s="141" t="s">
        <v>643</v>
      </c>
      <c r="AQ252" s="141" t="s">
        <v>643</v>
      </c>
      <c r="AS252" s="143" t="s">
        <v>1321</v>
      </c>
      <c r="AT252" s="143" t="s">
        <v>1322</v>
      </c>
      <c r="AU252" s="143" t="s">
        <v>1323</v>
      </c>
    </row>
    <row r="253" spans="1:47" s="212" customFormat="1" ht="14.4" customHeight="1" x14ac:dyDescent="0.3">
      <c r="A253" s="116" t="s">
        <v>388</v>
      </c>
      <c r="B253" s="116" t="s">
        <v>1452</v>
      </c>
      <c r="C253" s="121" t="s">
        <v>554</v>
      </c>
      <c r="D253" s="116" t="s">
        <v>46</v>
      </c>
      <c r="E253" s="116"/>
      <c r="F253" s="117" t="s">
        <v>843</v>
      </c>
      <c r="G253" s="120"/>
      <c r="H253" s="120" t="s">
        <v>30</v>
      </c>
      <c r="I253" s="134"/>
      <c r="J253" s="131">
        <v>2009</v>
      </c>
      <c r="K253" s="154"/>
      <c r="L253" s="162">
        <v>43952</v>
      </c>
      <c r="M253" s="116"/>
      <c r="N253" s="149" t="s">
        <v>596</v>
      </c>
      <c r="O253" s="136"/>
      <c r="P253" s="57" t="s">
        <v>30</v>
      </c>
      <c r="Q253" s="57" t="s">
        <v>30</v>
      </c>
      <c r="R253" s="57" t="s">
        <v>30</v>
      </c>
      <c r="S253" s="34" t="s">
        <v>30</v>
      </c>
      <c r="T253" s="57" t="s">
        <v>30</v>
      </c>
      <c r="U253" s="57" t="s">
        <v>30</v>
      </c>
      <c r="V253" s="34" t="s">
        <v>30</v>
      </c>
      <c r="W253" s="137" t="str">
        <f t="shared" si="109"/>
        <v>NC</v>
      </c>
      <c r="X253" s="57" t="str">
        <f t="shared" si="122"/>
        <v>NC</v>
      </c>
      <c r="Y253" s="57" t="str">
        <f t="shared" si="110"/>
        <v>NC</v>
      </c>
      <c r="Z253" s="57" t="str">
        <f t="shared" si="111"/>
        <v>NC</v>
      </c>
      <c r="AA253" s="57" t="str">
        <f t="shared" si="112"/>
        <v>NC</v>
      </c>
      <c r="AB253" s="57" t="str">
        <f t="shared" si="113"/>
        <v>NC</v>
      </c>
      <c r="AC253" s="57" t="str">
        <f t="shared" si="114"/>
        <v>NC</v>
      </c>
      <c r="AD253" s="138"/>
      <c r="AE253" s="123" t="str">
        <f t="shared" si="115"/>
        <v>NC</v>
      </c>
      <c r="AF253" s="123" t="str">
        <f t="shared" si="116"/>
        <v>NC</v>
      </c>
      <c r="AG253" s="123" t="str">
        <f t="shared" si="117"/>
        <v>NC</v>
      </c>
      <c r="AH253" s="123" t="str">
        <f t="shared" si="118"/>
        <v>NC</v>
      </c>
      <c r="AI253" s="123" t="str">
        <f t="shared" si="119"/>
        <v>NC</v>
      </c>
      <c r="AJ253" s="123" t="str">
        <f t="shared" si="120"/>
        <v>NC</v>
      </c>
      <c r="AK253" s="123" t="str">
        <f t="shared" si="121"/>
        <v>NC</v>
      </c>
      <c r="AL253" s="138"/>
      <c r="AM253" s="151">
        <f t="shared" si="123"/>
        <v>0</v>
      </c>
      <c r="AN253" s="138"/>
      <c r="AO253" s="138"/>
      <c r="AP253" s="141" t="s">
        <v>643</v>
      </c>
      <c r="AQ253" s="141" t="s">
        <v>643</v>
      </c>
      <c r="AR253" s="138"/>
      <c r="AS253" s="142" t="s">
        <v>1321</v>
      </c>
      <c r="AT253" s="143" t="s">
        <v>1322</v>
      </c>
      <c r="AU253" s="143" t="s">
        <v>1323</v>
      </c>
    </row>
    <row r="254" spans="1:47" s="138" customFormat="1" ht="14.4" customHeight="1" x14ac:dyDescent="0.3">
      <c r="A254" s="117" t="s">
        <v>111</v>
      </c>
      <c r="B254" s="117" t="s">
        <v>1451</v>
      </c>
      <c r="C254" s="121" t="s">
        <v>554</v>
      </c>
      <c r="D254" s="123" t="s">
        <v>46</v>
      </c>
      <c r="E254" s="123"/>
      <c r="F254" s="121" t="s">
        <v>311</v>
      </c>
      <c r="G254" s="120"/>
      <c r="H254" s="120" t="s">
        <v>30</v>
      </c>
      <c r="I254" s="148"/>
      <c r="J254" s="249">
        <v>2013</v>
      </c>
      <c r="K254" s="154">
        <v>44409</v>
      </c>
      <c r="L254" s="133">
        <v>43952</v>
      </c>
      <c r="M254" s="148"/>
      <c r="N254" s="149" t="s">
        <v>596</v>
      </c>
      <c r="O254" s="150"/>
      <c r="P254" s="57" t="s">
        <v>30</v>
      </c>
      <c r="Q254" s="57" t="s">
        <v>30</v>
      </c>
      <c r="R254" s="116" t="s">
        <v>30</v>
      </c>
      <c r="S254" s="34" t="s">
        <v>30</v>
      </c>
      <c r="T254" s="57" t="s">
        <v>30</v>
      </c>
      <c r="U254" s="57" t="s">
        <v>30</v>
      </c>
      <c r="V254" s="34" t="s">
        <v>30</v>
      </c>
      <c r="W254" s="137" t="str">
        <f t="shared" ref="W254:W285" si="124">IF(P254="NC","NC",IF(P254="","erreur",P254+365))</f>
        <v>NC</v>
      </c>
      <c r="X254" s="57" t="str">
        <f t="shared" si="122"/>
        <v>NC</v>
      </c>
      <c r="Y254" s="57" t="str">
        <f t="shared" ref="Y254:Y285" si="125">IF(R254="NC","NC",IF(R254="","erreur",R254+365))</f>
        <v>NC</v>
      </c>
      <c r="Z254" s="57" t="str">
        <f t="shared" ref="Z254:Z285" si="126">IF(S254="NC","NC",IF(S254="","erreur",S254+3650))</f>
        <v>NC</v>
      </c>
      <c r="AA254" s="57" t="str">
        <f t="shared" ref="AA254:AA285" si="127">IF(T254="NC","NC",IF(T254="","erreur",T254+365))</f>
        <v>NC</v>
      </c>
      <c r="AB254" s="57" t="str">
        <f t="shared" ref="AB254:AB285" si="128">IF(U254="NC","NC",IF(U254="","erreur",U254+365))</f>
        <v>NC</v>
      </c>
      <c r="AC254" s="57" t="str">
        <f t="shared" ref="AC254:AC285" si="129">IF(V254="NC","NC",IF(V254="","erreur",V254+730))</f>
        <v>NC</v>
      </c>
      <c r="AD254" s="124"/>
      <c r="AE254" s="123" t="str">
        <f t="shared" ref="AE254:AE285" si="130">IF(W254="NC","NC",IF(W254="erreur","erreur",W254-$F$3))</f>
        <v>NC</v>
      </c>
      <c r="AF254" s="123" t="str">
        <f t="shared" ref="AF254:AF285" si="131">IF(X254="NC","NC",IF(X254="erreur","erreur",X254-$F$3))</f>
        <v>NC</v>
      </c>
      <c r="AG254" s="123" t="str">
        <f t="shared" ref="AG254:AG285" si="132">IF(Y254="NC","NC",IF(Y254="erreur","erreur",Y254-$F$3))</f>
        <v>NC</v>
      </c>
      <c r="AH254" s="123" t="str">
        <f t="shared" ref="AH254:AH285" si="133">IF(Z254="NC","NC",IF(Z254="erreur","erreur",Z254-$F$3))</f>
        <v>NC</v>
      </c>
      <c r="AI254" s="123" t="str">
        <f t="shared" ref="AI254:AI285" si="134">IF(AA254="NC","NC",IF(AA254="erreur","erreur",AA254-$F$3))</f>
        <v>NC</v>
      </c>
      <c r="AJ254" s="123" t="str">
        <f t="shared" ref="AJ254:AJ285" si="135">IF(AB254="NC","NC",IF(AB254="erreur","erreur",AB254-$F$3))</f>
        <v>NC</v>
      </c>
      <c r="AK254" s="123" t="str">
        <f t="shared" ref="AK254:AK285" si="136">IF(AC254="NC","NC",IF(AC254="erreur","erreur",AC254-$F$3))</f>
        <v>NC</v>
      </c>
      <c r="AM254" s="151">
        <f t="shared" si="123"/>
        <v>0</v>
      </c>
      <c r="AN254" s="152"/>
      <c r="AO254" s="124"/>
      <c r="AP254" s="141" t="s">
        <v>643</v>
      </c>
      <c r="AQ254" s="141" t="s">
        <v>643</v>
      </c>
      <c r="AR254" s="124"/>
      <c r="AS254" s="143" t="s">
        <v>1321</v>
      </c>
      <c r="AT254" s="143" t="s">
        <v>1322</v>
      </c>
      <c r="AU254" s="143" t="s">
        <v>1323</v>
      </c>
    </row>
    <row r="255" spans="1:47" s="138" customFormat="1" ht="14.4" customHeight="1" x14ac:dyDescent="0.3">
      <c r="A255" s="26" t="s">
        <v>194</v>
      </c>
      <c r="B255" s="26" t="s">
        <v>1495</v>
      </c>
      <c r="C255" s="121" t="s">
        <v>554</v>
      </c>
      <c r="D255" s="116" t="s">
        <v>46</v>
      </c>
      <c r="E255" s="116"/>
      <c r="F255" s="121" t="s">
        <v>345</v>
      </c>
      <c r="G255" s="120"/>
      <c r="H255" s="120" t="s">
        <v>30</v>
      </c>
      <c r="I255" s="134">
        <v>36600000</v>
      </c>
      <c r="J255" s="131">
        <v>2014</v>
      </c>
      <c r="K255" s="154">
        <v>44866</v>
      </c>
      <c r="L255" s="133" t="s">
        <v>1022</v>
      </c>
      <c r="M255" s="134"/>
      <c r="N255" s="149" t="s">
        <v>596</v>
      </c>
      <c r="O255" s="136"/>
      <c r="P255" s="57" t="s">
        <v>30</v>
      </c>
      <c r="Q255" s="57" t="s">
        <v>30</v>
      </c>
      <c r="R255" s="116" t="s">
        <v>30</v>
      </c>
      <c r="S255" s="57" t="s">
        <v>30</v>
      </c>
      <c r="T255" s="57" t="s">
        <v>30</v>
      </c>
      <c r="U255" s="57" t="s">
        <v>30</v>
      </c>
      <c r="V255" s="34" t="s">
        <v>30</v>
      </c>
      <c r="W255" s="137" t="str">
        <f t="shared" si="124"/>
        <v>NC</v>
      </c>
      <c r="X255" s="57" t="str">
        <f t="shared" si="122"/>
        <v>NC</v>
      </c>
      <c r="Y255" s="57" t="str">
        <f t="shared" si="125"/>
        <v>NC</v>
      </c>
      <c r="Z255" s="57" t="str">
        <f t="shared" si="126"/>
        <v>NC</v>
      </c>
      <c r="AA255" s="57" t="str">
        <f t="shared" si="127"/>
        <v>NC</v>
      </c>
      <c r="AB255" s="57" t="str">
        <f t="shared" si="128"/>
        <v>NC</v>
      </c>
      <c r="AC255" s="57" t="str">
        <f t="shared" si="129"/>
        <v>NC</v>
      </c>
      <c r="AD255" s="124"/>
      <c r="AE255" s="123" t="str">
        <f t="shared" si="130"/>
        <v>NC</v>
      </c>
      <c r="AF255" s="123" t="str">
        <f t="shared" si="131"/>
        <v>NC</v>
      </c>
      <c r="AG255" s="123" t="str">
        <f t="shared" si="132"/>
        <v>NC</v>
      </c>
      <c r="AH255" s="123" t="str">
        <f t="shared" si="133"/>
        <v>NC</v>
      </c>
      <c r="AI255" s="123" t="str">
        <f t="shared" si="134"/>
        <v>NC</v>
      </c>
      <c r="AJ255" s="123" t="str">
        <f t="shared" si="135"/>
        <v>NC</v>
      </c>
      <c r="AK255" s="123" t="str">
        <f t="shared" si="136"/>
        <v>NC</v>
      </c>
      <c r="AM255" s="151">
        <f t="shared" si="123"/>
        <v>1.1928898448277244E-2</v>
      </c>
      <c r="AN255" s="152"/>
      <c r="AO255" s="124"/>
      <c r="AP255" s="141" t="s">
        <v>643</v>
      </c>
      <c r="AQ255" s="141" t="s">
        <v>643</v>
      </c>
      <c r="AR255" s="124"/>
      <c r="AS255" s="143" t="s">
        <v>1324</v>
      </c>
      <c r="AT255" s="143" t="s">
        <v>1496</v>
      </c>
      <c r="AU255" s="143" t="s">
        <v>1325</v>
      </c>
    </row>
    <row r="256" spans="1:47" s="138" customFormat="1" ht="14.4" customHeight="1" x14ac:dyDescent="0.3">
      <c r="A256" s="26" t="s">
        <v>1042</v>
      </c>
      <c r="B256" s="26" t="s">
        <v>1129</v>
      </c>
      <c r="C256" s="117" t="s">
        <v>1051</v>
      </c>
      <c r="D256" s="116" t="s">
        <v>46</v>
      </c>
      <c r="E256" s="116" t="s">
        <v>1049</v>
      </c>
      <c r="F256" s="117" t="s">
        <v>1050</v>
      </c>
      <c r="G256" s="120"/>
      <c r="H256" s="120" t="s">
        <v>30</v>
      </c>
      <c r="I256" s="134">
        <v>185000000</v>
      </c>
      <c r="J256" s="131">
        <v>2013</v>
      </c>
      <c r="K256" s="132"/>
      <c r="L256" s="132"/>
      <c r="M256" s="134"/>
      <c r="N256" s="135" t="s">
        <v>596</v>
      </c>
      <c r="O256" s="136"/>
      <c r="P256" s="57" t="s">
        <v>30</v>
      </c>
      <c r="Q256" s="57" t="s">
        <v>30</v>
      </c>
      <c r="R256" s="116"/>
      <c r="S256" s="57" t="s">
        <v>30</v>
      </c>
      <c r="T256" s="57" t="s">
        <v>30</v>
      </c>
      <c r="U256" s="57" t="s">
        <v>30</v>
      </c>
      <c r="V256" s="34" t="s">
        <v>30</v>
      </c>
      <c r="W256" s="137" t="str">
        <f t="shared" si="124"/>
        <v>NC</v>
      </c>
      <c r="X256" s="57" t="str">
        <f t="shared" si="122"/>
        <v>NC</v>
      </c>
      <c r="Y256" s="57" t="str">
        <f t="shared" si="125"/>
        <v>erreur</v>
      </c>
      <c r="Z256" s="57" t="str">
        <f t="shared" si="126"/>
        <v>NC</v>
      </c>
      <c r="AA256" s="57" t="str">
        <f t="shared" si="127"/>
        <v>NC</v>
      </c>
      <c r="AB256" s="57" t="str">
        <f t="shared" si="128"/>
        <v>NC</v>
      </c>
      <c r="AC256" s="57" t="str">
        <f t="shared" si="129"/>
        <v>NC</v>
      </c>
      <c r="AD256" s="124"/>
      <c r="AE256" s="123" t="str">
        <f t="shared" si="130"/>
        <v>NC</v>
      </c>
      <c r="AF256" s="123" t="str">
        <f t="shared" si="131"/>
        <v>NC</v>
      </c>
      <c r="AG256" s="123" t="str">
        <f t="shared" si="132"/>
        <v>erreur</v>
      </c>
      <c r="AH256" s="123" t="str">
        <f t="shared" si="133"/>
        <v>NC</v>
      </c>
      <c r="AI256" s="123" t="str">
        <f t="shared" si="134"/>
        <v>NC</v>
      </c>
      <c r="AJ256" s="123" t="str">
        <f t="shared" si="135"/>
        <v>NC</v>
      </c>
      <c r="AK256" s="123" t="str">
        <f t="shared" si="136"/>
        <v>NC</v>
      </c>
      <c r="AM256" s="151">
        <f t="shared" si="123"/>
        <v>7.0949409035327773E-2</v>
      </c>
      <c r="AN256" s="140"/>
      <c r="AP256" s="141" t="s">
        <v>643</v>
      </c>
      <c r="AQ256" s="141" t="s">
        <v>643</v>
      </c>
      <c r="AS256" s="142" t="s">
        <v>1326</v>
      </c>
      <c r="AT256" s="142" t="s">
        <v>1327</v>
      </c>
      <c r="AU256" s="142" t="s">
        <v>1328</v>
      </c>
    </row>
    <row r="257" spans="1:47" s="138" customFormat="1" ht="14.4" customHeight="1" x14ac:dyDescent="0.3">
      <c r="A257" s="121" t="s">
        <v>112</v>
      </c>
      <c r="B257" s="117" t="s">
        <v>1130</v>
      </c>
      <c r="C257" s="121" t="s">
        <v>555</v>
      </c>
      <c r="D257" s="123" t="s">
        <v>49</v>
      </c>
      <c r="E257" s="123"/>
      <c r="F257" s="121" t="s">
        <v>312</v>
      </c>
      <c r="G257" s="120"/>
      <c r="H257" s="120" t="s">
        <v>30</v>
      </c>
      <c r="I257" s="145"/>
      <c r="J257" s="146"/>
      <c r="K257" s="154"/>
      <c r="L257" s="133"/>
      <c r="M257" s="148"/>
      <c r="N257" s="149" t="s">
        <v>596</v>
      </c>
      <c r="O257" s="150"/>
      <c r="P257" s="57" t="s">
        <v>30</v>
      </c>
      <c r="Q257" s="57" t="s">
        <v>30</v>
      </c>
      <c r="R257" s="116" t="s">
        <v>30</v>
      </c>
      <c r="S257" s="118" t="s">
        <v>30</v>
      </c>
      <c r="T257" s="57" t="s">
        <v>30</v>
      </c>
      <c r="U257" s="57" t="s">
        <v>30</v>
      </c>
      <c r="V257" s="34" t="s">
        <v>30</v>
      </c>
      <c r="W257" s="137" t="str">
        <f t="shared" si="124"/>
        <v>NC</v>
      </c>
      <c r="X257" s="57" t="str">
        <f t="shared" si="122"/>
        <v>NC</v>
      </c>
      <c r="Y257" s="57" t="str">
        <f t="shared" si="125"/>
        <v>NC</v>
      </c>
      <c r="Z257" s="57" t="str">
        <f t="shared" si="126"/>
        <v>NC</v>
      </c>
      <c r="AA257" s="57" t="str">
        <f t="shared" si="127"/>
        <v>NC</v>
      </c>
      <c r="AB257" s="57" t="str">
        <f t="shared" si="128"/>
        <v>NC</v>
      </c>
      <c r="AC257" s="57" t="str">
        <f t="shared" si="129"/>
        <v>NC</v>
      </c>
      <c r="AD257" s="124"/>
      <c r="AE257" s="123" t="str">
        <f t="shared" si="130"/>
        <v>NC</v>
      </c>
      <c r="AF257" s="123" t="str">
        <f t="shared" si="131"/>
        <v>NC</v>
      </c>
      <c r="AG257" s="123" t="str">
        <f t="shared" si="132"/>
        <v>NC</v>
      </c>
      <c r="AH257" s="123" t="str">
        <f t="shared" si="133"/>
        <v>NC</v>
      </c>
      <c r="AI257" s="123" t="str">
        <f t="shared" si="134"/>
        <v>NC</v>
      </c>
      <c r="AJ257" s="123" t="str">
        <f t="shared" si="135"/>
        <v>NC</v>
      </c>
      <c r="AK257" s="123" t="str">
        <f t="shared" si="136"/>
        <v>NC</v>
      </c>
      <c r="AM257" s="151">
        <f t="shared" si="123"/>
        <v>0</v>
      </c>
      <c r="AN257" s="152"/>
      <c r="AO257" s="124"/>
      <c r="AP257" s="141" t="s">
        <v>643</v>
      </c>
      <c r="AQ257" s="141" t="s">
        <v>643</v>
      </c>
      <c r="AR257" s="124"/>
      <c r="AS257" s="143" t="s">
        <v>1329</v>
      </c>
      <c r="AT257" s="143" t="s">
        <v>951</v>
      </c>
      <c r="AU257" s="143" t="s">
        <v>952</v>
      </c>
    </row>
    <row r="258" spans="1:47" s="138" customFormat="1" ht="14.4" customHeight="1" x14ac:dyDescent="0.3">
      <c r="A258" s="121" t="s">
        <v>113</v>
      </c>
      <c r="B258" s="117" t="s">
        <v>1130</v>
      </c>
      <c r="C258" s="121" t="s">
        <v>555</v>
      </c>
      <c r="D258" s="123" t="s">
        <v>46</v>
      </c>
      <c r="E258" s="123"/>
      <c r="F258" s="121" t="s">
        <v>313</v>
      </c>
      <c r="G258" s="120"/>
      <c r="H258" s="120" t="s">
        <v>30</v>
      </c>
      <c r="I258" s="145"/>
      <c r="J258" s="146"/>
      <c r="K258" s="154"/>
      <c r="L258" s="133"/>
      <c r="M258" s="148"/>
      <c r="N258" s="149" t="s">
        <v>596</v>
      </c>
      <c r="O258" s="150"/>
      <c r="P258" s="57" t="s">
        <v>30</v>
      </c>
      <c r="Q258" s="57" t="s">
        <v>30</v>
      </c>
      <c r="R258" s="116" t="s">
        <v>30</v>
      </c>
      <c r="S258" s="118" t="s">
        <v>30</v>
      </c>
      <c r="T258" s="57" t="s">
        <v>30</v>
      </c>
      <c r="U258" s="57" t="s">
        <v>30</v>
      </c>
      <c r="V258" s="34" t="s">
        <v>30</v>
      </c>
      <c r="W258" s="137" t="str">
        <f t="shared" si="124"/>
        <v>NC</v>
      </c>
      <c r="X258" s="57" t="str">
        <f t="shared" si="122"/>
        <v>NC</v>
      </c>
      <c r="Y258" s="57" t="str">
        <f t="shared" si="125"/>
        <v>NC</v>
      </c>
      <c r="Z258" s="57" t="str">
        <f t="shared" si="126"/>
        <v>NC</v>
      </c>
      <c r="AA258" s="57" t="str">
        <f t="shared" si="127"/>
        <v>NC</v>
      </c>
      <c r="AB258" s="57" t="str">
        <f t="shared" si="128"/>
        <v>NC</v>
      </c>
      <c r="AC258" s="57" t="str">
        <f t="shared" si="129"/>
        <v>NC</v>
      </c>
      <c r="AD258" s="124"/>
      <c r="AE258" s="123" t="str">
        <f t="shared" si="130"/>
        <v>NC</v>
      </c>
      <c r="AF258" s="123" t="str">
        <f t="shared" si="131"/>
        <v>NC</v>
      </c>
      <c r="AG258" s="123" t="str">
        <f t="shared" si="132"/>
        <v>NC</v>
      </c>
      <c r="AH258" s="123" t="str">
        <f t="shared" si="133"/>
        <v>NC</v>
      </c>
      <c r="AI258" s="123" t="str">
        <f t="shared" si="134"/>
        <v>NC</v>
      </c>
      <c r="AJ258" s="123" t="str">
        <f t="shared" si="135"/>
        <v>NC</v>
      </c>
      <c r="AK258" s="123" t="str">
        <f t="shared" si="136"/>
        <v>NC</v>
      </c>
      <c r="AM258" s="151">
        <f t="shared" si="123"/>
        <v>0</v>
      </c>
      <c r="AN258" s="152"/>
      <c r="AO258" s="124"/>
      <c r="AP258" s="141" t="s">
        <v>643</v>
      </c>
      <c r="AQ258" s="141" t="s">
        <v>643</v>
      </c>
      <c r="AR258" s="124"/>
      <c r="AS258" s="143" t="s">
        <v>1329</v>
      </c>
      <c r="AT258" s="143" t="s">
        <v>951</v>
      </c>
      <c r="AU258" s="143" t="s">
        <v>952</v>
      </c>
    </row>
    <row r="259" spans="1:47" s="138" customFormat="1" ht="14.4" customHeight="1" x14ac:dyDescent="0.3">
      <c r="A259" s="116" t="s">
        <v>410</v>
      </c>
      <c r="B259" s="116" t="s">
        <v>369</v>
      </c>
      <c r="C259" s="117" t="s">
        <v>556</v>
      </c>
      <c r="D259" s="116" t="s">
        <v>46</v>
      </c>
      <c r="E259" s="116"/>
      <c r="F259" s="117">
        <v>6108</v>
      </c>
      <c r="G259" s="120"/>
      <c r="H259" s="120" t="s">
        <v>30</v>
      </c>
      <c r="I259" s="134">
        <v>4500000</v>
      </c>
      <c r="J259" s="120">
        <v>2018</v>
      </c>
      <c r="K259" s="154"/>
      <c r="L259" s="162">
        <v>43952</v>
      </c>
      <c r="M259" s="116"/>
      <c r="N259" s="149" t="s">
        <v>596</v>
      </c>
      <c r="O259" s="136"/>
      <c r="P259" s="57" t="s">
        <v>30</v>
      </c>
      <c r="Q259" s="57" t="s">
        <v>30</v>
      </c>
      <c r="R259" s="57" t="s">
        <v>30</v>
      </c>
      <c r="S259" s="34" t="s">
        <v>30</v>
      </c>
      <c r="T259" s="57" t="s">
        <v>30</v>
      </c>
      <c r="U259" s="57" t="s">
        <v>30</v>
      </c>
      <c r="V259" s="34" t="s">
        <v>30</v>
      </c>
      <c r="W259" s="137" t="str">
        <f t="shared" si="124"/>
        <v>NC</v>
      </c>
      <c r="X259" s="57" t="str">
        <f t="shared" si="122"/>
        <v>NC</v>
      </c>
      <c r="Y259" s="57" t="str">
        <f t="shared" si="125"/>
        <v>NC</v>
      </c>
      <c r="Z259" s="57" t="str">
        <f t="shared" si="126"/>
        <v>NC</v>
      </c>
      <c r="AA259" s="57" t="str">
        <f t="shared" si="127"/>
        <v>NC</v>
      </c>
      <c r="AB259" s="57" t="str">
        <f t="shared" si="128"/>
        <v>NC</v>
      </c>
      <c r="AC259" s="57" t="str">
        <f t="shared" si="129"/>
        <v>NC</v>
      </c>
      <c r="AE259" s="123" t="str">
        <f t="shared" si="130"/>
        <v>NC</v>
      </c>
      <c r="AF259" s="123" t="str">
        <f t="shared" si="131"/>
        <v>NC</v>
      </c>
      <c r="AG259" s="123" t="str">
        <f t="shared" si="132"/>
        <v>NC</v>
      </c>
      <c r="AH259" s="123" t="str">
        <f t="shared" si="133"/>
        <v>NC</v>
      </c>
      <c r="AI259" s="123" t="str">
        <f t="shared" si="134"/>
        <v>NC</v>
      </c>
      <c r="AJ259" s="123" t="str">
        <f t="shared" si="135"/>
        <v>NC</v>
      </c>
      <c r="AK259" s="123" t="str">
        <f t="shared" si="136"/>
        <v>NC</v>
      </c>
      <c r="AM259" s="151">
        <f t="shared" si="123"/>
        <v>4.3015346602866494E-4</v>
      </c>
      <c r="AP259" s="141" t="s">
        <v>643</v>
      </c>
      <c r="AQ259" s="141" t="s">
        <v>643</v>
      </c>
      <c r="AS259" s="142" t="s">
        <v>1330</v>
      </c>
      <c r="AT259" s="143" t="s">
        <v>1331</v>
      </c>
      <c r="AU259" s="143" t="s">
        <v>1332</v>
      </c>
    </row>
    <row r="260" spans="1:47" s="124" customFormat="1" ht="14.4" customHeight="1" x14ac:dyDescent="0.3">
      <c r="A260" s="116" t="s">
        <v>370</v>
      </c>
      <c r="B260" s="116" t="s">
        <v>714</v>
      </c>
      <c r="C260" s="117" t="s">
        <v>556</v>
      </c>
      <c r="D260" s="116" t="s">
        <v>46</v>
      </c>
      <c r="E260" s="116"/>
      <c r="F260" s="117" t="s">
        <v>715</v>
      </c>
      <c r="G260" s="120"/>
      <c r="H260" s="120" t="s">
        <v>30</v>
      </c>
      <c r="I260" s="134">
        <v>20500000</v>
      </c>
      <c r="J260" s="120">
        <v>2019</v>
      </c>
      <c r="K260" s="132"/>
      <c r="L260" s="158">
        <v>43952</v>
      </c>
      <c r="M260" s="116"/>
      <c r="N260" s="135" t="s">
        <v>596</v>
      </c>
      <c r="O260" s="116"/>
      <c r="P260" s="57" t="s">
        <v>30</v>
      </c>
      <c r="Q260" s="57" t="s">
        <v>30</v>
      </c>
      <c r="R260" s="57">
        <v>43853</v>
      </c>
      <c r="S260" s="34" t="s">
        <v>30</v>
      </c>
      <c r="T260" s="57" t="s">
        <v>30</v>
      </c>
      <c r="U260" s="57" t="s">
        <v>30</v>
      </c>
      <c r="V260" s="34" t="s">
        <v>30</v>
      </c>
      <c r="W260" s="137" t="str">
        <f t="shared" si="124"/>
        <v>NC</v>
      </c>
      <c r="X260" s="57" t="str">
        <f t="shared" si="122"/>
        <v>NC</v>
      </c>
      <c r="Y260" s="57">
        <f t="shared" si="125"/>
        <v>44218</v>
      </c>
      <c r="Z260" s="57" t="str">
        <f t="shared" si="126"/>
        <v>NC</v>
      </c>
      <c r="AA260" s="57" t="str">
        <f t="shared" si="127"/>
        <v>NC</v>
      </c>
      <c r="AB260" s="57" t="str">
        <f t="shared" si="128"/>
        <v>NC</v>
      </c>
      <c r="AC260" s="57" t="str">
        <f t="shared" si="129"/>
        <v>NC</v>
      </c>
      <c r="AD260" s="138"/>
      <c r="AE260" s="123" t="str">
        <f t="shared" si="130"/>
        <v>NC</v>
      </c>
      <c r="AF260" s="123" t="str">
        <f t="shared" si="131"/>
        <v>NC</v>
      </c>
      <c r="AG260" s="123">
        <f t="shared" ca="1" si="132"/>
        <v>-1620</v>
      </c>
      <c r="AH260" s="123" t="str">
        <f t="shared" si="133"/>
        <v>NC</v>
      </c>
      <c r="AI260" s="123" t="str">
        <f t="shared" si="134"/>
        <v>NC</v>
      </c>
      <c r="AJ260" s="123" t="str">
        <f t="shared" si="135"/>
        <v>NC</v>
      </c>
      <c r="AK260" s="123" t="str">
        <f t="shared" si="136"/>
        <v>NC</v>
      </c>
      <c r="AL260" s="138"/>
      <c r="AM260" s="151">
        <f t="shared" si="123"/>
        <v>7.7911330593952762E-4</v>
      </c>
      <c r="AN260" s="138"/>
      <c r="AO260" s="138"/>
      <c r="AP260" s="141" t="s">
        <v>643</v>
      </c>
      <c r="AQ260" s="141" t="s">
        <v>643</v>
      </c>
      <c r="AR260" s="138"/>
      <c r="AS260" s="142" t="s">
        <v>1333</v>
      </c>
      <c r="AT260" s="143" t="s">
        <v>1334</v>
      </c>
      <c r="AU260" s="143" t="s">
        <v>1335</v>
      </c>
    </row>
    <row r="261" spans="1:47" s="124" customFormat="1" ht="14.4" customHeight="1" x14ac:dyDescent="0.3">
      <c r="A261" s="116" t="s">
        <v>492</v>
      </c>
      <c r="B261" s="241" t="s">
        <v>1131</v>
      </c>
      <c r="C261" s="117" t="s">
        <v>556</v>
      </c>
      <c r="D261" s="116" t="s">
        <v>46</v>
      </c>
      <c r="E261" s="116" t="s">
        <v>931</v>
      </c>
      <c r="F261" s="239" t="s">
        <v>930</v>
      </c>
      <c r="G261" s="120"/>
      <c r="H261" s="120" t="s">
        <v>30</v>
      </c>
      <c r="I261" s="134">
        <v>30000000</v>
      </c>
      <c r="J261" s="120">
        <v>2018</v>
      </c>
      <c r="K261" s="132"/>
      <c r="L261" s="158">
        <v>43891</v>
      </c>
      <c r="M261" s="116"/>
      <c r="N261" s="135" t="s">
        <v>596</v>
      </c>
      <c r="O261" s="116"/>
      <c r="P261" s="57" t="s">
        <v>30</v>
      </c>
      <c r="Q261" s="57" t="s">
        <v>30</v>
      </c>
      <c r="R261" s="57">
        <v>43670</v>
      </c>
      <c r="S261" s="34" t="s">
        <v>30</v>
      </c>
      <c r="T261" s="57" t="s">
        <v>30</v>
      </c>
      <c r="U261" s="57" t="s">
        <v>30</v>
      </c>
      <c r="V261" s="34" t="s">
        <v>30</v>
      </c>
      <c r="W261" s="137" t="str">
        <f t="shared" si="124"/>
        <v>NC</v>
      </c>
      <c r="X261" s="57" t="str">
        <f t="shared" si="122"/>
        <v>NC</v>
      </c>
      <c r="Y261" s="57">
        <f t="shared" si="125"/>
        <v>44035</v>
      </c>
      <c r="Z261" s="57" t="str">
        <f t="shared" si="126"/>
        <v>NC</v>
      </c>
      <c r="AA261" s="57" t="str">
        <f t="shared" si="127"/>
        <v>NC</v>
      </c>
      <c r="AB261" s="57" t="str">
        <f t="shared" si="128"/>
        <v>NC</v>
      </c>
      <c r="AC261" s="57" t="str">
        <f t="shared" si="129"/>
        <v>NC</v>
      </c>
      <c r="AD261" s="138"/>
      <c r="AE261" s="123" t="str">
        <f t="shared" si="130"/>
        <v>NC</v>
      </c>
      <c r="AF261" s="123" t="str">
        <f t="shared" si="131"/>
        <v>NC</v>
      </c>
      <c r="AG261" s="123">
        <f t="shared" ca="1" si="132"/>
        <v>-1803</v>
      </c>
      <c r="AH261" s="123" t="str">
        <f t="shared" si="133"/>
        <v>NC</v>
      </c>
      <c r="AI261" s="123" t="str">
        <f t="shared" si="134"/>
        <v>NC</v>
      </c>
      <c r="AJ261" s="123" t="str">
        <f t="shared" si="135"/>
        <v>NC</v>
      </c>
      <c r="AK261" s="123" t="str">
        <f t="shared" si="136"/>
        <v>NC</v>
      </c>
      <c r="AL261" s="138"/>
      <c r="AM261" s="139">
        <f t="shared" si="123"/>
        <v>2.867689773524433E-3</v>
      </c>
      <c r="AN261" s="138"/>
      <c r="AO261" s="138"/>
      <c r="AP261" s="141" t="s">
        <v>643</v>
      </c>
      <c r="AQ261" s="141" t="s">
        <v>643</v>
      </c>
      <c r="AR261" s="138"/>
      <c r="AS261" s="142" t="s">
        <v>1336</v>
      </c>
      <c r="AT261" s="143" t="s">
        <v>1334</v>
      </c>
      <c r="AU261" s="143" t="s">
        <v>1337</v>
      </c>
    </row>
    <row r="262" spans="1:47" s="124" customFormat="1" ht="14.4" customHeight="1" x14ac:dyDescent="0.3">
      <c r="A262" s="116" t="s">
        <v>1023</v>
      </c>
      <c r="B262" s="116" t="s">
        <v>588</v>
      </c>
      <c r="C262" s="117" t="s">
        <v>589</v>
      </c>
      <c r="D262" s="116" t="s">
        <v>46</v>
      </c>
      <c r="E262" s="116"/>
      <c r="F262" s="239" t="s">
        <v>870</v>
      </c>
      <c r="G262" s="120"/>
      <c r="H262" s="120" t="s">
        <v>30</v>
      </c>
      <c r="I262" s="134">
        <v>1240000000</v>
      </c>
      <c r="J262" s="120">
        <v>2002</v>
      </c>
      <c r="K262" s="132"/>
      <c r="L262" s="157" t="s">
        <v>1022</v>
      </c>
      <c r="M262" s="116"/>
      <c r="N262" s="135" t="s">
        <v>596</v>
      </c>
      <c r="O262" s="116"/>
      <c r="P262" s="57" t="s">
        <v>30</v>
      </c>
      <c r="Q262" s="57" t="s">
        <v>30</v>
      </c>
      <c r="R262" s="57" t="s">
        <v>30</v>
      </c>
      <c r="S262" s="57" t="s">
        <v>30</v>
      </c>
      <c r="T262" s="57" t="s">
        <v>30</v>
      </c>
      <c r="U262" s="57" t="s">
        <v>30</v>
      </c>
      <c r="V262" s="34" t="s">
        <v>30</v>
      </c>
      <c r="W262" s="137" t="str">
        <f t="shared" si="124"/>
        <v>NC</v>
      </c>
      <c r="X262" s="57" t="str">
        <f t="shared" si="122"/>
        <v>NC</v>
      </c>
      <c r="Y262" s="57" t="str">
        <f t="shared" si="125"/>
        <v>NC</v>
      </c>
      <c r="Z262" s="57" t="str">
        <f t="shared" si="126"/>
        <v>NC</v>
      </c>
      <c r="AA262" s="57" t="str">
        <f t="shared" si="127"/>
        <v>NC</v>
      </c>
      <c r="AB262" s="57" t="str">
        <f t="shared" si="128"/>
        <v>NC</v>
      </c>
      <c r="AC262" s="57" t="str">
        <f t="shared" si="129"/>
        <v>NC</v>
      </c>
      <c r="AD262" s="138"/>
      <c r="AE262" s="123" t="str">
        <f t="shared" si="130"/>
        <v>NC</v>
      </c>
      <c r="AF262" s="123" t="str">
        <f t="shared" si="131"/>
        <v>NC</v>
      </c>
      <c r="AG262" s="123" t="str">
        <f t="shared" si="132"/>
        <v>NC</v>
      </c>
      <c r="AH262" s="123" t="str">
        <f t="shared" si="133"/>
        <v>NC</v>
      </c>
      <c r="AI262" s="123" t="str">
        <f t="shared" si="134"/>
        <v>NC</v>
      </c>
      <c r="AJ262" s="123" t="str">
        <f t="shared" si="135"/>
        <v>NC</v>
      </c>
      <c r="AK262" s="123" t="str">
        <f t="shared" si="136"/>
        <v>NC</v>
      </c>
      <c r="AL262" s="138"/>
      <c r="AM262" s="230">
        <f t="shared" si="123"/>
        <v>1.2610003561555148</v>
      </c>
      <c r="AN262" s="138"/>
      <c r="AO262" s="138"/>
      <c r="AP262" s="141" t="s">
        <v>643</v>
      </c>
      <c r="AQ262" s="141" t="s">
        <v>643</v>
      </c>
      <c r="AR262" s="138"/>
      <c r="AS262" s="142" t="s">
        <v>1446</v>
      </c>
      <c r="AT262" s="143" t="s">
        <v>588</v>
      </c>
      <c r="AU262" s="143"/>
    </row>
    <row r="263" spans="1:47" s="124" customFormat="1" ht="14.4" customHeight="1" x14ac:dyDescent="0.3">
      <c r="A263" s="116" t="s">
        <v>625</v>
      </c>
      <c r="B263" s="116" t="s">
        <v>1447</v>
      </c>
      <c r="C263" s="117" t="s">
        <v>624</v>
      </c>
      <c r="D263" s="116" t="s">
        <v>46</v>
      </c>
      <c r="E263" s="116"/>
      <c r="F263" s="117" t="s">
        <v>633</v>
      </c>
      <c r="G263" s="120"/>
      <c r="H263" s="120" t="s">
        <v>30</v>
      </c>
      <c r="I263" s="134"/>
      <c r="J263" s="120">
        <v>2018</v>
      </c>
      <c r="K263" s="132"/>
      <c r="L263" s="158">
        <v>43952</v>
      </c>
      <c r="M263" s="116"/>
      <c r="N263" s="135" t="s">
        <v>596</v>
      </c>
      <c r="O263" s="116"/>
      <c r="P263" s="57" t="s">
        <v>30</v>
      </c>
      <c r="Q263" s="57" t="s">
        <v>30</v>
      </c>
      <c r="R263" s="57" t="s">
        <v>30</v>
      </c>
      <c r="S263" s="34" t="s">
        <v>30</v>
      </c>
      <c r="T263" s="57" t="s">
        <v>30</v>
      </c>
      <c r="U263" s="57" t="s">
        <v>30</v>
      </c>
      <c r="V263" s="34" t="s">
        <v>30</v>
      </c>
      <c r="W263" s="137" t="str">
        <f t="shared" si="124"/>
        <v>NC</v>
      </c>
      <c r="X263" s="57" t="str">
        <f t="shared" ref="X263:X294" si="137">IF(Q263="NC","NC",IF(Q263="","erreur",Q263+181))</f>
        <v>NC</v>
      </c>
      <c r="Y263" s="57" t="str">
        <f t="shared" si="125"/>
        <v>NC</v>
      </c>
      <c r="Z263" s="57" t="str">
        <f t="shared" si="126"/>
        <v>NC</v>
      </c>
      <c r="AA263" s="57" t="str">
        <f t="shared" si="127"/>
        <v>NC</v>
      </c>
      <c r="AB263" s="57" t="str">
        <f t="shared" si="128"/>
        <v>NC</v>
      </c>
      <c r="AC263" s="57" t="str">
        <f t="shared" si="129"/>
        <v>NC</v>
      </c>
      <c r="AD263" s="138"/>
      <c r="AE263" s="123" t="str">
        <f t="shared" si="130"/>
        <v>NC</v>
      </c>
      <c r="AF263" s="123" t="str">
        <f t="shared" si="131"/>
        <v>NC</v>
      </c>
      <c r="AG263" s="123" t="str">
        <f t="shared" si="132"/>
        <v>NC</v>
      </c>
      <c r="AH263" s="123" t="str">
        <f t="shared" si="133"/>
        <v>NC</v>
      </c>
      <c r="AI263" s="123" t="str">
        <f t="shared" si="134"/>
        <v>NC</v>
      </c>
      <c r="AJ263" s="123" t="str">
        <f t="shared" si="135"/>
        <v>NC</v>
      </c>
      <c r="AK263" s="123" t="str">
        <f t="shared" si="136"/>
        <v>NC</v>
      </c>
      <c r="AL263" s="138"/>
      <c r="AM263" s="151">
        <f t="shared" si="123"/>
        <v>0</v>
      </c>
      <c r="AN263" s="138"/>
      <c r="AO263" s="138"/>
      <c r="AP263" s="141" t="s">
        <v>643</v>
      </c>
      <c r="AQ263" s="141" t="s">
        <v>643</v>
      </c>
      <c r="AR263" s="138"/>
      <c r="AS263" s="142" t="s">
        <v>1448</v>
      </c>
      <c r="AT263" s="143" t="s">
        <v>1449</v>
      </c>
      <c r="AU263" s="143" t="s">
        <v>1450</v>
      </c>
    </row>
    <row r="264" spans="1:47" s="124" customFormat="1" ht="14.4" customHeight="1" x14ac:dyDescent="0.3">
      <c r="A264" s="116" t="s">
        <v>626</v>
      </c>
      <c r="B264" s="116" t="s">
        <v>623</v>
      </c>
      <c r="C264" s="117" t="s">
        <v>624</v>
      </c>
      <c r="D264" s="116" t="s">
        <v>145</v>
      </c>
      <c r="E264" s="116"/>
      <c r="F264" s="117"/>
      <c r="G264" s="120"/>
      <c r="H264" s="120" t="s">
        <v>30</v>
      </c>
      <c r="I264" s="134"/>
      <c r="J264" s="120"/>
      <c r="K264" s="132"/>
      <c r="L264" s="158">
        <v>44166</v>
      </c>
      <c r="M264" s="116"/>
      <c r="N264" s="135" t="s">
        <v>596</v>
      </c>
      <c r="O264" s="116"/>
      <c r="P264" s="57" t="s">
        <v>30</v>
      </c>
      <c r="Q264" s="57" t="s">
        <v>30</v>
      </c>
      <c r="R264" s="57" t="s">
        <v>30</v>
      </c>
      <c r="S264" s="34" t="s">
        <v>30</v>
      </c>
      <c r="T264" s="57" t="s">
        <v>30</v>
      </c>
      <c r="U264" s="57" t="s">
        <v>30</v>
      </c>
      <c r="V264" s="34" t="s">
        <v>30</v>
      </c>
      <c r="W264" s="137" t="str">
        <f t="shared" si="124"/>
        <v>NC</v>
      </c>
      <c r="X264" s="57" t="str">
        <f t="shared" si="137"/>
        <v>NC</v>
      </c>
      <c r="Y264" s="57" t="str">
        <f t="shared" si="125"/>
        <v>NC</v>
      </c>
      <c r="Z264" s="57" t="str">
        <f t="shared" si="126"/>
        <v>NC</v>
      </c>
      <c r="AA264" s="57" t="str">
        <f t="shared" si="127"/>
        <v>NC</v>
      </c>
      <c r="AB264" s="57" t="str">
        <f t="shared" si="128"/>
        <v>NC</v>
      </c>
      <c r="AC264" s="57" t="str">
        <f t="shared" si="129"/>
        <v>NC</v>
      </c>
      <c r="AD264" s="138"/>
      <c r="AE264" s="123" t="str">
        <f t="shared" si="130"/>
        <v>NC</v>
      </c>
      <c r="AF264" s="123" t="str">
        <f t="shared" si="131"/>
        <v>NC</v>
      </c>
      <c r="AG264" s="123" t="str">
        <f t="shared" si="132"/>
        <v>NC</v>
      </c>
      <c r="AH264" s="123" t="str">
        <f t="shared" si="133"/>
        <v>NC</v>
      </c>
      <c r="AI264" s="123" t="str">
        <f t="shared" si="134"/>
        <v>NC</v>
      </c>
      <c r="AJ264" s="123" t="str">
        <f t="shared" si="135"/>
        <v>NC</v>
      </c>
      <c r="AK264" s="123" t="str">
        <f t="shared" si="136"/>
        <v>NC</v>
      </c>
      <c r="AL264" s="138"/>
      <c r="AM264" s="151">
        <f t="shared" si="123"/>
        <v>0</v>
      </c>
      <c r="AN264" s="138"/>
      <c r="AO264" s="138"/>
      <c r="AP264" s="141" t="s">
        <v>643</v>
      </c>
      <c r="AQ264" s="141" t="s">
        <v>643</v>
      </c>
      <c r="AR264" s="138"/>
      <c r="AS264" s="142"/>
      <c r="AT264" s="143"/>
      <c r="AU264" s="143"/>
    </row>
    <row r="265" spans="1:47" s="124" customFormat="1" ht="14.4" customHeight="1" x14ac:dyDescent="0.3">
      <c r="A265" s="116" t="s">
        <v>371</v>
      </c>
      <c r="B265" s="116" t="s">
        <v>1494</v>
      </c>
      <c r="C265" s="121" t="s">
        <v>557</v>
      </c>
      <c r="D265" s="116" t="s">
        <v>145</v>
      </c>
      <c r="E265" s="116"/>
      <c r="F265" s="117" t="s">
        <v>475</v>
      </c>
      <c r="G265" s="120"/>
      <c r="H265" s="120" t="s">
        <v>30</v>
      </c>
      <c r="I265" s="134">
        <v>247500000</v>
      </c>
      <c r="J265" s="120">
        <v>2018</v>
      </c>
      <c r="K265" s="154">
        <v>45261</v>
      </c>
      <c r="L265" s="162">
        <v>43952</v>
      </c>
      <c r="M265" s="116"/>
      <c r="N265" s="149" t="s">
        <v>596</v>
      </c>
      <c r="O265" s="136"/>
      <c r="P265" s="57" t="s">
        <v>30</v>
      </c>
      <c r="Q265" s="57" t="s">
        <v>30</v>
      </c>
      <c r="R265" s="57" t="s">
        <v>30</v>
      </c>
      <c r="S265" s="34">
        <v>43101</v>
      </c>
      <c r="T265" s="57" t="s">
        <v>30</v>
      </c>
      <c r="U265" s="57" t="s">
        <v>30</v>
      </c>
      <c r="V265" s="34" t="s">
        <v>30</v>
      </c>
      <c r="W265" s="137" t="str">
        <f t="shared" si="124"/>
        <v>NC</v>
      </c>
      <c r="X265" s="57" t="str">
        <f t="shared" si="137"/>
        <v>NC</v>
      </c>
      <c r="Y265" s="57" t="str">
        <f t="shared" si="125"/>
        <v>NC</v>
      </c>
      <c r="Z265" s="57">
        <f t="shared" si="126"/>
        <v>46751</v>
      </c>
      <c r="AA265" s="57" t="str">
        <f t="shared" si="127"/>
        <v>NC</v>
      </c>
      <c r="AB265" s="57" t="str">
        <f t="shared" si="128"/>
        <v>NC</v>
      </c>
      <c r="AC265" s="57" t="str">
        <f t="shared" si="129"/>
        <v>NC</v>
      </c>
      <c r="AD265" s="138"/>
      <c r="AE265" s="123" t="str">
        <f t="shared" si="130"/>
        <v>NC</v>
      </c>
      <c r="AF265" s="123" t="str">
        <f t="shared" si="131"/>
        <v>NC</v>
      </c>
      <c r="AG265" s="123" t="str">
        <f t="shared" si="132"/>
        <v>NC</v>
      </c>
      <c r="AH265" s="123">
        <f t="shared" ca="1" si="133"/>
        <v>913</v>
      </c>
      <c r="AI265" s="123" t="str">
        <f t="shared" si="134"/>
        <v>NC</v>
      </c>
      <c r="AJ265" s="123" t="str">
        <f t="shared" si="135"/>
        <v>NC</v>
      </c>
      <c r="AK265" s="123" t="str">
        <f t="shared" si="136"/>
        <v>NC</v>
      </c>
      <c r="AL265" s="138"/>
      <c r="AM265" s="151">
        <f t="shared" si="123"/>
        <v>2.3658440631576572E-2</v>
      </c>
      <c r="AN265" s="138"/>
      <c r="AO265" s="138"/>
      <c r="AP265" s="141" t="s">
        <v>643</v>
      </c>
      <c r="AQ265" s="141" t="s">
        <v>643</v>
      </c>
      <c r="AR265" s="138"/>
      <c r="AS265" s="142" t="s">
        <v>1338</v>
      </c>
      <c r="AT265" s="143" t="s">
        <v>1339</v>
      </c>
      <c r="AU265" s="143" t="s">
        <v>1340</v>
      </c>
    </row>
    <row r="266" spans="1:47" s="124" customFormat="1" ht="14.4" customHeight="1" x14ac:dyDescent="0.3">
      <c r="A266" s="116" t="s">
        <v>816</v>
      </c>
      <c r="B266" s="26" t="s">
        <v>1456</v>
      </c>
      <c r="C266" s="121" t="s">
        <v>558</v>
      </c>
      <c r="D266" s="116" t="s">
        <v>145</v>
      </c>
      <c r="E266" s="116"/>
      <c r="F266" s="117" t="s">
        <v>817</v>
      </c>
      <c r="G266" s="120"/>
      <c r="H266" s="120" t="s">
        <v>30</v>
      </c>
      <c r="I266" s="145">
        <v>39357420</v>
      </c>
      <c r="J266" s="120">
        <v>2016</v>
      </c>
      <c r="K266" s="154"/>
      <c r="L266" s="162">
        <v>43952</v>
      </c>
      <c r="M266" s="116"/>
      <c r="N266" s="149" t="s">
        <v>596</v>
      </c>
      <c r="O266" s="136"/>
      <c r="P266" s="57" t="s">
        <v>30</v>
      </c>
      <c r="Q266" s="57" t="s">
        <v>30</v>
      </c>
      <c r="R266" s="57" t="s">
        <v>30</v>
      </c>
      <c r="S266" s="118" t="s">
        <v>30</v>
      </c>
      <c r="T266" s="57" t="s">
        <v>30</v>
      </c>
      <c r="U266" s="57" t="s">
        <v>30</v>
      </c>
      <c r="V266" s="34" t="s">
        <v>30</v>
      </c>
      <c r="W266" s="137" t="str">
        <f t="shared" si="124"/>
        <v>NC</v>
      </c>
      <c r="X266" s="57" t="str">
        <f t="shared" si="137"/>
        <v>NC</v>
      </c>
      <c r="Y266" s="57" t="str">
        <f t="shared" si="125"/>
        <v>NC</v>
      </c>
      <c r="Z266" s="57" t="str">
        <f t="shared" si="126"/>
        <v>NC</v>
      </c>
      <c r="AA266" s="57" t="str">
        <f t="shared" si="127"/>
        <v>NC</v>
      </c>
      <c r="AB266" s="57" t="str">
        <f t="shared" si="128"/>
        <v>NC</v>
      </c>
      <c r="AC266" s="57" t="str">
        <f t="shared" si="129"/>
        <v>NC</v>
      </c>
      <c r="AD266" s="138"/>
      <c r="AE266" s="123" t="str">
        <f t="shared" si="130"/>
        <v>NC</v>
      </c>
      <c r="AF266" s="123" t="str">
        <f t="shared" si="131"/>
        <v>NC</v>
      </c>
      <c r="AG266" s="123" t="str">
        <f t="shared" si="132"/>
        <v>NC</v>
      </c>
      <c r="AH266" s="123" t="str">
        <f t="shared" si="133"/>
        <v>NC</v>
      </c>
      <c r="AI266" s="123" t="str">
        <f t="shared" si="134"/>
        <v>NC</v>
      </c>
      <c r="AJ266" s="123" t="str">
        <f t="shared" si="135"/>
        <v>NC</v>
      </c>
      <c r="AK266" s="123" t="str">
        <f t="shared" si="136"/>
        <v>NC</v>
      </c>
      <c r="AL266" s="138"/>
      <c r="AM266" s="151">
        <f t="shared" si="123"/>
        <v>8.2948880983427457E-3</v>
      </c>
      <c r="AN266" s="138"/>
      <c r="AO266" s="138"/>
      <c r="AP266" s="141" t="s">
        <v>643</v>
      </c>
      <c r="AQ266" s="141" t="s">
        <v>643</v>
      </c>
      <c r="AR266" s="138"/>
      <c r="AS266" s="142" t="s">
        <v>1341</v>
      </c>
      <c r="AT266" s="143" t="s">
        <v>1342</v>
      </c>
      <c r="AU266" s="143">
        <v>867</v>
      </c>
    </row>
    <row r="267" spans="1:47" s="124" customFormat="1" ht="14.4" customHeight="1" x14ac:dyDescent="0.3">
      <c r="A267" s="26" t="s">
        <v>195</v>
      </c>
      <c r="B267" s="26" t="s">
        <v>1457</v>
      </c>
      <c r="C267" s="121" t="s">
        <v>558</v>
      </c>
      <c r="D267" s="123" t="s">
        <v>145</v>
      </c>
      <c r="E267" s="123" t="s">
        <v>635</v>
      </c>
      <c r="F267" s="121" t="s">
        <v>314</v>
      </c>
      <c r="G267" s="120"/>
      <c r="H267" s="120" t="s">
        <v>30</v>
      </c>
      <c r="I267" s="145">
        <v>39357420</v>
      </c>
      <c r="J267" s="146">
        <v>2015</v>
      </c>
      <c r="K267" s="154">
        <v>44835</v>
      </c>
      <c r="L267" s="133">
        <v>44136</v>
      </c>
      <c r="M267" s="148"/>
      <c r="N267" s="149" t="s">
        <v>596</v>
      </c>
      <c r="O267" s="150">
        <v>2365</v>
      </c>
      <c r="P267" s="57" t="s">
        <v>30</v>
      </c>
      <c r="Q267" s="57" t="s">
        <v>30</v>
      </c>
      <c r="R267" s="116" t="s">
        <v>30</v>
      </c>
      <c r="S267" s="116" t="s">
        <v>30</v>
      </c>
      <c r="T267" s="57" t="s">
        <v>30</v>
      </c>
      <c r="U267" s="57" t="s">
        <v>30</v>
      </c>
      <c r="V267" s="57" t="s">
        <v>30</v>
      </c>
      <c r="W267" s="137" t="str">
        <f t="shared" si="124"/>
        <v>NC</v>
      </c>
      <c r="X267" s="57" t="str">
        <f t="shared" si="137"/>
        <v>NC</v>
      </c>
      <c r="Y267" s="57" t="str">
        <f t="shared" si="125"/>
        <v>NC</v>
      </c>
      <c r="Z267" s="57" t="str">
        <f t="shared" si="126"/>
        <v>NC</v>
      </c>
      <c r="AA267" s="57" t="str">
        <f t="shared" si="127"/>
        <v>NC</v>
      </c>
      <c r="AB267" s="57" t="str">
        <f t="shared" si="128"/>
        <v>NC</v>
      </c>
      <c r="AC267" s="57" t="str">
        <f t="shared" si="129"/>
        <v>NC</v>
      </c>
      <c r="AE267" s="123" t="str">
        <f t="shared" si="130"/>
        <v>NC</v>
      </c>
      <c r="AF267" s="123" t="str">
        <f t="shared" si="131"/>
        <v>NC</v>
      </c>
      <c r="AG267" s="123" t="str">
        <f t="shared" si="132"/>
        <v>NC</v>
      </c>
      <c r="AH267" s="123" t="str">
        <f t="shared" si="133"/>
        <v>NC</v>
      </c>
      <c r="AI267" s="123" t="str">
        <f t="shared" si="134"/>
        <v>NC</v>
      </c>
      <c r="AJ267" s="123" t="str">
        <f t="shared" si="135"/>
        <v>NC</v>
      </c>
      <c r="AK267" s="123" t="str">
        <f t="shared" si="136"/>
        <v>NC</v>
      </c>
      <c r="AL267" s="138"/>
      <c r="AM267" s="151">
        <f t="shared" si="123"/>
        <v>1.0561250966742352E-2</v>
      </c>
      <c r="AN267" s="152"/>
      <c r="AP267" s="141" t="s">
        <v>643</v>
      </c>
      <c r="AQ267" s="141" t="s">
        <v>643</v>
      </c>
      <c r="AS267" s="143" t="s">
        <v>1341</v>
      </c>
      <c r="AT267" s="143" t="s">
        <v>1342</v>
      </c>
      <c r="AU267" s="143">
        <v>867</v>
      </c>
    </row>
    <row r="268" spans="1:47" s="124" customFormat="1" ht="14.4" customHeight="1" x14ac:dyDescent="0.3">
      <c r="A268" s="26" t="s">
        <v>196</v>
      </c>
      <c r="B268" s="26" t="s">
        <v>1458</v>
      </c>
      <c r="C268" s="121" t="s">
        <v>558</v>
      </c>
      <c r="D268" s="123" t="s">
        <v>145</v>
      </c>
      <c r="E268" s="123" t="s">
        <v>635</v>
      </c>
      <c r="F268" s="121" t="s">
        <v>315</v>
      </c>
      <c r="G268" s="120"/>
      <c r="H268" s="120" t="s">
        <v>30</v>
      </c>
      <c r="I268" s="145">
        <v>39357420</v>
      </c>
      <c r="J268" s="146">
        <v>2015</v>
      </c>
      <c r="K268" s="154">
        <v>44470</v>
      </c>
      <c r="L268" s="133">
        <v>43952</v>
      </c>
      <c r="M268" s="148"/>
      <c r="N268" s="149" t="s">
        <v>596</v>
      </c>
      <c r="O268" s="150">
        <v>3000</v>
      </c>
      <c r="P268" s="57" t="s">
        <v>30</v>
      </c>
      <c r="Q268" s="57" t="s">
        <v>30</v>
      </c>
      <c r="R268" s="116" t="s">
        <v>30</v>
      </c>
      <c r="S268" s="118" t="s">
        <v>30</v>
      </c>
      <c r="T268" s="57" t="s">
        <v>30</v>
      </c>
      <c r="U268" s="57" t="s">
        <v>30</v>
      </c>
      <c r="V268" s="34" t="s">
        <v>30</v>
      </c>
      <c r="W268" s="137" t="str">
        <f t="shared" si="124"/>
        <v>NC</v>
      </c>
      <c r="X268" s="57" t="str">
        <f t="shared" si="137"/>
        <v>NC</v>
      </c>
      <c r="Y268" s="57" t="str">
        <f t="shared" si="125"/>
        <v>NC</v>
      </c>
      <c r="Z268" s="57" t="str">
        <f t="shared" si="126"/>
        <v>NC</v>
      </c>
      <c r="AA268" s="57" t="str">
        <f t="shared" si="127"/>
        <v>NC</v>
      </c>
      <c r="AB268" s="57" t="str">
        <f t="shared" si="128"/>
        <v>NC</v>
      </c>
      <c r="AC268" s="57" t="str">
        <f t="shared" si="129"/>
        <v>NC</v>
      </c>
      <c r="AE268" s="123" t="str">
        <f t="shared" si="130"/>
        <v>NC</v>
      </c>
      <c r="AF268" s="123" t="str">
        <f t="shared" si="131"/>
        <v>NC</v>
      </c>
      <c r="AG268" s="123" t="str">
        <f t="shared" si="132"/>
        <v>NC</v>
      </c>
      <c r="AH268" s="123" t="str">
        <f t="shared" si="133"/>
        <v>NC</v>
      </c>
      <c r="AI268" s="123" t="str">
        <f t="shared" si="134"/>
        <v>NC</v>
      </c>
      <c r="AJ268" s="123" t="str">
        <f t="shared" si="135"/>
        <v>NC</v>
      </c>
      <c r="AK268" s="123" t="str">
        <f t="shared" si="136"/>
        <v>NC</v>
      </c>
      <c r="AL268" s="138"/>
      <c r="AM268" s="151">
        <f t="shared" si="123"/>
        <v>1.0561250966742352E-2</v>
      </c>
      <c r="AN268" s="152"/>
      <c r="AP268" s="141" t="s">
        <v>643</v>
      </c>
      <c r="AQ268" s="141" t="s">
        <v>643</v>
      </c>
      <c r="AS268" s="143" t="s">
        <v>1341</v>
      </c>
      <c r="AT268" s="143" t="s">
        <v>1342</v>
      </c>
      <c r="AU268" s="143">
        <v>867</v>
      </c>
    </row>
    <row r="269" spans="1:47" s="212" customFormat="1" ht="14.4" customHeight="1" x14ac:dyDescent="0.3">
      <c r="A269" s="117" t="s">
        <v>152</v>
      </c>
      <c r="B269" s="117" t="s">
        <v>1132</v>
      </c>
      <c r="C269" s="121" t="s">
        <v>559</v>
      </c>
      <c r="D269" s="116" t="s">
        <v>145</v>
      </c>
      <c r="E269" s="116"/>
      <c r="F269" s="121" t="s">
        <v>316</v>
      </c>
      <c r="G269" s="120"/>
      <c r="H269" s="120" t="s">
        <v>30</v>
      </c>
      <c r="I269" s="134">
        <v>36077635</v>
      </c>
      <c r="J269" s="131">
        <v>2012</v>
      </c>
      <c r="K269" s="154">
        <v>43770</v>
      </c>
      <c r="L269" s="133">
        <v>44166</v>
      </c>
      <c r="M269" s="134"/>
      <c r="N269" s="149" t="s">
        <v>596</v>
      </c>
      <c r="O269" s="136">
        <v>5726</v>
      </c>
      <c r="P269" s="57" t="s">
        <v>30</v>
      </c>
      <c r="Q269" s="57" t="s">
        <v>30</v>
      </c>
      <c r="R269" s="57">
        <v>43735</v>
      </c>
      <c r="S269" s="118" t="s">
        <v>30</v>
      </c>
      <c r="T269" s="57" t="s">
        <v>30</v>
      </c>
      <c r="U269" s="57" t="s">
        <v>30</v>
      </c>
      <c r="V269" s="34" t="s">
        <v>30</v>
      </c>
      <c r="W269" s="137" t="str">
        <f t="shared" si="124"/>
        <v>NC</v>
      </c>
      <c r="X269" s="57" t="str">
        <f t="shared" si="137"/>
        <v>NC</v>
      </c>
      <c r="Y269" s="57">
        <f t="shared" si="125"/>
        <v>44100</v>
      </c>
      <c r="Z269" s="57" t="str">
        <f t="shared" si="126"/>
        <v>NC</v>
      </c>
      <c r="AA269" s="57" t="str">
        <f t="shared" si="127"/>
        <v>NC</v>
      </c>
      <c r="AB269" s="57" t="str">
        <f t="shared" si="128"/>
        <v>NC</v>
      </c>
      <c r="AC269" s="57" t="str">
        <f t="shared" si="129"/>
        <v>NC</v>
      </c>
      <c r="AD269" s="124"/>
      <c r="AE269" s="123" t="str">
        <f t="shared" si="130"/>
        <v>NC</v>
      </c>
      <c r="AF269" s="123" t="str">
        <f t="shared" si="131"/>
        <v>NC</v>
      </c>
      <c r="AG269" s="123">
        <f t="shared" ca="1" si="132"/>
        <v>-1738</v>
      </c>
      <c r="AH269" s="123" t="str">
        <f t="shared" si="133"/>
        <v>NC</v>
      </c>
      <c r="AI269" s="123" t="str">
        <f t="shared" si="134"/>
        <v>NC</v>
      </c>
      <c r="AJ269" s="123" t="str">
        <f t="shared" si="135"/>
        <v>NC</v>
      </c>
      <c r="AK269" s="123" t="str">
        <f t="shared" si="136"/>
        <v>NC</v>
      </c>
      <c r="AL269" s="138"/>
      <c r="AM269" s="151">
        <f t="shared" si="123"/>
        <v>1.5913644607612742E-2</v>
      </c>
      <c r="AN269" s="140"/>
      <c r="AO269" s="124"/>
      <c r="AP269" s="141" t="s">
        <v>643</v>
      </c>
      <c r="AQ269" s="141" t="s">
        <v>643</v>
      </c>
      <c r="AR269" s="124"/>
      <c r="AS269" s="143" t="s">
        <v>1343</v>
      </c>
      <c r="AT269" s="143" t="s">
        <v>1344</v>
      </c>
      <c r="AU269" s="143" t="s">
        <v>1345</v>
      </c>
    </row>
    <row r="270" spans="1:47" s="138" customFormat="1" ht="14.4" customHeight="1" x14ac:dyDescent="0.3">
      <c r="A270" s="121" t="s">
        <v>114</v>
      </c>
      <c r="B270" s="117" t="s">
        <v>1133</v>
      </c>
      <c r="C270" s="121" t="s">
        <v>560</v>
      </c>
      <c r="D270" s="123" t="s">
        <v>49</v>
      </c>
      <c r="E270" s="123"/>
      <c r="F270" s="121" t="s">
        <v>317</v>
      </c>
      <c r="G270" s="120"/>
      <c r="H270" s="120" t="s">
        <v>30</v>
      </c>
      <c r="I270" s="145"/>
      <c r="J270" s="146">
        <v>2013</v>
      </c>
      <c r="K270" s="154"/>
      <c r="L270" s="133"/>
      <c r="M270" s="148"/>
      <c r="N270" s="149" t="s">
        <v>596</v>
      </c>
      <c r="O270" s="150"/>
      <c r="P270" s="57" t="s">
        <v>30</v>
      </c>
      <c r="Q270" s="57" t="s">
        <v>30</v>
      </c>
      <c r="R270" s="116" t="s">
        <v>30</v>
      </c>
      <c r="S270" s="118" t="s">
        <v>30</v>
      </c>
      <c r="T270" s="57" t="s">
        <v>30</v>
      </c>
      <c r="U270" s="57" t="s">
        <v>30</v>
      </c>
      <c r="V270" s="34" t="s">
        <v>30</v>
      </c>
      <c r="W270" s="137" t="str">
        <f t="shared" si="124"/>
        <v>NC</v>
      </c>
      <c r="X270" s="57" t="str">
        <f t="shared" si="137"/>
        <v>NC</v>
      </c>
      <c r="Y270" s="57" t="str">
        <f t="shared" si="125"/>
        <v>NC</v>
      </c>
      <c r="Z270" s="57" t="str">
        <f t="shared" si="126"/>
        <v>NC</v>
      </c>
      <c r="AA270" s="57" t="str">
        <f t="shared" si="127"/>
        <v>NC</v>
      </c>
      <c r="AB270" s="57" t="str">
        <f t="shared" si="128"/>
        <v>NC</v>
      </c>
      <c r="AC270" s="57" t="str">
        <f t="shared" si="129"/>
        <v>NC</v>
      </c>
      <c r="AD270" s="124"/>
      <c r="AE270" s="123" t="str">
        <f t="shared" si="130"/>
        <v>NC</v>
      </c>
      <c r="AF270" s="123" t="str">
        <f t="shared" si="131"/>
        <v>NC</v>
      </c>
      <c r="AG270" s="123" t="str">
        <f t="shared" si="132"/>
        <v>NC</v>
      </c>
      <c r="AH270" s="123" t="str">
        <f t="shared" si="133"/>
        <v>NC</v>
      </c>
      <c r="AI270" s="123" t="str">
        <f t="shared" si="134"/>
        <v>NC</v>
      </c>
      <c r="AJ270" s="123" t="str">
        <f t="shared" si="135"/>
        <v>NC</v>
      </c>
      <c r="AK270" s="123" t="str">
        <f t="shared" si="136"/>
        <v>NC</v>
      </c>
      <c r="AM270" s="151">
        <f t="shared" si="123"/>
        <v>0</v>
      </c>
      <c r="AN270" s="152"/>
      <c r="AO270" s="124"/>
      <c r="AP270" s="141" t="s">
        <v>643</v>
      </c>
      <c r="AQ270" s="141" t="s">
        <v>643</v>
      </c>
      <c r="AR270" s="124"/>
      <c r="AS270" s="143" t="s">
        <v>1277</v>
      </c>
      <c r="AT270" s="143" t="s">
        <v>953</v>
      </c>
      <c r="AU270" s="143" t="s">
        <v>954</v>
      </c>
    </row>
    <row r="271" spans="1:47" s="160" customFormat="1" ht="14.4" customHeight="1" x14ac:dyDescent="0.3">
      <c r="A271" s="121" t="s">
        <v>115</v>
      </c>
      <c r="B271" s="117" t="s">
        <v>1133</v>
      </c>
      <c r="C271" s="121" t="s">
        <v>560</v>
      </c>
      <c r="D271" s="123" t="s">
        <v>49</v>
      </c>
      <c r="E271" s="123"/>
      <c r="F271" s="121" t="s">
        <v>318</v>
      </c>
      <c r="G271" s="120"/>
      <c r="H271" s="120" t="s">
        <v>30</v>
      </c>
      <c r="I271" s="145"/>
      <c r="J271" s="146">
        <v>2013</v>
      </c>
      <c r="K271" s="154"/>
      <c r="L271" s="133"/>
      <c r="M271" s="148"/>
      <c r="N271" s="149" t="s">
        <v>596</v>
      </c>
      <c r="O271" s="150"/>
      <c r="P271" s="57" t="s">
        <v>30</v>
      </c>
      <c r="Q271" s="57" t="s">
        <v>30</v>
      </c>
      <c r="R271" s="116" t="s">
        <v>30</v>
      </c>
      <c r="S271" s="118" t="s">
        <v>30</v>
      </c>
      <c r="T271" s="57" t="s">
        <v>30</v>
      </c>
      <c r="U271" s="57" t="s">
        <v>30</v>
      </c>
      <c r="V271" s="34" t="s">
        <v>30</v>
      </c>
      <c r="W271" s="137" t="str">
        <f t="shared" si="124"/>
        <v>NC</v>
      </c>
      <c r="X271" s="57" t="str">
        <f t="shared" si="137"/>
        <v>NC</v>
      </c>
      <c r="Y271" s="57" t="str">
        <f t="shared" si="125"/>
        <v>NC</v>
      </c>
      <c r="Z271" s="57" t="str">
        <f t="shared" si="126"/>
        <v>NC</v>
      </c>
      <c r="AA271" s="57" t="str">
        <f t="shared" si="127"/>
        <v>NC</v>
      </c>
      <c r="AB271" s="57" t="str">
        <f t="shared" si="128"/>
        <v>NC</v>
      </c>
      <c r="AC271" s="57" t="str">
        <f t="shared" si="129"/>
        <v>NC</v>
      </c>
      <c r="AD271" s="124"/>
      <c r="AE271" s="123" t="str">
        <f t="shared" si="130"/>
        <v>NC</v>
      </c>
      <c r="AF271" s="123" t="str">
        <f t="shared" si="131"/>
        <v>NC</v>
      </c>
      <c r="AG271" s="123" t="str">
        <f t="shared" si="132"/>
        <v>NC</v>
      </c>
      <c r="AH271" s="123" t="str">
        <f t="shared" si="133"/>
        <v>NC</v>
      </c>
      <c r="AI271" s="123" t="str">
        <f t="shared" si="134"/>
        <v>NC</v>
      </c>
      <c r="AJ271" s="123" t="str">
        <f t="shared" si="135"/>
        <v>NC</v>
      </c>
      <c r="AK271" s="123" t="str">
        <f t="shared" si="136"/>
        <v>NC</v>
      </c>
      <c r="AL271" s="138"/>
      <c r="AM271" s="151">
        <f t="shared" si="123"/>
        <v>0</v>
      </c>
      <c r="AN271" s="152"/>
      <c r="AO271" s="124"/>
      <c r="AP271" s="141" t="s">
        <v>643</v>
      </c>
      <c r="AQ271" s="141" t="s">
        <v>643</v>
      </c>
      <c r="AR271" s="124"/>
      <c r="AS271" s="143" t="s">
        <v>1277</v>
      </c>
      <c r="AT271" s="143" t="s">
        <v>953</v>
      </c>
      <c r="AU271" s="143" t="s">
        <v>954</v>
      </c>
    </row>
    <row r="272" spans="1:47" s="160" customFormat="1" ht="14.4" customHeight="1" x14ac:dyDescent="0.3">
      <c r="A272" s="121" t="s">
        <v>116</v>
      </c>
      <c r="B272" s="117" t="s">
        <v>117</v>
      </c>
      <c r="C272" s="121" t="s">
        <v>561</v>
      </c>
      <c r="D272" s="123" t="s">
        <v>49</v>
      </c>
      <c r="E272" s="123"/>
      <c r="F272" s="121" t="s">
        <v>319</v>
      </c>
      <c r="G272" s="120"/>
      <c r="H272" s="120" t="s">
        <v>30</v>
      </c>
      <c r="I272" s="145"/>
      <c r="J272" s="146">
        <v>2016</v>
      </c>
      <c r="K272" s="154"/>
      <c r="L272" s="133"/>
      <c r="M272" s="148"/>
      <c r="N272" s="149" t="s">
        <v>596</v>
      </c>
      <c r="O272" s="150"/>
      <c r="P272" s="57" t="s">
        <v>30</v>
      </c>
      <c r="Q272" s="57" t="s">
        <v>30</v>
      </c>
      <c r="R272" s="116" t="s">
        <v>30</v>
      </c>
      <c r="S272" s="118" t="s">
        <v>30</v>
      </c>
      <c r="T272" s="57" t="s">
        <v>30</v>
      </c>
      <c r="U272" s="57" t="s">
        <v>30</v>
      </c>
      <c r="V272" s="34" t="s">
        <v>30</v>
      </c>
      <c r="W272" s="137" t="str">
        <f t="shared" si="124"/>
        <v>NC</v>
      </c>
      <c r="X272" s="57" t="str">
        <f t="shared" si="137"/>
        <v>NC</v>
      </c>
      <c r="Y272" s="57" t="str">
        <f t="shared" si="125"/>
        <v>NC</v>
      </c>
      <c r="Z272" s="57" t="str">
        <f t="shared" si="126"/>
        <v>NC</v>
      </c>
      <c r="AA272" s="57" t="str">
        <f t="shared" si="127"/>
        <v>NC</v>
      </c>
      <c r="AB272" s="57" t="str">
        <f t="shared" si="128"/>
        <v>NC</v>
      </c>
      <c r="AC272" s="57" t="str">
        <f t="shared" si="129"/>
        <v>NC</v>
      </c>
      <c r="AD272" s="124"/>
      <c r="AE272" s="123" t="str">
        <f t="shared" si="130"/>
        <v>NC</v>
      </c>
      <c r="AF272" s="123" t="str">
        <f t="shared" si="131"/>
        <v>NC</v>
      </c>
      <c r="AG272" s="123" t="str">
        <f t="shared" si="132"/>
        <v>NC</v>
      </c>
      <c r="AH272" s="123" t="str">
        <f t="shared" si="133"/>
        <v>NC</v>
      </c>
      <c r="AI272" s="123" t="str">
        <f t="shared" si="134"/>
        <v>NC</v>
      </c>
      <c r="AJ272" s="123" t="str">
        <f t="shared" si="135"/>
        <v>NC</v>
      </c>
      <c r="AK272" s="123" t="str">
        <f t="shared" si="136"/>
        <v>NC</v>
      </c>
      <c r="AL272" s="138"/>
      <c r="AM272" s="151">
        <f t="shared" si="123"/>
        <v>0</v>
      </c>
      <c r="AN272" s="152"/>
      <c r="AO272" s="124"/>
      <c r="AP272" s="141" t="s">
        <v>643</v>
      </c>
      <c r="AQ272" s="141" t="s">
        <v>643</v>
      </c>
      <c r="AR272" s="124"/>
      <c r="AS272" s="143"/>
      <c r="AT272" s="143" t="s">
        <v>117</v>
      </c>
      <c r="AU272" s="143"/>
    </row>
    <row r="273" spans="1:47" s="138" customFormat="1" ht="14.4" customHeight="1" x14ac:dyDescent="0.3">
      <c r="A273" s="121" t="s">
        <v>118</v>
      </c>
      <c r="B273" s="117" t="s">
        <v>119</v>
      </c>
      <c r="C273" s="121" t="s">
        <v>562</v>
      </c>
      <c r="D273" s="123" t="s">
        <v>49</v>
      </c>
      <c r="E273" s="123"/>
      <c r="F273" s="121" t="s">
        <v>30</v>
      </c>
      <c r="G273" s="120"/>
      <c r="H273" s="120" t="s">
        <v>30</v>
      </c>
      <c r="I273" s="145"/>
      <c r="J273" s="146"/>
      <c r="K273" s="154"/>
      <c r="L273" s="133"/>
      <c r="M273" s="148"/>
      <c r="N273" s="149" t="s">
        <v>596</v>
      </c>
      <c r="O273" s="150"/>
      <c r="P273" s="57" t="s">
        <v>30</v>
      </c>
      <c r="Q273" s="57" t="s">
        <v>30</v>
      </c>
      <c r="R273" s="116" t="s">
        <v>30</v>
      </c>
      <c r="S273" s="116" t="s">
        <v>30</v>
      </c>
      <c r="T273" s="57" t="s">
        <v>30</v>
      </c>
      <c r="U273" s="57" t="s">
        <v>30</v>
      </c>
      <c r="V273" s="34" t="s">
        <v>30</v>
      </c>
      <c r="W273" s="137" t="str">
        <f t="shared" si="124"/>
        <v>NC</v>
      </c>
      <c r="X273" s="57" t="str">
        <f t="shared" si="137"/>
        <v>NC</v>
      </c>
      <c r="Y273" s="57" t="str">
        <f t="shared" si="125"/>
        <v>NC</v>
      </c>
      <c r="Z273" s="57" t="str">
        <f t="shared" si="126"/>
        <v>NC</v>
      </c>
      <c r="AA273" s="57" t="str">
        <f t="shared" si="127"/>
        <v>NC</v>
      </c>
      <c r="AB273" s="57" t="str">
        <f t="shared" si="128"/>
        <v>NC</v>
      </c>
      <c r="AC273" s="57" t="str">
        <f t="shared" si="129"/>
        <v>NC</v>
      </c>
      <c r="AD273" s="124"/>
      <c r="AE273" s="123" t="str">
        <f t="shared" si="130"/>
        <v>NC</v>
      </c>
      <c r="AF273" s="123" t="str">
        <f t="shared" si="131"/>
        <v>NC</v>
      </c>
      <c r="AG273" s="123" t="str">
        <f t="shared" si="132"/>
        <v>NC</v>
      </c>
      <c r="AH273" s="123" t="str">
        <f t="shared" si="133"/>
        <v>NC</v>
      </c>
      <c r="AI273" s="123" t="str">
        <f t="shared" si="134"/>
        <v>NC</v>
      </c>
      <c r="AJ273" s="123" t="str">
        <f t="shared" si="135"/>
        <v>NC</v>
      </c>
      <c r="AK273" s="123" t="str">
        <f t="shared" si="136"/>
        <v>NC</v>
      </c>
      <c r="AM273" s="151">
        <f t="shared" si="123"/>
        <v>0</v>
      </c>
      <c r="AN273" s="152"/>
      <c r="AO273" s="124"/>
      <c r="AP273" s="141" t="s">
        <v>643</v>
      </c>
      <c r="AQ273" s="141" t="s">
        <v>643</v>
      </c>
      <c r="AR273" s="124"/>
      <c r="AS273" s="143"/>
      <c r="AT273" s="143"/>
      <c r="AU273" s="143"/>
    </row>
    <row r="274" spans="1:47" s="160" customFormat="1" ht="14.4" customHeight="1" x14ac:dyDescent="0.3">
      <c r="A274" s="121" t="s">
        <v>120</v>
      </c>
      <c r="B274" s="117" t="s">
        <v>1134</v>
      </c>
      <c r="C274" s="121" t="s">
        <v>563</v>
      </c>
      <c r="D274" s="123" t="s">
        <v>49</v>
      </c>
      <c r="E274" s="123"/>
      <c r="F274" s="121" t="s">
        <v>30</v>
      </c>
      <c r="G274" s="120"/>
      <c r="H274" s="120" t="s">
        <v>30</v>
      </c>
      <c r="I274" s="145"/>
      <c r="J274" s="146"/>
      <c r="K274" s="154"/>
      <c r="L274" s="133"/>
      <c r="M274" s="148"/>
      <c r="N274" s="149" t="s">
        <v>596</v>
      </c>
      <c r="O274" s="150"/>
      <c r="P274" s="57" t="s">
        <v>30</v>
      </c>
      <c r="Q274" s="57" t="s">
        <v>30</v>
      </c>
      <c r="R274" s="116" t="s">
        <v>30</v>
      </c>
      <c r="S274" s="118" t="s">
        <v>30</v>
      </c>
      <c r="T274" s="57" t="s">
        <v>30</v>
      </c>
      <c r="U274" s="57" t="s">
        <v>30</v>
      </c>
      <c r="V274" s="34" t="s">
        <v>30</v>
      </c>
      <c r="W274" s="137" t="str">
        <f t="shared" si="124"/>
        <v>NC</v>
      </c>
      <c r="X274" s="57" t="str">
        <f t="shared" si="137"/>
        <v>NC</v>
      </c>
      <c r="Y274" s="57" t="str">
        <f t="shared" si="125"/>
        <v>NC</v>
      </c>
      <c r="Z274" s="57" t="str">
        <f t="shared" si="126"/>
        <v>NC</v>
      </c>
      <c r="AA274" s="57" t="str">
        <f t="shared" si="127"/>
        <v>NC</v>
      </c>
      <c r="AB274" s="57" t="str">
        <f t="shared" si="128"/>
        <v>NC</v>
      </c>
      <c r="AC274" s="57" t="str">
        <f t="shared" si="129"/>
        <v>NC</v>
      </c>
      <c r="AD274" s="124"/>
      <c r="AE274" s="123" t="str">
        <f t="shared" si="130"/>
        <v>NC</v>
      </c>
      <c r="AF274" s="123" t="str">
        <f t="shared" si="131"/>
        <v>NC</v>
      </c>
      <c r="AG274" s="123" t="str">
        <f t="shared" si="132"/>
        <v>NC</v>
      </c>
      <c r="AH274" s="123" t="str">
        <f t="shared" si="133"/>
        <v>NC</v>
      </c>
      <c r="AI274" s="123" t="str">
        <f t="shared" si="134"/>
        <v>NC</v>
      </c>
      <c r="AJ274" s="123" t="str">
        <f t="shared" si="135"/>
        <v>NC</v>
      </c>
      <c r="AK274" s="123" t="str">
        <f t="shared" si="136"/>
        <v>NC</v>
      </c>
      <c r="AL274" s="138"/>
      <c r="AM274" s="151">
        <f t="shared" si="123"/>
        <v>0</v>
      </c>
      <c r="AN274" s="152"/>
      <c r="AO274" s="124"/>
      <c r="AP274" s="141" t="s">
        <v>643</v>
      </c>
      <c r="AQ274" s="141" t="s">
        <v>643</v>
      </c>
      <c r="AR274" s="124"/>
      <c r="AS274" s="143" t="s">
        <v>1346</v>
      </c>
      <c r="AT274" s="143" t="s">
        <v>955</v>
      </c>
      <c r="AU274" s="143" t="s">
        <v>956</v>
      </c>
    </row>
    <row r="275" spans="1:47" s="160" customFormat="1" ht="14.4" customHeight="1" x14ac:dyDescent="0.3">
      <c r="A275" s="121" t="s">
        <v>121</v>
      </c>
      <c r="B275" s="117" t="s">
        <v>1135</v>
      </c>
      <c r="C275" s="121" t="s">
        <v>563</v>
      </c>
      <c r="D275" s="123" t="s">
        <v>49</v>
      </c>
      <c r="E275" s="123"/>
      <c r="F275" s="121" t="s">
        <v>30</v>
      </c>
      <c r="G275" s="120"/>
      <c r="H275" s="120" t="s">
        <v>30</v>
      </c>
      <c r="I275" s="145"/>
      <c r="J275" s="146"/>
      <c r="K275" s="154"/>
      <c r="L275" s="133"/>
      <c r="M275" s="148"/>
      <c r="N275" s="149" t="s">
        <v>596</v>
      </c>
      <c r="O275" s="150"/>
      <c r="P275" s="57" t="s">
        <v>30</v>
      </c>
      <c r="Q275" s="57" t="s">
        <v>30</v>
      </c>
      <c r="R275" s="116" t="s">
        <v>30</v>
      </c>
      <c r="S275" s="118" t="s">
        <v>30</v>
      </c>
      <c r="T275" s="57" t="s">
        <v>30</v>
      </c>
      <c r="U275" s="57" t="s">
        <v>30</v>
      </c>
      <c r="V275" s="34" t="s">
        <v>30</v>
      </c>
      <c r="W275" s="137" t="str">
        <f t="shared" si="124"/>
        <v>NC</v>
      </c>
      <c r="X275" s="57" t="str">
        <f t="shared" si="137"/>
        <v>NC</v>
      </c>
      <c r="Y275" s="57" t="str">
        <f t="shared" si="125"/>
        <v>NC</v>
      </c>
      <c r="Z275" s="57" t="str">
        <f t="shared" si="126"/>
        <v>NC</v>
      </c>
      <c r="AA275" s="57" t="str">
        <f t="shared" si="127"/>
        <v>NC</v>
      </c>
      <c r="AB275" s="57" t="str">
        <f t="shared" si="128"/>
        <v>NC</v>
      </c>
      <c r="AC275" s="57" t="str">
        <f t="shared" si="129"/>
        <v>NC</v>
      </c>
      <c r="AD275" s="124"/>
      <c r="AE275" s="123" t="str">
        <f t="shared" si="130"/>
        <v>NC</v>
      </c>
      <c r="AF275" s="123" t="str">
        <f t="shared" si="131"/>
        <v>NC</v>
      </c>
      <c r="AG275" s="123" t="str">
        <f t="shared" si="132"/>
        <v>NC</v>
      </c>
      <c r="AH275" s="123" t="str">
        <f t="shared" si="133"/>
        <v>NC</v>
      </c>
      <c r="AI275" s="123" t="str">
        <f t="shared" si="134"/>
        <v>NC</v>
      </c>
      <c r="AJ275" s="123" t="str">
        <f t="shared" si="135"/>
        <v>NC</v>
      </c>
      <c r="AK275" s="123" t="str">
        <f t="shared" si="136"/>
        <v>NC</v>
      </c>
      <c r="AL275" s="138"/>
      <c r="AM275" s="151">
        <f t="shared" si="123"/>
        <v>0</v>
      </c>
      <c r="AN275" s="152"/>
      <c r="AO275" s="124"/>
      <c r="AP275" s="141" t="s">
        <v>643</v>
      </c>
      <c r="AQ275" s="141" t="s">
        <v>643</v>
      </c>
      <c r="AR275" s="124"/>
      <c r="AS275" s="143" t="s">
        <v>1346</v>
      </c>
      <c r="AT275" s="143" t="s">
        <v>955</v>
      </c>
      <c r="AU275" s="143" t="s">
        <v>957</v>
      </c>
    </row>
    <row r="276" spans="1:47" s="124" customFormat="1" ht="14.4" customHeight="1" x14ac:dyDescent="0.3">
      <c r="A276" s="117" t="s">
        <v>171</v>
      </c>
      <c r="B276" s="117" t="s">
        <v>170</v>
      </c>
      <c r="C276" s="121" t="s">
        <v>564</v>
      </c>
      <c r="D276" s="116" t="s">
        <v>145</v>
      </c>
      <c r="E276" s="116"/>
      <c r="F276" s="121" t="s">
        <v>321</v>
      </c>
      <c r="G276" s="120"/>
      <c r="H276" s="120" t="s">
        <v>30</v>
      </c>
      <c r="I276" s="134">
        <v>2080039.6469999999</v>
      </c>
      <c r="J276" s="131">
        <v>2016</v>
      </c>
      <c r="K276" s="154">
        <v>44136</v>
      </c>
      <c r="L276" s="133">
        <v>44013</v>
      </c>
      <c r="M276" s="134"/>
      <c r="N276" s="149" t="s">
        <v>596</v>
      </c>
      <c r="O276" s="136"/>
      <c r="P276" s="57" t="s">
        <v>30</v>
      </c>
      <c r="Q276" s="57" t="s">
        <v>30</v>
      </c>
      <c r="R276" s="116" t="s">
        <v>30</v>
      </c>
      <c r="S276" s="118" t="s">
        <v>30</v>
      </c>
      <c r="T276" s="57" t="s">
        <v>30</v>
      </c>
      <c r="U276" s="57" t="s">
        <v>30</v>
      </c>
      <c r="V276" s="34" t="s">
        <v>30</v>
      </c>
      <c r="W276" s="137" t="str">
        <f t="shared" si="124"/>
        <v>NC</v>
      </c>
      <c r="X276" s="57" t="str">
        <f t="shared" si="137"/>
        <v>NC</v>
      </c>
      <c r="Y276" s="57" t="str">
        <f t="shared" si="125"/>
        <v>NC</v>
      </c>
      <c r="Z276" s="57" t="str">
        <f t="shared" si="126"/>
        <v>NC</v>
      </c>
      <c r="AA276" s="57" t="str">
        <f t="shared" si="127"/>
        <v>NC</v>
      </c>
      <c r="AB276" s="57" t="str">
        <f t="shared" si="128"/>
        <v>NC</v>
      </c>
      <c r="AC276" s="57" t="str">
        <f t="shared" si="129"/>
        <v>NC</v>
      </c>
      <c r="AE276" s="123" t="str">
        <f t="shared" si="130"/>
        <v>NC</v>
      </c>
      <c r="AF276" s="123" t="str">
        <f t="shared" si="131"/>
        <v>NC</v>
      </c>
      <c r="AG276" s="123" t="str">
        <f t="shared" si="132"/>
        <v>NC</v>
      </c>
      <c r="AH276" s="123" t="str">
        <f t="shared" si="133"/>
        <v>NC</v>
      </c>
      <c r="AI276" s="123" t="str">
        <f t="shared" si="134"/>
        <v>NC</v>
      </c>
      <c r="AJ276" s="123" t="str">
        <f t="shared" si="135"/>
        <v>NC</v>
      </c>
      <c r="AK276" s="123" t="str">
        <f t="shared" si="136"/>
        <v>NC</v>
      </c>
      <c r="AL276" s="138"/>
      <c r="AM276" s="151">
        <f t="shared" si="123"/>
        <v>4.3838483599741409E-4</v>
      </c>
      <c r="AN276" s="140"/>
      <c r="AP276" s="141" t="s">
        <v>643</v>
      </c>
      <c r="AQ276" s="141" t="s">
        <v>643</v>
      </c>
      <c r="AS276" s="143" t="s">
        <v>1347</v>
      </c>
      <c r="AT276" s="143" t="s">
        <v>958</v>
      </c>
      <c r="AU276" s="143" t="s">
        <v>1348</v>
      </c>
    </row>
    <row r="277" spans="1:47" s="124" customFormat="1" ht="14.4" customHeight="1" x14ac:dyDescent="0.3">
      <c r="A277" s="117" t="s">
        <v>201</v>
      </c>
      <c r="B277" s="117" t="s">
        <v>169</v>
      </c>
      <c r="C277" s="121" t="s">
        <v>564</v>
      </c>
      <c r="D277" s="116" t="s">
        <v>145</v>
      </c>
      <c r="E277" s="116"/>
      <c r="F277" s="121" t="s">
        <v>320</v>
      </c>
      <c r="G277" s="120"/>
      <c r="H277" s="120" t="s">
        <v>30</v>
      </c>
      <c r="I277" s="134">
        <v>3098084.9109999998</v>
      </c>
      <c r="J277" s="131">
        <v>2016</v>
      </c>
      <c r="K277" s="154">
        <v>44136</v>
      </c>
      <c r="L277" s="133">
        <v>44013</v>
      </c>
      <c r="M277" s="134"/>
      <c r="N277" s="149" t="s">
        <v>596</v>
      </c>
      <c r="O277" s="136"/>
      <c r="P277" s="57" t="s">
        <v>30</v>
      </c>
      <c r="Q277" s="57" t="s">
        <v>30</v>
      </c>
      <c r="R277" s="116" t="s">
        <v>30</v>
      </c>
      <c r="S277" s="116" t="s">
        <v>30</v>
      </c>
      <c r="T277" s="57" t="s">
        <v>30</v>
      </c>
      <c r="U277" s="57" t="s">
        <v>30</v>
      </c>
      <c r="V277" s="34" t="s">
        <v>30</v>
      </c>
      <c r="W277" s="137" t="str">
        <f t="shared" si="124"/>
        <v>NC</v>
      </c>
      <c r="X277" s="57" t="str">
        <f t="shared" si="137"/>
        <v>NC</v>
      </c>
      <c r="Y277" s="57" t="str">
        <f t="shared" si="125"/>
        <v>NC</v>
      </c>
      <c r="Z277" s="57" t="str">
        <f t="shared" si="126"/>
        <v>NC</v>
      </c>
      <c r="AA277" s="57" t="str">
        <f t="shared" si="127"/>
        <v>NC</v>
      </c>
      <c r="AB277" s="57" t="str">
        <f t="shared" si="128"/>
        <v>NC</v>
      </c>
      <c r="AC277" s="57" t="str">
        <f t="shared" si="129"/>
        <v>NC</v>
      </c>
      <c r="AE277" s="123" t="str">
        <f t="shared" si="130"/>
        <v>NC</v>
      </c>
      <c r="AF277" s="123" t="str">
        <f t="shared" si="131"/>
        <v>NC</v>
      </c>
      <c r="AG277" s="123" t="str">
        <f t="shared" si="132"/>
        <v>NC</v>
      </c>
      <c r="AH277" s="123" t="str">
        <f t="shared" si="133"/>
        <v>NC</v>
      </c>
      <c r="AI277" s="123" t="str">
        <f t="shared" si="134"/>
        <v>NC</v>
      </c>
      <c r="AJ277" s="123" t="str">
        <f t="shared" si="135"/>
        <v>NC</v>
      </c>
      <c r="AK277" s="123" t="str">
        <f t="shared" si="136"/>
        <v>NC</v>
      </c>
      <c r="AL277" s="138"/>
      <c r="AM277" s="151">
        <f t="shared" si="123"/>
        <v>6.5294594147454648E-4</v>
      </c>
      <c r="AN277" s="140"/>
      <c r="AP277" s="141" t="s">
        <v>643</v>
      </c>
      <c r="AQ277" s="141" t="s">
        <v>643</v>
      </c>
      <c r="AS277" s="143" t="s">
        <v>1347</v>
      </c>
      <c r="AT277" s="143" t="s">
        <v>1349</v>
      </c>
      <c r="AU277" s="143" t="s">
        <v>1350</v>
      </c>
    </row>
    <row r="278" spans="1:47" s="124" customFormat="1" ht="14.4" customHeight="1" x14ac:dyDescent="0.3">
      <c r="A278" s="117" t="s">
        <v>894</v>
      </c>
      <c r="B278" s="117" t="s">
        <v>1493</v>
      </c>
      <c r="C278" s="121" t="s">
        <v>895</v>
      </c>
      <c r="D278" s="116" t="s">
        <v>145</v>
      </c>
      <c r="E278" s="116" t="s">
        <v>932</v>
      </c>
      <c r="F278" s="121" t="s">
        <v>1490</v>
      </c>
      <c r="G278" s="120"/>
      <c r="H278" s="120" t="s">
        <v>30</v>
      </c>
      <c r="I278" s="134">
        <v>56740000</v>
      </c>
      <c r="J278" s="131">
        <v>2019</v>
      </c>
      <c r="K278" s="154"/>
      <c r="L278" s="133">
        <v>43952</v>
      </c>
      <c r="M278" s="134"/>
      <c r="N278" s="149" t="s">
        <v>596</v>
      </c>
      <c r="O278" s="136"/>
      <c r="P278" s="57" t="s">
        <v>30</v>
      </c>
      <c r="Q278" s="57" t="s">
        <v>30</v>
      </c>
      <c r="R278" s="57" t="s">
        <v>30</v>
      </c>
      <c r="S278" s="34" t="s">
        <v>30</v>
      </c>
      <c r="T278" s="57" t="s">
        <v>30</v>
      </c>
      <c r="U278" s="57" t="s">
        <v>30</v>
      </c>
      <c r="V278" s="34" t="s">
        <v>30</v>
      </c>
      <c r="W278" s="137" t="str">
        <f t="shared" si="124"/>
        <v>NC</v>
      </c>
      <c r="X278" s="57" t="str">
        <f t="shared" si="137"/>
        <v>NC</v>
      </c>
      <c r="Y278" s="57" t="str">
        <f t="shared" si="125"/>
        <v>NC</v>
      </c>
      <c r="Z278" s="57" t="str">
        <f t="shared" si="126"/>
        <v>NC</v>
      </c>
      <c r="AA278" s="57" t="str">
        <f t="shared" si="127"/>
        <v>NC</v>
      </c>
      <c r="AB278" s="57" t="str">
        <f t="shared" si="128"/>
        <v>NC</v>
      </c>
      <c r="AC278" s="57" t="str">
        <f t="shared" si="129"/>
        <v>NC</v>
      </c>
      <c r="AE278" s="123" t="str">
        <f t="shared" si="130"/>
        <v>NC</v>
      </c>
      <c r="AF278" s="123" t="str">
        <f t="shared" si="131"/>
        <v>NC</v>
      </c>
      <c r="AG278" s="123" t="str">
        <f t="shared" si="132"/>
        <v>NC</v>
      </c>
      <c r="AH278" s="123" t="str">
        <f t="shared" si="133"/>
        <v>NC</v>
      </c>
      <c r="AI278" s="123" t="str">
        <f t="shared" si="134"/>
        <v>NC</v>
      </c>
      <c r="AJ278" s="123" t="str">
        <f t="shared" si="135"/>
        <v>NC</v>
      </c>
      <c r="AK278" s="123" t="str">
        <f t="shared" si="136"/>
        <v>NC</v>
      </c>
      <c r="AL278" s="138"/>
      <c r="AM278" s="151">
        <f t="shared" ref="AM278:AM309" si="138">I278*($AM$3-J278)/$I$4</f>
        <v>2.156433608732136E-3</v>
      </c>
      <c r="AN278" s="140"/>
      <c r="AP278" s="141" t="s">
        <v>643</v>
      </c>
      <c r="AQ278" s="141" t="s">
        <v>643</v>
      </c>
      <c r="AS278" s="143" t="s">
        <v>1491</v>
      </c>
      <c r="AT278" s="143" t="s">
        <v>1492</v>
      </c>
      <c r="AU278" s="143"/>
    </row>
    <row r="279" spans="1:47" s="124" customFormat="1" ht="14.4" customHeight="1" x14ac:dyDescent="0.3">
      <c r="A279" s="121" t="s">
        <v>197</v>
      </c>
      <c r="B279" s="117" t="s">
        <v>1459</v>
      </c>
      <c r="C279" s="121" t="s">
        <v>565</v>
      </c>
      <c r="D279" s="123" t="s">
        <v>145</v>
      </c>
      <c r="E279" s="123"/>
      <c r="F279" s="121" t="s">
        <v>324</v>
      </c>
      <c r="G279" s="120"/>
      <c r="H279" s="120" t="s">
        <v>30</v>
      </c>
      <c r="I279" s="145">
        <v>15742968</v>
      </c>
      <c r="J279" s="146">
        <v>2016</v>
      </c>
      <c r="K279" s="154">
        <v>44835</v>
      </c>
      <c r="L279" s="133">
        <v>44044</v>
      </c>
      <c r="M279" s="148"/>
      <c r="N279" s="149" t="s">
        <v>596</v>
      </c>
      <c r="O279" s="150">
        <v>6536</v>
      </c>
      <c r="P279" s="57" t="s">
        <v>30</v>
      </c>
      <c r="Q279" s="57" t="s">
        <v>30</v>
      </c>
      <c r="R279" s="116" t="s">
        <v>30</v>
      </c>
      <c r="S279" s="118" t="s">
        <v>30</v>
      </c>
      <c r="T279" s="57" t="s">
        <v>30</v>
      </c>
      <c r="U279" s="57" t="s">
        <v>30</v>
      </c>
      <c r="V279" s="34" t="s">
        <v>30</v>
      </c>
      <c r="W279" s="137" t="str">
        <f t="shared" si="124"/>
        <v>NC</v>
      </c>
      <c r="X279" s="57" t="str">
        <f t="shared" si="137"/>
        <v>NC</v>
      </c>
      <c r="Y279" s="57" t="str">
        <f t="shared" si="125"/>
        <v>NC</v>
      </c>
      <c r="Z279" s="57" t="str">
        <f t="shared" si="126"/>
        <v>NC</v>
      </c>
      <c r="AA279" s="57" t="str">
        <f t="shared" si="127"/>
        <v>NC</v>
      </c>
      <c r="AB279" s="57" t="str">
        <f t="shared" si="128"/>
        <v>NC</v>
      </c>
      <c r="AC279" s="57" t="str">
        <f t="shared" si="129"/>
        <v>NC</v>
      </c>
      <c r="AE279" s="123" t="str">
        <f t="shared" si="130"/>
        <v>NC</v>
      </c>
      <c r="AF279" s="123" t="str">
        <f t="shared" si="131"/>
        <v>NC</v>
      </c>
      <c r="AG279" s="123" t="str">
        <f t="shared" si="132"/>
        <v>NC</v>
      </c>
      <c r="AH279" s="123" t="str">
        <f t="shared" si="133"/>
        <v>NC</v>
      </c>
      <c r="AI279" s="123" t="str">
        <f t="shared" si="134"/>
        <v>NC</v>
      </c>
      <c r="AJ279" s="123" t="str">
        <f t="shared" si="135"/>
        <v>NC</v>
      </c>
      <c r="AK279" s="123" t="str">
        <f t="shared" si="136"/>
        <v>NC</v>
      </c>
      <c r="AL279" s="138"/>
      <c r="AM279" s="151">
        <f t="shared" si="138"/>
        <v>3.3179552393370988E-3</v>
      </c>
      <c r="AN279" s="152"/>
      <c r="AP279" s="141" t="s">
        <v>643</v>
      </c>
      <c r="AQ279" s="141" t="s">
        <v>643</v>
      </c>
      <c r="AS279" s="143" t="s">
        <v>1169</v>
      </c>
      <c r="AT279" s="143" t="s">
        <v>1351</v>
      </c>
      <c r="AU279" s="143" t="s">
        <v>1469</v>
      </c>
    </row>
    <row r="280" spans="1:47" s="124" customFormat="1" ht="14.4" customHeight="1" x14ac:dyDescent="0.3">
      <c r="A280" s="121" t="s">
        <v>153</v>
      </c>
      <c r="B280" s="117" t="s">
        <v>1460</v>
      </c>
      <c r="C280" s="121" t="s">
        <v>565</v>
      </c>
      <c r="D280" s="123" t="s">
        <v>145</v>
      </c>
      <c r="E280" s="123"/>
      <c r="F280" s="121" t="s">
        <v>325</v>
      </c>
      <c r="G280" s="120"/>
      <c r="H280" s="120" t="s">
        <v>30</v>
      </c>
      <c r="I280" s="145">
        <v>17645243.300000001</v>
      </c>
      <c r="J280" s="146">
        <v>2016</v>
      </c>
      <c r="K280" s="154">
        <v>45200</v>
      </c>
      <c r="L280" s="133">
        <v>43952</v>
      </c>
      <c r="M280" s="148"/>
      <c r="N280" s="149" t="s">
        <v>596</v>
      </c>
      <c r="O280" s="150">
        <v>4935</v>
      </c>
      <c r="P280" s="57" t="s">
        <v>30</v>
      </c>
      <c r="Q280" s="57" t="s">
        <v>30</v>
      </c>
      <c r="R280" s="116" t="s">
        <v>30</v>
      </c>
      <c r="S280" s="118" t="s">
        <v>30</v>
      </c>
      <c r="T280" s="57" t="s">
        <v>30</v>
      </c>
      <c r="U280" s="57" t="s">
        <v>30</v>
      </c>
      <c r="V280" s="34" t="s">
        <v>30</v>
      </c>
      <c r="W280" s="137" t="str">
        <f t="shared" si="124"/>
        <v>NC</v>
      </c>
      <c r="X280" s="57" t="str">
        <f t="shared" si="137"/>
        <v>NC</v>
      </c>
      <c r="Y280" s="57" t="str">
        <f t="shared" si="125"/>
        <v>NC</v>
      </c>
      <c r="Z280" s="57" t="str">
        <f t="shared" si="126"/>
        <v>NC</v>
      </c>
      <c r="AA280" s="57" t="str">
        <f t="shared" si="127"/>
        <v>NC</v>
      </c>
      <c r="AB280" s="57" t="str">
        <f t="shared" si="128"/>
        <v>NC</v>
      </c>
      <c r="AC280" s="57" t="str">
        <f t="shared" si="129"/>
        <v>NC</v>
      </c>
      <c r="AE280" s="123" t="str">
        <f t="shared" si="130"/>
        <v>NC</v>
      </c>
      <c r="AF280" s="123" t="str">
        <f t="shared" si="131"/>
        <v>NC</v>
      </c>
      <c r="AG280" s="123" t="str">
        <f t="shared" si="132"/>
        <v>NC</v>
      </c>
      <c r="AH280" s="123" t="str">
        <f t="shared" si="133"/>
        <v>NC</v>
      </c>
      <c r="AI280" s="123" t="str">
        <f t="shared" si="134"/>
        <v>NC</v>
      </c>
      <c r="AJ280" s="123" t="str">
        <f t="shared" si="135"/>
        <v>NC</v>
      </c>
      <c r="AK280" s="123" t="str">
        <f t="shared" si="136"/>
        <v>NC</v>
      </c>
      <c r="AL280" s="138"/>
      <c r="AM280" s="151">
        <f t="shared" si="138"/>
        <v>3.718874830756998E-3</v>
      </c>
      <c r="AN280" s="152"/>
      <c r="AP280" s="141" t="s">
        <v>643</v>
      </c>
      <c r="AQ280" s="141" t="s">
        <v>643</v>
      </c>
      <c r="AR280" s="212"/>
      <c r="AS280" s="143" t="s">
        <v>1169</v>
      </c>
      <c r="AT280" s="143" t="s">
        <v>1352</v>
      </c>
      <c r="AU280" s="143" t="s">
        <v>1470</v>
      </c>
    </row>
    <row r="281" spans="1:47" s="124" customFormat="1" ht="14.4" customHeight="1" x14ac:dyDescent="0.3">
      <c r="A281" s="116" t="s">
        <v>389</v>
      </c>
      <c r="B281" s="117" t="s">
        <v>1459</v>
      </c>
      <c r="C281" s="121" t="s">
        <v>565</v>
      </c>
      <c r="D281" s="116" t="s">
        <v>145</v>
      </c>
      <c r="E281" s="116"/>
      <c r="F281" s="117" t="s">
        <v>424</v>
      </c>
      <c r="G281" s="120"/>
      <c r="H281" s="120" t="s">
        <v>30</v>
      </c>
      <c r="I281" s="145">
        <v>17645243.300000001</v>
      </c>
      <c r="J281" s="120">
        <v>2016</v>
      </c>
      <c r="K281" s="154"/>
      <c r="L281" s="162">
        <v>44075</v>
      </c>
      <c r="M281" s="116"/>
      <c r="N281" s="149" t="s">
        <v>596</v>
      </c>
      <c r="O281" s="136">
        <v>5925</v>
      </c>
      <c r="P281" s="57" t="s">
        <v>30</v>
      </c>
      <c r="Q281" s="57" t="s">
        <v>30</v>
      </c>
      <c r="R281" s="57" t="s">
        <v>30</v>
      </c>
      <c r="S281" s="34" t="s">
        <v>30</v>
      </c>
      <c r="T281" s="57" t="s">
        <v>30</v>
      </c>
      <c r="U281" s="57" t="s">
        <v>30</v>
      </c>
      <c r="V281" s="34" t="s">
        <v>30</v>
      </c>
      <c r="W281" s="137" t="str">
        <f t="shared" si="124"/>
        <v>NC</v>
      </c>
      <c r="X281" s="57" t="str">
        <f t="shared" si="137"/>
        <v>NC</v>
      </c>
      <c r="Y281" s="57" t="str">
        <f t="shared" si="125"/>
        <v>NC</v>
      </c>
      <c r="Z281" s="57" t="str">
        <f t="shared" si="126"/>
        <v>NC</v>
      </c>
      <c r="AA281" s="57" t="str">
        <f t="shared" si="127"/>
        <v>NC</v>
      </c>
      <c r="AB281" s="57" t="str">
        <f t="shared" si="128"/>
        <v>NC</v>
      </c>
      <c r="AC281" s="57" t="str">
        <f t="shared" si="129"/>
        <v>NC</v>
      </c>
      <c r="AD281" s="138"/>
      <c r="AE281" s="123" t="str">
        <f t="shared" si="130"/>
        <v>NC</v>
      </c>
      <c r="AF281" s="123" t="str">
        <f t="shared" si="131"/>
        <v>NC</v>
      </c>
      <c r="AG281" s="123" t="str">
        <f t="shared" si="132"/>
        <v>NC</v>
      </c>
      <c r="AH281" s="123" t="str">
        <f t="shared" si="133"/>
        <v>NC</v>
      </c>
      <c r="AI281" s="123" t="str">
        <f t="shared" si="134"/>
        <v>NC</v>
      </c>
      <c r="AJ281" s="123" t="str">
        <f t="shared" si="135"/>
        <v>NC</v>
      </c>
      <c r="AK281" s="123" t="str">
        <f t="shared" si="136"/>
        <v>NC</v>
      </c>
      <c r="AL281" s="138"/>
      <c r="AM281" s="151">
        <f t="shared" si="138"/>
        <v>3.718874830756998E-3</v>
      </c>
      <c r="AN281" s="138"/>
      <c r="AO281" s="138"/>
      <c r="AP281" s="141" t="s">
        <v>643</v>
      </c>
      <c r="AQ281" s="141" t="s">
        <v>643</v>
      </c>
      <c r="AR281" s="138"/>
      <c r="AS281" s="143" t="s">
        <v>1169</v>
      </c>
      <c r="AT281" s="143" t="s">
        <v>1351</v>
      </c>
      <c r="AU281" s="143" t="s">
        <v>1469</v>
      </c>
    </row>
    <row r="282" spans="1:47" s="124" customFormat="1" ht="14.4" customHeight="1" x14ac:dyDescent="0.3">
      <c r="A282" s="121" t="s">
        <v>122</v>
      </c>
      <c r="B282" s="117" t="s">
        <v>1461</v>
      </c>
      <c r="C282" s="121" t="s">
        <v>565</v>
      </c>
      <c r="D282" s="123" t="s">
        <v>145</v>
      </c>
      <c r="E282" s="123"/>
      <c r="F282" s="121" t="s">
        <v>326</v>
      </c>
      <c r="G282" s="120"/>
      <c r="H282" s="120" t="s">
        <v>30</v>
      </c>
      <c r="I282" s="145">
        <v>13479916.35</v>
      </c>
      <c r="J282" s="146">
        <v>2016</v>
      </c>
      <c r="K282" s="154">
        <v>45200</v>
      </c>
      <c r="L282" s="133">
        <v>43983</v>
      </c>
      <c r="M282" s="148"/>
      <c r="N282" s="149" t="s">
        <v>596</v>
      </c>
      <c r="O282" s="150">
        <v>5610</v>
      </c>
      <c r="P282" s="57" t="s">
        <v>30</v>
      </c>
      <c r="Q282" s="57" t="s">
        <v>30</v>
      </c>
      <c r="R282" s="116" t="s">
        <v>30</v>
      </c>
      <c r="S282" s="118" t="s">
        <v>30</v>
      </c>
      <c r="T282" s="57" t="s">
        <v>30</v>
      </c>
      <c r="U282" s="57" t="s">
        <v>30</v>
      </c>
      <c r="V282" s="34" t="s">
        <v>30</v>
      </c>
      <c r="W282" s="137" t="str">
        <f t="shared" si="124"/>
        <v>NC</v>
      </c>
      <c r="X282" s="57" t="str">
        <f t="shared" si="137"/>
        <v>NC</v>
      </c>
      <c r="Y282" s="57" t="str">
        <f t="shared" si="125"/>
        <v>NC</v>
      </c>
      <c r="Z282" s="57" t="str">
        <f t="shared" si="126"/>
        <v>NC</v>
      </c>
      <c r="AA282" s="57" t="str">
        <f t="shared" si="127"/>
        <v>NC</v>
      </c>
      <c r="AB282" s="57" t="str">
        <f t="shared" si="128"/>
        <v>NC</v>
      </c>
      <c r="AC282" s="57" t="str">
        <f t="shared" si="129"/>
        <v>NC</v>
      </c>
      <c r="AE282" s="123" t="str">
        <f t="shared" si="130"/>
        <v>NC</v>
      </c>
      <c r="AF282" s="123" t="str">
        <f t="shared" si="131"/>
        <v>NC</v>
      </c>
      <c r="AG282" s="123" t="str">
        <f t="shared" si="132"/>
        <v>NC</v>
      </c>
      <c r="AH282" s="123" t="str">
        <f t="shared" si="133"/>
        <v>NC</v>
      </c>
      <c r="AI282" s="123" t="str">
        <f t="shared" si="134"/>
        <v>NC</v>
      </c>
      <c r="AJ282" s="123" t="str">
        <f t="shared" si="135"/>
        <v>NC</v>
      </c>
      <c r="AK282" s="123" t="str">
        <f t="shared" si="136"/>
        <v>NC</v>
      </c>
      <c r="AL282" s="138"/>
      <c r="AM282" s="151">
        <f t="shared" si="138"/>
        <v>2.8409991736823904E-3</v>
      </c>
      <c r="AN282" s="152"/>
      <c r="AP282" s="141" t="s">
        <v>643</v>
      </c>
      <c r="AQ282" s="141" t="s">
        <v>643</v>
      </c>
      <c r="AR282" s="160"/>
      <c r="AS282" s="143" t="s">
        <v>1169</v>
      </c>
      <c r="AT282" s="143" t="s">
        <v>1353</v>
      </c>
      <c r="AU282" s="143" t="s">
        <v>1471</v>
      </c>
    </row>
    <row r="283" spans="1:47" s="124" customFormat="1" ht="14.4" customHeight="1" x14ac:dyDescent="0.3">
      <c r="A283" s="117" t="s">
        <v>123</v>
      </c>
      <c r="B283" s="117" t="s">
        <v>1461</v>
      </c>
      <c r="C283" s="121" t="s">
        <v>565</v>
      </c>
      <c r="D283" s="116" t="s">
        <v>145</v>
      </c>
      <c r="E283" s="116"/>
      <c r="F283" s="121" t="s">
        <v>327</v>
      </c>
      <c r="G283" s="120"/>
      <c r="H283" s="120" t="s">
        <v>30</v>
      </c>
      <c r="I283" s="134">
        <v>13479916</v>
      </c>
      <c r="J283" s="131">
        <v>2016</v>
      </c>
      <c r="K283" s="154"/>
      <c r="L283" s="133">
        <v>43952</v>
      </c>
      <c r="M283" s="134"/>
      <c r="N283" s="149" t="s">
        <v>596</v>
      </c>
      <c r="O283" s="136">
        <v>6231</v>
      </c>
      <c r="P283" s="57" t="s">
        <v>30</v>
      </c>
      <c r="Q283" s="57" t="s">
        <v>30</v>
      </c>
      <c r="R283" s="116" t="s">
        <v>30</v>
      </c>
      <c r="S283" s="118" t="s">
        <v>30</v>
      </c>
      <c r="T283" s="57" t="s">
        <v>30</v>
      </c>
      <c r="U283" s="57" t="s">
        <v>30</v>
      </c>
      <c r="V283" s="34" t="s">
        <v>30</v>
      </c>
      <c r="W283" s="137" t="str">
        <f t="shared" si="124"/>
        <v>NC</v>
      </c>
      <c r="X283" s="57" t="str">
        <f t="shared" si="137"/>
        <v>NC</v>
      </c>
      <c r="Y283" s="57" t="str">
        <f t="shared" si="125"/>
        <v>NC</v>
      </c>
      <c r="Z283" s="57" t="str">
        <f t="shared" si="126"/>
        <v>NC</v>
      </c>
      <c r="AA283" s="57" t="str">
        <f t="shared" si="127"/>
        <v>NC</v>
      </c>
      <c r="AB283" s="57" t="str">
        <f t="shared" si="128"/>
        <v>NC</v>
      </c>
      <c r="AC283" s="57" t="str">
        <f t="shared" si="129"/>
        <v>NC</v>
      </c>
      <c r="AE283" s="123" t="str">
        <f t="shared" si="130"/>
        <v>NC</v>
      </c>
      <c r="AF283" s="123" t="str">
        <f t="shared" si="131"/>
        <v>NC</v>
      </c>
      <c r="AG283" s="123" t="str">
        <f t="shared" si="132"/>
        <v>NC</v>
      </c>
      <c r="AH283" s="123" t="str">
        <f t="shared" si="133"/>
        <v>NC</v>
      </c>
      <c r="AI283" s="123" t="str">
        <f t="shared" si="134"/>
        <v>NC</v>
      </c>
      <c r="AJ283" s="123" t="str">
        <f t="shared" si="135"/>
        <v>NC</v>
      </c>
      <c r="AK283" s="123" t="str">
        <f t="shared" si="136"/>
        <v>NC</v>
      </c>
      <c r="AL283" s="138"/>
      <c r="AM283" s="151">
        <f t="shared" si="138"/>
        <v>2.8409990999171174E-3</v>
      </c>
      <c r="AN283" s="152"/>
      <c r="AP283" s="141" t="s">
        <v>643</v>
      </c>
      <c r="AQ283" s="141" t="s">
        <v>643</v>
      </c>
      <c r="AR283" s="160"/>
      <c r="AS283" s="143" t="s">
        <v>1169</v>
      </c>
      <c r="AT283" s="143" t="s">
        <v>1353</v>
      </c>
      <c r="AU283" s="143" t="s">
        <v>1471</v>
      </c>
    </row>
    <row r="284" spans="1:47" s="138" customFormat="1" ht="14.4" customHeight="1" x14ac:dyDescent="0.3">
      <c r="A284" s="116" t="s">
        <v>390</v>
      </c>
      <c r="B284" s="117" t="s">
        <v>1462</v>
      </c>
      <c r="C284" s="121" t="s">
        <v>565</v>
      </c>
      <c r="D284" s="116" t="s">
        <v>145</v>
      </c>
      <c r="E284" s="116"/>
      <c r="F284" s="250" t="s">
        <v>391</v>
      </c>
      <c r="G284" s="120"/>
      <c r="H284" s="120" t="s">
        <v>30</v>
      </c>
      <c r="I284" s="134">
        <v>13479916</v>
      </c>
      <c r="J284" s="120">
        <v>2016</v>
      </c>
      <c r="K284" s="154"/>
      <c r="L284" s="133">
        <v>44105</v>
      </c>
      <c r="M284" s="116"/>
      <c r="N284" s="149" t="s">
        <v>596</v>
      </c>
      <c r="O284" s="136">
        <v>4272</v>
      </c>
      <c r="P284" s="57" t="s">
        <v>30</v>
      </c>
      <c r="Q284" s="57" t="s">
        <v>30</v>
      </c>
      <c r="R284" s="57" t="s">
        <v>30</v>
      </c>
      <c r="S284" s="34" t="s">
        <v>30</v>
      </c>
      <c r="T284" s="57" t="s">
        <v>30</v>
      </c>
      <c r="U284" s="57" t="s">
        <v>30</v>
      </c>
      <c r="V284" s="34" t="s">
        <v>30</v>
      </c>
      <c r="W284" s="137" t="str">
        <f t="shared" si="124"/>
        <v>NC</v>
      </c>
      <c r="X284" s="57" t="str">
        <f t="shared" si="137"/>
        <v>NC</v>
      </c>
      <c r="Y284" s="57" t="str">
        <f t="shared" si="125"/>
        <v>NC</v>
      </c>
      <c r="Z284" s="57" t="str">
        <f t="shared" si="126"/>
        <v>NC</v>
      </c>
      <c r="AA284" s="57" t="str">
        <f t="shared" si="127"/>
        <v>NC</v>
      </c>
      <c r="AB284" s="57" t="str">
        <f t="shared" si="128"/>
        <v>NC</v>
      </c>
      <c r="AC284" s="57" t="str">
        <f t="shared" si="129"/>
        <v>NC</v>
      </c>
      <c r="AE284" s="123" t="str">
        <f t="shared" si="130"/>
        <v>NC</v>
      </c>
      <c r="AF284" s="123" t="str">
        <f t="shared" si="131"/>
        <v>NC</v>
      </c>
      <c r="AG284" s="123" t="str">
        <f t="shared" si="132"/>
        <v>NC</v>
      </c>
      <c r="AH284" s="123" t="str">
        <f t="shared" si="133"/>
        <v>NC</v>
      </c>
      <c r="AI284" s="123" t="str">
        <f t="shared" si="134"/>
        <v>NC</v>
      </c>
      <c r="AJ284" s="123" t="str">
        <f t="shared" si="135"/>
        <v>NC</v>
      </c>
      <c r="AK284" s="123" t="str">
        <f t="shared" si="136"/>
        <v>NC</v>
      </c>
      <c r="AM284" s="151">
        <f t="shared" si="138"/>
        <v>2.8409990999171174E-3</v>
      </c>
      <c r="AP284" s="141" t="s">
        <v>643</v>
      </c>
      <c r="AQ284" s="141" t="s">
        <v>643</v>
      </c>
      <c r="AS284" s="143" t="s">
        <v>1169</v>
      </c>
      <c r="AT284" s="143" t="s">
        <v>1353</v>
      </c>
      <c r="AU284" s="143" t="s">
        <v>1471</v>
      </c>
    </row>
    <row r="285" spans="1:47" s="138" customFormat="1" ht="14.4" customHeight="1" x14ac:dyDescent="0.3">
      <c r="A285" s="121" t="s">
        <v>124</v>
      </c>
      <c r="B285" s="117" t="s">
        <v>1463</v>
      </c>
      <c r="C285" s="121" t="s">
        <v>565</v>
      </c>
      <c r="D285" s="123" t="s">
        <v>46</v>
      </c>
      <c r="E285" s="123"/>
      <c r="F285" s="121" t="s">
        <v>328</v>
      </c>
      <c r="G285" s="120"/>
      <c r="H285" s="120" t="s">
        <v>30</v>
      </c>
      <c r="I285" s="145">
        <v>11807226</v>
      </c>
      <c r="J285" s="146">
        <v>2016</v>
      </c>
      <c r="K285" s="154">
        <v>45200</v>
      </c>
      <c r="L285" s="133">
        <v>43952</v>
      </c>
      <c r="M285" s="148"/>
      <c r="N285" s="149" t="s">
        <v>596</v>
      </c>
      <c r="O285" s="150">
        <v>4840</v>
      </c>
      <c r="P285" s="57" t="s">
        <v>30</v>
      </c>
      <c r="Q285" s="57" t="s">
        <v>30</v>
      </c>
      <c r="R285" s="116" t="s">
        <v>30</v>
      </c>
      <c r="S285" s="118" t="s">
        <v>30</v>
      </c>
      <c r="T285" s="57" t="s">
        <v>30</v>
      </c>
      <c r="U285" s="57" t="s">
        <v>30</v>
      </c>
      <c r="V285" s="34" t="s">
        <v>30</v>
      </c>
      <c r="W285" s="137" t="str">
        <f t="shared" si="124"/>
        <v>NC</v>
      </c>
      <c r="X285" s="57" t="str">
        <f t="shared" si="137"/>
        <v>NC</v>
      </c>
      <c r="Y285" s="57" t="str">
        <f t="shared" si="125"/>
        <v>NC</v>
      </c>
      <c r="Z285" s="57" t="str">
        <f t="shared" si="126"/>
        <v>NC</v>
      </c>
      <c r="AA285" s="57" t="str">
        <f t="shared" si="127"/>
        <v>NC</v>
      </c>
      <c r="AB285" s="57" t="str">
        <f t="shared" si="128"/>
        <v>NC</v>
      </c>
      <c r="AC285" s="57" t="str">
        <f t="shared" si="129"/>
        <v>NC</v>
      </c>
      <c r="AD285" s="124"/>
      <c r="AE285" s="123" t="str">
        <f t="shared" si="130"/>
        <v>NC</v>
      </c>
      <c r="AF285" s="123" t="str">
        <f t="shared" si="131"/>
        <v>NC</v>
      </c>
      <c r="AG285" s="123" t="str">
        <f t="shared" si="132"/>
        <v>NC</v>
      </c>
      <c r="AH285" s="123" t="str">
        <f t="shared" si="133"/>
        <v>NC</v>
      </c>
      <c r="AI285" s="123" t="str">
        <f t="shared" si="134"/>
        <v>NC</v>
      </c>
      <c r="AJ285" s="123" t="str">
        <f t="shared" si="135"/>
        <v>NC</v>
      </c>
      <c r="AK285" s="123" t="str">
        <f t="shared" si="136"/>
        <v>NC</v>
      </c>
      <c r="AM285" s="151">
        <f t="shared" si="138"/>
        <v>2.4884664295028239E-3</v>
      </c>
      <c r="AN285" s="152"/>
      <c r="AO285" s="124"/>
      <c r="AP285" s="141" t="s">
        <v>643</v>
      </c>
      <c r="AQ285" s="141" t="s">
        <v>643</v>
      </c>
      <c r="AR285" s="160"/>
      <c r="AS285" s="143" t="s">
        <v>1169</v>
      </c>
      <c r="AT285" s="143" t="s">
        <v>1354</v>
      </c>
      <c r="AU285" s="143" t="s">
        <v>1472</v>
      </c>
    </row>
    <row r="286" spans="1:47" s="124" customFormat="1" ht="14.4" customHeight="1" x14ac:dyDescent="0.3">
      <c r="A286" s="117" t="s">
        <v>168</v>
      </c>
      <c r="B286" s="117" t="s">
        <v>1464</v>
      </c>
      <c r="C286" s="121" t="s">
        <v>565</v>
      </c>
      <c r="D286" s="116" t="s">
        <v>145</v>
      </c>
      <c r="E286" s="116"/>
      <c r="F286" s="121" t="s">
        <v>329</v>
      </c>
      <c r="G286" s="120"/>
      <c r="H286" s="120" t="s">
        <v>30</v>
      </c>
      <c r="I286" s="134">
        <v>8500000</v>
      </c>
      <c r="J286" s="131">
        <v>2017</v>
      </c>
      <c r="K286" s="154">
        <v>44866</v>
      </c>
      <c r="L286" s="133">
        <v>44105</v>
      </c>
      <c r="M286" s="134"/>
      <c r="N286" s="149" t="s">
        <v>596</v>
      </c>
      <c r="O286" s="136">
        <v>2061</v>
      </c>
      <c r="P286" s="57" t="s">
        <v>30</v>
      </c>
      <c r="Q286" s="57" t="s">
        <v>30</v>
      </c>
      <c r="R286" s="116" t="s">
        <v>30</v>
      </c>
      <c r="S286" s="118" t="s">
        <v>30</v>
      </c>
      <c r="T286" s="57" t="s">
        <v>30</v>
      </c>
      <c r="U286" s="57" t="s">
        <v>30</v>
      </c>
      <c r="V286" s="34" t="s">
        <v>30</v>
      </c>
      <c r="W286" s="137" t="str">
        <f t="shared" ref="W286:W317" si="139">IF(P286="NC","NC",IF(P286="","erreur",P286+365))</f>
        <v>NC</v>
      </c>
      <c r="X286" s="57" t="str">
        <f t="shared" si="137"/>
        <v>NC</v>
      </c>
      <c r="Y286" s="57" t="str">
        <f t="shared" ref="Y286:Y317" si="140">IF(R286="NC","NC",IF(R286="","erreur",R286+365))</f>
        <v>NC</v>
      </c>
      <c r="Z286" s="57" t="str">
        <f t="shared" ref="Z286:Z317" si="141">IF(S286="NC","NC",IF(S286="","erreur",S286+3650))</f>
        <v>NC</v>
      </c>
      <c r="AA286" s="57" t="str">
        <f t="shared" ref="AA286:AA317" si="142">IF(T286="NC","NC",IF(T286="","erreur",T286+365))</f>
        <v>NC</v>
      </c>
      <c r="AB286" s="57" t="str">
        <f t="shared" ref="AB286:AB317" si="143">IF(U286="NC","NC",IF(U286="","erreur",U286+365))</f>
        <v>NC</v>
      </c>
      <c r="AC286" s="57" t="str">
        <f t="shared" ref="AC286:AC317" si="144">IF(V286="NC","NC",IF(V286="","erreur",V286+730))</f>
        <v>NC</v>
      </c>
      <c r="AE286" s="123" t="str">
        <f t="shared" ref="AE286:AE317" si="145">IF(W286="NC","NC",IF(W286="erreur","erreur",W286-$F$3))</f>
        <v>NC</v>
      </c>
      <c r="AF286" s="123" t="str">
        <f t="shared" ref="AF286:AF317" si="146">IF(X286="NC","NC",IF(X286="erreur","erreur",X286-$F$3))</f>
        <v>NC</v>
      </c>
      <c r="AG286" s="123" t="str">
        <f t="shared" ref="AG286:AG317" si="147">IF(Y286="NC","NC",IF(Y286="erreur","erreur",Y286-$F$3))</f>
        <v>NC</v>
      </c>
      <c r="AH286" s="123" t="str">
        <f t="shared" ref="AH286:AH317" si="148">IF(Z286="NC","NC",IF(Z286="erreur","erreur",Z286-$F$3))</f>
        <v>NC</v>
      </c>
      <c r="AI286" s="123" t="str">
        <f t="shared" ref="AI286:AI317" si="149">IF(AA286="NC","NC",IF(AA286="erreur","erreur",AA286-$F$3))</f>
        <v>NC</v>
      </c>
      <c r="AJ286" s="123" t="str">
        <f t="shared" ref="AJ286:AJ317" si="150">IF(AB286="NC","NC",IF(AB286="erreur","erreur",AB286-$F$3))</f>
        <v>NC</v>
      </c>
      <c r="AK286" s="123" t="str">
        <f t="shared" ref="AK286:AK317" si="151">IF(AC286="NC","NC",IF(AC286="erreur","erreur",AC286-$F$3))</f>
        <v>NC</v>
      </c>
      <c r="AL286" s="138"/>
      <c r="AM286" s="151">
        <f t="shared" si="138"/>
        <v>1.3019772244856672E-3</v>
      </c>
      <c r="AN286" s="152"/>
      <c r="AP286" s="141" t="s">
        <v>643</v>
      </c>
      <c r="AQ286" s="141" t="s">
        <v>643</v>
      </c>
      <c r="AR286" s="160"/>
      <c r="AS286" s="143" t="s">
        <v>1169</v>
      </c>
      <c r="AT286" s="143" t="s">
        <v>1355</v>
      </c>
      <c r="AU286" s="143" t="s">
        <v>1473</v>
      </c>
    </row>
    <row r="287" spans="1:47" s="124" customFormat="1" ht="14.4" customHeight="1" x14ac:dyDescent="0.3">
      <c r="A287" s="121" t="s">
        <v>125</v>
      </c>
      <c r="B287" s="117" t="s">
        <v>1136</v>
      </c>
      <c r="C287" s="121" t="s">
        <v>565</v>
      </c>
      <c r="D287" s="123" t="s">
        <v>49</v>
      </c>
      <c r="E287" s="123"/>
      <c r="F287" s="121" t="s">
        <v>322</v>
      </c>
      <c r="G287" s="120"/>
      <c r="H287" s="120" t="s">
        <v>30</v>
      </c>
      <c r="I287" s="145"/>
      <c r="J287" s="146">
        <v>2014</v>
      </c>
      <c r="K287" s="154"/>
      <c r="L287" s="133"/>
      <c r="M287" s="148"/>
      <c r="N287" s="149" t="s">
        <v>596</v>
      </c>
      <c r="O287" s="150"/>
      <c r="P287" s="57" t="s">
        <v>30</v>
      </c>
      <c r="Q287" s="57" t="s">
        <v>30</v>
      </c>
      <c r="R287" s="116" t="s">
        <v>30</v>
      </c>
      <c r="S287" s="118" t="s">
        <v>30</v>
      </c>
      <c r="T287" s="57" t="s">
        <v>30</v>
      </c>
      <c r="U287" s="57" t="s">
        <v>30</v>
      </c>
      <c r="V287" s="34" t="s">
        <v>30</v>
      </c>
      <c r="W287" s="137" t="str">
        <f t="shared" si="139"/>
        <v>NC</v>
      </c>
      <c r="X287" s="57" t="str">
        <f t="shared" si="137"/>
        <v>NC</v>
      </c>
      <c r="Y287" s="57" t="str">
        <f t="shared" si="140"/>
        <v>NC</v>
      </c>
      <c r="Z287" s="57" t="str">
        <f t="shared" si="141"/>
        <v>NC</v>
      </c>
      <c r="AA287" s="57" t="str">
        <f t="shared" si="142"/>
        <v>NC</v>
      </c>
      <c r="AB287" s="57" t="str">
        <f t="shared" si="143"/>
        <v>NC</v>
      </c>
      <c r="AC287" s="57" t="str">
        <f t="shared" si="144"/>
        <v>NC</v>
      </c>
      <c r="AE287" s="123" t="str">
        <f t="shared" si="145"/>
        <v>NC</v>
      </c>
      <c r="AF287" s="123" t="str">
        <f t="shared" si="146"/>
        <v>NC</v>
      </c>
      <c r="AG287" s="123" t="str">
        <f t="shared" si="147"/>
        <v>NC</v>
      </c>
      <c r="AH287" s="123" t="str">
        <f t="shared" si="148"/>
        <v>NC</v>
      </c>
      <c r="AI287" s="123" t="str">
        <f t="shared" si="149"/>
        <v>NC</v>
      </c>
      <c r="AJ287" s="123" t="str">
        <f t="shared" si="150"/>
        <v>NC</v>
      </c>
      <c r="AK287" s="123" t="str">
        <f t="shared" si="151"/>
        <v>NC</v>
      </c>
      <c r="AL287" s="138"/>
      <c r="AM287" s="151">
        <f t="shared" si="138"/>
        <v>0</v>
      </c>
      <c r="AN287" s="152"/>
      <c r="AP287" s="141" t="s">
        <v>643</v>
      </c>
      <c r="AQ287" s="141" t="s">
        <v>643</v>
      </c>
      <c r="AS287" s="143" t="s">
        <v>1356</v>
      </c>
      <c r="AT287" s="143" t="s">
        <v>959</v>
      </c>
      <c r="AU287" s="143" t="s">
        <v>960</v>
      </c>
    </row>
    <row r="288" spans="1:47" s="124" customFormat="1" ht="14.4" customHeight="1" x14ac:dyDescent="0.3">
      <c r="A288" s="121" t="s">
        <v>126</v>
      </c>
      <c r="B288" s="117" t="s">
        <v>1136</v>
      </c>
      <c r="C288" s="121" t="s">
        <v>565</v>
      </c>
      <c r="D288" s="123" t="s">
        <v>49</v>
      </c>
      <c r="E288" s="123"/>
      <c r="F288" s="121" t="s">
        <v>323</v>
      </c>
      <c r="G288" s="120"/>
      <c r="H288" s="120" t="s">
        <v>30</v>
      </c>
      <c r="I288" s="145"/>
      <c r="J288" s="146">
        <v>2015</v>
      </c>
      <c r="K288" s="154"/>
      <c r="L288" s="133"/>
      <c r="M288" s="148"/>
      <c r="N288" s="149" t="s">
        <v>596</v>
      </c>
      <c r="O288" s="150"/>
      <c r="P288" s="57" t="s">
        <v>30</v>
      </c>
      <c r="Q288" s="57" t="s">
        <v>30</v>
      </c>
      <c r="R288" s="116" t="s">
        <v>30</v>
      </c>
      <c r="S288" s="118" t="s">
        <v>30</v>
      </c>
      <c r="T288" s="57" t="s">
        <v>30</v>
      </c>
      <c r="U288" s="57" t="s">
        <v>30</v>
      </c>
      <c r="V288" s="34" t="s">
        <v>30</v>
      </c>
      <c r="W288" s="137" t="str">
        <f t="shared" si="139"/>
        <v>NC</v>
      </c>
      <c r="X288" s="57" t="str">
        <f t="shared" si="137"/>
        <v>NC</v>
      </c>
      <c r="Y288" s="57" t="str">
        <f t="shared" si="140"/>
        <v>NC</v>
      </c>
      <c r="Z288" s="57" t="str">
        <f t="shared" si="141"/>
        <v>NC</v>
      </c>
      <c r="AA288" s="57" t="str">
        <f t="shared" si="142"/>
        <v>NC</v>
      </c>
      <c r="AB288" s="57" t="str">
        <f t="shared" si="143"/>
        <v>NC</v>
      </c>
      <c r="AC288" s="57" t="str">
        <f t="shared" si="144"/>
        <v>NC</v>
      </c>
      <c r="AE288" s="123" t="str">
        <f t="shared" si="145"/>
        <v>NC</v>
      </c>
      <c r="AF288" s="123" t="str">
        <f t="shared" si="146"/>
        <v>NC</v>
      </c>
      <c r="AG288" s="123" t="str">
        <f t="shared" si="147"/>
        <v>NC</v>
      </c>
      <c r="AH288" s="123" t="str">
        <f t="shared" si="148"/>
        <v>NC</v>
      </c>
      <c r="AI288" s="123" t="str">
        <f t="shared" si="149"/>
        <v>NC</v>
      </c>
      <c r="AJ288" s="123" t="str">
        <f t="shared" si="150"/>
        <v>NC</v>
      </c>
      <c r="AK288" s="123" t="str">
        <f t="shared" si="151"/>
        <v>NC</v>
      </c>
      <c r="AL288" s="138"/>
      <c r="AM288" s="151">
        <f t="shared" si="138"/>
        <v>0</v>
      </c>
      <c r="AN288" s="152"/>
      <c r="AP288" s="141" t="s">
        <v>643</v>
      </c>
      <c r="AQ288" s="141" t="s">
        <v>643</v>
      </c>
      <c r="AS288" s="143" t="s">
        <v>1356</v>
      </c>
      <c r="AT288" s="143" t="s">
        <v>959</v>
      </c>
      <c r="AU288" s="143" t="s">
        <v>960</v>
      </c>
    </row>
    <row r="289" spans="1:47" s="124" customFormat="1" ht="14.4" customHeight="1" x14ac:dyDescent="0.3">
      <c r="A289" s="121" t="s">
        <v>127</v>
      </c>
      <c r="B289" s="117" t="s">
        <v>1137</v>
      </c>
      <c r="C289" s="121" t="s">
        <v>566</v>
      </c>
      <c r="D289" s="123" t="s">
        <v>46</v>
      </c>
      <c r="E289" s="123"/>
      <c r="F289" s="121" t="s">
        <v>330</v>
      </c>
      <c r="G289" s="120"/>
      <c r="H289" s="120" t="s">
        <v>30</v>
      </c>
      <c r="I289" s="145">
        <v>42600000</v>
      </c>
      <c r="J289" s="146">
        <v>2012</v>
      </c>
      <c r="K289" s="147" t="s">
        <v>609</v>
      </c>
      <c r="L289" s="133">
        <v>43952</v>
      </c>
      <c r="M289" s="148"/>
      <c r="N289" s="149" t="s">
        <v>596</v>
      </c>
      <c r="O289" s="150">
        <v>11315</v>
      </c>
      <c r="P289" s="57" t="s">
        <v>30</v>
      </c>
      <c r="Q289" s="57" t="s">
        <v>30</v>
      </c>
      <c r="R289" s="116" t="s">
        <v>30</v>
      </c>
      <c r="S289" s="118" t="s">
        <v>30</v>
      </c>
      <c r="T289" s="57" t="s">
        <v>30</v>
      </c>
      <c r="U289" s="57" t="s">
        <v>30</v>
      </c>
      <c r="V289" s="34" t="s">
        <v>30</v>
      </c>
      <c r="W289" s="137" t="str">
        <f t="shared" si="139"/>
        <v>NC</v>
      </c>
      <c r="X289" s="57" t="str">
        <f t="shared" si="137"/>
        <v>NC</v>
      </c>
      <c r="Y289" s="57" t="str">
        <f t="shared" si="140"/>
        <v>NC</v>
      </c>
      <c r="Z289" s="57" t="str">
        <f t="shared" si="141"/>
        <v>NC</v>
      </c>
      <c r="AA289" s="57" t="str">
        <f t="shared" si="142"/>
        <v>NC</v>
      </c>
      <c r="AB289" s="57" t="str">
        <f t="shared" si="143"/>
        <v>NC</v>
      </c>
      <c r="AC289" s="57" t="str">
        <f t="shared" si="144"/>
        <v>NC</v>
      </c>
      <c r="AE289" s="123" t="str">
        <f t="shared" si="145"/>
        <v>NC</v>
      </c>
      <c r="AF289" s="123" t="str">
        <f t="shared" si="146"/>
        <v>NC</v>
      </c>
      <c r="AG289" s="123" t="str">
        <f t="shared" si="147"/>
        <v>NC</v>
      </c>
      <c r="AH289" s="123" t="str">
        <f t="shared" si="148"/>
        <v>NC</v>
      </c>
      <c r="AI289" s="123" t="str">
        <f t="shared" si="149"/>
        <v>NC</v>
      </c>
      <c r="AJ289" s="123" t="str">
        <f t="shared" si="150"/>
        <v>NC</v>
      </c>
      <c r="AK289" s="123" t="str">
        <f t="shared" si="151"/>
        <v>NC</v>
      </c>
      <c r="AL289" s="138"/>
      <c r="AM289" s="151">
        <f t="shared" si="138"/>
        <v>1.8790623617216118E-2</v>
      </c>
      <c r="AN289" s="152"/>
      <c r="AP289" s="141" t="s">
        <v>643</v>
      </c>
      <c r="AQ289" s="141" t="s">
        <v>643</v>
      </c>
      <c r="AS289" s="143" t="s">
        <v>1169</v>
      </c>
      <c r="AT289" s="143" t="s">
        <v>1357</v>
      </c>
      <c r="AU289" s="143" t="s">
        <v>1358</v>
      </c>
    </row>
    <row r="290" spans="1:47" s="138" customFormat="1" ht="14.4" customHeight="1" x14ac:dyDescent="0.3">
      <c r="A290" s="121" t="s">
        <v>128</v>
      </c>
      <c r="B290" s="117" t="s">
        <v>1138</v>
      </c>
      <c r="C290" s="121" t="s">
        <v>567</v>
      </c>
      <c r="D290" s="123" t="s">
        <v>49</v>
      </c>
      <c r="E290" s="123"/>
      <c r="F290" s="121" t="s">
        <v>331</v>
      </c>
      <c r="G290" s="120"/>
      <c r="H290" s="120" t="s">
        <v>30</v>
      </c>
      <c r="I290" s="145">
        <v>8527441</v>
      </c>
      <c r="J290" s="146">
        <v>2014</v>
      </c>
      <c r="K290" s="154">
        <v>43739</v>
      </c>
      <c r="L290" s="133">
        <v>43983</v>
      </c>
      <c r="M290" s="148"/>
      <c r="N290" s="149" t="s">
        <v>596</v>
      </c>
      <c r="O290" s="150"/>
      <c r="P290" s="57" t="s">
        <v>30</v>
      </c>
      <c r="Q290" s="57" t="s">
        <v>30</v>
      </c>
      <c r="R290" s="116" t="s">
        <v>30</v>
      </c>
      <c r="S290" s="118" t="s">
        <v>30</v>
      </c>
      <c r="T290" s="57" t="s">
        <v>30</v>
      </c>
      <c r="U290" s="57" t="s">
        <v>30</v>
      </c>
      <c r="V290" s="34" t="s">
        <v>30</v>
      </c>
      <c r="W290" s="137" t="str">
        <f t="shared" si="139"/>
        <v>NC</v>
      </c>
      <c r="X290" s="57" t="str">
        <f t="shared" si="137"/>
        <v>NC</v>
      </c>
      <c r="Y290" s="57" t="str">
        <f t="shared" si="140"/>
        <v>NC</v>
      </c>
      <c r="Z290" s="57" t="str">
        <f t="shared" si="141"/>
        <v>NC</v>
      </c>
      <c r="AA290" s="57" t="str">
        <f t="shared" si="142"/>
        <v>NC</v>
      </c>
      <c r="AB290" s="57" t="str">
        <f t="shared" si="143"/>
        <v>NC</v>
      </c>
      <c r="AC290" s="57" t="str">
        <f t="shared" si="144"/>
        <v>NC</v>
      </c>
      <c r="AD290" s="124"/>
      <c r="AE290" s="123" t="str">
        <f t="shared" si="145"/>
        <v>NC</v>
      </c>
      <c r="AF290" s="123" t="str">
        <f t="shared" si="146"/>
        <v>NC</v>
      </c>
      <c r="AG290" s="123" t="str">
        <f t="shared" si="147"/>
        <v>NC</v>
      </c>
      <c r="AH290" s="123" t="str">
        <f t="shared" si="148"/>
        <v>NC</v>
      </c>
      <c r="AI290" s="123" t="str">
        <f t="shared" si="149"/>
        <v>NC</v>
      </c>
      <c r="AJ290" s="123" t="str">
        <f t="shared" si="150"/>
        <v>NC</v>
      </c>
      <c r="AK290" s="123" t="str">
        <f t="shared" si="151"/>
        <v>NC</v>
      </c>
      <c r="AM290" s="151">
        <f t="shared" si="138"/>
        <v>2.7793163309474244E-3</v>
      </c>
      <c r="AN290" s="152"/>
      <c r="AO290" s="124"/>
      <c r="AP290" s="141" t="s">
        <v>643</v>
      </c>
      <c r="AQ290" s="141" t="s">
        <v>643</v>
      </c>
      <c r="AR290" s="124"/>
      <c r="AS290" s="143" t="s">
        <v>1359</v>
      </c>
      <c r="AT290" s="143" t="s">
        <v>1360</v>
      </c>
      <c r="AU290" s="143" t="s">
        <v>1361</v>
      </c>
    </row>
    <row r="291" spans="1:47" s="138" customFormat="1" ht="14.4" customHeight="1" x14ac:dyDescent="0.3">
      <c r="A291" s="121" t="s">
        <v>129</v>
      </c>
      <c r="B291" s="117" t="s">
        <v>1138</v>
      </c>
      <c r="C291" s="121" t="s">
        <v>567</v>
      </c>
      <c r="D291" s="123" t="s">
        <v>49</v>
      </c>
      <c r="E291" s="123"/>
      <c r="F291" s="121" t="s">
        <v>332</v>
      </c>
      <c r="G291" s="120"/>
      <c r="H291" s="120" t="s">
        <v>30</v>
      </c>
      <c r="I291" s="145">
        <v>8527441</v>
      </c>
      <c r="J291" s="146">
        <v>2014</v>
      </c>
      <c r="K291" s="154">
        <v>43739</v>
      </c>
      <c r="L291" s="133">
        <v>43983</v>
      </c>
      <c r="M291" s="148"/>
      <c r="N291" s="149" t="s">
        <v>596</v>
      </c>
      <c r="O291" s="150"/>
      <c r="P291" s="57" t="s">
        <v>30</v>
      </c>
      <c r="Q291" s="57" t="s">
        <v>30</v>
      </c>
      <c r="R291" s="116" t="s">
        <v>30</v>
      </c>
      <c r="S291" s="118" t="s">
        <v>30</v>
      </c>
      <c r="T291" s="57" t="s">
        <v>30</v>
      </c>
      <c r="U291" s="57" t="s">
        <v>30</v>
      </c>
      <c r="V291" s="34" t="s">
        <v>30</v>
      </c>
      <c r="W291" s="137" t="str">
        <f t="shared" si="139"/>
        <v>NC</v>
      </c>
      <c r="X291" s="57" t="str">
        <f t="shared" si="137"/>
        <v>NC</v>
      </c>
      <c r="Y291" s="57" t="str">
        <f t="shared" si="140"/>
        <v>NC</v>
      </c>
      <c r="Z291" s="57" t="str">
        <f t="shared" si="141"/>
        <v>NC</v>
      </c>
      <c r="AA291" s="57" t="str">
        <f t="shared" si="142"/>
        <v>NC</v>
      </c>
      <c r="AB291" s="57" t="str">
        <f t="shared" si="143"/>
        <v>NC</v>
      </c>
      <c r="AC291" s="57" t="str">
        <f t="shared" si="144"/>
        <v>NC</v>
      </c>
      <c r="AD291" s="124"/>
      <c r="AE291" s="123" t="str">
        <f t="shared" si="145"/>
        <v>NC</v>
      </c>
      <c r="AF291" s="123" t="str">
        <f t="shared" si="146"/>
        <v>NC</v>
      </c>
      <c r="AG291" s="123" t="str">
        <f t="shared" si="147"/>
        <v>NC</v>
      </c>
      <c r="AH291" s="123" t="str">
        <f t="shared" si="148"/>
        <v>NC</v>
      </c>
      <c r="AI291" s="123" t="str">
        <f t="shared" si="149"/>
        <v>NC</v>
      </c>
      <c r="AJ291" s="123" t="str">
        <f t="shared" si="150"/>
        <v>NC</v>
      </c>
      <c r="AK291" s="123" t="str">
        <f t="shared" si="151"/>
        <v>NC</v>
      </c>
      <c r="AM291" s="151">
        <f t="shared" si="138"/>
        <v>2.7793163309474244E-3</v>
      </c>
      <c r="AN291" s="152"/>
      <c r="AO291" s="124"/>
      <c r="AP291" s="141" t="s">
        <v>643</v>
      </c>
      <c r="AQ291" s="141" t="s">
        <v>643</v>
      </c>
      <c r="AR291" s="124"/>
      <c r="AS291" s="143" t="s">
        <v>1359</v>
      </c>
      <c r="AT291" s="143" t="s">
        <v>1360</v>
      </c>
      <c r="AU291" s="143" t="s">
        <v>1361</v>
      </c>
    </row>
    <row r="292" spans="1:47" s="138" customFormat="1" ht="14.4" customHeight="1" x14ac:dyDescent="0.3">
      <c r="A292" s="121" t="s">
        <v>130</v>
      </c>
      <c r="B292" s="117" t="s">
        <v>1138</v>
      </c>
      <c r="C292" s="121" t="s">
        <v>567</v>
      </c>
      <c r="D292" s="123" t="s">
        <v>49</v>
      </c>
      <c r="E292" s="123"/>
      <c r="F292" s="121" t="s">
        <v>333</v>
      </c>
      <c r="G292" s="120"/>
      <c r="H292" s="120" t="s">
        <v>30</v>
      </c>
      <c r="I292" s="145">
        <v>8527441</v>
      </c>
      <c r="J292" s="146">
        <v>2014</v>
      </c>
      <c r="K292" s="154">
        <v>43739</v>
      </c>
      <c r="L292" s="133">
        <v>43983</v>
      </c>
      <c r="M292" s="148"/>
      <c r="N292" s="149" t="s">
        <v>596</v>
      </c>
      <c r="O292" s="150"/>
      <c r="P292" s="57" t="s">
        <v>30</v>
      </c>
      <c r="Q292" s="57" t="s">
        <v>30</v>
      </c>
      <c r="R292" s="116" t="s">
        <v>30</v>
      </c>
      <c r="S292" s="118" t="s">
        <v>30</v>
      </c>
      <c r="T292" s="57" t="s">
        <v>30</v>
      </c>
      <c r="U292" s="57" t="s">
        <v>30</v>
      </c>
      <c r="V292" s="34" t="s">
        <v>30</v>
      </c>
      <c r="W292" s="137" t="str">
        <f t="shared" si="139"/>
        <v>NC</v>
      </c>
      <c r="X292" s="57" t="str">
        <f t="shared" si="137"/>
        <v>NC</v>
      </c>
      <c r="Y292" s="57" t="str">
        <f t="shared" si="140"/>
        <v>NC</v>
      </c>
      <c r="Z292" s="57" t="str">
        <f t="shared" si="141"/>
        <v>NC</v>
      </c>
      <c r="AA292" s="57" t="str">
        <f t="shared" si="142"/>
        <v>NC</v>
      </c>
      <c r="AB292" s="57" t="str">
        <f t="shared" si="143"/>
        <v>NC</v>
      </c>
      <c r="AC292" s="57" t="str">
        <f t="shared" si="144"/>
        <v>NC</v>
      </c>
      <c r="AD292" s="124"/>
      <c r="AE292" s="123" t="str">
        <f t="shared" si="145"/>
        <v>NC</v>
      </c>
      <c r="AF292" s="123" t="str">
        <f t="shared" si="146"/>
        <v>NC</v>
      </c>
      <c r="AG292" s="123" t="str">
        <f t="shared" si="147"/>
        <v>NC</v>
      </c>
      <c r="AH292" s="123" t="str">
        <f t="shared" si="148"/>
        <v>NC</v>
      </c>
      <c r="AI292" s="123" t="str">
        <f t="shared" si="149"/>
        <v>NC</v>
      </c>
      <c r="AJ292" s="123" t="str">
        <f t="shared" si="150"/>
        <v>NC</v>
      </c>
      <c r="AK292" s="123" t="str">
        <f t="shared" si="151"/>
        <v>NC</v>
      </c>
      <c r="AM292" s="151">
        <f t="shared" si="138"/>
        <v>2.7793163309474244E-3</v>
      </c>
      <c r="AN292" s="152"/>
      <c r="AO292" s="124"/>
      <c r="AP292" s="141" t="s">
        <v>643</v>
      </c>
      <c r="AQ292" s="141" t="s">
        <v>643</v>
      </c>
      <c r="AR292" s="124" t="s">
        <v>580</v>
      </c>
      <c r="AS292" s="143" t="s">
        <v>1359</v>
      </c>
      <c r="AT292" s="143" t="s">
        <v>1360</v>
      </c>
      <c r="AU292" s="143" t="s">
        <v>1361</v>
      </c>
    </row>
    <row r="293" spans="1:47" s="138" customFormat="1" ht="14.4" customHeight="1" x14ac:dyDescent="0.3">
      <c r="A293" s="121" t="s">
        <v>131</v>
      </c>
      <c r="B293" s="117" t="s">
        <v>1138</v>
      </c>
      <c r="C293" s="121" t="s">
        <v>567</v>
      </c>
      <c r="D293" s="123" t="s">
        <v>49</v>
      </c>
      <c r="E293" s="123"/>
      <c r="F293" s="121" t="s">
        <v>334</v>
      </c>
      <c r="G293" s="120"/>
      <c r="H293" s="120" t="s">
        <v>30</v>
      </c>
      <c r="I293" s="145">
        <v>8527441</v>
      </c>
      <c r="J293" s="146">
        <v>2014</v>
      </c>
      <c r="K293" s="154">
        <v>43739</v>
      </c>
      <c r="L293" s="133">
        <v>43983</v>
      </c>
      <c r="M293" s="148"/>
      <c r="N293" s="149" t="s">
        <v>596</v>
      </c>
      <c r="O293" s="150"/>
      <c r="P293" s="57" t="s">
        <v>30</v>
      </c>
      <c r="Q293" s="57" t="s">
        <v>30</v>
      </c>
      <c r="R293" s="116" t="s">
        <v>30</v>
      </c>
      <c r="S293" s="118" t="s">
        <v>30</v>
      </c>
      <c r="T293" s="57" t="s">
        <v>30</v>
      </c>
      <c r="U293" s="57" t="s">
        <v>30</v>
      </c>
      <c r="V293" s="34" t="s">
        <v>30</v>
      </c>
      <c r="W293" s="137" t="str">
        <f t="shared" si="139"/>
        <v>NC</v>
      </c>
      <c r="X293" s="57" t="str">
        <f t="shared" si="137"/>
        <v>NC</v>
      </c>
      <c r="Y293" s="57" t="str">
        <f t="shared" si="140"/>
        <v>NC</v>
      </c>
      <c r="Z293" s="57" t="str">
        <f t="shared" si="141"/>
        <v>NC</v>
      </c>
      <c r="AA293" s="57" t="str">
        <f t="shared" si="142"/>
        <v>NC</v>
      </c>
      <c r="AB293" s="57" t="str">
        <f t="shared" si="143"/>
        <v>NC</v>
      </c>
      <c r="AC293" s="57" t="str">
        <f t="shared" si="144"/>
        <v>NC</v>
      </c>
      <c r="AD293" s="124"/>
      <c r="AE293" s="123" t="str">
        <f t="shared" si="145"/>
        <v>NC</v>
      </c>
      <c r="AF293" s="123" t="str">
        <f t="shared" si="146"/>
        <v>NC</v>
      </c>
      <c r="AG293" s="123" t="str">
        <f t="shared" si="147"/>
        <v>NC</v>
      </c>
      <c r="AH293" s="123" t="str">
        <f t="shared" si="148"/>
        <v>NC</v>
      </c>
      <c r="AI293" s="123" t="str">
        <f t="shared" si="149"/>
        <v>NC</v>
      </c>
      <c r="AJ293" s="123" t="str">
        <f t="shared" si="150"/>
        <v>NC</v>
      </c>
      <c r="AK293" s="123" t="str">
        <f t="shared" si="151"/>
        <v>NC</v>
      </c>
      <c r="AM293" s="151">
        <f t="shared" si="138"/>
        <v>2.7793163309474244E-3</v>
      </c>
      <c r="AN293" s="152"/>
      <c r="AO293" s="124"/>
      <c r="AP293" s="141" t="s">
        <v>643</v>
      </c>
      <c r="AQ293" s="141" t="s">
        <v>643</v>
      </c>
      <c r="AR293" s="124"/>
      <c r="AS293" s="143" t="s">
        <v>1359</v>
      </c>
      <c r="AT293" s="143" t="s">
        <v>1360</v>
      </c>
      <c r="AU293" s="143" t="s">
        <v>1361</v>
      </c>
    </row>
    <row r="294" spans="1:47" s="124" customFormat="1" ht="14.4" customHeight="1" x14ac:dyDescent="0.3">
      <c r="A294" s="117" t="s">
        <v>150</v>
      </c>
      <c r="B294" s="117" t="s">
        <v>1465</v>
      </c>
      <c r="C294" s="121" t="s">
        <v>567</v>
      </c>
      <c r="D294" s="116" t="s">
        <v>46</v>
      </c>
      <c r="E294" s="116"/>
      <c r="F294" s="117" t="s">
        <v>636</v>
      </c>
      <c r="G294" s="120"/>
      <c r="H294" s="120" t="s">
        <v>30</v>
      </c>
      <c r="I294" s="134">
        <v>12000000</v>
      </c>
      <c r="J294" s="131">
        <v>2014</v>
      </c>
      <c r="K294" s="154">
        <v>44531</v>
      </c>
      <c r="L294" s="133">
        <v>43952</v>
      </c>
      <c r="M294" s="134"/>
      <c r="N294" s="149" t="s">
        <v>596</v>
      </c>
      <c r="O294" s="136">
        <v>8516</v>
      </c>
      <c r="P294" s="57" t="s">
        <v>30</v>
      </c>
      <c r="Q294" s="57" t="s">
        <v>30</v>
      </c>
      <c r="R294" s="116" t="s">
        <v>30</v>
      </c>
      <c r="S294" s="118" t="s">
        <v>30</v>
      </c>
      <c r="T294" s="57" t="s">
        <v>30</v>
      </c>
      <c r="U294" s="57" t="s">
        <v>30</v>
      </c>
      <c r="V294" s="34" t="s">
        <v>30</v>
      </c>
      <c r="W294" s="137" t="str">
        <f t="shared" si="139"/>
        <v>NC</v>
      </c>
      <c r="X294" s="57" t="str">
        <f t="shared" si="137"/>
        <v>NC</v>
      </c>
      <c r="Y294" s="57" t="str">
        <f t="shared" si="140"/>
        <v>NC</v>
      </c>
      <c r="Z294" s="57" t="str">
        <f t="shared" si="141"/>
        <v>NC</v>
      </c>
      <c r="AA294" s="57" t="str">
        <f t="shared" si="142"/>
        <v>NC</v>
      </c>
      <c r="AB294" s="57" t="str">
        <f t="shared" si="143"/>
        <v>NC</v>
      </c>
      <c r="AC294" s="57" t="str">
        <f t="shared" si="144"/>
        <v>NC</v>
      </c>
      <c r="AE294" s="123" t="str">
        <f t="shared" si="145"/>
        <v>NC</v>
      </c>
      <c r="AF294" s="123" t="str">
        <f t="shared" si="146"/>
        <v>NC</v>
      </c>
      <c r="AG294" s="123" t="str">
        <f t="shared" si="147"/>
        <v>NC</v>
      </c>
      <c r="AH294" s="123" t="str">
        <f t="shared" si="148"/>
        <v>NC</v>
      </c>
      <c r="AI294" s="123" t="str">
        <f t="shared" si="149"/>
        <v>NC</v>
      </c>
      <c r="AJ294" s="123" t="str">
        <f t="shared" si="150"/>
        <v>NC</v>
      </c>
      <c r="AK294" s="123" t="str">
        <f t="shared" si="151"/>
        <v>NC</v>
      </c>
      <c r="AL294" s="138"/>
      <c r="AM294" s="151">
        <f t="shared" si="138"/>
        <v>3.9111142453368006E-3</v>
      </c>
      <c r="AN294" s="140"/>
      <c r="AP294" s="141" t="s">
        <v>643</v>
      </c>
      <c r="AQ294" s="141" t="s">
        <v>643</v>
      </c>
      <c r="AS294" s="143" t="s">
        <v>1359</v>
      </c>
      <c r="AT294" s="143" t="s">
        <v>1362</v>
      </c>
      <c r="AU294" s="143" t="s">
        <v>1363</v>
      </c>
    </row>
    <row r="295" spans="1:47" s="138" customFormat="1" ht="14.4" customHeight="1" x14ac:dyDescent="0.3">
      <c r="A295" s="117" t="s">
        <v>498</v>
      </c>
      <c r="B295" s="117" t="s">
        <v>1139</v>
      </c>
      <c r="C295" s="117" t="s">
        <v>567</v>
      </c>
      <c r="D295" s="116" t="s">
        <v>46</v>
      </c>
      <c r="E295" s="116"/>
      <c r="F295" s="251" t="s">
        <v>688</v>
      </c>
      <c r="G295" s="120"/>
      <c r="H295" s="120" t="s">
        <v>30</v>
      </c>
      <c r="I295" s="153">
        <v>36500000</v>
      </c>
      <c r="J295" s="131">
        <v>2014</v>
      </c>
      <c r="K295" s="132"/>
      <c r="L295" s="133" t="s">
        <v>1022</v>
      </c>
      <c r="M295" s="134"/>
      <c r="N295" s="149" t="s">
        <v>596</v>
      </c>
      <c r="O295" s="136"/>
      <c r="P295" s="57" t="s">
        <v>30</v>
      </c>
      <c r="Q295" s="57" t="s">
        <v>30</v>
      </c>
      <c r="R295" s="116" t="s">
        <v>30</v>
      </c>
      <c r="S295" s="118" t="s">
        <v>30</v>
      </c>
      <c r="T295" s="57" t="s">
        <v>30</v>
      </c>
      <c r="U295" s="57" t="s">
        <v>30</v>
      </c>
      <c r="V295" s="34" t="s">
        <v>30</v>
      </c>
      <c r="W295" s="137" t="str">
        <f t="shared" si="139"/>
        <v>NC</v>
      </c>
      <c r="X295" s="57" t="str">
        <f t="shared" ref="X295:X325" si="152">IF(Q295="NC","NC",IF(Q295="","erreur",Q295+181))</f>
        <v>NC</v>
      </c>
      <c r="Y295" s="57" t="str">
        <f t="shared" si="140"/>
        <v>NC</v>
      </c>
      <c r="Z295" s="57" t="str">
        <f t="shared" si="141"/>
        <v>NC</v>
      </c>
      <c r="AA295" s="57" t="str">
        <f t="shared" si="142"/>
        <v>NC</v>
      </c>
      <c r="AB295" s="57" t="str">
        <f t="shared" si="143"/>
        <v>NC</v>
      </c>
      <c r="AC295" s="57" t="str">
        <f t="shared" si="144"/>
        <v>NC</v>
      </c>
      <c r="AE295" s="123" t="str">
        <f t="shared" si="145"/>
        <v>NC</v>
      </c>
      <c r="AF295" s="123" t="str">
        <f t="shared" si="146"/>
        <v>NC</v>
      </c>
      <c r="AG295" s="123" t="str">
        <f t="shared" si="147"/>
        <v>NC</v>
      </c>
      <c r="AH295" s="123" t="str">
        <f t="shared" si="148"/>
        <v>NC</v>
      </c>
      <c r="AI295" s="123" t="str">
        <f t="shared" si="149"/>
        <v>NC</v>
      </c>
      <c r="AJ295" s="123" t="str">
        <f t="shared" si="150"/>
        <v>NC</v>
      </c>
      <c r="AK295" s="123" t="str">
        <f t="shared" si="151"/>
        <v>NC</v>
      </c>
      <c r="AM295" s="151">
        <f t="shared" si="138"/>
        <v>1.1896305829566103E-2</v>
      </c>
      <c r="AN295" s="140"/>
      <c r="AP295" s="141" t="s">
        <v>643</v>
      </c>
      <c r="AQ295" s="141" t="s">
        <v>643</v>
      </c>
      <c r="AS295" s="142" t="s">
        <v>1169</v>
      </c>
      <c r="AT295" s="143" t="s">
        <v>1364</v>
      </c>
      <c r="AU295" s="143" t="s">
        <v>1365</v>
      </c>
    </row>
    <row r="296" spans="1:47" s="124" customFormat="1" ht="14.4" customHeight="1" x14ac:dyDescent="0.3">
      <c r="A296" s="117" t="s">
        <v>499</v>
      </c>
      <c r="B296" s="117" t="s">
        <v>1139</v>
      </c>
      <c r="C296" s="117" t="s">
        <v>567</v>
      </c>
      <c r="D296" s="116" t="s">
        <v>46</v>
      </c>
      <c r="E296" s="116"/>
      <c r="F296" s="117" t="s">
        <v>689</v>
      </c>
      <c r="G296" s="120"/>
      <c r="H296" s="120" t="s">
        <v>30</v>
      </c>
      <c r="I296" s="153">
        <v>36500000</v>
      </c>
      <c r="J296" s="131">
        <v>2014</v>
      </c>
      <c r="K296" s="132"/>
      <c r="L296" s="133" t="s">
        <v>1022</v>
      </c>
      <c r="M296" s="134"/>
      <c r="N296" s="149" t="s">
        <v>596</v>
      </c>
      <c r="O296" s="136"/>
      <c r="P296" s="57" t="s">
        <v>30</v>
      </c>
      <c r="Q296" s="57" t="s">
        <v>30</v>
      </c>
      <c r="R296" s="116" t="s">
        <v>30</v>
      </c>
      <c r="S296" s="118" t="s">
        <v>30</v>
      </c>
      <c r="T296" s="57" t="s">
        <v>30</v>
      </c>
      <c r="U296" s="57" t="s">
        <v>30</v>
      </c>
      <c r="V296" s="34" t="s">
        <v>30</v>
      </c>
      <c r="W296" s="137" t="str">
        <f t="shared" si="139"/>
        <v>NC</v>
      </c>
      <c r="X296" s="57" t="str">
        <f t="shared" si="152"/>
        <v>NC</v>
      </c>
      <c r="Y296" s="57" t="str">
        <f t="shared" si="140"/>
        <v>NC</v>
      </c>
      <c r="Z296" s="57" t="str">
        <f t="shared" si="141"/>
        <v>NC</v>
      </c>
      <c r="AA296" s="57" t="str">
        <f t="shared" si="142"/>
        <v>NC</v>
      </c>
      <c r="AB296" s="57" t="str">
        <f t="shared" si="143"/>
        <v>NC</v>
      </c>
      <c r="AC296" s="57" t="str">
        <f t="shared" si="144"/>
        <v>NC</v>
      </c>
      <c r="AD296" s="138"/>
      <c r="AE296" s="123" t="str">
        <f t="shared" si="145"/>
        <v>NC</v>
      </c>
      <c r="AF296" s="123" t="str">
        <f t="shared" si="146"/>
        <v>NC</v>
      </c>
      <c r="AG296" s="123" t="str">
        <f t="shared" si="147"/>
        <v>NC</v>
      </c>
      <c r="AH296" s="123" t="str">
        <f t="shared" si="148"/>
        <v>NC</v>
      </c>
      <c r="AI296" s="123" t="str">
        <f t="shared" si="149"/>
        <v>NC</v>
      </c>
      <c r="AJ296" s="123" t="str">
        <f t="shared" si="150"/>
        <v>NC</v>
      </c>
      <c r="AK296" s="123" t="str">
        <f t="shared" si="151"/>
        <v>NC</v>
      </c>
      <c r="AL296" s="138"/>
      <c r="AM296" s="151">
        <f t="shared" si="138"/>
        <v>1.1896305829566103E-2</v>
      </c>
      <c r="AN296" s="140"/>
      <c r="AO296" s="138"/>
      <c r="AP296" s="141" t="s">
        <v>643</v>
      </c>
      <c r="AQ296" s="141" t="s">
        <v>643</v>
      </c>
      <c r="AR296" s="138"/>
      <c r="AS296" s="142" t="s">
        <v>1169</v>
      </c>
      <c r="AT296" s="143" t="s">
        <v>1364</v>
      </c>
      <c r="AU296" s="143" t="s">
        <v>1365</v>
      </c>
    </row>
    <row r="297" spans="1:47" s="124" customFormat="1" ht="14.4" customHeight="1" x14ac:dyDescent="0.3">
      <c r="A297" s="121" t="s">
        <v>132</v>
      </c>
      <c r="B297" s="121" t="s">
        <v>1466</v>
      </c>
      <c r="C297" s="121" t="s">
        <v>568</v>
      </c>
      <c r="D297" s="123" t="s">
        <v>49</v>
      </c>
      <c r="E297" s="123"/>
      <c r="F297" s="121" t="s">
        <v>335</v>
      </c>
      <c r="G297" s="120"/>
      <c r="H297" s="120" t="s">
        <v>30</v>
      </c>
      <c r="I297" s="145">
        <v>13500000</v>
      </c>
      <c r="J297" s="146">
        <v>2018</v>
      </c>
      <c r="K297" s="154">
        <v>45017</v>
      </c>
      <c r="L297" s="133">
        <v>44166</v>
      </c>
      <c r="M297" s="148"/>
      <c r="N297" s="149" t="s">
        <v>596</v>
      </c>
      <c r="O297" s="150"/>
      <c r="P297" s="57" t="s">
        <v>30</v>
      </c>
      <c r="Q297" s="57" t="s">
        <v>30</v>
      </c>
      <c r="R297" s="116" t="s">
        <v>30</v>
      </c>
      <c r="S297" s="118" t="s">
        <v>30</v>
      </c>
      <c r="T297" s="57" t="s">
        <v>30</v>
      </c>
      <c r="U297" s="57" t="s">
        <v>30</v>
      </c>
      <c r="V297" s="34" t="s">
        <v>30</v>
      </c>
      <c r="W297" s="137" t="str">
        <f t="shared" si="139"/>
        <v>NC</v>
      </c>
      <c r="X297" s="57" t="str">
        <f t="shared" si="152"/>
        <v>NC</v>
      </c>
      <c r="Y297" s="57" t="str">
        <f t="shared" si="140"/>
        <v>NC</v>
      </c>
      <c r="Z297" s="57" t="str">
        <f t="shared" si="141"/>
        <v>NC</v>
      </c>
      <c r="AA297" s="57" t="str">
        <f t="shared" si="142"/>
        <v>NC</v>
      </c>
      <c r="AB297" s="57" t="str">
        <f t="shared" si="143"/>
        <v>NC</v>
      </c>
      <c r="AC297" s="57" t="str">
        <f t="shared" si="144"/>
        <v>NC</v>
      </c>
      <c r="AE297" s="123" t="str">
        <f t="shared" si="145"/>
        <v>NC</v>
      </c>
      <c r="AF297" s="123" t="str">
        <f t="shared" si="146"/>
        <v>NC</v>
      </c>
      <c r="AG297" s="123" t="str">
        <f t="shared" si="147"/>
        <v>NC</v>
      </c>
      <c r="AH297" s="123" t="str">
        <f t="shared" si="148"/>
        <v>NC</v>
      </c>
      <c r="AI297" s="123" t="str">
        <f t="shared" si="149"/>
        <v>NC</v>
      </c>
      <c r="AJ297" s="123" t="str">
        <f t="shared" si="150"/>
        <v>NC</v>
      </c>
      <c r="AK297" s="123" t="str">
        <f t="shared" si="151"/>
        <v>NC</v>
      </c>
      <c r="AL297" s="138"/>
      <c r="AM297" s="151">
        <f t="shared" si="138"/>
        <v>1.2904603980859947E-3</v>
      </c>
      <c r="AN297" s="152"/>
      <c r="AP297" s="141" t="s">
        <v>643</v>
      </c>
      <c r="AQ297" s="141" t="s">
        <v>643</v>
      </c>
      <c r="AS297" s="143" t="s">
        <v>1169</v>
      </c>
      <c r="AT297" s="143" t="s">
        <v>1366</v>
      </c>
      <c r="AU297" s="143" t="s">
        <v>1474</v>
      </c>
    </row>
    <row r="298" spans="1:47" s="124" customFormat="1" ht="14.4" customHeight="1" x14ac:dyDescent="0.3">
      <c r="A298" s="121" t="s">
        <v>24</v>
      </c>
      <c r="B298" s="117" t="s">
        <v>1140</v>
      </c>
      <c r="C298" s="121" t="s">
        <v>568</v>
      </c>
      <c r="D298" s="123" t="s">
        <v>46</v>
      </c>
      <c r="E298" s="123"/>
      <c r="F298" s="121" t="s">
        <v>336</v>
      </c>
      <c r="G298" s="120"/>
      <c r="H298" s="120" t="s">
        <v>30</v>
      </c>
      <c r="I298" s="153">
        <v>6831596</v>
      </c>
      <c r="J298" s="146">
        <v>2018</v>
      </c>
      <c r="K298" s="154">
        <v>45108</v>
      </c>
      <c r="L298" s="133">
        <v>43862</v>
      </c>
      <c r="M298" s="148"/>
      <c r="N298" s="149" t="s">
        <v>596</v>
      </c>
      <c r="O298" s="150">
        <v>632</v>
      </c>
      <c r="P298" s="57" t="s">
        <v>30</v>
      </c>
      <c r="Q298" s="57" t="s">
        <v>30</v>
      </c>
      <c r="R298" s="116" t="s">
        <v>30</v>
      </c>
      <c r="S298" s="118" t="s">
        <v>30</v>
      </c>
      <c r="T298" s="57" t="s">
        <v>30</v>
      </c>
      <c r="U298" s="57" t="s">
        <v>30</v>
      </c>
      <c r="V298" s="34" t="s">
        <v>30</v>
      </c>
      <c r="W298" s="137" t="str">
        <f t="shared" si="139"/>
        <v>NC</v>
      </c>
      <c r="X298" s="57" t="str">
        <f t="shared" si="152"/>
        <v>NC</v>
      </c>
      <c r="Y298" s="57" t="str">
        <f t="shared" si="140"/>
        <v>NC</v>
      </c>
      <c r="Z298" s="57" t="str">
        <f t="shared" si="141"/>
        <v>NC</v>
      </c>
      <c r="AA298" s="57" t="str">
        <f t="shared" si="142"/>
        <v>NC</v>
      </c>
      <c r="AB298" s="57" t="str">
        <f t="shared" si="143"/>
        <v>NC</v>
      </c>
      <c r="AC298" s="57" t="str">
        <f t="shared" si="144"/>
        <v>NC</v>
      </c>
      <c r="AE298" s="123" t="str">
        <f t="shared" si="145"/>
        <v>NC</v>
      </c>
      <c r="AF298" s="123" t="str">
        <f t="shared" si="146"/>
        <v>NC</v>
      </c>
      <c r="AG298" s="123" t="str">
        <f t="shared" si="147"/>
        <v>NC</v>
      </c>
      <c r="AH298" s="123" t="str">
        <f t="shared" si="148"/>
        <v>NC</v>
      </c>
      <c r="AI298" s="123" t="str">
        <f t="shared" si="149"/>
        <v>NC</v>
      </c>
      <c r="AJ298" s="123" t="str">
        <f t="shared" si="150"/>
        <v>NC</v>
      </c>
      <c r="AK298" s="123" t="str">
        <f t="shared" si="151"/>
        <v>NC</v>
      </c>
      <c r="AL298" s="138"/>
      <c r="AM298" s="151">
        <f t="shared" si="138"/>
        <v>6.5302993286834741E-4</v>
      </c>
      <c r="AN298" s="152"/>
      <c r="AP298" s="141" t="s">
        <v>643</v>
      </c>
      <c r="AQ298" s="141" t="s">
        <v>643</v>
      </c>
      <c r="AS298" s="143" t="s">
        <v>1367</v>
      </c>
      <c r="AT298" s="143" t="s">
        <v>1360</v>
      </c>
      <c r="AU298" s="143"/>
    </row>
    <row r="299" spans="1:47" s="124" customFormat="1" ht="14.4" customHeight="1" x14ac:dyDescent="0.3">
      <c r="A299" s="121" t="s">
        <v>25</v>
      </c>
      <c r="B299" s="117" t="s">
        <v>1141</v>
      </c>
      <c r="C299" s="121" t="s">
        <v>568</v>
      </c>
      <c r="D299" s="123" t="s">
        <v>46</v>
      </c>
      <c r="E299" s="123"/>
      <c r="F299" s="121" t="s">
        <v>337</v>
      </c>
      <c r="G299" s="120"/>
      <c r="H299" s="120" t="s">
        <v>30</v>
      </c>
      <c r="I299" s="153">
        <v>8340000</v>
      </c>
      <c r="J299" s="146">
        <v>2018</v>
      </c>
      <c r="K299" s="154">
        <v>45108</v>
      </c>
      <c r="L299" s="133" t="s">
        <v>1022</v>
      </c>
      <c r="M299" s="148"/>
      <c r="N299" s="149" t="s">
        <v>596</v>
      </c>
      <c r="O299" s="150">
        <v>389</v>
      </c>
      <c r="P299" s="57" t="s">
        <v>30</v>
      </c>
      <c r="Q299" s="57" t="s">
        <v>30</v>
      </c>
      <c r="R299" s="116" t="s">
        <v>30</v>
      </c>
      <c r="S299" s="118" t="s">
        <v>30</v>
      </c>
      <c r="T299" s="57" t="s">
        <v>30</v>
      </c>
      <c r="U299" s="57" t="s">
        <v>30</v>
      </c>
      <c r="V299" s="34" t="s">
        <v>30</v>
      </c>
      <c r="W299" s="137" t="str">
        <f t="shared" si="139"/>
        <v>NC</v>
      </c>
      <c r="X299" s="57" t="str">
        <f t="shared" si="152"/>
        <v>NC</v>
      </c>
      <c r="Y299" s="57" t="str">
        <f t="shared" si="140"/>
        <v>NC</v>
      </c>
      <c r="Z299" s="57" t="str">
        <f t="shared" si="141"/>
        <v>NC</v>
      </c>
      <c r="AA299" s="57" t="str">
        <f t="shared" si="142"/>
        <v>NC</v>
      </c>
      <c r="AB299" s="57" t="str">
        <f t="shared" si="143"/>
        <v>NC</v>
      </c>
      <c r="AC299" s="57" t="str">
        <f t="shared" si="144"/>
        <v>NC</v>
      </c>
      <c r="AE299" s="123" t="str">
        <f t="shared" si="145"/>
        <v>NC</v>
      </c>
      <c r="AF299" s="123" t="str">
        <f t="shared" si="146"/>
        <v>NC</v>
      </c>
      <c r="AG299" s="123" t="str">
        <f t="shared" si="147"/>
        <v>NC</v>
      </c>
      <c r="AH299" s="123" t="str">
        <f t="shared" si="148"/>
        <v>NC</v>
      </c>
      <c r="AI299" s="123" t="str">
        <f t="shared" si="149"/>
        <v>NC</v>
      </c>
      <c r="AJ299" s="123" t="str">
        <f t="shared" si="150"/>
        <v>NC</v>
      </c>
      <c r="AK299" s="123" t="str">
        <f t="shared" si="151"/>
        <v>NC</v>
      </c>
      <c r="AL299" s="138"/>
      <c r="AM299" s="151">
        <f t="shared" si="138"/>
        <v>7.9721775703979231E-4</v>
      </c>
      <c r="AN299" s="152"/>
      <c r="AP299" s="141" t="s">
        <v>643</v>
      </c>
      <c r="AQ299" s="141" t="s">
        <v>643</v>
      </c>
      <c r="AS299" s="143" t="s">
        <v>1367</v>
      </c>
      <c r="AT299" s="143" t="s">
        <v>1368</v>
      </c>
      <c r="AU299" s="143"/>
    </row>
    <row r="300" spans="1:47" s="124" customFormat="1" ht="14.4" customHeight="1" x14ac:dyDescent="0.3">
      <c r="A300" s="121" t="s">
        <v>640</v>
      </c>
      <c r="B300" s="117" t="s">
        <v>1142</v>
      </c>
      <c r="C300" s="121" t="s">
        <v>629</v>
      </c>
      <c r="D300" s="123" t="s">
        <v>46</v>
      </c>
      <c r="E300" s="123"/>
      <c r="F300" s="121" t="s">
        <v>814</v>
      </c>
      <c r="G300" s="120"/>
      <c r="H300" s="120" t="s">
        <v>30</v>
      </c>
      <c r="I300" s="153">
        <v>36500000</v>
      </c>
      <c r="J300" s="146">
        <v>2018</v>
      </c>
      <c r="K300" s="154"/>
      <c r="L300" s="133">
        <v>43952</v>
      </c>
      <c r="M300" s="148"/>
      <c r="N300" s="149" t="s">
        <v>596</v>
      </c>
      <c r="O300" s="150"/>
      <c r="P300" s="57" t="s">
        <v>30</v>
      </c>
      <c r="Q300" s="57" t="s">
        <v>30</v>
      </c>
      <c r="R300" s="116" t="s">
        <v>30</v>
      </c>
      <c r="S300" s="118" t="s">
        <v>30</v>
      </c>
      <c r="T300" s="57" t="s">
        <v>30</v>
      </c>
      <c r="U300" s="57" t="s">
        <v>30</v>
      </c>
      <c r="V300" s="34" t="s">
        <v>30</v>
      </c>
      <c r="W300" s="137" t="str">
        <f t="shared" si="139"/>
        <v>NC</v>
      </c>
      <c r="X300" s="57" t="str">
        <f t="shared" si="152"/>
        <v>NC</v>
      </c>
      <c r="Y300" s="57" t="str">
        <f t="shared" si="140"/>
        <v>NC</v>
      </c>
      <c r="Z300" s="57" t="str">
        <f t="shared" si="141"/>
        <v>NC</v>
      </c>
      <c r="AA300" s="57" t="str">
        <f t="shared" si="142"/>
        <v>NC</v>
      </c>
      <c r="AB300" s="57" t="str">
        <f t="shared" si="143"/>
        <v>NC</v>
      </c>
      <c r="AC300" s="57" t="str">
        <f t="shared" si="144"/>
        <v>NC</v>
      </c>
      <c r="AE300" s="123" t="str">
        <f t="shared" si="145"/>
        <v>NC</v>
      </c>
      <c r="AF300" s="123" t="str">
        <f t="shared" si="146"/>
        <v>NC</v>
      </c>
      <c r="AG300" s="123" t="str">
        <f t="shared" si="147"/>
        <v>NC</v>
      </c>
      <c r="AH300" s="123" t="str">
        <f t="shared" si="148"/>
        <v>NC</v>
      </c>
      <c r="AI300" s="123" t="str">
        <f t="shared" si="149"/>
        <v>NC</v>
      </c>
      <c r="AJ300" s="123" t="str">
        <f t="shared" si="150"/>
        <v>NC</v>
      </c>
      <c r="AK300" s="123" t="str">
        <f t="shared" si="151"/>
        <v>NC</v>
      </c>
      <c r="AL300" s="138"/>
      <c r="AM300" s="151">
        <f t="shared" si="138"/>
        <v>3.4890225577880597E-3</v>
      </c>
      <c r="AN300" s="152"/>
      <c r="AP300" s="141" t="s">
        <v>643</v>
      </c>
      <c r="AQ300" s="141" t="s">
        <v>643</v>
      </c>
      <c r="AS300" s="143" t="s">
        <v>1169</v>
      </c>
      <c r="AT300" s="143" t="s">
        <v>959</v>
      </c>
      <c r="AU300" s="143" t="s">
        <v>1365</v>
      </c>
    </row>
    <row r="301" spans="1:47" s="124" customFormat="1" ht="14.4" customHeight="1" x14ac:dyDescent="0.3">
      <c r="A301" s="116" t="s">
        <v>628</v>
      </c>
      <c r="B301" s="117" t="s">
        <v>1467</v>
      </c>
      <c r="C301" s="117" t="s">
        <v>629</v>
      </c>
      <c r="D301" s="116" t="s">
        <v>46</v>
      </c>
      <c r="E301" s="116"/>
      <c r="F301" s="117" t="s">
        <v>738</v>
      </c>
      <c r="G301" s="120"/>
      <c r="H301" s="120" t="s">
        <v>30</v>
      </c>
      <c r="I301" s="134">
        <v>7764000</v>
      </c>
      <c r="J301" s="120">
        <v>2018</v>
      </c>
      <c r="K301" s="132"/>
      <c r="L301" s="158">
        <v>43952</v>
      </c>
      <c r="M301" s="116"/>
      <c r="N301" s="135" t="s">
        <v>596</v>
      </c>
      <c r="O301" s="116"/>
      <c r="P301" s="57" t="s">
        <v>30</v>
      </c>
      <c r="Q301" s="57" t="s">
        <v>30</v>
      </c>
      <c r="R301" s="57" t="s">
        <v>30</v>
      </c>
      <c r="S301" s="34" t="s">
        <v>30</v>
      </c>
      <c r="T301" s="57" t="s">
        <v>30</v>
      </c>
      <c r="U301" s="57" t="s">
        <v>30</v>
      </c>
      <c r="V301" s="34" t="s">
        <v>30</v>
      </c>
      <c r="W301" s="137" t="str">
        <f t="shared" si="139"/>
        <v>NC</v>
      </c>
      <c r="X301" s="57" t="str">
        <f t="shared" si="152"/>
        <v>NC</v>
      </c>
      <c r="Y301" s="57" t="str">
        <f t="shared" si="140"/>
        <v>NC</v>
      </c>
      <c r="Z301" s="57" t="str">
        <f t="shared" si="141"/>
        <v>NC</v>
      </c>
      <c r="AA301" s="57" t="str">
        <f t="shared" si="142"/>
        <v>NC</v>
      </c>
      <c r="AB301" s="57" t="str">
        <f t="shared" si="143"/>
        <v>NC</v>
      </c>
      <c r="AC301" s="57" t="str">
        <f t="shared" si="144"/>
        <v>NC</v>
      </c>
      <c r="AD301" s="138"/>
      <c r="AE301" s="123" t="str">
        <f t="shared" si="145"/>
        <v>NC</v>
      </c>
      <c r="AF301" s="123" t="str">
        <f t="shared" si="146"/>
        <v>NC</v>
      </c>
      <c r="AG301" s="123" t="str">
        <f t="shared" si="147"/>
        <v>NC</v>
      </c>
      <c r="AH301" s="123" t="str">
        <f t="shared" si="148"/>
        <v>NC</v>
      </c>
      <c r="AI301" s="123" t="str">
        <f t="shared" si="149"/>
        <v>NC</v>
      </c>
      <c r="AJ301" s="123" t="str">
        <f t="shared" si="150"/>
        <v>NC</v>
      </c>
      <c r="AK301" s="123" t="str">
        <f t="shared" si="151"/>
        <v>NC</v>
      </c>
      <c r="AL301" s="138"/>
      <c r="AM301" s="151">
        <f t="shared" si="138"/>
        <v>7.4215811338812314E-4</v>
      </c>
      <c r="AN301" s="138"/>
      <c r="AO301" s="138"/>
      <c r="AP301" s="141" t="s">
        <v>643</v>
      </c>
      <c r="AQ301" s="141" t="s">
        <v>643</v>
      </c>
      <c r="AR301" s="138"/>
      <c r="AS301" s="142" t="s">
        <v>1169</v>
      </c>
      <c r="AT301" s="143" t="s">
        <v>1355</v>
      </c>
      <c r="AU301" s="143" t="s">
        <v>1473</v>
      </c>
    </row>
    <row r="302" spans="1:47" s="138" customFormat="1" ht="14.4" customHeight="1" x14ac:dyDescent="0.3">
      <c r="A302" s="116" t="s">
        <v>824</v>
      </c>
      <c r="B302" s="116" t="s">
        <v>1468</v>
      </c>
      <c r="C302" s="117" t="s">
        <v>629</v>
      </c>
      <c r="D302" s="116" t="s">
        <v>145</v>
      </c>
      <c r="E302" s="116" t="s">
        <v>933</v>
      </c>
      <c r="F302" s="117" t="s">
        <v>972</v>
      </c>
      <c r="G302" s="120"/>
      <c r="H302" s="120" t="s">
        <v>30</v>
      </c>
      <c r="I302" s="134">
        <v>6990000</v>
      </c>
      <c r="J302" s="120">
        <v>2019</v>
      </c>
      <c r="K302" s="132"/>
      <c r="L302" s="158">
        <v>44013</v>
      </c>
      <c r="M302" s="116"/>
      <c r="N302" s="135" t="s">
        <v>596</v>
      </c>
      <c r="O302" s="116"/>
      <c r="P302" s="57" t="s">
        <v>30</v>
      </c>
      <c r="Q302" s="57" t="s">
        <v>30</v>
      </c>
      <c r="R302" s="57" t="s">
        <v>30</v>
      </c>
      <c r="S302" s="34" t="s">
        <v>30</v>
      </c>
      <c r="T302" s="57" t="s">
        <v>30</v>
      </c>
      <c r="U302" s="57" t="s">
        <v>30</v>
      </c>
      <c r="V302" s="34" t="s">
        <v>30</v>
      </c>
      <c r="W302" s="137" t="str">
        <f t="shared" si="139"/>
        <v>NC</v>
      </c>
      <c r="X302" s="57" t="str">
        <f t="shared" si="152"/>
        <v>NC</v>
      </c>
      <c r="Y302" s="57" t="str">
        <f t="shared" si="140"/>
        <v>NC</v>
      </c>
      <c r="Z302" s="57" t="str">
        <f t="shared" si="141"/>
        <v>NC</v>
      </c>
      <c r="AA302" s="57" t="str">
        <f t="shared" si="142"/>
        <v>NC</v>
      </c>
      <c r="AB302" s="57" t="str">
        <f t="shared" si="143"/>
        <v>NC</v>
      </c>
      <c r="AC302" s="57" t="str">
        <f t="shared" si="144"/>
        <v>NC</v>
      </c>
      <c r="AE302" s="123" t="str">
        <f t="shared" si="145"/>
        <v>NC</v>
      </c>
      <c r="AF302" s="123" t="str">
        <f t="shared" si="146"/>
        <v>NC</v>
      </c>
      <c r="AG302" s="123" t="str">
        <f t="shared" si="147"/>
        <v>NC</v>
      </c>
      <c r="AH302" s="123" t="str">
        <f t="shared" si="148"/>
        <v>NC</v>
      </c>
      <c r="AI302" s="123" t="str">
        <f t="shared" si="149"/>
        <v>NC</v>
      </c>
      <c r="AJ302" s="123" t="str">
        <f t="shared" si="150"/>
        <v>NC</v>
      </c>
      <c r="AK302" s="123" t="str">
        <f t="shared" si="151"/>
        <v>NC</v>
      </c>
      <c r="AM302" s="139">
        <f t="shared" si="138"/>
        <v>2.6565863456181937E-4</v>
      </c>
      <c r="AP302" s="141" t="s">
        <v>643</v>
      </c>
      <c r="AQ302" s="141" t="s">
        <v>643</v>
      </c>
      <c r="AS302" s="142" t="s">
        <v>1169</v>
      </c>
      <c r="AT302" s="143" t="s">
        <v>1475</v>
      </c>
      <c r="AU302" s="143" t="s">
        <v>1476</v>
      </c>
    </row>
    <row r="303" spans="1:47" s="138" customFormat="1" ht="14.4" customHeight="1" x14ac:dyDescent="0.3">
      <c r="A303" s="116" t="s">
        <v>825</v>
      </c>
      <c r="B303" s="116" t="s">
        <v>1468</v>
      </c>
      <c r="C303" s="117" t="s">
        <v>629</v>
      </c>
      <c r="D303" s="116" t="s">
        <v>145</v>
      </c>
      <c r="E303" s="116" t="s">
        <v>933</v>
      </c>
      <c r="F303" s="117" t="s">
        <v>973</v>
      </c>
      <c r="G303" s="120"/>
      <c r="H303" s="120" t="s">
        <v>30</v>
      </c>
      <c r="I303" s="134">
        <v>6990000</v>
      </c>
      <c r="J303" s="120">
        <v>2019</v>
      </c>
      <c r="K303" s="132"/>
      <c r="L303" s="158">
        <v>44013</v>
      </c>
      <c r="M303" s="116"/>
      <c r="N303" s="135" t="s">
        <v>596</v>
      </c>
      <c r="O303" s="116"/>
      <c r="P303" s="57" t="s">
        <v>30</v>
      </c>
      <c r="Q303" s="57" t="s">
        <v>30</v>
      </c>
      <c r="R303" s="57" t="s">
        <v>30</v>
      </c>
      <c r="S303" s="34" t="s">
        <v>30</v>
      </c>
      <c r="T303" s="57" t="s">
        <v>30</v>
      </c>
      <c r="U303" s="57" t="s">
        <v>30</v>
      </c>
      <c r="V303" s="34" t="s">
        <v>30</v>
      </c>
      <c r="W303" s="137" t="str">
        <f t="shared" si="139"/>
        <v>NC</v>
      </c>
      <c r="X303" s="57" t="str">
        <f t="shared" si="152"/>
        <v>NC</v>
      </c>
      <c r="Y303" s="57" t="str">
        <f t="shared" si="140"/>
        <v>NC</v>
      </c>
      <c r="Z303" s="57" t="str">
        <f t="shared" si="141"/>
        <v>NC</v>
      </c>
      <c r="AA303" s="57" t="str">
        <f t="shared" si="142"/>
        <v>NC</v>
      </c>
      <c r="AB303" s="57" t="str">
        <f t="shared" si="143"/>
        <v>NC</v>
      </c>
      <c r="AC303" s="57" t="str">
        <f t="shared" si="144"/>
        <v>NC</v>
      </c>
      <c r="AE303" s="123" t="str">
        <f t="shared" si="145"/>
        <v>NC</v>
      </c>
      <c r="AF303" s="123" t="str">
        <f t="shared" si="146"/>
        <v>NC</v>
      </c>
      <c r="AG303" s="123" t="str">
        <f t="shared" si="147"/>
        <v>NC</v>
      </c>
      <c r="AH303" s="123" t="str">
        <f t="shared" si="148"/>
        <v>NC</v>
      </c>
      <c r="AI303" s="123" t="str">
        <f t="shared" si="149"/>
        <v>NC</v>
      </c>
      <c r="AJ303" s="123" t="str">
        <f t="shared" si="150"/>
        <v>NC</v>
      </c>
      <c r="AK303" s="123" t="str">
        <f t="shared" si="151"/>
        <v>NC</v>
      </c>
      <c r="AM303" s="139">
        <f t="shared" si="138"/>
        <v>2.6565863456181937E-4</v>
      </c>
      <c r="AP303" s="141" t="s">
        <v>643</v>
      </c>
      <c r="AQ303" s="141" t="s">
        <v>643</v>
      </c>
      <c r="AS303" s="142" t="s">
        <v>1169</v>
      </c>
      <c r="AT303" s="143" t="s">
        <v>1475</v>
      </c>
      <c r="AU303" s="143" t="s">
        <v>1476</v>
      </c>
    </row>
    <row r="304" spans="1:47" s="138" customFormat="1" ht="14.4" customHeight="1" x14ac:dyDescent="0.3">
      <c r="A304" s="116" t="s">
        <v>392</v>
      </c>
      <c r="B304" s="116" t="s">
        <v>1143</v>
      </c>
      <c r="C304" s="121" t="s">
        <v>569</v>
      </c>
      <c r="D304" s="116" t="s">
        <v>145</v>
      </c>
      <c r="E304" s="116"/>
      <c r="F304" s="117" t="s">
        <v>422</v>
      </c>
      <c r="G304" s="120"/>
      <c r="H304" s="120" t="s">
        <v>30</v>
      </c>
      <c r="I304" s="134">
        <v>8250000</v>
      </c>
      <c r="J304" s="120">
        <v>2017</v>
      </c>
      <c r="K304" s="154"/>
      <c r="L304" s="162">
        <v>44166</v>
      </c>
      <c r="M304" s="116"/>
      <c r="N304" s="149" t="s">
        <v>596</v>
      </c>
      <c r="O304" s="136">
        <v>311</v>
      </c>
      <c r="P304" s="57" t="s">
        <v>30</v>
      </c>
      <c r="Q304" s="57" t="s">
        <v>30</v>
      </c>
      <c r="R304" s="57" t="s">
        <v>30</v>
      </c>
      <c r="S304" s="34" t="s">
        <v>30</v>
      </c>
      <c r="T304" s="57" t="s">
        <v>30</v>
      </c>
      <c r="U304" s="57" t="s">
        <v>30</v>
      </c>
      <c r="V304" s="34" t="s">
        <v>30</v>
      </c>
      <c r="W304" s="137" t="str">
        <f t="shared" si="139"/>
        <v>NC</v>
      </c>
      <c r="X304" s="57" t="str">
        <f t="shared" si="152"/>
        <v>NC</v>
      </c>
      <c r="Y304" s="57" t="str">
        <f t="shared" si="140"/>
        <v>NC</v>
      </c>
      <c r="Z304" s="57" t="str">
        <f t="shared" si="141"/>
        <v>NC</v>
      </c>
      <c r="AA304" s="57" t="str">
        <f t="shared" si="142"/>
        <v>NC</v>
      </c>
      <c r="AB304" s="57" t="str">
        <f t="shared" si="143"/>
        <v>NC</v>
      </c>
      <c r="AC304" s="57" t="str">
        <f t="shared" si="144"/>
        <v>NC</v>
      </c>
      <c r="AE304" s="123" t="str">
        <f t="shared" si="145"/>
        <v>NC</v>
      </c>
      <c r="AF304" s="123" t="str">
        <f t="shared" si="146"/>
        <v>NC</v>
      </c>
      <c r="AG304" s="123" t="str">
        <f t="shared" si="147"/>
        <v>NC</v>
      </c>
      <c r="AH304" s="123" t="str">
        <f t="shared" si="148"/>
        <v>NC</v>
      </c>
      <c r="AI304" s="123" t="str">
        <f t="shared" si="149"/>
        <v>NC</v>
      </c>
      <c r="AJ304" s="123" t="str">
        <f t="shared" si="150"/>
        <v>NC</v>
      </c>
      <c r="AK304" s="123" t="str">
        <f t="shared" si="151"/>
        <v>NC</v>
      </c>
      <c r="AM304" s="151">
        <f t="shared" si="138"/>
        <v>1.2636837767066769E-3</v>
      </c>
      <c r="AP304" s="141" t="s">
        <v>643</v>
      </c>
      <c r="AQ304" s="141" t="s">
        <v>643</v>
      </c>
      <c r="AS304" s="142" t="s">
        <v>1164</v>
      </c>
      <c r="AT304" s="143" t="s">
        <v>398</v>
      </c>
      <c r="AU304" s="143" t="s">
        <v>1369</v>
      </c>
    </row>
    <row r="305" spans="1:47" s="138" customFormat="1" ht="14.4" customHeight="1" x14ac:dyDescent="0.3">
      <c r="A305" s="26" t="s">
        <v>198</v>
      </c>
      <c r="B305" s="116" t="s">
        <v>1143</v>
      </c>
      <c r="C305" s="121" t="s">
        <v>569</v>
      </c>
      <c r="D305" s="116" t="s">
        <v>145</v>
      </c>
      <c r="E305" s="116"/>
      <c r="F305" s="121" t="s">
        <v>338</v>
      </c>
      <c r="G305" s="120"/>
      <c r="H305" s="120" t="s">
        <v>30</v>
      </c>
      <c r="I305" s="134">
        <v>8250000</v>
      </c>
      <c r="J305" s="131">
        <v>2017</v>
      </c>
      <c r="K305" s="154">
        <v>44866</v>
      </c>
      <c r="L305" s="133">
        <v>44166</v>
      </c>
      <c r="M305" s="134"/>
      <c r="N305" s="149" t="s">
        <v>596</v>
      </c>
      <c r="O305" s="136">
        <v>368</v>
      </c>
      <c r="P305" s="57" t="s">
        <v>30</v>
      </c>
      <c r="Q305" s="57" t="s">
        <v>30</v>
      </c>
      <c r="R305" s="116" t="s">
        <v>30</v>
      </c>
      <c r="S305" s="118" t="s">
        <v>30</v>
      </c>
      <c r="T305" s="57" t="s">
        <v>30</v>
      </c>
      <c r="U305" s="57" t="s">
        <v>30</v>
      </c>
      <c r="V305" s="34" t="s">
        <v>30</v>
      </c>
      <c r="W305" s="137" t="str">
        <f t="shared" si="139"/>
        <v>NC</v>
      </c>
      <c r="X305" s="57" t="str">
        <f t="shared" si="152"/>
        <v>NC</v>
      </c>
      <c r="Y305" s="57" t="str">
        <f t="shared" si="140"/>
        <v>NC</v>
      </c>
      <c r="Z305" s="57" t="str">
        <f t="shared" si="141"/>
        <v>NC</v>
      </c>
      <c r="AA305" s="57" t="str">
        <f t="shared" si="142"/>
        <v>NC</v>
      </c>
      <c r="AB305" s="57" t="str">
        <f t="shared" si="143"/>
        <v>NC</v>
      </c>
      <c r="AC305" s="57" t="str">
        <f t="shared" si="144"/>
        <v>NC</v>
      </c>
      <c r="AD305" s="124"/>
      <c r="AE305" s="123" t="str">
        <f t="shared" si="145"/>
        <v>NC</v>
      </c>
      <c r="AF305" s="123" t="str">
        <f t="shared" si="146"/>
        <v>NC</v>
      </c>
      <c r="AG305" s="123" t="str">
        <f t="shared" si="147"/>
        <v>NC</v>
      </c>
      <c r="AH305" s="123" t="str">
        <f t="shared" si="148"/>
        <v>NC</v>
      </c>
      <c r="AI305" s="123" t="str">
        <f t="shared" si="149"/>
        <v>NC</v>
      </c>
      <c r="AJ305" s="123" t="str">
        <f t="shared" si="150"/>
        <v>NC</v>
      </c>
      <c r="AK305" s="123" t="str">
        <f t="shared" si="151"/>
        <v>NC</v>
      </c>
      <c r="AM305" s="151">
        <f t="shared" si="138"/>
        <v>1.2636837767066769E-3</v>
      </c>
      <c r="AN305" s="152"/>
      <c r="AO305" s="124"/>
      <c r="AP305" s="141" t="s">
        <v>643</v>
      </c>
      <c r="AQ305" s="141" t="s">
        <v>643</v>
      </c>
      <c r="AR305" s="124"/>
      <c r="AS305" s="143" t="s">
        <v>1164</v>
      </c>
      <c r="AT305" s="143" t="s">
        <v>398</v>
      </c>
      <c r="AU305" s="143" t="s">
        <v>1369</v>
      </c>
    </row>
    <row r="306" spans="1:47" s="138" customFormat="1" ht="14.4" customHeight="1" x14ac:dyDescent="0.3">
      <c r="A306" s="116" t="s">
        <v>403</v>
      </c>
      <c r="B306" s="116" t="s">
        <v>1143</v>
      </c>
      <c r="C306" s="117" t="s">
        <v>570</v>
      </c>
      <c r="D306" s="116" t="s">
        <v>145</v>
      </c>
      <c r="E306" s="116"/>
      <c r="F306" s="117" t="s">
        <v>586</v>
      </c>
      <c r="G306" s="120"/>
      <c r="H306" s="120" t="s">
        <v>30</v>
      </c>
      <c r="I306" s="134">
        <v>8250000</v>
      </c>
      <c r="J306" s="120">
        <v>2018</v>
      </c>
      <c r="K306" s="154"/>
      <c r="L306" s="162">
        <v>43831</v>
      </c>
      <c r="M306" s="116"/>
      <c r="N306" s="149" t="s">
        <v>596</v>
      </c>
      <c r="O306" s="136"/>
      <c r="P306" s="57" t="s">
        <v>30</v>
      </c>
      <c r="Q306" s="57" t="s">
        <v>30</v>
      </c>
      <c r="R306" s="57" t="s">
        <v>30</v>
      </c>
      <c r="S306" s="34" t="s">
        <v>30</v>
      </c>
      <c r="T306" s="57" t="s">
        <v>30</v>
      </c>
      <c r="U306" s="57" t="s">
        <v>30</v>
      </c>
      <c r="V306" s="34" t="s">
        <v>30</v>
      </c>
      <c r="W306" s="137" t="str">
        <f t="shared" si="139"/>
        <v>NC</v>
      </c>
      <c r="X306" s="57" t="str">
        <f t="shared" si="152"/>
        <v>NC</v>
      </c>
      <c r="Y306" s="57" t="str">
        <f t="shared" si="140"/>
        <v>NC</v>
      </c>
      <c r="Z306" s="57" t="str">
        <f t="shared" si="141"/>
        <v>NC</v>
      </c>
      <c r="AA306" s="57" t="str">
        <f t="shared" si="142"/>
        <v>NC</v>
      </c>
      <c r="AB306" s="57" t="str">
        <f t="shared" si="143"/>
        <v>NC</v>
      </c>
      <c r="AC306" s="57" t="str">
        <f t="shared" si="144"/>
        <v>NC</v>
      </c>
      <c r="AE306" s="123" t="str">
        <f t="shared" si="145"/>
        <v>NC</v>
      </c>
      <c r="AF306" s="123" t="str">
        <f t="shared" si="146"/>
        <v>NC</v>
      </c>
      <c r="AG306" s="123" t="str">
        <f t="shared" si="147"/>
        <v>NC</v>
      </c>
      <c r="AH306" s="123" t="str">
        <f t="shared" si="148"/>
        <v>NC</v>
      </c>
      <c r="AI306" s="123" t="str">
        <f t="shared" si="149"/>
        <v>NC</v>
      </c>
      <c r="AJ306" s="123" t="str">
        <f t="shared" si="150"/>
        <v>NC</v>
      </c>
      <c r="AK306" s="123" t="str">
        <f t="shared" si="151"/>
        <v>NC</v>
      </c>
      <c r="AM306" s="151">
        <f t="shared" si="138"/>
        <v>7.8861468771921901E-4</v>
      </c>
      <c r="AP306" s="141" t="s">
        <v>643</v>
      </c>
      <c r="AQ306" s="141" t="s">
        <v>643</v>
      </c>
      <c r="AS306" s="142" t="s">
        <v>1164</v>
      </c>
      <c r="AT306" s="143" t="s">
        <v>398</v>
      </c>
      <c r="AU306" s="143" t="s">
        <v>1369</v>
      </c>
    </row>
    <row r="307" spans="1:47" s="124" customFormat="1" ht="14.4" customHeight="1" x14ac:dyDescent="0.3">
      <c r="A307" s="121" t="s">
        <v>133</v>
      </c>
      <c r="B307" s="117" t="s">
        <v>1144</v>
      </c>
      <c r="C307" s="121" t="s">
        <v>571</v>
      </c>
      <c r="D307" s="123" t="s">
        <v>357</v>
      </c>
      <c r="E307" s="123"/>
      <c r="F307" s="121" t="s">
        <v>342</v>
      </c>
      <c r="G307" s="120"/>
      <c r="H307" s="120" t="s">
        <v>30</v>
      </c>
      <c r="I307" s="145">
        <v>11807226</v>
      </c>
      <c r="J307" s="146">
        <v>2016</v>
      </c>
      <c r="K307" s="154">
        <v>43952</v>
      </c>
      <c r="L307" s="133">
        <v>43952</v>
      </c>
      <c r="M307" s="148"/>
      <c r="N307" s="149" t="s">
        <v>596</v>
      </c>
      <c r="O307" s="150">
        <v>1259</v>
      </c>
      <c r="P307" s="57" t="s">
        <v>30</v>
      </c>
      <c r="Q307" s="57" t="s">
        <v>30</v>
      </c>
      <c r="R307" s="116" t="s">
        <v>30</v>
      </c>
      <c r="S307" s="118" t="s">
        <v>30</v>
      </c>
      <c r="T307" s="57" t="s">
        <v>30</v>
      </c>
      <c r="U307" s="57" t="s">
        <v>30</v>
      </c>
      <c r="V307" s="34" t="s">
        <v>30</v>
      </c>
      <c r="W307" s="137" t="str">
        <f t="shared" si="139"/>
        <v>NC</v>
      </c>
      <c r="X307" s="57" t="str">
        <f t="shared" si="152"/>
        <v>NC</v>
      </c>
      <c r="Y307" s="57" t="str">
        <f t="shared" si="140"/>
        <v>NC</v>
      </c>
      <c r="Z307" s="57" t="str">
        <f t="shared" si="141"/>
        <v>NC</v>
      </c>
      <c r="AA307" s="57" t="str">
        <f t="shared" si="142"/>
        <v>NC</v>
      </c>
      <c r="AB307" s="57" t="str">
        <f t="shared" si="143"/>
        <v>NC</v>
      </c>
      <c r="AC307" s="57" t="str">
        <f t="shared" si="144"/>
        <v>NC</v>
      </c>
      <c r="AE307" s="123" t="str">
        <f t="shared" si="145"/>
        <v>NC</v>
      </c>
      <c r="AF307" s="123" t="str">
        <f t="shared" si="146"/>
        <v>NC</v>
      </c>
      <c r="AG307" s="123" t="str">
        <f t="shared" si="147"/>
        <v>NC</v>
      </c>
      <c r="AH307" s="123" t="str">
        <f t="shared" si="148"/>
        <v>NC</v>
      </c>
      <c r="AI307" s="123" t="str">
        <f t="shared" si="149"/>
        <v>NC</v>
      </c>
      <c r="AJ307" s="123" t="str">
        <f t="shared" si="150"/>
        <v>NC</v>
      </c>
      <c r="AK307" s="123" t="str">
        <f t="shared" si="151"/>
        <v>NC</v>
      </c>
      <c r="AL307" s="138"/>
      <c r="AM307" s="151">
        <f t="shared" si="138"/>
        <v>2.4884664295028239E-3</v>
      </c>
      <c r="AN307" s="152"/>
      <c r="AP307" s="141" t="s">
        <v>643</v>
      </c>
      <c r="AQ307" s="141" t="s">
        <v>643</v>
      </c>
      <c r="AS307" s="143" t="s">
        <v>1370</v>
      </c>
      <c r="AT307" s="143" t="s">
        <v>961</v>
      </c>
      <c r="AU307" s="143" t="s">
        <v>1371</v>
      </c>
    </row>
    <row r="308" spans="1:47" s="124" customFormat="1" ht="14.4" customHeight="1" x14ac:dyDescent="0.3">
      <c r="A308" s="121" t="s">
        <v>134</v>
      </c>
      <c r="B308" s="117" t="s">
        <v>1144</v>
      </c>
      <c r="C308" s="121" t="s">
        <v>571</v>
      </c>
      <c r="D308" s="123" t="s">
        <v>46</v>
      </c>
      <c r="E308" s="123"/>
      <c r="F308" s="121" t="s">
        <v>346</v>
      </c>
      <c r="G308" s="120"/>
      <c r="H308" s="120" t="s">
        <v>30</v>
      </c>
      <c r="I308" s="145">
        <v>11807226</v>
      </c>
      <c r="J308" s="146">
        <v>2018</v>
      </c>
      <c r="K308" s="154">
        <v>44774</v>
      </c>
      <c r="L308" s="133">
        <v>43983</v>
      </c>
      <c r="M308" s="148"/>
      <c r="N308" s="149" t="s">
        <v>596</v>
      </c>
      <c r="O308" s="150">
        <v>56</v>
      </c>
      <c r="P308" s="242" t="s">
        <v>30</v>
      </c>
      <c r="Q308" s="242" t="s">
        <v>30</v>
      </c>
      <c r="R308" s="123" t="s">
        <v>30</v>
      </c>
      <c r="S308" s="252" t="s">
        <v>30</v>
      </c>
      <c r="T308" s="57" t="s">
        <v>30</v>
      </c>
      <c r="U308" s="57" t="s">
        <v>30</v>
      </c>
      <c r="V308" s="243" t="s">
        <v>30</v>
      </c>
      <c r="W308" s="137" t="str">
        <f t="shared" si="139"/>
        <v>NC</v>
      </c>
      <c r="X308" s="57" t="str">
        <f t="shared" si="152"/>
        <v>NC</v>
      </c>
      <c r="Y308" s="57" t="str">
        <f t="shared" si="140"/>
        <v>NC</v>
      </c>
      <c r="Z308" s="57" t="str">
        <f t="shared" si="141"/>
        <v>NC</v>
      </c>
      <c r="AA308" s="57" t="str">
        <f t="shared" si="142"/>
        <v>NC</v>
      </c>
      <c r="AB308" s="57" t="str">
        <f t="shared" si="143"/>
        <v>NC</v>
      </c>
      <c r="AC308" s="57" t="str">
        <f t="shared" si="144"/>
        <v>NC</v>
      </c>
      <c r="AE308" s="123" t="str">
        <f t="shared" si="145"/>
        <v>NC</v>
      </c>
      <c r="AF308" s="123" t="str">
        <f t="shared" si="146"/>
        <v>NC</v>
      </c>
      <c r="AG308" s="123" t="str">
        <f t="shared" si="147"/>
        <v>NC</v>
      </c>
      <c r="AH308" s="123" t="str">
        <f t="shared" si="148"/>
        <v>NC</v>
      </c>
      <c r="AI308" s="123" t="str">
        <f t="shared" si="149"/>
        <v>NC</v>
      </c>
      <c r="AJ308" s="123" t="str">
        <f t="shared" si="150"/>
        <v>NC</v>
      </c>
      <c r="AK308" s="123" t="str">
        <f t="shared" si="151"/>
        <v>NC</v>
      </c>
      <c r="AM308" s="151">
        <f t="shared" si="138"/>
        <v>1.1286487084630598E-3</v>
      </c>
      <c r="AN308" s="152"/>
      <c r="AP308" s="141" t="s">
        <v>643</v>
      </c>
      <c r="AQ308" s="141" t="s">
        <v>643</v>
      </c>
      <c r="AS308" s="143" t="s">
        <v>1370</v>
      </c>
      <c r="AT308" s="143" t="s">
        <v>961</v>
      </c>
      <c r="AU308" s="143" t="s">
        <v>1371</v>
      </c>
    </row>
    <row r="309" spans="1:47" s="124" customFormat="1" ht="14.4" customHeight="1" x14ac:dyDescent="0.3">
      <c r="A309" s="121" t="s">
        <v>135</v>
      </c>
      <c r="B309" s="117" t="s">
        <v>1145</v>
      </c>
      <c r="C309" s="121" t="s">
        <v>571</v>
      </c>
      <c r="D309" s="123" t="s">
        <v>46</v>
      </c>
      <c r="E309" s="123"/>
      <c r="F309" s="121" t="s">
        <v>871</v>
      </c>
      <c r="G309" s="120"/>
      <c r="H309" s="120" t="s">
        <v>30</v>
      </c>
      <c r="I309" s="145">
        <v>2492637</v>
      </c>
      <c r="J309" s="146">
        <v>2018</v>
      </c>
      <c r="K309" s="154">
        <v>44774</v>
      </c>
      <c r="L309" s="133">
        <v>43983</v>
      </c>
      <c r="M309" s="148"/>
      <c r="N309" s="149" t="s">
        <v>596</v>
      </c>
      <c r="O309" s="150"/>
      <c r="P309" s="242" t="s">
        <v>30</v>
      </c>
      <c r="Q309" s="242" t="s">
        <v>30</v>
      </c>
      <c r="R309" s="123" t="s">
        <v>30</v>
      </c>
      <c r="S309" s="252" t="s">
        <v>30</v>
      </c>
      <c r="T309" s="57" t="s">
        <v>30</v>
      </c>
      <c r="U309" s="57" t="s">
        <v>30</v>
      </c>
      <c r="V309" s="243" t="s">
        <v>30</v>
      </c>
      <c r="W309" s="137" t="str">
        <f t="shared" si="139"/>
        <v>NC</v>
      </c>
      <c r="X309" s="57" t="str">
        <f t="shared" si="152"/>
        <v>NC</v>
      </c>
      <c r="Y309" s="57" t="str">
        <f t="shared" si="140"/>
        <v>NC</v>
      </c>
      <c r="Z309" s="57" t="str">
        <f t="shared" si="141"/>
        <v>NC</v>
      </c>
      <c r="AA309" s="57" t="str">
        <f t="shared" si="142"/>
        <v>NC</v>
      </c>
      <c r="AB309" s="57" t="str">
        <f t="shared" si="143"/>
        <v>NC</v>
      </c>
      <c r="AC309" s="57" t="str">
        <f t="shared" si="144"/>
        <v>NC</v>
      </c>
      <c r="AE309" s="123" t="str">
        <f t="shared" si="145"/>
        <v>NC</v>
      </c>
      <c r="AF309" s="123" t="str">
        <f t="shared" si="146"/>
        <v>NC</v>
      </c>
      <c r="AG309" s="123" t="str">
        <f t="shared" si="147"/>
        <v>NC</v>
      </c>
      <c r="AH309" s="123" t="str">
        <f t="shared" si="148"/>
        <v>NC</v>
      </c>
      <c r="AI309" s="123" t="str">
        <f t="shared" si="149"/>
        <v>NC</v>
      </c>
      <c r="AJ309" s="123" t="str">
        <f t="shared" si="150"/>
        <v>NC</v>
      </c>
      <c r="AK309" s="123" t="str">
        <f t="shared" si="151"/>
        <v>NC</v>
      </c>
      <c r="AM309" s="151">
        <f t="shared" si="138"/>
        <v>2.3827032113362071E-4</v>
      </c>
      <c r="AN309" s="152"/>
      <c r="AP309" s="141" t="s">
        <v>643</v>
      </c>
      <c r="AQ309" s="141" t="s">
        <v>643</v>
      </c>
      <c r="AS309" s="143" t="s">
        <v>1370</v>
      </c>
      <c r="AT309" s="143" t="s">
        <v>961</v>
      </c>
      <c r="AU309" s="143" t="s">
        <v>1372</v>
      </c>
    </row>
    <row r="310" spans="1:47" s="124" customFormat="1" ht="14.4" customHeight="1" x14ac:dyDescent="0.3">
      <c r="A310" s="121" t="s">
        <v>136</v>
      </c>
      <c r="B310" s="117" t="s">
        <v>1146</v>
      </c>
      <c r="C310" s="121" t="s">
        <v>571</v>
      </c>
      <c r="D310" s="123" t="s">
        <v>49</v>
      </c>
      <c r="E310" s="123"/>
      <c r="F310" s="121" t="s">
        <v>339</v>
      </c>
      <c r="G310" s="120"/>
      <c r="H310" s="120" t="s">
        <v>30</v>
      </c>
      <c r="I310" s="145">
        <v>2492637</v>
      </c>
      <c r="J310" s="146">
        <v>2014</v>
      </c>
      <c r="K310" s="154"/>
      <c r="L310" s="133"/>
      <c r="M310" s="148"/>
      <c r="N310" s="149" t="s">
        <v>596</v>
      </c>
      <c r="O310" s="150"/>
      <c r="P310" s="57" t="s">
        <v>30</v>
      </c>
      <c r="Q310" s="57" t="s">
        <v>30</v>
      </c>
      <c r="R310" s="116" t="s">
        <v>30</v>
      </c>
      <c r="S310" s="118" t="s">
        <v>30</v>
      </c>
      <c r="T310" s="57" t="s">
        <v>30</v>
      </c>
      <c r="U310" s="57" t="s">
        <v>30</v>
      </c>
      <c r="V310" s="34" t="s">
        <v>30</v>
      </c>
      <c r="W310" s="137" t="str">
        <f t="shared" si="139"/>
        <v>NC</v>
      </c>
      <c r="X310" s="57" t="str">
        <f t="shared" si="152"/>
        <v>NC</v>
      </c>
      <c r="Y310" s="57" t="str">
        <f t="shared" si="140"/>
        <v>NC</v>
      </c>
      <c r="Z310" s="57" t="str">
        <f t="shared" si="141"/>
        <v>NC</v>
      </c>
      <c r="AA310" s="57" t="str">
        <f t="shared" si="142"/>
        <v>NC</v>
      </c>
      <c r="AB310" s="57" t="str">
        <f t="shared" si="143"/>
        <v>NC</v>
      </c>
      <c r="AC310" s="57" t="str">
        <f t="shared" si="144"/>
        <v>NC</v>
      </c>
      <c r="AE310" s="123" t="str">
        <f t="shared" si="145"/>
        <v>NC</v>
      </c>
      <c r="AF310" s="123" t="str">
        <f t="shared" si="146"/>
        <v>NC</v>
      </c>
      <c r="AG310" s="123" t="str">
        <f t="shared" si="147"/>
        <v>NC</v>
      </c>
      <c r="AH310" s="123" t="str">
        <f t="shared" si="148"/>
        <v>NC</v>
      </c>
      <c r="AI310" s="123" t="str">
        <f t="shared" si="149"/>
        <v>NC</v>
      </c>
      <c r="AJ310" s="123" t="str">
        <f t="shared" si="150"/>
        <v>NC</v>
      </c>
      <c r="AK310" s="123" t="str">
        <f t="shared" si="151"/>
        <v>NC</v>
      </c>
      <c r="AL310" s="138"/>
      <c r="AM310" s="151">
        <f t="shared" ref="AM310:AM328" si="153">I310*($AM$3-J310)/$I$4</f>
        <v>8.1241567326279895E-4</v>
      </c>
      <c r="AN310" s="152"/>
      <c r="AP310" s="141" t="s">
        <v>643</v>
      </c>
      <c r="AQ310" s="141" t="s">
        <v>643</v>
      </c>
      <c r="AS310" s="143" t="s">
        <v>1356</v>
      </c>
      <c r="AT310" s="143" t="s">
        <v>961</v>
      </c>
      <c r="AU310" s="143" t="s">
        <v>962</v>
      </c>
    </row>
    <row r="311" spans="1:47" s="124" customFormat="1" ht="14.4" customHeight="1" x14ac:dyDescent="0.3">
      <c r="A311" s="121" t="s">
        <v>137</v>
      </c>
      <c r="B311" s="117" t="s">
        <v>1147</v>
      </c>
      <c r="C311" s="121" t="s">
        <v>571</v>
      </c>
      <c r="D311" s="123" t="s">
        <v>49</v>
      </c>
      <c r="E311" s="123"/>
      <c r="F311" s="121" t="s">
        <v>340</v>
      </c>
      <c r="G311" s="120"/>
      <c r="H311" s="120" t="s">
        <v>30</v>
      </c>
      <c r="I311" s="145">
        <v>2492637</v>
      </c>
      <c r="J311" s="146">
        <v>2014</v>
      </c>
      <c r="K311" s="154"/>
      <c r="L311" s="133"/>
      <c r="M311" s="148"/>
      <c r="N311" s="149" t="s">
        <v>596</v>
      </c>
      <c r="O311" s="150"/>
      <c r="P311" s="57" t="s">
        <v>30</v>
      </c>
      <c r="Q311" s="57" t="s">
        <v>30</v>
      </c>
      <c r="R311" s="116" t="s">
        <v>30</v>
      </c>
      <c r="S311" s="118" t="s">
        <v>30</v>
      </c>
      <c r="T311" s="57" t="s">
        <v>30</v>
      </c>
      <c r="U311" s="57" t="s">
        <v>30</v>
      </c>
      <c r="V311" s="34" t="s">
        <v>30</v>
      </c>
      <c r="W311" s="137" t="str">
        <f t="shared" si="139"/>
        <v>NC</v>
      </c>
      <c r="X311" s="57" t="str">
        <f t="shared" si="152"/>
        <v>NC</v>
      </c>
      <c r="Y311" s="57" t="str">
        <f t="shared" si="140"/>
        <v>NC</v>
      </c>
      <c r="Z311" s="57" t="str">
        <f t="shared" si="141"/>
        <v>NC</v>
      </c>
      <c r="AA311" s="57" t="str">
        <f t="shared" si="142"/>
        <v>NC</v>
      </c>
      <c r="AB311" s="57" t="str">
        <f t="shared" si="143"/>
        <v>NC</v>
      </c>
      <c r="AC311" s="57" t="str">
        <f t="shared" si="144"/>
        <v>NC</v>
      </c>
      <c r="AE311" s="123" t="str">
        <f t="shared" si="145"/>
        <v>NC</v>
      </c>
      <c r="AF311" s="123" t="str">
        <f t="shared" si="146"/>
        <v>NC</v>
      </c>
      <c r="AG311" s="123" t="str">
        <f t="shared" si="147"/>
        <v>NC</v>
      </c>
      <c r="AH311" s="123" t="str">
        <f t="shared" si="148"/>
        <v>NC</v>
      </c>
      <c r="AI311" s="123" t="str">
        <f t="shared" si="149"/>
        <v>NC</v>
      </c>
      <c r="AJ311" s="123" t="str">
        <f t="shared" si="150"/>
        <v>NC</v>
      </c>
      <c r="AK311" s="123" t="str">
        <f t="shared" si="151"/>
        <v>NC</v>
      </c>
      <c r="AL311" s="138"/>
      <c r="AM311" s="151">
        <f t="shared" si="153"/>
        <v>8.1241567326279895E-4</v>
      </c>
      <c r="AN311" s="152"/>
      <c r="AP311" s="141" t="s">
        <v>643</v>
      </c>
      <c r="AQ311" s="141" t="s">
        <v>643</v>
      </c>
      <c r="AS311" s="143" t="s">
        <v>1356</v>
      </c>
      <c r="AT311" s="143" t="s">
        <v>961</v>
      </c>
      <c r="AU311" s="143" t="s">
        <v>963</v>
      </c>
    </row>
    <row r="312" spans="1:47" s="124" customFormat="1" ht="14.4" customHeight="1" x14ac:dyDescent="0.3">
      <c r="A312" s="121" t="s">
        <v>138</v>
      </c>
      <c r="B312" s="117" t="s">
        <v>1148</v>
      </c>
      <c r="C312" s="121" t="s">
        <v>571</v>
      </c>
      <c r="D312" s="123" t="s">
        <v>49</v>
      </c>
      <c r="E312" s="123"/>
      <c r="F312" s="121" t="s">
        <v>341</v>
      </c>
      <c r="G312" s="120"/>
      <c r="H312" s="120" t="s">
        <v>30</v>
      </c>
      <c r="I312" s="145">
        <v>2492637</v>
      </c>
      <c r="J312" s="146">
        <v>2015</v>
      </c>
      <c r="K312" s="154"/>
      <c r="L312" s="133"/>
      <c r="M312" s="148"/>
      <c r="N312" s="149" t="s">
        <v>596</v>
      </c>
      <c r="O312" s="150"/>
      <c r="P312" s="57" t="s">
        <v>30</v>
      </c>
      <c r="Q312" s="57" t="s">
        <v>30</v>
      </c>
      <c r="R312" s="116" t="s">
        <v>30</v>
      </c>
      <c r="S312" s="118" t="s">
        <v>30</v>
      </c>
      <c r="T312" s="57" t="s">
        <v>30</v>
      </c>
      <c r="U312" s="57" t="s">
        <v>30</v>
      </c>
      <c r="V312" s="34" t="s">
        <v>30</v>
      </c>
      <c r="W312" s="137" t="str">
        <f t="shared" si="139"/>
        <v>NC</v>
      </c>
      <c r="X312" s="57" t="str">
        <f t="shared" si="152"/>
        <v>NC</v>
      </c>
      <c r="Y312" s="57" t="str">
        <f t="shared" si="140"/>
        <v>NC</v>
      </c>
      <c r="Z312" s="57" t="str">
        <f t="shared" si="141"/>
        <v>NC</v>
      </c>
      <c r="AA312" s="57" t="str">
        <f t="shared" si="142"/>
        <v>NC</v>
      </c>
      <c r="AB312" s="57" t="str">
        <f t="shared" si="143"/>
        <v>NC</v>
      </c>
      <c r="AC312" s="57" t="str">
        <f t="shared" si="144"/>
        <v>NC</v>
      </c>
      <c r="AE312" s="123" t="str">
        <f t="shared" si="145"/>
        <v>NC</v>
      </c>
      <c r="AF312" s="123" t="str">
        <f t="shared" si="146"/>
        <v>NC</v>
      </c>
      <c r="AG312" s="123" t="str">
        <f t="shared" si="147"/>
        <v>NC</v>
      </c>
      <c r="AH312" s="123" t="str">
        <f t="shared" si="148"/>
        <v>NC</v>
      </c>
      <c r="AI312" s="123" t="str">
        <f t="shared" si="149"/>
        <v>NC</v>
      </c>
      <c r="AJ312" s="123" t="str">
        <f t="shared" si="150"/>
        <v>NC</v>
      </c>
      <c r="AK312" s="123" t="str">
        <f t="shared" si="151"/>
        <v>NC</v>
      </c>
      <c r="AL312" s="138"/>
      <c r="AM312" s="151">
        <f t="shared" si="153"/>
        <v>6.6887933523050442E-4</v>
      </c>
      <c r="AN312" s="152"/>
      <c r="AP312" s="141" t="s">
        <v>643</v>
      </c>
      <c r="AQ312" s="141" t="s">
        <v>643</v>
      </c>
      <c r="AS312" s="143" t="s">
        <v>1356</v>
      </c>
      <c r="AT312" s="143" t="s">
        <v>961</v>
      </c>
      <c r="AU312" s="143" t="s">
        <v>964</v>
      </c>
    </row>
    <row r="313" spans="1:47" s="124" customFormat="1" ht="14.4" customHeight="1" x14ac:dyDescent="0.3">
      <c r="A313" s="116" t="s">
        <v>400</v>
      </c>
      <c r="B313" s="116" t="s">
        <v>1149</v>
      </c>
      <c r="C313" s="121" t="s">
        <v>572</v>
      </c>
      <c r="D313" s="116" t="s">
        <v>145</v>
      </c>
      <c r="E313" s="116"/>
      <c r="F313" s="239" t="s">
        <v>416</v>
      </c>
      <c r="G313" s="120"/>
      <c r="H313" s="120" t="s">
        <v>30</v>
      </c>
      <c r="I313" s="134">
        <v>8000000</v>
      </c>
      <c r="J313" s="120">
        <v>2005</v>
      </c>
      <c r="K313" s="154"/>
      <c r="L313" s="162">
        <v>44013</v>
      </c>
      <c r="M313" s="116"/>
      <c r="N313" s="149" t="s">
        <v>596</v>
      </c>
      <c r="O313" s="136"/>
      <c r="P313" s="57" t="s">
        <v>30</v>
      </c>
      <c r="Q313" s="57" t="s">
        <v>30</v>
      </c>
      <c r="R313" s="57" t="s">
        <v>30</v>
      </c>
      <c r="S313" s="34" t="s">
        <v>30</v>
      </c>
      <c r="T313" s="57" t="s">
        <v>30</v>
      </c>
      <c r="U313" s="57" t="s">
        <v>30</v>
      </c>
      <c r="V313" s="34" t="s">
        <v>30</v>
      </c>
      <c r="W313" s="137" t="str">
        <f t="shared" si="139"/>
        <v>NC</v>
      </c>
      <c r="X313" s="57" t="str">
        <f t="shared" si="152"/>
        <v>NC</v>
      </c>
      <c r="Y313" s="57" t="str">
        <f t="shared" si="140"/>
        <v>NC</v>
      </c>
      <c r="Z313" s="57" t="str">
        <f t="shared" si="141"/>
        <v>NC</v>
      </c>
      <c r="AA313" s="57" t="str">
        <f t="shared" si="142"/>
        <v>NC</v>
      </c>
      <c r="AB313" s="57" t="str">
        <f t="shared" si="143"/>
        <v>NC</v>
      </c>
      <c r="AC313" s="57" t="str">
        <f t="shared" si="144"/>
        <v>NC</v>
      </c>
      <c r="AD313" s="138"/>
      <c r="AE313" s="123" t="str">
        <f t="shared" si="145"/>
        <v>NC</v>
      </c>
      <c r="AF313" s="123" t="str">
        <f t="shared" si="146"/>
        <v>NC</v>
      </c>
      <c r="AG313" s="123" t="str">
        <f t="shared" si="147"/>
        <v>NC</v>
      </c>
      <c r="AH313" s="123" t="str">
        <f t="shared" si="148"/>
        <v>NC</v>
      </c>
      <c r="AI313" s="123" t="str">
        <f t="shared" si="149"/>
        <v>NC</v>
      </c>
      <c r="AJ313" s="123" t="str">
        <f t="shared" si="150"/>
        <v>NC</v>
      </c>
      <c r="AK313" s="123" t="str">
        <f t="shared" si="151"/>
        <v>NC</v>
      </c>
      <c r="AL313" s="138"/>
      <c r="AM313" s="151">
        <f t="shared" si="153"/>
        <v>6.7534670007817427E-3</v>
      </c>
      <c r="AN313" s="138"/>
      <c r="AO313" s="138"/>
      <c r="AP313" s="141" t="s">
        <v>643</v>
      </c>
      <c r="AQ313" s="141" t="s">
        <v>643</v>
      </c>
      <c r="AR313" s="138"/>
      <c r="AS313" s="142" t="s">
        <v>1373</v>
      </c>
      <c r="AT313" s="143" t="s">
        <v>1349</v>
      </c>
      <c r="AU313" s="143" t="s">
        <v>1374</v>
      </c>
    </row>
    <row r="314" spans="1:47" s="124" customFormat="1" ht="14.4" customHeight="1" x14ac:dyDescent="0.3">
      <c r="A314" s="116" t="s">
        <v>401</v>
      </c>
      <c r="B314" s="116" t="s">
        <v>1150</v>
      </c>
      <c r="C314" s="121" t="s">
        <v>572</v>
      </c>
      <c r="D314" s="116" t="s">
        <v>145</v>
      </c>
      <c r="E314" s="116"/>
      <c r="F314" s="239" t="s">
        <v>417</v>
      </c>
      <c r="G314" s="120"/>
      <c r="H314" s="120" t="s">
        <v>30</v>
      </c>
      <c r="I314" s="134">
        <v>8000000</v>
      </c>
      <c r="J314" s="120">
        <v>2005</v>
      </c>
      <c r="K314" s="154"/>
      <c r="L314" s="162">
        <v>44013</v>
      </c>
      <c r="M314" s="116"/>
      <c r="N314" s="149" t="s">
        <v>596</v>
      </c>
      <c r="O314" s="136"/>
      <c r="P314" s="57" t="s">
        <v>30</v>
      </c>
      <c r="Q314" s="57" t="s">
        <v>30</v>
      </c>
      <c r="R314" s="57" t="s">
        <v>30</v>
      </c>
      <c r="S314" s="34" t="s">
        <v>30</v>
      </c>
      <c r="T314" s="57" t="s">
        <v>30</v>
      </c>
      <c r="U314" s="57" t="s">
        <v>30</v>
      </c>
      <c r="V314" s="34" t="s">
        <v>30</v>
      </c>
      <c r="W314" s="137" t="str">
        <f t="shared" si="139"/>
        <v>NC</v>
      </c>
      <c r="X314" s="57" t="str">
        <f t="shared" si="152"/>
        <v>NC</v>
      </c>
      <c r="Y314" s="57" t="str">
        <f t="shared" si="140"/>
        <v>NC</v>
      </c>
      <c r="Z314" s="57" t="str">
        <f t="shared" si="141"/>
        <v>NC</v>
      </c>
      <c r="AA314" s="57" t="str">
        <f t="shared" si="142"/>
        <v>NC</v>
      </c>
      <c r="AB314" s="57" t="str">
        <f t="shared" si="143"/>
        <v>NC</v>
      </c>
      <c r="AC314" s="57" t="str">
        <f t="shared" si="144"/>
        <v>NC</v>
      </c>
      <c r="AD314" s="138"/>
      <c r="AE314" s="123" t="str">
        <f t="shared" si="145"/>
        <v>NC</v>
      </c>
      <c r="AF314" s="123" t="str">
        <f t="shared" si="146"/>
        <v>NC</v>
      </c>
      <c r="AG314" s="123" t="str">
        <f t="shared" si="147"/>
        <v>NC</v>
      </c>
      <c r="AH314" s="123" t="str">
        <f t="shared" si="148"/>
        <v>NC</v>
      </c>
      <c r="AI314" s="123" t="str">
        <f t="shared" si="149"/>
        <v>NC</v>
      </c>
      <c r="AJ314" s="123" t="str">
        <f t="shared" si="150"/>
        <v>NC</v>
      </c>
      <c r="AK314" s="123" t="str">
        <f t="shared" si="151"/>
        <v>NC</v>
      </c>
      <c r="AL314" s="138"/>
      <c r="AM314" s="151">
        <f t="shared" si="153"/>
        <v>6.7534670007817427E-3</v>
      </c>
      <c r="AN314" s="138"/>
      <c r="AO314" s="138"/>
      <c r="AP314" s="141" t="s">
        <v>643</v>
      </c>
      <c r="AQ314" s="141" t="s">
        <v>643</v>
      </c>
      <c r="AR314" s="138"/>
      <c r="AS314" s="142" t="s">
        <v>1373</v>
      </c>
      <c r="AT314" s="143" t="s">
        <v>958</v>
      </c>
      <c r="AU314" s="143" t="s">
        <v>965</v>
      </c>
    </row>
    <row r="315" spans="1:47" s="138" customFormat="1" ht="14.4" customHeight="1" x14ac:dyDescent="0.3">
      <c r="A315" s="116" t="s">
        <v>719</v>
      </c>
      <c r="B315" s="116" t="s">
        <v>1388</v>
      </c>
      <c r="C315" s="201" t="s">
        <v>721</v>
      </c>
      <c r="D315" s="127" t="s">
        <v>46</v>
      </c>
      <c r="E315" s="127"/>
      <c r="F315" s="253" t="s">
        <v>1389</v>
      </c>
      <c r="G315" s="129"/>
      <c r="H315" s="129" t="s">
        <v>30</v>
      </c>
      <c r="I315" s="254"/>
      <c r="J315" s="129">
        <v>2018</v>
      </c>
      <c r="K315" s="255"/>
      <c r="L315" s="256">
        <v>43983</v>
      </c>
      <c r="M315" s="127"/>
      <c r="N315" s="257" t="s">
        <v>596</v>
      </c>
      <c r="O315" s="258"/>
      <c r="P315" s="208" t="s">
        <v>30</v>
      </c>
      <c r="Q315" s="208" t="s">
        <v>30</v>
      </c>
      <c r="R315" s="208" t="s">
        <v>30</v>
      </c>
      <c r="S315" s="209" t="s">
        <v>30</v>
      </c>
      <c r="T315" s="208" t="s">
        <v>30</v>
      </c>
      <c r="U315" s="208" t="s">
        <v>30</v>
      </c>
      <c r="V315" s="34" t="s">
        <v>30</v>
      </c>
      <c r="W315" s="137" t="str">
        <f t="shared" si="139"/>
        <v>NC</v>
      </c>
      <c r="X315" s="57" t="str">
        <f t="shared" si="152"/>
        <v>NC</v>
      </c>
      <c r="Y315" s="57" t="str">
        <f t="shared" si="140"/>
        <v>NC</v>
      </c>
      <c r="Z315" s="57" t="str">
        <f t="shared" si="141"/>
        <v>NC</v>
      </c>
      <c r="AA315" s="57" t="str">
        <f t="shared" si="142"/>
        <v>NC</v>
      </c>
      <c r="AB315" s="57" t="str">
        <f t="shared" si="143"/>
        <v>NC</v>
      </c>
      <c r="AC315" s="57" t="str">
        <f t="shared" si="144"/>
        <v>NC</v>
      </c>
      <c r="AE315" s="123" t="str">
        <f t="shared" si="145"/>
        <v>NC</v>
      </c>
      <c r="AF315" s="123" t="str">
        <f t="shared" si="146"/>
        <v>NC</v>
      </c>
      <c r="AG315" s="123" t="str">
        <f t="shared" si="147"/>
        <v>NC</v>
      </c>
      <c r="AH315" s="123" t="str">
        <f t="shared" si="148"/>
        <v>NC</v>
      </c>
      <c r="AI315" s="123" t="str">
        <f t="shared" si="149"/>
        <v>NC</v>
      </c>
      <c r="AJ315" s="123" t="str">
        <f t="shared" si="150"/>
        <v>NC</v>
      </c>
      <c r="AK315" s="123" t="str">
        <f t="shared" si="151"/>
        <v>NC</v>
      </c>
      <c r="AM315" s="151">
        <f t="shared" si="153"/>
        <v>0</v>
      </c>
      <c r="AP315" s="141" t="s">
        <v>643</v>
      </c>
      <c r="AQ315" s="141" t="s">
        <v>643</v>
      </c>
      <c r="AS315" s="142" t="s">
        <v>1390</v>
      </c>
      <c r="AT315" s="143" t="s">
        <v>720</v>
      </c>
      <c r="AU315" s="143" t="s">
        <v>1391</v>
      </c>
    </row>
    <row r="316" spans="1:47" s="138" customFormat="1" ht="14.4" customHeight="1" x14ac:dyDescent="0.3">
      <c r="A316" s="116" t="s">
        <v>716</v>
      </c>
      <c r="B316" s="118" t="s">
        <v>1394</v>
      </c>
      <c r="C316" s="121" t="s">
        <v>717</v>
      </c>
      <c r="D316" s="116" t="s">
        <v>46</v>
      </c>
      <c r="E316" s="116"/>
      <c r="F316" s="239">
        <v>588511</v>
      </c>
      <c r="G316" s="120"/>
      <c r="H316" s="120" t="s">
        <v>30</v>
      </c>
      <c r="I316" s="134"/>
      <c r="J316" s="120">
        <v>2018</v>
      </c>
      <c r="K316" s="154"/>
      <c r="L316" s="162">
        <v>43983</v>
      </c>
      <c r="M316" s="116"/>
      <c r="N316" s="149" t="s">
        <v>596</v>
      </c>
      <c r="O316" s="136"/>
      <c r="P316" s="57" t="s">
        <v>30</v>
      </c>
      <c r="Q316" s="57" t="s">
        <v>30</v>
      </c>
      <c r="R316" s="57" t="s">
        <v>30</v>
      </c>
      <c r="S316" s="57" t="s">
        <v>30</v>
      </c>
      <c r="T316" s="57" t="s">
        <v>30</v>
      </c>
      <c r="U316" s="57" t="s">
        <v>30</v>
      </c>
      <c r="V316" s="259" t="s">
        <v>30</v>
      </c>
      <c r="W316" s="137" t="str">
        <f t="shared" si="139"/>
        <v>NC</v>
      </c>
      <c r="X316" s="57" t="str">
        <f t="shared" si="152"/>
        <v>NC</v>
      </c>
      <c r="Y316" s="57" t="str">
        <f t="shared" si="140"/>
        <v>NC</v>
      </c>
      <c r="Z316" s="57" t="str">
        <f t="shared" si="141"/>
        <v>NC</v>
      </c>
      <c r="AA316" s="57" t="str">
        <f t="shared" si="142"/>
        <v>NC</v>
      </c>
      <c r="AB316" s="57" t="str">
        <f t="shared" si="143"/>
        <v>NC</v>
      </c>
      <c r="AC316" s="57" t="str">
        <f t="shared" si="144"/>
        <v>NC</v>
      </c>
      <c r="AE316" s="123" t="str">
        <f t="shared" si="145"/>
        <v>NC</v>
      </c>
      <c r="AF316" s="123" t="str">
        <f t="shared" si="146"/>
        <v>NC</v>
      </c>
      <c r="AG316" s="123" t="str">
        <f t="shared" si="147"/>
        <v>NC</v>
      </c>
      <c r="AH316" s="123" t="str">
        <f t="shared" si="148"/>
        <v>NC</v>
      </c>
      <c r="AI316" s="123" t="str">
        <f t="shared" si="149"/>
        <v>NC</v>
      </c>
      <c r="AJ316" s="123" t="str">
        <f t="shared" si="150"/>
        <v>NC</v>
      </c>
      <c r="AK316" s="123" t="str">
        <f t="shared" si="151"/>
        <v>NC</v>
      </c>
      <c r="AM316" s="151">
        <f t="shared" si="153"/>
        <v>0</v>
      </c>
      <c r="AP316" s="141" t="s">
        <v>643</v>
      </c>
      <c r="AQ316" s="141" t="s">
        <v>643</v>
      </c>
      <c r="AS316" s="142" t="s">
        <v>1395</v>
      </c>
      <c r="AT316" s="143" t="s">
        <v>1392</v>
      </c>
      <c r="AU316" s="143" t="s">
        <v>1393</v>
      </c>
    </row>
    <row r="317" spans="1:47" s="124" customFormat="1" ht="14.4" customHeight="1" x14ac:dyDescent="0.3">
      <c r="A317" s="260" t="s">
        <v>139</v>
      </c>
      <c r="B317" s="117" t="s">
        <v>1486</v>
      </c>
      <c r="C317" s="121" t="s">
        <v>573</v>
      </c>
      <c r="D317" s="123" t="s">
        <v>49</v>
      </c>
      <c r="E317" s="123"/>
      <c r="F317" s="121" t="s">
        <v>1489</v>
      </c>
      <c r="G317" s="120"/>
      <c r="H317" s="120" t="s">
        <v>30</v>
      </c>
      <c r="I317" s="145"/>
      <c r="J317" s="146"/>
      <c r="K317" s="154"/>
      <c r="L317" s="133">
        <v>43983</v>
      </c>
      <c r="M317" s="148"/>
      <c r="N317" s="149" t="s">
        <v>596</v>
      </c>
      <c r="O317" s="150"/>
      <c r="P317" s="57" t="s">
        <v>30</v>
      </c>
      <c r="Q317" s="57" t="s">
        <v>30</v>
      </c>
      <c r="R317" s="116" t="s">
        <v>30</v>
      </c>
      <c r="S317" s="116" t="s">
        <v>30</v>
      </c>
      <c r="T317" s="57" t="s">
        <v>30</v>
      </c>
      <c r="U317" s="57" t="s">
        <v>30</v>
      </c>
      <c r="V317" s="261" t="s">
        <v>30</v>
      </c>
      <c r="W317" s="137" t="str">
        <f t="shared" si="139"/>
        <v>NC</v>
      </c>
      <c r="X317" s="57" t="str">
        <f t="shared" si="152"/>
        <v>NC</v>
      </c>
      <c r="Y317" s="57" t="str">
        <f t="shared" si="140"/>
        <v>NC</v>
      </c>
      <c r="Z317" s="57" t="str">
        <f t="shared" si="141"/>
        <v>NC</v>
      </c>
      <c r="AA317" s="57" t="str">
        <f t="shared" si="142"/>
        <v>NC</v>
      </c>
      <c r="AB317" s="57" t="str">
        <f t="shared" si="143"/>
        <v>NC</v>
      </c>
      <c r="AC317" s="57" t="str">
        <f t="shared" si="144"/>
        <v>NC</v>
      </c>
      <c r="AE317" s="123" t="str">
        <f t="shared" si="145"/>
        <v>NC</v>
      </c>
      <c r="AF317" s="123" t="str">
        <f t="shared" si="146"/>
        <v>NC</v>
      </c>
      <c r="AG317" s="123" t="str">
        <f t="shared" si="147"/>
        <v>NC</v>
      </c>
      <c r="AH317" s="123" t="str">
        <f t="shared" si="148"/>
        <v>NC</v>
      </c>
      <c r="AI317" s="123" t="str">
        <f t="shared" si="149"/>
        <v>NC</v>
      </c>
      <c r="AJ317" s="123" t="str">
        <f t="shared" si="150"/>
        <v>NC</v>
      </c>
      <c r="AK317" s="123" t="str">
        <f t="shared" si="151"/>
        <v>NC</v>
      </c>
      <c r="AL317" s="138"/>
      <c r="AM317" s="151">
        <f t="shared" si="153"/>
        <v>0</v>
      </c>
      <c r="AN317" s="152"/>
      <c r="AP317" s="141" t="s">
        <v>643</v>
      </c>
      <c r="AQ317" s="141" t="s">
        <v>643</v>
      </c>
      <c r="AS317" s="143" t="s">
        <v>1378</v>
      </c>
      <c r="AT317" s="143" t="s">
        <v>1376</v>
      </c>
      <c r="AU317" s="143" t="s">
        <v>1379</v>
      </c>
    </row>
    <row r="318" spans="1:47" s="124" customFormat="1" ht="14.4" customHeight="1" x14ac:dyDescent="0.3">
      <c r="A318" s="121" t="s">
        <v>140</v>
      </c>
      <c r="B318" s="117" t="s">
        <v>1485</v>
      </c>
      <c r="C318" s="121" t="s">
        <v>573</v>
      </c>
      <c r="D318" s="123" t="s">
        <v>46</v>
      </c>
      <c r="E318" s="123"/>
      <c r="F318" s="121" t="s">
        <v>343</v>
      </c>
      <c r="G318" s="120"/>
      <c r="H318" s="120" t="s">
        <v>30</v>
      </c>
      <c r="I318" s="145"/>
      <c r="J318" s="146"/>
      <c r="K318" s="147" t="s">
        <v>609</v>
      </c>
      <c r="L318" s="133">
        <v>44166</v>
      </c>
      <c r="M318" s="148"/>
      <c r="N318" s="149" t="s">
        <v>596</v>
      </c>
      <c r="O318" s="150"/>
      <c r="P318" s="57" t="s">
        <v>30</v>
      </c>
      <c r="Q318" s="57" t="s">
        <v>30</v>
      </c>
      <c r="R318" s="116" t="s">
        <v>30</v>
      </c>
      <c r="S318" s="116" t="s">
        <v>30</v>
      </c>
      <c r="T318" s="57" t="s">
        <v>30</v>
      </c>
      <c r="U318" s="57" t="s">
        <v>30</v>
      </c>
      <c r="V318" s="262" t="s">
        <v>30</v>
      </c>
      <c r="W318" s="137" t="str">
        <f t="shared" ref="W318:W328" si="154">IF(P318="NC","NC",IF(P318="","erreur",P318+365))</f>
        <v>NC</v>
      </c>
      <c r="X318" s="57" t="str">
        <f t="shared" si="152"/>
        <v>NC</v>
      </c>
      <c r="Y318" s="57" t="str">
        <f t="shared" ref="Y318:Y328" si="155">IF(R318="NC","NC",IF(R318="","erreur",R318+365))</f>
        <v>NC</v>
      </c>
      <c r="Z318" s="57" t="str">
        <f t="shared" ref="Z318:Z328" si="156">IF(S318="NC","NC",IF(S318="","erreur",S318+3650))</f>
        <v>NC</v>
      </c>
      <c r="AA318" s="57" t="str">
        <f t="shared" ref="AA318:AA328" si="157">IF(T318="NC","NC",IF(T318="","erreur",T318+365))</f>
        <v>NC</v>
      </c>
      <c r="AB318" s="57" t="str">
        <f t="shared" ref="AB318:AB328" si="158">IF(U318="NC","NC",IF(U318="","erreur",U318+365))</f>
        <v>NC</v>
      </c>
      <c r="AC318" s="57" t="str">
        <f t="shared" ref="AC318:AC328" si="159">IF(V318="NC","NC",IF(V318="","erreur",V318+730))</f>
        <v>NC</v>
      </c>
      <c r="AE318" s="123" t="str">
        <f t="shared" ref="AE318:AE328" si="160">IF(W318="NC","NC",IF(W318="erreur","erreur",W318-$F$3))</f>
        <v>NC</v>
      </c>
      <c r="AF318" s="123" t="str">
        <f t="shared" ref="AF318:AF328" si="161">IF(X318="NC","NC",IF(X318="erreur","erreur",X318-$F$3))</f>
        <v>NC</v>
      </c>
      <c r="AG318" s="123" t="str">
        <f t="shared" ref="AG318:AG328" si="162">IF(Y318="NC","NC",IF(Y318="erreur","erreur",Y318-$F$3))</f>
        <v>NC</v>
      </c>
      <c r="AH318" s="123" t="str">
        <f t="shared" ref="AH318:AH328" si="163">IF(Z318="NC","NC",IF(Z318="erreur","erreur",Z318-$F$3))</f>
        <v>NC</v>
      </c>
      <c r="AI318" s="123" t="str">
        <f t="shared" ref="AI318:AI328" si="164">IF(AA318="NC","NC",IF(AA318="erreur","erreur",AA318-$F$3))</f>
        <v>NC</v>
      </c>
      <c r="AJ318" s="123" t="str">
        <f t="shared" ref="AJ318:AJ328" si="165">IF(AB318="NC","NC",IF(AB318="erreur","erreur",AB318-$F$3))</f>
        <v>NC</v>
      </c>
      <c r="AK318" s="123" t="str">
        <f t="shared" ref="AK318:AK328" si="166">IF(AC318="NC","NC",IF(AC318="erreur","erreur",AC318-$F$3))</f>
        <v>NC</v>
      </c>
      <c r="AL318" s="138"/>
      <c r="AM318" s="151">
        <f t="shared" si="153"/>
        <v>0</v>
      </c>
      <c r="AN318" s="152"/>
      <c r="AP318" s="141" t="s">
        <v>643</v>
      </c>
      <c r="AQ318" s="141" t="s">
        <v>643</v>
      </c>
      <c r="AS318" s="143" t="s">
        <v>1380</v>
      </c>
      <c r="AT318" s="143" t="s">
        <v>1376</v>
      </c>
      <c r="AU318" s="143" t="s">
        <v>1379</v>
      </c>
    </row>
    <row r="319" spans="1:47" s="124" customFormat="1" ht="14.4" customHeight="1" x14ac:dyDescent="0.3">
      <c r="A319" s="116" t="s">
        <v>898</v>
      </c>
      <c r="B319" s="118" t="s">
        <v>1477</v>
      </c>
      <c r="C319" s="117" t="s">
        <v>899</v>
      </c>
      <c r="D319" s="116" t="s">
        <v>46</v>
      </c>
      <c r="E319" s="116"/>
      <c r="F319" s="239" t="s">
        <v>929</v>
      </c>
      <c r="G319" s="120"/>
      <c r="H319" s="120" t="s">
        <v>30</v>
      </c>
      <c r="I319" s="134">
        <v>36930000</v>
      </c>
      <c r="J319" s="120">
        <v>2019</v>
      </c>
      <c r="K319" s="132"/>
      <c r="L319" s="162">
        <v>43952</v>
      </c>
      <c r="M319" s="116"/>
      <c r="N319" s="135" t="s">
        <v>596</v>
      </c>
      <c r="O319" s="136"/>
      <c r="P319" s="57" t="s">
        <v>30</v>
      </c>
      <c r="Q319" s="57" t="s">
        <v>30</v>
      </c>
      <c r="R319" s="57" t="s">
        <v>30</v>
      </c>
      <c r="S319" s="57" t="s">
        <v>30</v>
      </c>
      <c r="T319" s="57" t="s">
        <v>30</v>
      </c>
      <c r="U319" s="57" t="s">
        <v>30</v>
      </c>
      <c r="V319" s="262" t="s">
        <v>30</v>
      </c>
      <c r="W319" s="137" t="str">
        <f t="shared" si="154"/>
        <v>NC</v>
      </c>
      <c r="X319" s="57" t="str">
        <f t="shared" si="152"/>
        <v>NC</v>
      </c>
      <c r="Y319" s="57" t="str">
        <f t="shared" si="155"/>
        <v>NC</v>
      </c>
      <c r="Z319" s="57" t="str">
        <f t="shared" si="156"/>
        <v>NC</v>
      </c>
      <c r="AA319" s="57" t="str">
        <f t="shared" si="157"/>
        <v>NC</v>
      </c>
      <c r="AB319" s="57" t="str">
        <f t="shared" si="158"/>
        <v>NC</v>
      </c>
      <c r="AC319" s="57" t="str">
        <f t="shared" si="159"/>
        <v>NC</v>
      </c>
      <c r="AD319" s="138"/>
      <c r="AE319" s="123" t="str">
        <f t="shared" si="160"/>
        <v>NC</v>
      </c>
      <c r="AF319" s="123" t="str">
        <f t="shared" si="161"/>
        <v>NC</v>
      </c>
      <c r="AG319" s="123" t="str">
        <f t="shared" si="162"/>
        <v>NC</v>
      </c>
      <c r="AH319" s="123" t="str">
        <f t="shared" si="163"/>
        <v>NC</v>
      </c>
      <c r="AI319" s="123" t="str">
        <f t="shared" si="164"/>
        <v>NC</v>
      </c>
      <c r="AJ319" s="123" t="str">
        <f t="shared" si="165"/>
        <v>NC</v>
      </c>
      <c r="AK319" s="123" t="str">
        <f t="shared" si="166"/>
        <v>NC</v>
      </c>
      <c r="AL319" s="138"/>
      <c r="AM319" s="151">
        <f t="shared" si="153"/>
        <v>1.4035441165047196E-3</v>
      </c>
      <c r="AN319" s="138"/>
      <c r="AO319" s="138"/>
      <c r="AP319" s="138"/>
      <c r="AQ319" s="138"/>
      <c r="AR319" s="138"/>
      <c r="AS319" s="142" t="s">
        <v>1375</v>
      </c>
      <c r="AT319" s="143" t="s">
        <v>1376</v>
      </c>
      <c r="AU319" s="143" t="s">
        <v>1377</v>
      </c>
    </row>
    <row r="320" spans="1:47" s="124" customFormat="1" ht="14.4" customHeight="1" x14ac:dyDescent="0.3">
      <c r="A320" s="121" t="s">
        <v>141</v>
      </c>
      <c r="B320" s="263" t="s">
        <v>142</v>
      </c>
      <c r="C320" s="121" t="s">
        <v>574</v>
      </c>
      <c r="D320" s="123" t="s">
        <v>49</v>
      </c>
      <c r="E320" s="123"/>
      <c r="F320" s="121">
        <v>324997</v>
      </c>
      <c r="G320" s="120"/>
      <c r="H320" s="120" t="s">
        <v>30</v>
      </c>
      <c r="I320" s="145"/>
      <c r="J320" s="146"/>
      <c r="K320" s="154"/>
      <c r="L320" s="133"/>
      <c r="M320" s="148"/>
      <c r="N320" s="149" t="s">
        <v>596</v>
      </c>
      <c r="O320" s="150"/>
      <c r="P320" s="57" t="s">
        <v>30</v>
      </c>
      <c r="Q320" s="57" t="s">
        <v>30</v>
      </c>
      <c r="R320" s="116" t="s">
        <v>30</v>
      </c>
      <c r="S320" s="116" t="s">
        <v>30</v>
      </c>
      <c r="T320" s="57" t="s">
        <v>30</v>
      </c>
      <c r="U320" s="57" t="s">
        <v>30</v>
      </c>
      <c r="V320" s="262" t="s">
        <v>30</v>
      </c>
      <c r="W320" s="137" t="str">
        <f t="shared" si="154"/>
        <v>NC</v>
      </c>
      <c r="X320" s="57" t="str">
        <f t="shared" si="152"/>
        <v>NC</v>
      </c>
      <c r="Y320" s="57" t="str">
        <f t="shared" si="155"/>
        <v>NC</v>
      </c>
      <c r="Z320" s="57" t="str">
        <f t="shared" si="156"/>
        <v>NC</v>
      </c>
      <c r="AA320" s="57" t="str">
        <f t="shared" si="157"/>
        <v>NC</v>
      </c>
      <c r="AB320" s="57" t="str">
        <f t="shared" si="158"/>
        <v>NC</v>
      </c>
      <c r="AC320" s="57" t="str">
        <f t="shared" si="159"/>
        <v>NC</v>
      </c>
      <c r="AE320" s="123" t="str">
        <f t="shared" si="160"/>
        <v>NC</v>
      </c>
      <c r="AF320" s="123" t="str">
        <f t="shared" si="161"/>
        <v>NC</v>
      </c>
      <c r="AG320" s="123" t="str">
        <f t="shared" si="162"/>
        <v>NC</v>
      </c>
      <c r="AH320" s="123" t="str">
        <f t="shared" si="163"/>
        <v>NC</v>
      </c>
      <c r="AI320" s="123" t="str">
        <f t="shared" si="164"/>
        <v>NC</v>
      </c>
      <c r="AJ320" s="123" t="str">
        <f t="shared" si="165"/>
        <v>NC</v>
      </c>
      <c r="AK320" s="123" t="str">
        <f t="shared" si="166"/>
        <v>NC</v>
      </c>
      <c r="AL320" s="138"/>
      <c r="AM320" s="151">
        <f t="shared" si="153"/>
        <v>0</v>
      </c>
      <c r="AN320" s="152"/>
      <c r="AP320" s="141" t="s">
        <v>643</v>
      </c>
      <c r="AQ320" s="141" t="s">
        <v>643</v>
      </c>
      <c r="AS320" s="143"/>
      <c r="AT320" s="143" t="s">
        <v>966</v>
      </c>
      <c r="AU320" s="143" t="s">
        <v>967</v>
      </c>
    </row>
    <row r="321" spans="1:47" s="124" customFormat="1" ht="14.4" customHeight="1" x14ac:dyDescent="0.3">
      <c r="A321" s="121" t="s">
        <v>718</v>
      </c>
      <c r="B321" s="263" t="s">
        <v>1481</v>
      </c>
      <c r="C321" s="121" t="s">
        <v>574</v>
      </c>
      <c r="D321" s="123" t="s">
        <v>46</v>
      </c>
      <c r="E321" s="123"/>
      <c r="F321" s="121"/>
      <c r="G321" s="120"/>
      <c r="H321" s="120" t="s">
        <v>30</v>
      </c>
      <c r="I321" s="145"/>
      <c r="J321" s="146"/>
      <c r="K321" s="154"/>
      <c r="L321" s="133">
        <v>43983</v>
      </c>
      <c r="M321" s="148"/>
      <c r="N321" s="149" t="s">
        <v>596</v>
      </c>
      <c r="O321" s="150"/>
      <c r="P321" s="57" t="s">
        <v>30</v>
      </c>
      <c r="Q321" s="57" t="s">
        <v>30</v>
      </c>
      <c r="R321" s="116" t="s">
        <v>30</v>
      </c>
      <c r="S321" s="116" t="s">
        <v>30</v>
      </c>
      <c r="T321" s="57" t="s">
        <v>30</v>
      </c>
      <c r="U321" s="57" t="s">
        <v>30</v>
      </c>
      <c r="V321" s="264" t="s">
        <v>30</v>
      </c>
      <c r="W321" s="137" t="str">
        <f t="shared" si="154"/>
        <v>NC</v>
      </c>
      <c r="X321" s="57" t="str">
        <f t="shared" si="152"/>
        <v>NC</v>
      </c>
      <c r="Y321" s="57" t="str">
        <f t="shared" si="155"/>
        <v>NC</v>
      </c>
      <c r="Z321" s="57" t="str">
        <f t="shared" si="156"/>
        <v>NC</v>
      </c>
      <c r="AA321" s="57" t="str">
        <f t="shared" si="157"/>
        <v>NC</v>
      </c>
      <c r="AB321" s="57" t="str">
        <f t="shared" si="158"/>
        <v>NC</v>
      </c>
      <c r="AC321" s="57" t="str">
        <f t="shared" si="159"/>
        <v>NC</v>
      </c>
      <c r="AE321" s="123" t="str">
        <f t="shared" si="160"/>
        <v>NC</v>
      </c>
      <c r="AF321" s="123" t="str">
        <f t="shared" si="161"/>
        <v>NC</v>
      </c>
      <c r="AG321" s="123" t="str">
        <f t="shared" si="162"/>
        <v>NC</v>
      </c>
      <c r="AH321" s="123" t="str">
        <f t="shared" si="163"/>
        <v>NC</v>
      </c>
      <c r="AI321" s="123" t="str">
        <f t="shared" si="164"/>
        <v>NC</v>
      </c>
      <c r="AJ321" s="123" t="str">
        <f t="shared" si="165"/>
        <v>NC</v>
      </c>
      <c r="AK321" s="123" t="str">
        <f t="shared" si="166"/>
        <v>NC</v>
      </c>
      <c r="AL321" s="138"/>
      <c r="AM321" s="151">
        <f t="shared" si="153"/>
        <v>0</v>
      </c>
      <c r="AN321" s="152"/>
      <c r="AP321" s="141" t="s">
        <v>643</v>
      </c>
      <c r="AQ321" s="141" t="s">
        <v>643</v>
      </c>
      <c r="AS321" s="143" t="s">
        <v>1482</v>
      </c>
      <c r="AT321" s="143" t="s">
        <v>1483</v>
      </c>
      <c r="AU321" s="143" t="s">
        <v>1484</v>
      </c>
    </row>
    <row r="322" spans="1:47" s="124" customFormat="1" ht="14.4" customHeight="1" x14ac:dyDescent="0.3">
      <c r="A322" s="121" t="s">
        <v>143</v>
      </c>
      <c r="B322" s="117" t="s">
        <v>1151</v>
      </c>
      <c r="C322" s="121" t="s">
        <v>575</v>
      </c>
      <c r="D322" s="123" t="s">
        <v>49</v>
      </c>
      <c r="E322" s="123"/>
      <c r="F322" s="121">
        <v>15596</v>
      </c>
      <c r="G322" s="120"/>
      <c r="H322" s="120" t="s">
        <v>30</v>
      </c>
      <c r="I322" s="145"/>
      <c r="J322" s="146"/>
      <c r="K322" s="154"/>
      <c r="L322" s="133"/>
      <c r="M322" s="148"/>
      <c r="N322" s="149" t="s">
        <v>596</v>
      </c>
      <c r="O322" s="150"/>
      <c r="P322" s="57" t="s">
        <v>30</v>
      </c>
      <c r="Q322" s="57" t="s">
        <v>30</v>
      </c>
      <c r="R322" s="116" t="s">
        <v>30</v>
      </c>
      <c r="S322" s="116" t="s">
        <v>30</v>
      </c>
      <c r="T322" s="57" t="s">
        <v>30</v>
      </c>
      <c r="U322" s="57" t="s">
        <v>30</v>
      </c>
      <c r="V322" s="57" t="s">
        <v>30</v>
      </c>
      <c r="W322" s="137" t="str">
        <f t="shared" si="154"/>
        <v>NC</v>
      </c>
      <c r="X322" s="57" t="str">
        <f t="shared" si="152"/>
        <v>NC</v>
      </c>
      <c r="Y322" s="57" t="str">
        <f t="shared" si="155"/>
        <v>NC</v>
      </c>
      <c r="Z322" s="57" t="str">
        <f t="shared" si="156"/>
        <v>NC</v>
      </c>
      <c r="AA322" s="57" t="str">
        <f t="shared" si="157"/>
        <v>NC</v>
      </c>
      <c r="AB322" s="57" t="str">
        <f t="shared" si="158"/>
        <v>NC</v>
      </c>
      <c r="AC322" s="57" t="str">
        <f t="shared" si="159"/>
        <v>NC</v>
      </c>
      <c r="AE322" s="123" t="str">
        <f t="shared" si="160"/>
        <v>NC</v>
      </c>
      <c r="AF322" s="123" t="str">
        <f t="shared" si="161"/>
        <v>NC</v>
      </c>
      <c r="AG322" s="123" t="str">
        <f t="shared" si="162"/>
        <v>NC</v>
      </c>
      <c r="AH322" s="123" t="str">
        <f t="shared" si="163"/>
        <v>NC</v>
      </c>
      <c r="AI322" s="123" t="str">
        <f t="shared" si="164"/>
        <v>NC</v>
      </c>
      <c r="AJ322" s="123" t="str">
        <f t="shared" si="165"/>
        <v>NC</v>
      </c>
      <c r="AK322" s="123" t="str">
        <f t="shared" si="166"/>
        <v>NC</v>
      </c>
      <c r="AL322" s="138"/>
      <c r="AM322" s="151">
        <f t="shared" si="153"/>
        <v>0</v>
      </c>
      <c r="AN322" s="152"/>
      <c r="AP322" s="141" t="s">
        <v>643</v>
      </c>
      <c r="AQ322" s="141" t="s">
        <v>643</v>
      </c>
      <c r="AS322" s="143" t="s">
        <v>1381</v>
      </c>
      <c r="AT322" s="143" t="s">
        <v>968</v>
      </c>
      <c r="AU322" s="143" t="s">
        <v>969</v>
      </c>
    </row>
    <row r="323" spans="1:47" ht="14.4" customHeight="1" x14ac:dyDescent="0.3">
      <c r="A323" s="3" t="s">
        <v>144</v>
      </c>
      <c r="B323" s="2" t="s">
        <v>1152</v>
      </c>
      <c r="C323" s="3" t="s">
        <v>576</v>
      </c>
      <c r="D323" s="4" t="s">
        <v>49</v>
      </c>
      <c r="E323" s="4"/>
      <c r="F323" s="3">
        <v>3036</v>
      </c>
      <c r="G323" s="60"/>
      <c r="H323" s="60" t="s">
        <v>30</v>
      </c>
      <c r="I323" s="12"/>
      <c r="J323" s="61">
        <v>2015</v>
      </c>
      <c r="K323" s="78"/>
      <c r="L323" s="87"/>
      <c r="M323" s="47"/>
      <c r="N323" s="56" t="s">
        <v>596</v>
      </c>
      <c r="O323" s="80"/>
      <c r="P323" s="18" t="s">
        <v>30</v>
      </c>
      <c r="Q323" s="18" t="s">
        <v>30</v>
      </c>
      <c r="R323" s="16" t="s">
        <v>30</v>
      </c>
      <c r="S323" s="16" t="s">
        <v>30</v>
      </c>
      <c r="T323" s="18" t="s">
        <v>30</v>
      </c>
      <c r="U323" s="18" t="s">
        <v>30</v>
      </c>
      <c r="V323" s="113" t="s">
        <v>30</v>
      </c>
      <c r="W323" s="52" t="str">
        <f t="shared" si="154"/>
        <v>NC</v>
      </c>
      <c r="X323" s="18" t="str">
        <f t="shared" si="152"/>
        <v>NC</v>
      </c>
      <c r="Y323" s="18" t="str">
        <f t="shared" si="155"/>
        <v>NC</v>
      </c>
      <c r="Z323" s="18" t="str">
        <f t="shared" si="156"/>
        <v>NC</v>
      </c>
      <c r="AA323" s="18" t="str">
        <f t="shared" si="157"/>
        <v>NC</v>
      </c>
      <c r="AB323" s="18" t="str">
        <f t="shared" si="158"/>
        <v>NC</v>
      </c>
      <c r="AC323" s="18" t="str">
        <f t="shared" si="159"/>
        <v>NC</v>
      </c>
      <c r="AE323" s="107" t="str">
        <f t="shared" si="160"/>
        <v>NC</v>
      </c>
      <c r="AF323" s="107" t="str">
        <f t="shared" si="161"/>
        <v>NC</v>
      </c>
      <c r="AG323" s="107" t="str">
        <f t="shared" si="162"/>
        <v>NC</v>
      </c>
      <c r="AH323" s="107" t="str">
        <f t="shared" si="163"/>
        <v>NC</v>
      </c>
      <c r="AI323" s="107" t="str">
        <f t="shared" si="164"/>
        <v>NC</v>
      </c>
      <c r="AJ323" s="107" t="str">
        <f t="shared" si="165"/>
        <v>NC</v>
      </c>
      <c r="AK323" s="107" t="str">
        <f t="shared" si="166"/>
        <v>NC</v>
      </c>
      <c r="AL323" s="24"/>
      <c r="AM323" s="46">
        <f t="shared" si="153"/>
        <v>0</v>
      </c>
      <c r="AN323" s="15"/>
      <c r="AP323" s="69" t="s">
        <v>643</v>
      </c>
      <c r="AQ323" s="69" t="s">
        <v>643</v>
      </c>
      <c r="AS323" s="114" t="s">
        <v>1382</v>
      </c>
      <c r="AT323" s="114" t="s">
        <v>970</v>
      </c>
      <c r="AU323" s="114" t="s">
        <v>971</v>
      </c>
    </row>
    <row r="324" spans="1:47" s="24" customFormat="1" ht="14.4" customHeight="1" x14ac:dyDescent="0.3">
      <c r="A324" s="3" t="s">
        <v>39</v>
      </c>
      <c r="B324" s="2" t="s">
        <v>1487</v>
      </c>
      <c r="C324" s="3" t="s">
        <v>577</v>
      </c>
      <c r="D324" s="4" t="s">
        <v>46</v>
      </c>
      <c r="E324" s="4"/>
      <c r="F324" s="3" t="s">
        <v>344</v>
      </c>
      <c r="G324" s="60"/>
      <c r="H324" s="60" t="s">
        <v>30</v>
      </c>
      <c r="I324" s="106">
        <v>33781786</v>
      </c>
      <c r="J324" s="62">
        <v>2014</v>
      </c>
      <c r="K324" s="78">
        <v>44774</v>
      </c>
      <c r="L324" s="87">
        <v>43862</v>
      </c>
      <c r="M324" s="47"/>
      <c r="N324" s="56" t="s">
        <v>596</v>
      </c>
      <c r="O324" s="80"/>
      <c r="P324" s="18" t="s">
        <v>30</v>
      </c>
      <c r="Q324" s="18" t="s">
        <v>30</v>
      </c>
      <c r="R324" s="16" t="s">
        <v>30</v>
      </c>
      <c r="S324" s="33">
        <v>41640</v>
      </c>
      <c r="T324" s="18" t="s">
        <v>30</v>
      </c>
      <c r="U324" s="18" t="s">
        <v>30</v>
      </c>
      <c r="V324" s="22" t="s">
        <v>30</v>
      </c>
      <c r="W324" s="52" t="str">
        <f t="shared" si="154"/>
        <v>NC</v>
      </c>
      <c r="X324" s="18" t="str">
        <f t="shared" si="152"/>
        <v>NC</v>
      </c>
      <c r="Y324" s="18" t="str">
        <f t="shared" si="155"/>
        <v>NC</v>
      </c>
      <c r="Z324" s="18">
        <f t="shared" si="156"/>
        <v>45290</v>
      </c>
      <c r="AA324" s="18" t="str">
        <f t="shared" si="157"/>
        <v>NC</v>
      </c>
      <c r="AB324" s="18" t="str">
        <f t="shared" si="158"/>
        <v>NC</v>
      </c>
      <c r="AC324" s="18" t="str">
        <f t="shared" si="159"/>
        <v>NC</v>
      </c>
      <c r="AD324"/>
      <c r="AE324" s="4" t="str">
        <f t="shared" si="160"/>
        <v>NC</v>
      </c>
      <c r="AF324" s="4" t="str">
        <f t="shared" si="161"/>
        <v>NC</v>
      </c>
      <c r="AG324" s="4" t="str">
        <f t="shared" si="162"/>
        <v>NC</v>
      </c>
      <c r="AH324" s="4">
        <f t="shared" ca="1" si="163"/>
        <v>-548</v>
      </c>
      <c r="AI324" s="4" t="str">
        <f t="shared" si="164"/>
        <v>NC</v>
      </c>
      <c r="AJ324" s="4" t="str">
        <f t="shared" si="165"/>
        <v>NC</v>
      </c>
      <c r="AK324" s="4" t="str">
        <f t="shared" si="166"/>
        <v>NC</v>
      </c>
      <c r="AM324" s="46">
        <f t="shared" si="153"/>
        <v>1.1010368704793275E-2</v>
      </c>
      <c r="AN324" s="15"/>
      <c r="AO324"/>
      <c r="AP324" s="69" t="s">
        <v>643</v>
      </c>
      <c r="AQ324" s="69" t="s">
        <v>643</v>
      </c>
      <c r="AR324"/>
      <c r="AS324" s="114" t="s">
        <v>1383</v>
      </c>
      <c r="AT324" s="114" t="s">
        <v>1384</v>
      </c>
      <c r="AU324" s="114" t="s">
        <v>1385</v>
      </c>
    </row>
    <row r="325" spans="1:47" ht="14.4" customHeight="1" x14ac:dyDescent="0.3">
      <c r="A325" s="3" t="s">
        <v>920</v>
      </c>
      <c r="B325" s="3" t="s">
        <v>1488</v>
      </c>
      <c r="C325" s="3" t="s">
        <v>921</v>
      </c>
      <c r="D325" s="4" t="s">
        <v>357</v>
      </c>
      <c r="E325" s="4"/>
      <c r="F325" s="3"/>
      <c r="G325" s="60"/>
      <c r="H325" s="60" t="s">
        <v>30</v>
      </c>
      <c r="I325" s="106"/>
      <c r="J325" s="62"/>
      <c r="K325" s="78"/>
      <c r="L325" s="87" t="s">
        <v>751</v>
      </c>
      <c r="M325" s="47"/>
      <c r="N325" s="56" t="s">
        <v>596</v>
      </c>
      <c r="O325" s="80"/>
      <c r="P325" s="18" t="s">
        <v>30</v>
      </c>
      <c r="Q325" s="18" t="s">
        <v>30</v>
      </c>
      <c r="R325" s="16" t="s">
        <v>30</v>
      </c>
      <c r="S325" s="22" t="s">
        <v>30</v>
      </c>
      <c r="T325" s="18" t="s">
        <v>30</v>
      </c>
      <c r="U325" s="18" t="s">
        <v>30</v>
      </c>
      <c r="V325" s="22" t="s">
        <v>30</v>
      </c>
      <c r="W325" s="52" t="str">
        <f t="shared" si="154"/>
        <v>NC</v>
      </c>
      <c r="X325" s="18" t="str">
        <f t="shared" si="152"/>
        <v>NC</v>
      </c>
      <c r="Y325" s="18" t="str">
        <f t="shared" si="155"/>
        <v>NC</v>
      </c>
      <c r="Z325" s="18" t="str">
        <f t="shared" si="156"/>
        <v>NC</v>
      </c>
      <c r="AA325" s="18" t="str">
        <f t="shared" si="157"/>
        <v>NC</v>
      </c>
      <c r="AB325" s="18" t="str">
        <f t="shared" si="158"/>
        <v>NC</v>
      </c>
      <c r="AC325" s="18" t="str">
        <f t="shared" si="159"/>
        <v>NC</v>
      </c>
      <c r="AE325" s="4" t="str">
        <f t="shared" si="160"/>
        <v>NC</v>
      </c>
      <c r="AF325" s="4" t="str">
        <f t="shared" si="161"/>
        <v>NC</v>
      </c>
      <c r="AG325" s="4" t="str">
        <f t="shared" si="162"/>
        <v>NC</v>
      </c>
      <c r="AH325" s="4" t="str">
        <f t="shared" si="163"/>
        <v>NC</v>
      </c>
      <c r="AI325" s="4" t="str">
        <f t="shared" si="164"/>
        <v>NC</v>
      </c>
      <c r="AJ325" s="4" t="str">
        <f t="shared" si="165"/>
        <v>NC</v>
      </c>
      <c r="AK325" s="4" t="str">
        <f t="shared" si="166"/>
        <v>NC</v>
      </c>
      <c r="AL325" s="24"/>
      <c r="AM325" s="46">
        <f t="shared" si="153"/>
        <v>0</v>
      </c>
      <c r="AN325" s="15"/>
      <c r="AP325" s="69"/>
      <c r="AQ325" s="69"/>
      <c r="AS325" s="114"/>
      <c r="AT325" s="114"/>
      <c r="AU325" s="114"/>
    </row>
    <row r="326" spans="1:47" s="24" customFormat="1" ht="14.4" customHeight="1" x14ac:dyDescent="0.3">
      <c r="A326" s="16" t="s">
        <v>393</v>
      </c>
      <c r="B326" s="16" t="s">
        <v>1153</v>
      </c>
      <c r="C326" s="3" t="s">
        <v>578</v>
      </c>
      <c r="D326" s="16" t="s">
        <v>46</v>
      </c>
      <c r="E326" s="16"/>
      <c r="F326" s="2" t="s">
        <v>418</v>
      </c>
      <c r="G326" s="60"/>
      <c r="H326" s="60" t="s">
        <v>30</v>
      </c>
      <c r="I326" s="109">
        <v>26000000</v>
      </c>
      <c r="J326" s="111">
        <v>2017</v>
      </c>
      <c r="K326" s="91"/>
      <c r="L326" s="112">
        <v>43952</v>
      </c>
      <c r="M326" s="94"/>
      <c r="N326" s="96" t="s">
        <v>596</v>
      </c>
      <c r="O326" s="108"/>
      <c r="P326" s="49" t="s">
        <v>30</v>
      </c>
      <c r="Q326" s="85">
        <v>43549</v>
      </c>
      <c r="R326" s="49" t="s">
        <v>30</v>
      </c>
      <c r="S326" s="49" t="s">
        <v>30</v>
      </c>
      <c r="T326" s="49" t="s">
        <v>30</v>
      </c>
      <c r="U326" s="49" t="s">
        <v>30</v>
      </c>
      <c r="V326" s="49" t="s">
        <v>30</v>
      </c>
      <c r="W326" s="50" t="str">
        <f t="shared" si="154"/>
        <v>NC</v>
      </c>
      <c r="X326" s="18">
        <f>IF(Q326="NC","NC",IF(Q326="","erreur",Q326+365))</f>
        <v>43914</v>
      </c>
      <c r="Y326" s="49" t="str">
        <f t="shared" si="155"/>
        <v>NC</v>
      </c>
      <c r="Z326" s="49" t="str">
        <f t="shared" si="156"/>
        <v>NC</v>
      </c>
      <c r="AA326" s="49" t="str">
        <f t="shared" si="157"/>
        <v>NC</v>
      </c>
      <c r="AB326" s="49" t="str">
        <f t="shared" si="158"/>
        <v>NC</v>
      </c>
      <c r="AC326" s="49" t="str">
        <f t="shared" si="159"/>
        <v>NC</v>
      </c>
      <c r="AE326" s="86" t="str">
        <f t="shared" si="160"/>
        <v>NC</v>
      </c>
      <c r="AF326" s="86">
        <f t="shared" ca="1" si="161"/>
        <v>-1924</v>
      </c>
      <c r="AG326" s="86" t="str">
        <f t="shared" si="162"/>
        <v>NC</v>
      </c>
      <c r="AH326" s="86" t="str">
        <f t="shared" si="163"/>
        <v>NC</v>
      </c>
      <c r="AI326" s="86" t="str">
        <f t="shared" si="164"/>
        <v>NC</v>
      </c>
      <c r="AJ326" s="86" t="str">
        <f t="shared" si="165"/>
        <v>NC</v>
      </c>
      <c r="AK326" s="86" t="str">
        <f t="shared" si="166"/>
        <v>NC</v>
      </c>
      <c r="AM326" s="46">
        <f t="shared" si="153"/>
        <v>3.9825185690149818E-3</v>
      </c>
      <c r="AP326" s="69" t="s">
        <v>643</v>
      </c>
      <c r="AQ326" s="69" t="s">
        <v>643</v>
      </c>
      <c r="AS326" s="115" t="s">
        <v>1386</v>
      </c>
      <c r="AT326" s="114" t="s">
        <v>394</v>
      </c>
      <c r="AU326" s="114" t="s">
        <v>1387</v>
      </c>
    </row>
    <row r="327" spans="1:47" ht="14.4" customHeight="1" x14ac:dyDescent="0.3">
      <c r="A327" s="16" t="s">
        <v>781</v>
      </c>
      <c r="B327" s="16" t="s">
        <v>782</v>
      </c>
      <c r="C327" s="2" t="s">
        <v>783</v>
      </c>
      <c r="D327" s="16" t="s">
        <v>357</v>
      </c>
      <c r="E327" s="16" t="s">
        <v>934</v>
      </c>
      <c r="F327" s="2"/>
      <c r="G327" s="60"/>
      <c r="H327" s="60" t="s">
        <v>30</v>
      </c>
      <c r="I327" s="110">
        <v>21140000</v>
      </c>
      <c r="J327" s="60">
        <v>2019</v>
      </c>
      <c r="K327" s="83"/>
      <c r="L327" s="98">
        <v>43891</v>
      </c>
      <c r="M327" s="16"/>
      <c r="N327" s="84" t="s">
        <v>780</v>
      </c>
      <c r="O327" s="81"/>
      <c r="P327" s="18" t="s">
        <v>30</v>
      </c>
      <c r="Q327" s="18" t="s">
        <v>30</v>
      </c>
      <c r="R327" s="18" t="s">
        <v>30</v>
      </c>
      <c r="S327" s="18" t="s">
        <v>30</v>
      </c>
      <c r="T327" s="18" t="s">
        <v>30</v>
      </c>
      <c r="U327" s="18" t="s">
        <v>30</v>
      </c>
      <c r="V327" s="18" t="s">
        <v>30</v>
      </c>
      <c r="W327" s="23" t="str">
        <f t="shared" si="154"/>
        <v>NC</v>
      </c>
      <c r="X327" s="18" t="str">
        <f>IF(Q327="NC","NC",IF(Q327="","erreur",Q327+181))</f>
        <v>NC</v>
      </c>
      <c r="Y327" s="18" t="str">
        <f t="shared" si="155"/>
        <v>NC</v>
      </c>
      <c r="Z327" s="18" t="str">
        <f t="shared" si="156"/>
        <v>NC</v>
      </c>
      <c r="AA327" s="18" t="str">
        <f t="shared" si="157"/>
        <v>NC</v>
      </c>
      <c r="AB327" s="18" t="str">
        <f t="shared" si="158"/>
        <v>NC</v>
      </c>
      <c r="AC327" s="18" t="str">
        <f t="shared" si="159"/>
        <v>NC</v>
      </c>
      <c r="AD327" s="24"/>
      <c r="AE327" s="4" t="str">
        <f t="shared" si="160"/>
        <v>NC</v>
      </c>
      <c r="AF327" s="4" t="str">
        <f t="shared" si="161"/>
        <v>NC</v>
      </c>
      <c r="AG327" s="4" t="str">
        <f t="shared" si="162"/>
        <v>NC</v>
      </c>
      <c r="AH327" s="4" t="str">
        <f t="shared" si="163"/>
        <v>NC</v>
      </c>
      <c r="AI327" s="4" t="str">
        <f t="shared" si="164"/>
        <v>NC</v>
      </c>
      <c r="AJ327" s="4" t="str">
        <f t="shared" si="165"/>
        <v>NC</v>
      </c>
      <c r="AK327" s="4" t="str">
        <f t="shared" si="166"/>
        <v>NC</v>
      </c>
      <c r="AL327" s="24"/>
      <c r="AM327" s="46">
        <f t="shared" si="153"/>
        <v>8.0343684329568842E-4</v>
      </c>
      <c r="AN327" s="24"/>
      <c r="AO327" s="24"/>
      <c r="AP327" s="69" t="s">
        <v>643</v>
      </c>
      <c r="AQ327" s="69" t="s">
        <v>643</v>
      </c>
      <c r="AR327" s="24"/>
      <c r="AS327" s="115"/>
      <c r="AT327" s="114"/>
      <c r="AU327" s="114"/>
    </row>
    <row r="328" spans="1:47" s="24" customFormat="1" ht="14.4" customHeight="1" x14ac:dyDescent="0.3">
      <c r="A328" s="2" t="s">
        <v>991</v>
      </c>
      <c r="B328" s="2" t="s">
        <v>980</v>
      </c>
      <c r="C328" s="2" t="s">
        <v>993</v>
      </c>
      <c r="D328" s="16" t="s">
        <v>357</v>
      </c>
      <c r="E328" s="16"/>
      <c r="F328" s="2"/>
      <c r="G328" s="60"/>
      <c r="H328" s="60" t="s">
        <v>30</v>
      </c>
      <c r="I328" s="43">
        <v>32180000</v>
      </c>
      <c r="J328" s="63">
        <v>2019</v>
      </c>
      <c r="K328" s="83"/>
      <c r="L328" s="87">
        <v>43952</v>
      </c>
      <c r="M328" s="38"/>
      <c r="N328" s="84"/>
      <c r="O328" s="81"/>
      <c r="P328" s="18" t="s">
        <v>30</v>
      </c>
      <c r="Q328" s="20"/>
      <c r="R328" s="18" t="s">
        <v>30</v>
      </c>
      <c r="S328" s="21" t="s">
        <v>30</v>
      </c>
      <c r="T328" s="18" t="s">
        <v>30</v>
      </c>
      <c r="U328" s="18" t="s">
        <v>30</v>
      </c>
      <c r="V328" s="22" t="s">
        <v>30</v>
      </c>
      <c r="W328" s="23" t="str">
        <f t="shared" si="154"/>
        <v>NC</v>
      </c>
      <c r="X328" s="18" t="str">
        <f>IF(Q328="NC","NC",IF(Q328="","erreur",Q328+181))</f>
        <v>erreur</v>
      </c>
      <c r="Y328" s="18" t="str">
        <f t="shared" si="155"/>
        <v>NC</v>
      </c>
      <c r="Z328" s="18" t="str">
        <f t="shared" si="156"/>
        <v>NC</v>
      </c>
      <c r="AA328" s="18" t="str">
        <f t="shared" si="157"/>
        <v>NC</v>
      </c>
      <c r="AB328" s="18" t="str">
        <f t="shared" si="158"/>
        <v>NC</v>
      </c>
      <c r="AC328" s="18" t="str">
        <f t="shared" si="159"/>
        <v>NC</v>
      </c>
      <c r="AE328" s="16" t="str">
        <f t="shared" si="160"/>
        <v>NC</v>
      </c>
      <c r="AF328" s="16" t="str">
        <f t="shared" si="161"/>
        <v>erreur</v>
      </c>
      <c r="AG328" s="16" t="str">
        <f t="shared" si="162"/>
        <v>NC</v>
      </c>
      <c r="AH328" s="16" t="str">
        <f t="shared" si="163"/>
        <v>NC</v>
      </c>
      <c r="AI328" s="16" t="str">
        <f t="shared" si="164"/>
        <v>NC</v>
      </c>
      <c r="AJ328" s="16" t="str">
        <f t="shared" si="165"/>
        <v>NC</v>
      </c>
      <c r="AK328" s="16" t="str">
        <f t="shared" si="166"/>
        <v>NC</v>
      </c>
      <c r="AM328" s="58">
        <f t="shared" si="153"/>
        <v>1.2230178626894633E-3</v>
      </c>
      <c r="AN328" s="48"/>
      <c r="AP328" s="69" t="s">
        <v>643</v>
      </c>
      <c r="AQ328" s="69" t="s">
        <v>643</v>
      </c>
      <c r="AS328" s="115"/>
      <c r="AT328" s="115"/>
      <c r="AU328" s="115"/>
    </row>
    <row r="331" spans="1:47" x14ac:dyDescent="0.3">
      <c r="A331" s="3" t="s">
        <v>412</v>
      </c>
      <c r="B331" s="3" t="s">
        <v>203</v>
      </c>
      <c r="C331" s="3"/>
      <c r="D331" s="4" t="s">
        <v>145</v>
      </c>
      <c r="P331" s="20">
        <v>43735</v>
      </c>
      <c r="Q331" s="18" t="s">
        <v>30</v>
      </c>
      <c r="R331" s="18" t="s">
        <v>30</v>
      </c>
      <c r="S331" s="22" t="s">
        <v>30</v>
      </c>
      <c r="T331" s="18" t="s">
        <v>30</v>
      </c>
      <c r="U331" s="18" t="s">
        <v>30</v>
      </c>
      <c r="V331" s="22" t="s">
        <v>30</v>
      </c>
      <c r="W331" s="52">
        <f t="shared" ref="W331:W340" si="167">IF(P331="NC","NC",IF(P331="","erreur",P331+365))</f>
        <v>44100</v>
      </c>
      <c r="X331" s="18" t="str">
        <f>IF(Q331="NC","NC",IF(Q331="","erreur",Q331+183))</f>
        <v>NC</v>
      </c>
      <c r="Y331" s="18" t="str">
        <f t="shared" ref="Y331:Y340" si="168">IF(R331="NC","NC",IF(R331="","erreur",R331+365))</f>
        <v>NC</v>
      </c>
      <c r="Z331" s="18" t="str">
        <f t="shared" ref="Z331:Z340" si="169">IF(S331="NC","NC",IF(S331="","erreur",S331+3650))</f>
        <v>NC</v>
      </c>
      <c r="AA331" s="18" t="str">
        <f t="shared" ref="AA331:AA340" si="170">IF(T331="NC","NC",IF(T331="","erreur",T331+365))</f>
        <v>NC</v>
      </c>
      <c r="AB331" s="18" t="str">
        <f t="shared" ref="AB331:AB340" si="171">IF(U331="NC","NC",IF(U331="","erreur",U331+365))</f>
        <v>NC</v>
      </c>
      <c r="AC331" s="18" t="str">
        <f t="shared" ref="AC331:AC340" si="172">IF(V331="NC","NC",IF(V331="","erreur",V331+730))</f>
        <v>NC</v>
      </c>
      <c r="AE331" s="4">
        <f t="shared" ref="AE331:AE340" ca="1" si="173">IF(W331="NC","NC",IF(W331="erreur","erreur",W331-$F$3))</f>
        <v>-1738</v>
      </c>
      <c r="AF331" s="4" t="str">
        <f t="shared" ref="AF331:AF340" si="174">IF(X331="NC","NC",IF(X331="erreur","erreur",X331-$F$3))</f>
        <v>NC</v>
      </c>
      <c r="AG331" s="4" t="str">
        <f t="shared" ref="AG331:AG340" si="175">IF(Y331="NC","NC",IF(Y331="erreur","erreur",Y331-$F$3))</f>
        <v>NC</v>
      </c>
      <c r="AH331" s="4" t="str">
        <f t="shared" ref="AH331:AH340" si="176">IF(Z331="NC","NC",IF(Z331="erreur","erreur",Z331-$F$3))</f>
        <v>NC</v>
      </c>
      <c r="AI331" s="4" t="str">
        <f t="shared" ref="AI331:AI340" si="177">IF(AA331="NC","NC",IF(AA331="erreur","erreur",AA331-$F$3))</f>
        <v>NC</v>
      </c>
      <c r="AJ331" s="4" t="str">
        <f t="shared" ref="AJ331:AJ340" si="178">IF(AB331="NC","NC",IF(AB331="erreur","erreur",AB331-$F$3))</f>
        <v>NC</v>
      </c>
      <c r="AK331" s="4" t="str">
        <f t="shared" ref="AK331:AK340" si="179">IF(AC331="NC","NC",IF(AC331="erreur","erreur",AC331-$F$3))</f>
        <v>NC</v>
      </c>
    </row>
    <row r="332" spans="1:47" x14ac:dyDescent="0.3">
      <c r="A332" s="3" t="s">
        <v>414</v>
      </c>
      <c r="B332" s="3" t="s">
        <v>203</v>
      </c>
      <c r="C332" s="3"/>
      <c r="D332" s="4" t="s">
        <v>46</v>
      </c>
      <c r="P332" s="20">
        <v>43672</v>
      </c>
      <c r="Q332" s="18" t="s">
        <v>30</v>
      </c>
      <c r="R332" s="18" t="s">
        <v>30</v>
      </c>
      <c r="S332" s="22" t="s">
        <v>30</v>
      </c>
      <c r="T332" s="18" t="s">
        <v>30</v>
      </c>
      <c r="U332" s="18" t="s">
        <v>30</v>
      </c>
      <c r="V332" s="22" t="s">
        <v>30</v>
      </c>
      <c r="W332" s="52">
        <f t="shared" si="167"/>
        <v>44037</v>
      </c>
      <c r="X332" s="18" t="str">
        <f>IF(Q332="NC","NC",IF(Q332="","erreur",Q332+183))</f>
        <v>NC</v>
      </c>
      <c r="Y332" s="18" t="str">
        <f t="shared" si="168"/>
        <v>NC</v>
      </c>
      <c r="Z332" s="18" t="str">
        <f t="shared" si="169"/>
        <v>NC</v>
      </c>
      <c r="AA332" s="18" t="str">
        <f t="shared" si="170"/>
        <v>NC</v>
      </c>
      <c r="AB332" s="18" t="str">
        <f t="shared" si="171"/>
        <v>NC</v>
      </c>
      <c r="AC332" s="18" t="str">
        <f t="shared" si="172"/>
        <v>NC</v>
      </c>
      <c r="AE332" s="4">
        <f t="shared" ca="1" si="173"/>
        <v>-1801</v>
      </c>
      <c r="AF332" s="4" t="str">
        <f t="shared" si="174"/>
        <v>NC</v>
      </c>
      <c r="AG332" s="4" t="str">
        <f t="shared" si="175"/>
        <v>NC</v>
      </c>
      <c r="AH332" s="4" t="str">
        <f t="shared" si="176"/>
        <v>NC</v>
      </c>
      <c r="AI332" s="4" t="str">
        <f t="shared" si="177"/>
        <v>NC</v>
      </c>
      <c r="AJ332" s="4" t="str">
        <f t="shared" si="178"/>
        <v>NC</v>
      </c>
      <c r="AK332" s="4" t="str">
        <f t="shared" si="179"/>
        <v>NC</v>
      </c>
    </row>
    <row r="333" spans="1:47" x14ac:dyDescent="0.3">
      <c r="A333" s="3" t="s">
        <v>46</v>
      </c>
      <c r="B333" s="3" t="s">
        <v>203</v>
      </c>
      <c r="C333" s="3"/>
      <c r="D333" s="4" t="s">
        <v>46</v>
      </c>
      <c r="P333" s="20">
        <v>43503</v>
      </c>
      <c r="Q333" s="18" t="s">
        <v>30</v>
      </c>
      <c r="R333" s="18" t="s">
        <v>30</v>
      </c>
      <c r="S333" s="22" t="s">
        <v>30</v>
      </c>
      <c r="T333" s="18" t="s">
        <v>30</v>
      </c>
      <c r="U333" s="18" t="s">
        <v>30</v>
      </c>
      <c r="V333" s="22" t="s">
        <v>30</v>
      </c>
      <c r="W333" s="23">
        <f t="shared" si="167"/>
        <v>43868</v>
      </c>
      <c r="X333" s="18" t="str">
        <f>IF(Q333="NC","NC",IF(Q333="","erreur",Q333+181))</f>
        <v>NC</v>
      </c>
      <c r="Y333" s="18" t="str">
        <f t="shared" si="168"/>
        <v>NC</v>
      </c>
      <c r="Z333" s="18" t="str">
        <f t="shared" si="169"/>
        <v>NC</v>
      </c>
      <c r="AA333" s="18" t="str">
        <f t="shared" si="170"/>
        <v>NC</v>
      </c>
      <c r="AB333" s="18" t="str">
        <f t="shared" si="171"/>
        <v>NC</v>
      </c>
      <c r="AC333" s="18" t="str">
        <f t="shared" si="172"/>
        <v>NC</v>
      </c>
      <c r="AE333" s="4">
        <f t="shared" ca="1" si="173"/>
        <v>-1970</v>
      </c>
      <c r="AF333" s="4" t="str">
        <f t="shared" si="174"/>
        <v>NC</v>
      </c>
      <c r="AG333" s="4" t="str">
        <f t="shared" si="175"/>
        <v>NC</v>
      </c>
      <c r="AH333" s="4" t="str">
        <f t="shared" si="176"/>
        <v>NC</v>
      </c>
      <c r="AI333" s="4" t="str">
        <f t="shared" si="177"/>
        <v>NC</v>
      </c>
      <c r="AJ333" s="4" t="str">
        <f t="shared" si="178"/>
        <v>NC</v>
      </c>
      <c r="AK333" s="4" t="str">
        <f t="shared" si="179"/>
        <v>NC</v>
      </c>
      <c r="AL333" s="24"/>
      <c r="AM333" s="46"/>
    </row>
    <row r="334" spans="1:47" x14ac:dyDescent="0.3">
      <c r="A334" s="3" t="s">
        <v>413</v>
      </c>
      <c r="B334" s="3" t="s">
        <v>203</v>
      </c>
      <c r="C334" s="3"/>
      <c r="D334" s="4" t="s">
        <v>46</v>
      </c>
      <c r="P334" s="85">
        <v>43707</v>
      </c>
      <c r="Q334" s="49" t="s">
        <v>30</v>
      </c>
      <c r="R334" s="49" t="s">
        <v>30</v>
      </c>
      <c r="S334" s="97" t="s">
        <v>30</v>
      </c>
      <c r="T334" s="49" t="s">
        <v>30</v>
      </c>
      <c r="U334" s="49" t="s">
        <v>30</v>
      </c>
      <c r="V334" s="97" t="s">
        <v>30</v>
      </c>
      <c r="W334" s="50">
        <f t="shared" si="167"/>
        <v>44072</v>
      </c>
      <c r="X334" s="49" t="str">
        <f>IF(Q334="NC","NC",IF(Q334="","erreur",Q334+183))</f>
        <v>NC</v>
      </c>
      <c r="Y334" s="49" t="str">
        <f t="shared" si="168"/>
        <v>NC</v>
      </c>
      <c r="Z334" s="49" t="str">
        <f t="shared" si="169"/>
        <v>NC</v>
      </c>
      <c r="AA334" s="49" t="str">
        <f t="shared" si="170"/>
        <v>NC</v>
      </c>
      <c r="AB334" s="49" t="str">
        <f t="shared" si="171"/>
        <v>NC</v>
      </c>
      <c r="AC334" s="49" t="str">
        <f t="shared" si="172"/>
        <v>NC</v>
      </c>
      <c r="AE334" s="86">
        <f t="shared" ca="1" si="173"/>
        <v>-1766</v>
      </c>
      <c r="AF334" s="86" t="str">
        <f t="shared" si="174"/>
        <v>NC</v>
      </c>
      <c r="AG334" s="86" t="str">
        <f t="shared" si="175"/>
        <v>NC</v>
      </c>
      <c r="AH334" s="86" t="str">
        <f t="shared" si="176"/>
        <v>NC</v>
      </c>
      <c r="AI334" s="86" t="str">
        <f t="shared" si="177"/>
        <v>NC</v>
      </c>
      <c r="AJ334" s="86" t="str">
        <f t="shared" si="178"/>
        <v>NC</v>
      </c>
      <c r="AK334" s="86" t="str">
        <f t="shared" si="179"/>
        <v>NC</v>
      </c>
      <c r="AT334" s="24"/>
      <c r="AU334" s="24"/>
    </row>
    <row r="335" spans="1:47" s="24" customFormat="1" x14ac:dyDescent="0.3">
      <c r="A335" s="4" t="s">
        <v>612</v>
      </c>
      <c r="B335" s="4" t="s">
        <v>203</v>
      </c>
      <c r="C335" s="4"/>
      <c r="D335" s="4" t="s">
        <v>357</v>
      </c>
      <c r="E335"/>
      <c r="F335" s="5"/>
      <c r="G335" s="90"/>
      <c r="H335" s="64"/>
      <c r="I335" s="82"/>
      <c r="J335" s="64"/>
      <c r="K335"/>
      <c r="L335" s="101"/>
      <c r="M335"/>
      <c r="N335"/>
      <c r="O335"/>
      <c r="P335" s="40">
        <v>43783</v>
      </c>
      <c r="Q335" s="18" t="s">
        <v>30</v>
      </c>
      <c r="R335" s="18" t="s">
        <v>30</v>
      </c>
      <c r="S335" s="22" t="s">
        <v>30</v>
      </c>
      <c r="T335" s="18" t="s">
        <v>30</v>
      </c>
      <c r="U335" s="18" t="s">
        <v>30</v>
      </c>
      <c r="V335" s="22" t="s">
        <v>30</v>
      </c>
      <c r="W335" s="52">
        <f t="shared" si="167"/>
        <v>44148</v>
      </c>
      <c r="X335" s="18" t="str">
        <f>IF(Q335="NC","NC",IF(Q335="","erreur",Q335+183))</f>
        <v>NC</v>
      </c>
      <c r="Y335" s="18" t="str">
        <f t="shared" si="168"/>
        <v>NC</v>
      </c>
      <c r="Z335" s="18" t="str">
        <f t="shared" si="169"/>
        <v>NC</v>
      </c>
      <c r="AA335" s="18" t="str">
        <f t="shared" si="170"/>
        <v>NC</v>
      </c>
      <c r="AB335" s="18" t="str">
        <f t="shared" si="171"/>
        <v>NC</v>
      </c>
      <c r="AC335" s="18" t="str">
        <f t="shared" si="172"/>
        <v>NC</v>
      </c>
      <c r="AD335"/>
      <c r="AE335" s="4">
        <f t="shared" ca="1" si="173"/>
        <v>-1690</v>
      </c>
      <c r="AF335" s="4" t="str">
        <f t="shared" si="174"/>
        <v>NC</v>
      </c>
      <c r="AG335" s="4" t="str">
        <f t="shared" si="175"/>
        <v>NC</v>
      </c>
      <c r="AH335" s="4" t="str">
        <f t="shared" si="176"/>
        <v>NC</v>
      </c>
      <c r="AI335" s="4" t="str">
        <f t="shared" si="177"/>
        <v>NC</v>
      </c>
      <c r="AJ335" s="4" t="str">
        <f t="shared" si="178"/>
        <v>NC</v>
      </c>
      <c r="AK335" s="4" t="str">
        <f t="shared" si="179"/>
        <v>NC</v>
      </c>
      <c r="AL335"/>
      <c r="AM335"/>
      <c r="AN335"/>
      <c r="AO335"/>
      <c r="AP335"/>
      <c r="AQ335"/>
      <c r="AR335"/>
      <c r="AS335"/>
      <c r="AT335"/>
      <c r="AU335"/>
    </row>
    <row r="336" spans="1:47" s="24" customFormat="1" x14ac:dyDescent="0.3">
      <c r="A336" s="3" t="s">
        <v>202</v>
      </c>
      <c r="B336" s="3" t="s">
        <v>203</v>
      </c>
      <c r="C336" s="3"/>
      <c r="D336" s="4" t="s">
        <v>49</v>
      </c>
      <c r="E336"/>
      <c r="F336" s="5"/>
      <c r="G336" s="90"/>
      <c r="H336" s="64"/>
      <c r="I336" s="82"/>
      <c r="J336" s="64"/>
      <c r="K336"/>
      <c r="L336" s="101"/>
      <c r="M336"/>
      <c r="N336"/>
      <c r="O336"/>
      <c r="P336" s="20">
        <v>43805</v>
      </c>
      <c r="Q336" s="18" t="s">
        <v>30</v>
      </c>
      <c r="R336" s="18" t="s">
        <v>30</v>
      </c>
      <c r="S336" s="22" t="s">
        <v>30</v>
      </c>
      <c r="T336" s="18" t="s">
        <v>30</v>
      </c>
      <c r="U336" s="18" t="s">
        <v>30</v>
      </c>
      <c r="V336" s="22" t="s">
        <v>30</v>
      </c>
      <c r="W336" s="52">
        <f t="shared" si="167"/>
        <v>44170</v>
      </c>
      <c r="X336" s="18" t="str">
        <f>IF(Q336="NC","NC",IF(Q336="","erreur",Q336+183))</f>
        <v>NC</v>
      </c>
      <c r="Y336" s="18" t="str">
        <f t="shared" si="168"/>
        <v>NC</v>
      </c>
      <c r="Z336" s="18" t="str">
        <f t="shared" si="169"/>
        <v>NC</v>
      </c>
      <c r="AA336" s="18" t="str">
        <f t="shared" si="170"/>
        <v>NC</v>
      </c>
      <c r="AB336" s="18" t="str">
        <f t="shared" si="171"/>
        <v>NC</v>
      </c>
      <c r="AC336" s="18" t="str">
        <f t="shared" si="172"/>
        <v>NC</v>
      </c>
      <c r="AD336"/>
      <c r="AE336" s="4">
        <f t="shared" ca="1" si="173"/>
        <v>-1668</v>
      </c>
      <c r="AF336" s="4" t="str">
        <f t="shared" si="174"/>
        <v>NC</v>
      </c>
      <c r="AG336" s="4" t="str">
        <f t="shared" si="175"/>
        <v>NC</v>
      </c>
      <c r="AH336" s="4" t="str">
        <f t="shared" si="176"/>
        <v>NC</v>
      </c>
      <c r="AI336" s="4" t="str">
        <f t="shared" si="177"/>
        <v>NC</v>
      </c>
      <c r="AJ336" s="4" t="str">
        <f t="shared" si="178"/>
        <v>NC</v>
      </c>
      <c r="AK336" s="4" t="str">
        <f t="shared" si="179"/>
        <v>NC</v>
      </c>
      <c r="AM336" s="46"/>
      <c r="AN336"/>
      <c r="AO336"/>
      <c r="AP336"/>
      <c r="AQ336"/>
      <c r="AR336"/>
      <c r="AS336"/>
      <c r="AT336"/>
      <c r="AU336"/>
    </row>
    <row r="337" spans="1:47" s="24" customFormat="1" x14ac:dyDescent="0.3">
      <c r="A337" s="2" t="s">
        <v>873</v>
      </c>
      <c r="B337" s="2" t="s">
        <v>874</v>
      </c>
      <c r="C337" s="16"/>
      <c r="D337" s="16" t="s">
        <v>145</v>
      </c>
      <c r="E337"/>
      <c r="F337" s="5"/>
      <c r="G337" s="90"/>
      <c r="H337" s="64"/>
      <c r="I337" s="82"/>
      <c r="J337" s="64"/>
      <c r="K337"/>
      <c r="L337" s="101"/>
      <c r="M337"/>
      <c r="N337"/>
      <c r="O337"/>
      <c r="P337" s="16" t="s">
        <v>30</v>
      </c>
      <c r="Q337" s="88">
        <v>43705</v>
      </c>
      <c r="R337" s="49" t="s">
        <v>30</v>
      </c>
      <c r="S337" s="49" t="s">
        <v>30</v>
      </c>
      <c r="T337" s="49" t="s">
        <v>30</v>
      </c>
      <c r="U337" s="49" t="s">
        <v>30</v>
      </c>
      <c r="V337" s="49" t="s">
        <v>30</v>
      </c>
      <c r="W337" s="50" t="str">
        <f t="shared" si="167"/>
        <v>NC</v>
      </c>
      <c r="X337" s="49">
        <f>IF(Q337="NC","NC",IF(Q337="","erreur",Q337+365))</f>
        <v>44070</v>
      </c>
      <c r="Y337" s="49" t="str">
        <f t="shared" si="168"/>
        <v>NC</v>
      </c>
      <c r="Z337" s="49" t="str">
        <f t="shared" si="169"/>
        <v>NC</v>
      </c>
      <c r="AA337" s="49" t="str">
        <f t="shared" si="170"/>
        <v>NC</v>
      </c>
      <c r="AB337" s="49" t="str">
        <f t="shared" si="171"/>
        <v>NC</v>
      </c>
      <c r="AC337" s="49" t="str">
        <f t="shared" si="172"/>
        <v>NC</v>
      </c>
      <c r="AE337" s="94" t="str">
        <f t="shared" si="173"/>
        <v>NC</v>
      </c>
      <c r="AF337" s="94">
        <f t="shared" ca="1" si="174"/>
        <v>-1768</v>
      </c>
      <c r="AG337" s="94" t="str">
        <f t="shared" si="175"/>
        <v>NC</v>
      </c>
      <c r="AH337" s="94" t="str">
        <f t="shared" si="176"/>
        <v>NC</v>
      </c>
      <c r="AI337" s="94" t="str">
        <f t="shared" si="177"/>
        <v>NC</v>
      </c>
      <c r="AJ337" s="94" t="str">
        <f t="shared" si="178"/>
        <v>NC</v>
      </c>
      <c r="AK337" s="94" t="str">
        <f t="shared" si="179"/>
        <v>NC</v>
      </c>
      <c r="AT337"/>
      <c r="AU337"/>
    </row>
    <row r="338" spans="1:47" x14ac:dyDescent="0.3">
      <c r="A338" s="3" t="s">
        <v>845</v>
      </c>
      <c r="B338" s="3" t="s">
        <v>846</v>
      </c>
      <c r="C338" s="4"/>
      <c r="D338" s="4" t="s">
        <v>357</v>
      </c>
      <c r="P338" s="4" t="s">
        <v>30</v>
      </c>
      <c r="Q338" s="92">
        <v>43623</v>
      </c>
      <c r="R338" s="18" t="s">
        <v>30</v>
      </c>
      <c r="S338" s="22" t="s">
        <v>30</v>
      </c>
      <c r="T338" s="18" t="s">
        <v>30</v>
      </c>
      <c r="U338" s="18" t="s">
        <v>30</v>
      </c>
      <c r="V338" s="22" t="s">
        <v>30</v>
      </c>
      <c r="W338" s="52" t="str">
        <f t="shared" si="167"/>
        <v>NC</v>
      </c>
      <c r="X338" s="18">
        <f>IF(Q338="NC","NC",IF(Q338="","erreur",Q338+365))</f>
        <v>43988</v>
      </c>
      <c r="Y338" s="18" t="str">
        <f t="shared" si="168"/>
        <v>NC</v>
      </c>
      <c r="Z338" s="18" t="str">
        <f t="shared" si="169"/>
        <v>NC</v>
      </c>
      <c r="AA338" s="18" t="str">
        <f t="shared" si="170"/>
        <v>NC</v>
      </c>
      <c r="AB338" s="18" t="str">
        <f t="shared" si="171"/>
        <v>NC</v>
      </c>
      <c r="AC338" s="18" t="str">
        <f t="shared" si="172"/>
        <v>NC</v>
      </c>
      <c r="AE338" s="4" t="str">
        <f t="shared" si="173"/>
        <v>NC</v>
      </c>
      <c r="AF338" s="4">
        <f t="shared" ca="1" si="174"/>
        <v>-1850</v>
      </c>
      <c r="AG338" s="4" t="str">
        <f t="shared" si="175"/>
        <v>NC</v>
      </c>
      <c r="AH338" s="4" t="str">
        <f t="shared" si="176"/>
        <v>NC</v>
      </c>
      <c r="AI338" s="4" t="str">
        <f t="shared" si="177"/>
        <v>NC</v>
      </c>
      <c r="AJ338" s="4" t="str">
        <f t="shared" si="178"/>
        <v>NC</v>
      </c>
      <c r="AK338" s="4" t="str">
        <f t="shared" si="179"/>
        <v>NC</v>
      </c>
      <c r="AT338" s="24"/>
      <c r="AU338" s="24"/>
    </row>
    <row r="339" spans="1:47" x14ac:dyDescent="0.3">
      <c r="A339" s="3" t="s">
        <v>845</v>
      </c>
      <c r="B339" s="3" t="s">
        <v>847</v>
      </c>
      <c r="C339" s="4"/>
      <c r="D339" s="4" t="s">
        <v>357</v>
      </c>
      <c r="P339" s="4" t="s">
        <v>30</v>
      </c>
      <c r="Q339" s="92">
        <v>43656</v>
      </c>
      <c r="R339" s="18" t="s">
        <v>30</v>
      </c>
      <c r="S339" s="22" t="s">
        <v>30</v>
      </c>
      <c r="T339" s="18" t="s">
        <v>30</v>
      </c>
      <c r="U339" s="18" t="s">
        <v>30</v>
      </c>
      <c r="V339" s="22" t="s">
        <v>30</v>
      </c>
      <c r="W339" s="52" t="str">
        <f t="shared" si="167"/>
        <v>NC</v>
      </c>
      <c r="X339" s="18">
        <f>IF(Q339="NC","NC",IF(Q339="","erreur",Q339+365))</f>
        <v>44021</v>
      </c>
      <c r="Y339" s="18" t="str">
        <f t="shared" si="168"/>
        <v>NC</v>
      </c>
      <c r="Z339" s="18" t="str">
        <f t="shared" si="169"/>
        <v>NC</v>
      </c>
      <c r="AA339" s="18" t="str">
        <f t="shared" si="170"/>
        <v>NC</v>
      </c>
      <c r="AB339" s="18" t="str">
        <f t="shared" si="171"/>
        <v>NC</v>
      </c>
      <c r="AC339" s="18" t="str">
        <f t="shared" si="172"/>
        <v>NC</v>
      </c>
      <c r="AE339" s="4" t="str">
        <f t="shared" si="173"/>
        <v>NC</v>
      </c>
      <c r="AF339" s="4">
        <f t="shared" ca="1" si="174"/>
        <v>-1817</v>
      </c>
      <c r="AG339" s="4" t="str">
        <f t="shared" si="175"/>
        <v>NC</v>
      </c>
      <c r="AH339" s="4" t="str">
        <f t="shared" si="176"/>
        <v>NC</v>
      </c>
      <c r="AI339" s="4" t="str">
        <f t="shared" si="177"/>
        <v>NC</v>
      </c>
      <c r="AJ339" s="4" t="str">
        <f t="shared" si="178"/>
        <v>NC</v>
      </c>
      <c r="AK339" s="4" t="str">
        <f t="shared" si="179"/>
        <v>NC</v>
      </c>
      <c r="AT339" s="24"/>
      <c r="AU339" s="24"/>
    </row>
    <row r="340" spans="1:47" x14ac:dyDescent="0.3">
      <c r="A340" s="2" t="s">
        <v>845</v>
      </c>
      <c r="B340" s="2" t="s">
        <v>848</v>
      </c>
      <c r="C340" s="16"/>
      <c r="D340" s="16" t="s">
        <v>357</v>
      </c>
      <c r="P340" s="16" t="s">
        <v>30</v>
      </c>
      <c r="Q340" s="88">
        <v>43741</v>
      </c>
      <c r="R340" s="18" t="s">
        <v>30</v>
      </c>
      <c r="S340" s="22" t="s">
        <v>30</v>
      </c>
      <c r="T340" s="18" t="s">
        <v>30</v>
      </c>
      <c r="U340" s="18" t="s">
        <v>30</v>
      </c>
      <c r="V340" s="22" t="s">
        <v>30</v>
      </c>
      <c r="W340" s="52" t="str">
        <f t="shared" si="167"/>
        <v>NC</v>
      </c>
      <c r="X340" s="18">
        <f>IF(Q340="NC","NC",IF(Q340="","erreur",Q340+365))</f>
        <v>44106</v>
      </c>
      <c r="Y340" s="18" t="str">
        <f t="shared" si="168"/>
        <v>NC</v>
      </c>
      <c r="Z340" s="18" t="str">
        <f t="shared" si="169"/>
        <v>NC</v>
      </c>
      <c r="AA340" s="18" t="str">
        <f t="shared" si="170"/>
        <v>NC</v>
      </c>
      <c r="AB340" s="18" t="str">
        <f t="shared" si="171"/>
        <v>NC</v>
      </c>
      <c r="AC340" s="18" t="str">
        <f t="shared" si="172"/>
        <v>NC</v>
      </c>
      <c r="AD340" s="24"/>
      <c r="AE340" s="16" t="str">
        <f t="shared" si="173"/>
        <v>NC</v>
      </c>
      <c r="AF340" s="16">
        <f t="shared" ca="1" si="174"/>
        <v>-1732</v>
      </c>
      <c r="AG340" s="16" t="str">
        <f t="shared" si="175"/>
        <v>NC</v>
      </c>
      <c r="AH340" s="16" t="str">
        <f t="shared" si="176"/>
        <v>NC</v>
      </c>
      <c r="AI340" s="16" t="str">
        <f t="shared" si="177"/>
        <v>NC</v>
      </c>
      <c r="AJ340" s="16" t="str">
        <f t="shared" si="178"/>
        <v>NC</v>
      </c>
      <c r="AK340" s="16" t="str">
        <f t="shared" si="179"/>
        <v>NC</v>
      </c>
      <c r="AL340" s="24"/>
      <c r="AM340" s="24"/>
      <c r="AN340" s="24"/>
      <c r="AO340" s="24"/>
      <c r="AP340" s="24"/>
      <c r="AQ340" s="24"/>
      <c r="AR340" s="24"/>
      <c r="AS340" s="24"/>
    </row>
  </sheetData>
  <autoFilter ref="A5:AU328" xr:uid="{00000000-0009-0000-0000-000000000000}">
    <sortState xmlns:xlrd2="http://schemas.microsoft.com/office/spreadsheetml/2017/richdata2" ref="A6:AU328">
      <sortCondition ref="A6:A328"/>
    </sortState>
  </autoFilter>
  <sortState xmlns:xlrd2="http://schemas.microsoft.com/office/spreadsheetml/2017/richdata2" ref="A6:AU334">
    <sortCondition ref="A6:A334"/>
  </sortState>
  <conditionalFormatting sqref="B12:B13">
    <cfRule type="expression" dxfId="69" priority="1" stopIfTrue="1">
      <formula>#REF!="A Reformer"</formula>
    </cfRule>
    <cfRule type="expression" dxfId="68" priority="2" stopIfTrue="1">
      <formula>#REF!="En cours"</formula>
    </cfRule>
    <cfRule type="expression" dxfId="67" priority="3" stopIfTrue="1">
      <formula>#REF!="Introuvable"</formula>
    </cfRule>
  </conditionalFormatting>
  <conditionalFormatting sqref="AE6:AK322 AE324:AK328 AE331:AK340">
    <cfRule type="cellIs" dxfId="66" priority="34" operator="equal">
      <formula>"NC"</formula>
    </cfRule>
    <cfRule type="cellIs" dxfId="65" priority="35" operator="equal">
      <formula>"erreur"</formula>
    </cfRule>
    <cfRule type="cellIs" dxfId="64" priority="36" operator="greaterThan">
      <formula>30</formula>
    </cfRule>
    <cfRule type="cellIs" dxfId="63" priority="37" operator="greaterThan">
      <formula>0</formula>
    </cfRule>
    <cfRule type="cellIs" dxfId="62" priority="38" operator="lessThan">
      <formula>0</formula>
    </cfRule>
  </conditionalFormatting>
  <printOptions horizontalCentered="1" verticalCentered="1"/>
  <pageMargins left="0.23622047244094491" right="0.23622047244094491" top="0.15748031496062992" bottom="0.15748031496062992" header="0.11811023622047245" footer="0.1181102362204724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W340"/>
  <sheetViews>
    <sheetView workbookViewId="0">
      <pane xSplit="14" ySplit="5" topLeftCell="S52" activePane="bottomRight" state="frozenSplit"/>
      <selection pane="topRight" activeCell="H1" sqref="H1"/>
      <selection pane="bottomLeft" activeCell="A32" sqref="A32"/>
      <selection pane="bottomRight" activeCell="B19" sqref="B19"/>
    </sheetView>
  </sheetViews>
  <sheetFormatPr baseColWidth="10" defaultRowHeight="14.4" x14ac:dyDescent="0.3"/>
  <cols>
    <col min="1" max="1" width="17.88671875" bestFit="1" customWidth="1"/>
    <col min="2" max="2" width="67.6640625" bestFit="1" customWidth="1"/>
    <col min="3" max="4" width="21.109375" bestFit="1" customWidth="1"/>
    <col min="5" max="5" width="14.44140625" bestFit="1" customWidth="1"/>
    <col min="6" max="6" width="26.6640625" style="5" bestFit="1" customWidth="1"/>
    <col min="7" max="7" width="23.6640625" style="90" bestFit="1" customWidth="1"/>
    <col min="8" max="9" width="23.6640625" style="90" customWidth="1"/>
    <col min="10" max="10" width="16.109375" style="64" customWidth="1"/>
    <col min="11" max="11" width="20.44140625" style="82" customWidth="1"/>
    <col min="12" max="12" width="10.88671875" style="64"/>
    <col min="13" max="13" width="12.6640625" customWidth="1"/>
    <col min="14" max="14" width="12.6640625" style="101" customWidth="1"/>
    <col min="15" max="17" width="12.6640625" customWidth="1"/>
    <col min="22" max="23" width="10.88671875" style="24"/>
    <col min="25" max="25" width="10.88671875" style="24"/>
    <col min="32" max="32" width="2.44140625" customWidth="1"/>
    <col min="39" max="39" width="13.44140625" customWidth="1"/>
    <col min="40" max="40" width="1.33203125" customWidth="1"/>
    <col min="42" max="42" width="3.6640625" customWidth="1"/>
    <col min="44" max="45" width="15.33203125" customWidth="1"/>
    <col min="46" max="46" width="20.109375" bestFit="1" customWidth="1"/>
    <col min="47" max="47" width="25.6640625" customWidth="1"/>
    <col min="48" max="48" width="32.6640625" customWidth="1"/>
    <col min="49" max="49" width="25.6640625" customWidth="1"/>
  </cols>
  <sheetData>
    <row r="2" spans="1:49" x14ac:dyDescent="0.3">
      <c r="B2" s="89"/>
      <c r="J2" s="70"/>
    </row>
    <row r="3" spans="1:49" x14ac:dyDescent="0.3">
      <c r="A3" s="25"/>
      <c r="B3" s="66"/>
      <c r="C3" s="66"/>
      <c r="D3" s="1"/>
      <c r="E3" s="1"/>
      <c r="F3" s="95">
        <f ca="1">TODAY()</f>
        <v>45838</v>
      </c>
      <c r="J3" s="71"/>
      <c r="K3" s="10">
        <f>K4/655.957</f>
        <v>0</v>
      </c>
      <c r="L3" s="65" t="e">
        <f>-L4+AO3</f>
        <v>#DIV/0!</v>
      </c>
      <c r="M3" s="76"/>
      <c r="N3" s="102"/>
      <c r="O3" s="76"/>
      <c r="P3" s="10"/>
      <c r="R3" s="17" t="s">
        <v>51</v>
      </c>
      <c r="S3" s="17"/>
      <c r="T3" s="17"/>
      <c r="W3" s="27"/>
      <c r="X3" s="27"/>
      <c r="Y3" s="28" t="s">
        <v>29</v>
      </c>
      <c r="Z3" s="17"/>
      <c r="AA3" s="17"/>
      <c r="AB3" s="17"/>
      <c r="AC3" s="17"/>
      <c r="AD3" s="17"/>
      <c r="AE3" s="17"/>
      <c r="AG3" s="1"/>
      <c r="AH3" s="1"/>
      <c r="AI3" s="1"/>
      <c r="AJ3" s="1"/>
      <c r="AK3" s="17"/>
      <c r="AL3" s="17"/>
      <c r="AM3" s="17"/>
      <c r="AN3" s="17"/>
      <c r="AO3" s="44">
        <v>2019.66</v>
      </c>
      <c r="AP3" s="1"/>
    </row>
    <row r="4" spans="1:49" x14ac:dyDescent="0.3">
      <c r="A4" s="5">
        <f>SUBTOTAL(3,A6:A328)</f>
        <v>81</v>
      </c>
      <c r="B4" s="67"/>
      <c r="C4" s="67"/>
      <c r="D4" s="1"/>
      <c r="E4" s="1"/>
      <c r="J4" s="72"/>
      <c r="K4" s="14">
        <f>SUBTOTAL(9,K6:K316)</f>
        <v>0</v>
      </c>
      <c r="L4" s="65" t="e">
        <f>AVERAGE(L6:L316)</f>
        <v>#DIV/0!</v>
      </c>
      <c r="M4" s="76"/>
      <c r="N4" s="100">
        <v>43847</v>
      </c>
      <c r="O4" s="76"/>
      <c r="P4" s="10"/>
      <c r="Q4" s="76" t="s">
        <v>610</v>
      </c>
      <c r="R4" s="28" t="s">
        <v>40</v>
      </c>
      <c r="S4" s="17" t="s">
        <v>986</v>
      </c>
      <c r="T4" s="17" t="s">
        <v>40</v>
      </c>
      <c r="U4" s="17" t="s">
        <v>41</v>
      </c>
      <c r="V4" s="17" t="s">
        <v>40</v>
      </c>
      <c r="W4" s="17" t="s">
        <v>40</v>
      </c>
      <c r="X4" s="17" t="s">
        <v>181</v>
      </c>
      <c r="Y4" s="28" t="s">
        <v>40</v>
      </c>
      <c r="Z4" s="17" t="s">
        <v>986</v>
      </c>
      <c r="AA4" s="17" t="s">
        <v>40</v>
      </c>
      <c r="AB4" s="17" t="s">
        <v>41</v>
      </c>
      <c r="AC4" s="17" t="s">
        <v>40</v>
      </c>
      <c r="AD4" s="17" t="s">
        <v>40</v>
      </c>
      <c r="AE4" s="17" t="s">
        <v>181</v>
      </c>
      <c r="AG4" s="1" t="s">
        <v>40</v>
      </c>
      <c r="AH4" s="17" t="s">
        <v>986</v>
      </c>
      <c r="AI4" s="1" t="s">
        <v>40</v>
      </c>
      <c r="AJ4" s="1" t="s">
        <v>41</v>
      </c>
      <c r="AK4" s="17" t="s">
        <v>40</v>
      </c>
      <c r="AL4" s="17" t="s">
        <v>40</v>
      </c>
      <c r="AM4" s="17" t="s">
        <v>181</v>
      </c>
      <c r="AN4" s="17"/>
      <c r="AO4" s="45" t="e">
        <f>SUBTOTAL(9,AO6:AO316)</f>
        <v>#DIV/0!</v>
      </c>
    </row>
    <row r="5" spans="1:49" ht="72" x14ac:dyDescent="0.3">
      <c r="A5" s="6" t="s">
        <v>1055</v>
      </c>
      <c r="B5" s="6" t="s">
        <v>0</v>
      </c>
      <c r="C5" s="7" t="s">
        <v>1157</v>
      </c>
      <c r="D5" s="7" t="s">
        <v>1580</v>
      </c>
      <c r="E5" s="7" t="s">
        <v>1522</v>
      </c>
      <c r="F5" s="51" t="s">
        <v>1517</v>
      </c>
      <c r="G5" s="29" t="s">
        <v>1518</v>
      </c>
      <c r="H5" s="29" t="s">
        <v>1597</v>
      </c>
      <c r="I5" s="29" t="s">
        <v>1154</v>
      </c>
      <c r="J5" s="7" t="s">
        <v>489</v>
      </c>
      <c r="K5" s="11" t="s">
        <v>1519</v>
      </c>
      <c r="L5" s="59" t="s">
        <v>1520</v>
      </c>
      <c r="M5" s="75" t="s">
        <v>590</v>
      </c>
      <c r="N5" s="103" t="s">
        <v>1521</v>
      </c>
      <c r="O5" s="75" t="s">
        <v>592</v>
      </c>
      <c r="P5" s="75" t="s">
        <v>593</v>
      </c>
      <c r="Q5" s="75" t="s">
        <v>594</v>
      </c>
      <c r="R5" s="29" t="s">
        <v>27</v>
      </c>
      <c r="S5" s="29" t="s">
        <v>28</v>
      </c>
      <c r="T5" s="29" t="s">
        <v>26</v>
      </c>
      <c r="U5" s="30" t="s">
        <v>50</v>
      </c>
      <c r="V5" s="31" t="s">
        <v>174</v>
      </c>
      <c r="W5" s="31" t="s">
        <v>175</v>
      </c>
      <c r="X5" s="31" t="s">
        <v>180</v>
      </c>
      <c r="Y5" s="32" t="s">
        <v>27</v>
      </c>
      <c r="Z5" s="29" t="s">
        <v>28</v>
      </c>
      <c r="AA5" s="29" t="s">
        <v>26</v>
      </c>
      <c r="AB5" s="29" t="s">
        <v>50</v>
      </c>
      <c r="AC5" s="31" t="s">
        <v>174</v>
      </c>
      <c r="AD5" s="31" t="s">
        <v>175</v>
      </c>
      <c r="AE5" s="31" t="s">
        <v>432</v>
      </c>
      <c r="AG5" s="8" t="s">
        <v>27</v>
      </c>
      <c r="AH5" s="8" t="s">
        <v>28</v>
      </c>
      <c r="AI5" s="8" t="s">
        <v>26</v>
      </c>
      <c r="AJ5" s="8" t="s">
        <v>50</v>
      </c>
      <c r="AK5" s="35" t="s">
        <v>174</v>
      </c>
      <c r="AL5" s="36" t="s">
        <v>175</v>
      </c>
      <c r="AM5" s="36" t="s">
        <v>180</v>
      </c>
      <c r="AN5" s="37"/>
      <c r="AO5" s="74" t="s">
        <v>199</v>
      </c>
      <c r="AP5" s="9"/>
      <c r="AQ5" t="s">
        <v>395</v>
      </c>
      <c r="AR5" t="s">
        <v>468</v>
      </c>
      <c r="AS5" t="s">
        <v>641</v>
      </c>
      <c r="AT5" s="64" t="s">
        <v>1154</v>
      </c>
      <c r="AU5" s="64" t="s">
        <v>1157</v>
      </c>
      <c r="AV5" s="64" t="s">
        <v>1158</v>
      </c>
      <c r="AW5" s="64" t="s">
        <v>1159</v>
      </c>
    </row>
    <row r="6" spans="1:49" ht="14.4" customHeight="1" x14ac:dyDescent="0.3">
      <c r="A6" s="123" t="s">
        <v>1661</v>
      </c>
      <c r="B6" s="123" t="s">
        <v>1539</v>
      </c>
      <c r="C6" s="123" t="s">
        <v>1550</v>
      </c>
      <c r="D6" s="123" t="s">
        <v>1576</v>
      </c>
      <c r="E6" s="4" t="s">
        <v>1596</v>
      </c>
      <c r="F6" s="3"/>
      <c r="G6" s="123" t="s">
        <v>1556</v>
      </c>
      <c r="H6" s="242">
        <v>42374</v>
      </c>
      <c r="I6" s="123" t="s">
        <v>1581</v>
      </c>
      <c r="J6" s="73" t="s">
        <v>30</v>
      </c>
      <c r="K6" s="12"/>
      <c r="L6" s="61"/>
      <c r="M6" s="78"/>
      <c r="N6" s="87"/>
      <c r="O6" s="47"/>
      <c r="P6" s="56" t="s">
        <v>596</v>
      </c>
      <c r="Q6" s="80"/>
      <c r="R6" s="18" t="s">
        <v>30</v>
      </c>
      <c r="S6" s="18" t="s">
        <v>30</v>
      </c>
      <c r="T6" s="18" t="s">
        <v>30</v>
      </c>
      <c r="U6" s="22" t="s">
        <v>30</v>
      </c>
      <c r="V6" s="18" t="s">
        <v>30</v>
      </c>
      <c r="W6" s="18" t="s">
        <v>30</v>
      </c>
      <c r="X6" s="22" t="s">
        <v>30</v>
      </c>
      <c r="Y6" s="52" t="str">
        <f t="shared" ref="Y6:Y37" si="0">IF(R6="NC","NC",IF(R6="","erreur",R6+365))</f>
        <v>NC</v>
      </c>
      <c r="Z6" s="18" t="str">
        <f t="shared" ref="Z6:Z37" si="1">IF(S6="NC","NC",IF(S6="","erreur",S6+181))</f>
        <v>NC</v>
      </c>
      <c r="AA6" s="18" t="str">
        <f t="shared" ref="AA6:AA37" si="2">IF(T6="NC","NC",IF(T6="","erreur",T6+365))</f>
        <v>NC</v>
      </c>
      <c r="AB6" s="18" t="str">
        <f t="shared" ref="AB6:AB37" si="3">IF(U6="NC","NC",IF(U6="","erreur",U6+3650))</f>
        <v>NC</v>
      </c>
      <c r="AC6" s="18" t="str">
        <f t="shared" ref="AC6:AC37" si="4">IF(V6="NC","NC",IF(V6="","erreur",V6+365))</f>
        <v>NC</v>
      </c>
      <c r="AD6" s="18" t="str">
        <f t="shared" ref="AD6:AD37" si="5">IF(W6="NC","NC",IF(W6="","erreur",W6+365))</f>
        <v>NC</v>
      </c>
      <c r="AE6" s="18" t="str">
        <f t="shared" ref="AE6:AE37" si="6">IF(X6="NC","NC",IF(X6="","erreur",X6+730))</f>
        <v>NC</v>
      </c>
      <c r="AG6" s="4" t="str">
        <f t="shared" ref="AG6:AG37" si="7">IF(Y6="NC","NC",IF(Y6="erreur","erreur",Y6-$F$3))</f>
        <v>NC</v>
      </c>
      <c r="AH6" s="4" t="str">
        <f t="shared" ref="AH6:AH37" si="8">IF(Z6="NC","NC",IF(Z6="erreur","erreur",Z6-$F$3))</f>
        <v>NC</v>
      </c>
      <c r="AI6" s="4" t="str">
        <f t="shared" ref="AI6:AI37" si="9">IF(AA6="NC","NC",IF(AA6="erreur","erreur",AA6-$F$3))</f>
        <v>NC</v>
      </c>
      <c r="AJ6" s="4" t="str">
        <f t="shared" ref="AJ6:AJ37" si="10">IF(AB6="NC","NC",IF(AB6="erreur","erreur",AB6-$F$3))</f>
        <v>NC</v>
      </c>
      <c r="AK6" s="4" t="str">
        <f t="shared" ref="AK6:AK37" si="11">IF(AC6="NC","NC",IF(AC6="erreur","erreur",AC6-$F$3))</f>
        <v>NC</v>
      </c>
      <c r="AL6" s="4" t="str">
        <f t="shared" ref="AL6:AL37" si="12">IF(AD6="NC","NC",IF(AD6="erreur","erreur",AD6-$F$3))</f>
        <v>NC</v>
      </c>
      <c r="AM6" s="4" t="str">
        <f t="shared" ref="AM6:AM37" si="13">IF(AE6="NC","NC",IF(AE6="erreur","erreur",AE6-$F$3))</f>
        <v>NC</v>
      </c>
      <c r="AN6" s="24"/>
      <c r="AO6" s="46" t="e">
        <f t="shared" ref="AO6:AO37" si="14">K6*($AO$3-L6)/$K$4</f>
        <v>#DIV/0!</v>
      </c>
      <c r="AP6" s="15"/>
      <c r="AR6" s="69" t="s">
        <v>643</v>
      </c>
      <c r="AS6" s="69" t="s">
        <v>643</v>
      </c>
      <c r="AU6" s="114" t="s">
        <v>1160</v>
      </c>
      <c r="AV6" s="114" t="s">
        <v>940</v>
      </c>
      <c r="AW6" s="114" t="s">
        <v>941</v>
      </c>
    </row>
    <row r="7" spans="1:49" ht="14.4" customHeight="1" x14ac:dyDescent="0.3">
      <c r="A7" s="123" t="s">
        <v>1662</v>
      </c>
      <c r="B7" s="123" t="s">
        <v>1545</v>
      </c>
      <c r="C7" s="123" t="s">
        <v>1554</v>
      </c>
      <c r="D7" s="123" t="s">
        <v>1576</v>
      </c>
      <c r="E7" s="4" t="s">
        <v>1596</v>
      </c>
      <c r="F7" s="3"/>
      <c r="G7" s="123" t="s">
        <v>1569</v>
      </c>
      <c r="H7" s="242">
        <v>44414</v>
      </c>
      <c r="I7" s="123" t="s">
        <v>1591</v>
      </c>
      <c r="J7" s="73" t="s">
        <v>30</v>
      </c>
      <c r="K7" s="12"/>
      <c r="L7" s="61"/>
      <c r="M7" s="78">
        <v>44348</v>
      </c>
      <c r="N7" s="87">
        <v>43983</v>
      </c>
      <c r="O7" s="47"/>
      <c r="P7" s="56" t="s">
        <v>596</v>
      </c>
      <c r="Q7" s="80"/>
      <c r="R7" s="18" t="s">
        <v>30</v>
      </c>
      <c r="S7" s="18" t="s">
        <v>30</v>
      </c>
      <c r="T7" s="18" t="s">
        <v>30</v>
      </c>
      <c r="U7" s="22" t="s">
        <v>30</v>
      </c>
      <c r="V7" s="18" t="s">
        <v>30</v>
      </c>
      <c r="W7" s="18" t="s">
        <v>30</v>
      </c>
      <c r="X7" s="22" t="s">
        <v>30</v>
      </c>
      <c r="Y7" s="52" t="str">
        <f t="shared" si="0"/>
        <v>NC</v>
      </c>
      <c r="Z7" s="18" t="str">
        <f t="shared" si="1"/>
        <v>NC</v>
      </c>
      <c r="AA7" s="18" t="str">
        <f t="shared" si="2"/>
        <v>NC</v>
      </c>
      <c r="AB7" s="18" t="str">
        <f t="shared" si="3"/>
        <v>NC</v>
      </c>
      <c r="AC7" s="18" t="str">
        <f t="shared" si="4"/>
        <v>NC</v>
      </c>
      <c r="AD7" s="18" t="str">
        <f t="shared" si="5"/>
        <v>NC</v>
      </c>
      <c r="AE7" s="18" t="str">
        <f t="shared" si="6"/>
        <v>NC</v>
      </c>
      <c r="AG7" s="4" t="str">
        <f t="shared" si="7"/>
        <v>NC</v>
      </c>
      <c r="AH7" s="4" t="str">
        <f t="shared" si="8"/>
        <v>NC</v>
      </c>
      <c r="AI7" s="4" t="str">
        <f t="shared" si="9"/>
        <v>NC</v>
      </c>
      <c r="AJ7" s="4" t="str">
        <f t="shared" si="10"/>
        <v>NC</v>
      </c>
      <c r="AK7" s="4" t="str">
        <f t="shared" si="11"/>
        <v>NC</v>
      </c>
      <c r="AL7" s="4" t="str">
        <f t="shared" si="12"/>
        <v>NC</v>
      </c>
      <c r="AM7" s="4" t="str">
        <f t="shared" si="13"/>
        <v>NC</v>
      </c>
      <c r="AN7" s="24"/>
      <c r="AO7" s="46" t="e">
        <f t="shared" si="14"/>
        <v>#DIV/0!</v>
      </c>
      <c r="AP7" s="15"/>
      <c r="AR7" s="69" t="s">
        <v>643</v>
      </c>
      <c r="AS7" s="69" t="s">
        <v>643</v>
      </c>
      <c r="AU7" s="114" t="s">
        <v>1163</v>
      </c>
      <c r="AV7" s="114" t="s">
        <v>1171</v>
      </c>
      <c r="AW7" s="114" t="s">
        <v>1172</v>
      </c>
    </row>
    <row r="8" spans="1:49" ht="14.4" customHeight="1" x14ac:dyDescent="0.3">
      <c r="A8" s="123" t="s">
        <v>1663</v>
      </c>
      <c r="B8" s="123" t="s">
        <v>1545</v>
      </c>
      <c r="C8" s="123" t="s">
        <v>1554</v>
      </c>
      <c r="D8" s="123" t="s">
        <v>1576</v>
      </c>
      <c r="E8" s="4" t="s">
        <v>1596</v>
      </c>
      <c r="F8" s="2"/>
      <c r="G8" s="123" t="s">
        <v>1570</v>
      </c>
      <c r="H8" s="242">
        <v>44414</v>
      </c>
      <c r="I8" s="123" t="s">
        <v>1592</v>
      </c>
      <c r="J8" s="60" t="s">
        <v>30</v>
      </c>
      <c r="K8" s="38"/>
      <c r="L8" s="60"/>
      <c r="M8" s="83"/>
      <c r="N8" s="104">
        <v>43983</v>
      </c>
      <c r="O8" s="16"/>
      <c r="P8" s="84" t="s">
        <v>595</v>
      </c>
      <c r="Q8" s="16"/>
      <c r="R8" s="18" t="s">
        <v>30</v>
      </c>
      <c r="S8" s="18" t="s">
        <v>30</v>
      </c>
      <c r="T8" s="18" t="s">
        <v>30</v>
      </c>
      <c r="U8" s="22" t="s">
        <v>30</v>
      </c>
      <c r="V8" s="18" t="s">
        <v>30</v>
      </c>
      <c r="W8" s="18" t="s">
        <v>30</v>
      </c>
      <c r="X8" s="22" t="s">
        <v>30</v>
      </c>
      <c r="Y8" s="52" t="str">
        <f t="shared" si="0"/>
        <v>NC</v>
      </c>
      <c r="Z8" s="18" t="str">
        <f t="shared" si="1"/>
        <v>NC</v>
      </c>
      <c r="AA8" s="18" t="str">
        <f t="shared" si="2"/>
        <v>NC</v>
      </c>
      <c r="AB8" s="18" t="str">
        <f t="shared" si="3"/>
        <v>NC</v>
      </c>
      <c r="AC8" s="18" t="str">
        <f t="shared" si="4"/>
        <v>NC</v>
      </c>
      <c r="AD8" s="18" t="str">
        <f t="shared" si="5"/>
        <v>NC</v>
      </c>
      <c r="AE8" s="18" t="str">
        <f t="shared" si="6"/>
        <v>NC</v>
      </c>
      <c r="AF8" s="24"/>
      <c r="AG8" s="4" t="str">
        <f t="shared" si="7"/>
        <v>NC</v>
      </c>
      <c r="AH8" s="4" t="str">
        <f t="shared" si="8"/>
        <v>NC</v>
      </c>
      <c r="AI8" s="4" t="str">
        <f t="shared" si="9"/>
        <v>NC</v>
      </c>
      <c r="AJ8" s="4" t="str">
        <f t="shared" si="10"/>
        <v>NC</v>
      </c>
      <c r="AK8" s="4" t="str">
        <f t="shared" si="11"/>
        <v>NC</v>
      </c>
      <c r="AL8" s="4" t="str">
        <f t="shared" si="12"/>
        <v>NC</v>
      </c>
      <c r="AM8" s="4" t="str">
        <f t="shared" si="13"/>
        <v>NC</v>
      </c>
      <c r="AN8" s="24"/>
      <c r="AO8" s="58" t="e">
        <f t="shared" si="14"/>
        <v>#DIV/0!</v>
      </c>
      <c r="AP8" s="24"/>
      <c r="AQ8" s="24"/>
      <c r="AR8" s="69" t="s">
        <v>643</v>
      </c>
      <c r="AS8" s="69" t="s">
        <v>643</v>
      </c>
      <c r="AT8" s="24"/>
      <c r="AU8" s="115" t="s">
        <v>1163</v>
      </c>
      <c r="AV8" s="114" t="s">
        <v>1171</v>
      </c>
      <c r="AW8" s="114" t="s">
        <v>1172</v>
      </c>
    </row>
    <row r="9" spans="1:49" ht="14.4" customHeight="1" x14ac:dyDescent="0.3">
      <c r="A9" s="123" t="s">
        <v>1664</v>
      </c>
      <c r="B9" s="123" t="s">
        <v>1547</v>
      </c>
      <c r="C9" s="123" t="s">
        <v>1218</v>
      </c>
      <c r="D9" s="123" t="s">
        <v>1576</v>
      </c>
      <c r="E9" s="4" t="s">
        <v>1596</v>
      </c>
      <c r="F9" s="3"/>
      <c r="G9" s="123" t="s">
        <v>1572</v>
      </c>
      <c r="H9" s="242">
        <v>44456</v>
      </c>
      <c r="I9" s="123" t="s">
        <v>1593</v>
      </c>
      <c r="J9" s="73" t="s">
        <v>30</v>
      </c>
      <c r="K9" s="38"/>
      <c r="L9" s="63"/>
      <c r="M9" s="78">
        <v>44136</v>
      </c>
      <c r="N9" s="87">
        <v>43983</v>
      </c>
      <c r="O9" s="38"/>
      <c r="P9" s="56" t="s">
        <v>596</v>
      </c>
      <c r="Q9" s="81">
        <v>364</v>
      </c>
      <c r="R9" s="18" t="s">
        <v>30</v>
      </c>
      <c r="S9" s="18" t="s">
        <v>30</v>
      </c>
      <c r="T9" s="18" t="s">
        <v>30</v>
      </c>
      <c r="U9" s="33">
        <v>42370</v>
      </c>
      <c r="V9" s="18" t="s">
        <v>30</v>
      </c>
      <c r="W9" s="18" t="s">
        <v>30</v>
      </c>
      <c r="X9" s="22" t="s">
        <v>30</v>
      </c>
      <c r="Y9" s="52" t="str">
        <f t="shared" si="0"/>
        <v>NC</v>
      </c>
      <c r="Z9" s="18" t="str">
        <f t="shared" si="1"/>
        <v>NC</v>
      </c>
      <c r="AA9" s="18" t="str">
        <f t="shared" si="2"/>
        <v>NC</v>
      </c>
      <c r="AB9" s="18">
        <f t="shared" si="3"/>
        <v>46020</v>
      </c>
      <c r="AC9" s="18" t="str">
        <f t="shared" si="4"/>
        <v>NC</v>
      </c>
      <c r="AD9" s="18" t="str">
        <f t="shared" si="5"/>
        <v>NC</v>
      </c>
      <c r="AE9" s="18" t="str">
        <f t="shared" si="6"/>
        <v>NC</v>
      </c>
      <c r="AG9" s="4" t="str">
        <f t="shared" si="7"/>
        <v>NC</v>
      </c>
      <c r="AH9" s="4" t="str">
        <f t="shared" si="8"/>
        <v>NC</v>
      </c>
      <c r="AI9" s="4" t="str">
        <f t="shared" si="9"/>
        <v>NC</v>
      </c>
      <c r="AJ9" s="4">
        <f t="shared" ca="1" si="10"/>
        <v>182</v>
      </c>
      <c r="AK9" s="4" t="str">
        <f t="shared" si="11"/>
        <v>NC</v>
      </c>
      <c r="AL9" s="4" t="str">
        <f t="shared" si="12"/>
        <v>NC</v>
      </c>
      <c r="AM9" s="4" t="str">
        <f t="shared" si="13"/>
        <v>NC</v>
      </c>
      <c r="AN9" s="24"/>
      <c r="AO9" s="46" t="e">
        <f t="shared" si="14"/>
        <v>#DIV/0!</v>
      </c>
      <c r="AP9" s="15"/>
      <c r="AR9" s="69" t="s">
        <v>643</v>
      </c>
      <c r="AS9" s="69" t="s">
        <v>643</v>
      </c>
      <c r="AU9" s="114" t="s">
        <v>1164</v>
      </c>
      <c r="AV9" s="114" t="s">
        <v>943</v>
      </c>
      <c r="AW9" s="114" t="s">
        <v>1178</v>
      </c>
    </row>
    <row r="10" spans="1:49" ht="14.4" customHeight="1" x14ac:dyDescent="0.3">
      <c r="A10" s="123" t="s">
        <v>1665</v>
      </c>
      <c r="B10" s="123" t="s">
        <v>1546</v>
      </c>
      <c r="C10" s="123" t="s">
        <v>1211</v>
      </c>
      <c r="D10" s="123" t="s">
        <v>1576</v>
      </c>
      <c r="E10" s="4" t="s">
        <v>1596</v>
      </c>
      <c r="F10" s="2"/>
      <c r="G10" s="123" t="s">
        <v>1571</v>
      </c>
      <c r="H10" s="242">
        <v>41660</v>
      </c>
      <c r="I10" s="123" t="s">
        <v>1588</v>
      </c>
      <c r="J10" s="73" t="s">
        <v>30</v>
      </c>
      <c r="K10" s="38"/>
      <c r="L10" s="60"/>
      <c r="M10" s="78">
        <v>44378</v>
      </c>
      <c r="N10" s="98">
        <v>43983</v>
      </c>
      <c r="O10" s="16"/>
      <c r="P10" s="56" t="s">
        <v>596</v>
      </c>
      <c r="Q10" s="81">
        <v>2170</v>
      </c>
      <c r="R10" s="18" t="s">
        <v>30</v>
      </c>
      <c r="S10" s="18" t="s">
        <v>30</v>
      </c>
      <c r="T10" s="18" t="s">
        <v>30</v>
      </c>
      <c r="U10" s="33">
        <v>41640</v>
      </c>
      <c r="V10" s="18" t="s">
        <v>30</v>
      </c>
      <c r="W10" s="18" t="s">
        <v>30</v>
      </c>
      <c r="X10" s="22" t="s">
        <v>30</v>
      </c>
      <c r="Y10" s="52" t="str">
        <f t="shared" si="0"/>
        <v>NC</v>
      </c>
      <c r="Z10" s="18" t="str">
        <f t="shared" si="1"/>
        <v>NC</v>
      </c>
      <c r="AA10" s="18" t="str">
        <f t="shared" si="2"/>
        <v>NC</v>
      </c>
      <c r="AB10" s="18">
        <f t="shared" si="3"/>
        <v>45290</v>
      </c>
      <c r="AC10" s="18" t="str">
        <f t="shared" si="4"/>
        <v>NC</v>
      </c>
      <c r="AD10" s="18" t="str">
        <f t="shared" si="5"/>
        <v>NC</v>
      </c>
      <c r="AE10" s="18" t="str">
        <f t="shared" si="6"/>
        <v>NC</v>
      </c>
      <c r="AF10" s="24"/>
      <c r="AG10" s="4" t="str">
        <f t="shared" si="7"/>
        <v>NC</v>
      </c>
      <c r="AH10" s="4" t="str">
        <f t="shared" si="8"/>
        <v>NC</v>
      </c>
      <c r="AI10" s="4" t="str">
        <f t="shared" si="9"/>
        <v>NC</v>
      </c>
      <c r="AJ10" s="4">
        <f t="shared" ca="1" si="10"/>
        <v>-548</v>
      </c>
      <c r="AK10" s="4" t="str">
        <f t="shared" si="11"/>
        <v>NC</v>
      </c>
      <c r="AL10" s="4" t="str">
        <f t="shared" si="12"/>
        <v>NC</v>
      </c>
      <c r="AM10" s="4" t="str">
        <f t="shared" si="13"/>
        <v>NC</v>
      </c>
      <c r="AN10" s="24"/>
      <c r="AO10" s="46" t="e">
        <f t="shared" si="14"/>
        <v>#DIV/0!</v>
      </c>
      <c r="AP10" s="24"/>
      <c r="AQ10" s="24"/>
      <c r="AR10" s="69" t="s">
        <v>643</v>
      </c>
      <c r="AS10" s="69" t="s">
        <v>643</v>
      </c>
      <c r="AT10" s="24"/>
      <c r="AU10" s="115" t="s">
        <v>1164</v>
      </c>
      <c r="AV10" s="114" t="s">
        <v>943</v>
      </c>
      <c r="AW10" s="114" t="s">
        <v>1178</v>
      </c>
    </row>
    <row r="11" spans="1:49" ht="14.4" customHeight="1" x14ac:dyDescent="0.3">
      <c r="A11" s="123" t="s">
        <v>1666</v>
      </c>
      <c r="B11" s="123" t="s">
        <v>1549</v>
      </c>
      <c r="C11" s="123" t="s">
        <v>1208</v>
      </c>
      <c r="D11" s="123" t="s">
        <v>1577</v>
      </c>
      <c r="E11" s="4" t="s">
        <v>1596</v>
      </c>
      <c r="F11" s="2"/>
      <c r="G11" s="123" t="s">
        <v>1575</v>
      </c>
      <c r="H11" s="242">
        <v>40769</v>
      </c>
      <c r="I11" s="123" t="s">
        <v>1594</v>
      </c>
      <c r="J11" s="73" t="s">
        <v>30</v>
      </c>
      <c r="K11" s="38"/>
      <c r="L11" s="60"/>
      <c r="M11" s="83"/>
      <c r="N11" s="104">
        <v>44166</v>
      </c>
      <c r="O11" s="16"/>
      <c r="P11" s="84" t="s">
        <v>596</v>
      </c>
      <c r="Q11" s="16"/>
      <c r="R11" s="18" t="s">
        <v>30</v>
      </c>
      <c r="S11" s="18" t="s">
        <v>30</v>
      </c>
      <c r="T11" s="18" t="s">
        <v>30</v>
      </c>
      <c r="U11" s="33">
        <v>43466</v>
      </c>
      <c r="V11" s="18" t="s">
        <v>30</v>
      </c>
      <c r="W11" s="18" t="s">
        <v>30</v>
      </c>
      <c r="X11" s="22" t="s">
        <v>30</v>
      </c>
      <c r="Y11" s="52" t="str">
        <f t="shared" si="0"/>
        <v>NC</v>
      </c>
      <c r="Z11" s="18" t="str">
        <f t="shared" si="1"/>
        <v>NC</v>
      </c>
      <c r="AA11" s="18" t="str">
        <f t="shared" si="2"/>
        <v>NC</v>
      </c>
      <c r="AB11" s="18">
        <f t="shared" si="3"/>
        <v>47116</v>
      </c>
      <c r="AC11" s="18" t="str">
        <f t="shared" si="4"/>
        <v>NC</v>
      </c>
      <c r="AD11" s="18" t="str">
        <f t="shared" si="5"/>
        <v>NC</v>
      </c>
      <c r="AE11" s="18" t="str">
        <f t="shared" si="6"/>
        <v>NC</v>
      </c>
      <c r="AF11" s="24"/>
      <c r="AG11" s="4" t="str">
        <f t="shared" si="7"/>
        <v>NC</v>
      </c>
      <c r="AH11" s="4" t="str">
        <f t="shared" si="8"/>
        <v>NC</v>
      </c>
      <c r="AI11" s="4" t="str">
        <f t="shared" si="9"/>
        <v>NC</v>
      </c>
      <c r="AJ11" s="4">
        <f t="shared" ca="1" si="10"/>
        <v>1278</v>
      </c>
      <c r="AK11" s="4" t="str">
        <f t="shared" si="11"/>
        <v>NC</v>
      </c>
      <c r="AL11" s="4" t="str">
        <f t="shared" si="12"/>
        <v>NC</v>
      </c>
      <c r="AM11" s="4" t="str">
        <f t="shared" si="13"/>
        <v>NC</v>
      </c>
      <c r="AN11" s="24"/>
      <c r="AO11" s="46" t="e">
        <f t="shared" si="14"/>
        <v>#DIV/0!</v>
      </c>
      <c r="AP11" s="24"/>
      <c r="AQ11" s="24"/>
      <c r="AR11" s="69" t="s">
        <v>643</v>
      </c>
      <c r="AS11" s="69" t="s">
        <v>643</v>
      </c>
      <c r="AT11" s="24"/>
      <c r="AU11" s="115" t="s">
        <v>1164</v>
      </c>
      <c r="AV11" s="114" t="s">
        <v>943</v>
      </c>
      <c r="AW11" s="114" t="s">
        <v>1180</v>
      </c>
    </row>
    <row r="12" spans="1:49" s="24" customFormat="1" ht="14.4" customHeight="1" x14ac:dyDescent="0.3">
      <c r="A12" s="123" t="s">
        <v>1667</v>
      </c>
      <c r="B12" s="123" t="s">
        <v>1549</v>
      </c>
      <c r="C12" s="123" t="s">
        <v>1208</v>
      </c>
      <c r="D12" s="123" t="s">
        <v>1577</v>
      </c>
      <c r="E12" s="4" t="s">
        <v>1596</v>
      </c>
      <c r="F12" s="2"/>
      <c r="G12" s="123" t="s">
        <v>1575</v>
      </c>
      <c r="H12" s="242">
        <v>40769</v>
      </c>
      <c r="I12" s="123" t="s">
        <v>1594</v>
      </c>
      <c r="J12" s="73" t="s">
        <v>30</v>
      </c>
      <c r="K12" s="38"/>
      <c r="L12" s="60"/>
      <c r="M12" s="83"/>
      <c r="N12" s="104">
        <v>44166</v>
      </c>
      <c r="O12" s="16"/>
      <c r="P12" s="84" t="s">
        <v>596</v>
      </c>
      <c r="Q12" s="16"/>
      <c r="R12" s="18" t="s">
        <v>30</v>
      </c>
      <c r="S12" s="18" t="s">
        <v>30</v>
      </c>
      <c r="T12" s="18" t="s">
        <v>30</v>
      </c>
      <c r="U12" s="33">
        <v>43466</v>
      </c>
      <c r="V12" s="18" t="s">
        <v>30</v>
      </c>
      <c r="W12" s="18" t="s">
        <v>30</v>
      </c>
      <c r="X12" s="22" t="s">
        <v>30</v>
      </c>
      <c r="Y12" s="52" t="str">
        <f t="shared" si="0"/>
        <v>NC</v>
      </c>
      <c r="Z12" s="18" t="str">
        <f t="shared" si="1"/>
        <v>NC</v>
      </c>
      <c r="AA12" s="18" t="str">
        <f t="shared" si="2"/>
        <v>NC</v>
      </c>
      <c r="AB12" s="18">
        <f t="shared" si="3"/>
        <v>47116</v>
      </c>
      <c r="AC12" s="18" t="str">
        <f t="shared" si="4"/>
        <v>NC</v>
      </c>
      <c r="AD12" s="18" t="str">
        <f t="shared" si="5"/>
        <v>NC</v>
      </c>
      <c r="AE12" s="18" t="str">
        <f t="shared" si="6"/>
        <v>NC</v>
      </c>
      <c r="AG12" s="4" t="str">
        <f t="shared" si="7"/>
        <v>NC</v>
      </c>
      <c r="AH12" s="4" t="str">
        <f t="shared" si="8"/>
        <v>NC</v>
      </c>
      <c r="AI12" s="4" t="str">
        <f t="shared" si="9"/>
        <v>NC</v>
      </c>
      <c r="AJ12" s="4">
        <f t="shared" ca="1" si="10"/>
        <v>1278</v>
      </c>
      <c r="AK12" s="4" t="str">
        <f t="shared" si="11"/>
        <v>NC</v>
      </c>
      <c r="AL12" s="4" t="str">
        <f t="shared" si="12"/>
        <v>NC</v>
      </c>
      <c r="AM12" s="4" t="str">
        <f t="shared" si="13"/>
        <v>NC</v>
      </c>
      <c r="AO12" s="46" t="e">
        <f t="shared" si="14"/>
        <v>#DIV/0!</v>
      </c>
      <c r="AR12" s="69" t="s">
        <v>643</v>
      </c>
      <c r="AS12" s="69" t="s">
        <v>643</v>
      </c>
      <c r="AU12" s="115" t="s">
        <v>1164</v>
      </c>
      <c r="AV12" s="114" t="s">
        <v>943</v>
      </c>
      <c r="AW12" s="114" t="s">
        <v>1180</v>
      </c>
    </row>
    <row r="13" spans="1:49" ht="14.4" customHeight="1" x14ac:dyDescent="0.3">
      <c r="A13" s="123" t="s">
        <v>1668</v>
      </c>
      <c r="B13" s="123" t="s">
        <v>1542</v>
      </c>
      <c r="C13" s="123" t="s">
        <v>1551</v>
      </c>
      <c r="D13" s="123" t="s">
        <v>1577</v>
      </c>
      <c r="E13" s="4" t="s">
        <v>1596</v>
      </c>
      <c r="F13" s="3"/>
      <c r="G13" s="123" t="s">
        <v>1559</v>
      </c>
      <c r="H13" s="242">
        <v>44364</v>
      </c>
      <c r="I13" s="123" t="s">
        <v>1583</v>
      </c>
      <c r="J13" s="73" t="s">
        <v>30</v>
      </c>
      <c r="K13" s="12"/>
      <c r="L13" s="61"/>
      <c r="M13" s="79" t="s">
        <v>609</v>
      </c>
      <c r="N13" s="87">
        <v>43891</v>
      </c>
      <c r="O13" s="47"/>
      <c r="P13" s="56" t="s">
        <v>596</v>
      </c>
      <c r="Q13" s="80"/>
      <c r="R13" s="18" t="s">
        <v>30</v>
      </c>
      <c r="S13" s="18" t="s">
        <v>30</v>
      </c>
      <c r="T13" s="18" t="s">
        <v>30</v>
      </c>
      <c r="U13" s="22" t="s">
        <v>30</v>
      </c>
      <c r="V13" s="18" t="s">
        <v>30</v>
      </c>
      <c r="W13" s="18" t="s">
        <v>30</v>
      </c>
      <c r="X13" s="22" t="s">
        <v>30</v>
      </c>
      <c r="Y13" s="52" t="str">
        <f t="shared" si="0"/>
        <v>NC</v>
      </c>
      <c r="Z13" s="18" t="str">
        <f t="shared" si="1"/>
        <v>NC</v>
      </c>
      <c r="AA13" s="18" t="str">
        <f t="shared" si="2"/>
        <v>NC</v>
      </c>
      <c r="AB13" s="18" t="str">
        <f t="shared" si="3"/>
        <v>NC</v>
      </c>
      <c r="AC13" s="18" t="str">
        <f t="shared" si="4"/>
        <v>NC</v>
      </c>
      <c r="AD13" s="18" t="str">
        <f t="shared" si="5"/>
        <v>NC</v>
      </c>
      <c r="AE13" s="18" t="str">
        <f t="shared" si="6"/>
        <v>NC</v>
      </c>
      <c r="AG13" s="4" t="str">
        <f t="shared" si="7"/>
        <v>NC</v>
      </c>
      <c r="AH13" s="4" t="str">
        <f t="shared" si="8"/>
        <v>NC</v>
      </c>
      <c r="AI13" s="4" t="str">
        <f t="shared" si="9"/>
        <v>NC</v>
      </c>
      <c r="AJ13" s="4" t="str">
        <f t="shared" si="10"/>
        <v>NC</v>
      </c>
      <c r="AK13" s="4" t="str">
        <f t="shared" si="11"/>
        <v>NC</v>
      </c>
      <c r="AL13" s="4" t="str">
        <f t="shared" si="12"/>
        <v>NC</v>
      </c>
      <c r="AM13" s="4" t="str">
        <f t="shared" si="13"/>
        <v>NC</v>
      </c>
      <c r="AN13" s="24"/>
      <c r="AO13" s="46" t="e">
        <f t="shared" si="14"/>
        <v>#DIV/0!</v>
      </c>
      <c r="AP13" s="15"/>
      <c r="AR13" s="69" t="s">
        <v>643</v>
      </c>
      <c r="AS13" s="69" t="s">
        <v>643</v>
      </c>
      <c r="AU13" s="114" t="s">
        <v>1162</v>
      </c>
      <c r="AV13" s="114" t="s">
        <v>940</v>
      </c>
      <c r="AW13" s="114" t="s">
        <v>1173</v>
      </c>
    </row>
    <row r="14" spans="1:49" s="24" customFormat="1" ht="14.4" customHeight="1" x14ac:dyDescent="0.3">
      <c r="A14" s="123" t="s">
        <v>1669</v>
      </c>
      <c r="B14" s="123" t="s">
        <v>1543</v>
      </c>
      <c r="C14" s="123" t="s">
        <v>1552</v>
      </c>
      <c r="D14" s="123" t="s">
        <v>1577</v>
      </c>
      <c r="E14" s="4" t="s">
        <v>1596</v>
      </c>
      <c r="F14" s="2"/>
      <c r="G14" s="123" t="s">
        <v>1567</v>
      </c>
      <c r="H14" s="242">
        <v>43819</v>
      </c>
      <c r="I14" s="123" t="s">
        <v>1590</v>
      </c>
      <c r="J14" s="73" t="s">
        <v>30</v>
      </c>
      <c r="K14" s="38"/>
      <c r="L14" s="60"/>
      <c r="M14" s="78">
        <v>44927</v>
      </c>
      <c r="N14" s="98" t="s">
        <v>1022</v>
      </c>
      <c r="O14" s="16"/>
      <c r="P14" s="56" t="s">
        <v>596</v>
      </c>
      <c r="Q14" s="81"/>
      <c r="R14" s="18" t="s">
        <v>30</v>
      </c>
      <c r="S14" s="18" t="s">
        <v>30</v>
      </c>
      <c r="T14" s="18" t="s">
        <v>30</v>
      </c>
      <c r="U14" s="22" t="s">
        <v>30</v>
      </c>
      <c r="V14" s="18" t="s">
        <v>30</v>
      </c>
      <c r="W14" s="18" t="s">
        <v>30</v>
      </c>
      <c r="X14" s="22" t="s">
        <v>30</v>
      </c>
      <c r="Y14" s="52" t="str">
        <f t="shared" si="0"/>
        <v>NC</v>
      </c>
      <c r="Z14" s="18" t="str">
        <f t="shared" si="1"/>
        <v>NC</v>
      </c>
      <c r="AA14" s="18" t="str">
        <f t="shared" si="2"/>
        <v>NC</v>
      </c>
      <c r="AB14" s="18" t="str">
        <f t="shared" si="3"/>
        <v>NC</v>
      </c>
      <c r="AC14" s="18" t="str">
        <f t="shared" si="4"/>
        <v>NC</v>
      </c>
      <c r="AD14" s="18" t="str">
        <f t="shared" si="5"/>
        <v>NC</v>
      </c>
      <c r="AE14" s="18" t="str">
        <f t="shared" si="6"/>
        <v>NC</v>
      </c>
      <c r="AG14" s="4" t="str">
        <f t="shared" si="7"/>
        <v>NC</v>
      </c>
      <c r="AH14" s="4" t="str">
        <f t="shared" si="8"/>
        <v>NC</v>
      </c>
      <c r="AI14" s="4" t="str">
        <f t="shared" si="9"/>
        <v>NC</v>
      </c>
      <c r="AJ14" s="4" t="str">
        <f t="shared" si="10"/>
        <v>NC</v>
      </c>
      <c r="AK14" s="4" t="str">
        <f t="shared" si="11"/>
        <v>NC</v>
      </c>
      <c r="AL14" s="4" t="str">
        <f t="shared" si="12"/>
        <v>NC</v>
      </c>
      <c r="AM14" s="4" t="str">
        <f t="shared" si="13"/>
        <v>NC</v>
      </c>
      <c r="AO14" s="46" t="e">
        <f t="shared" si="14"/>
        <v>#DIV/0!</v>
      </c>
      <c r="AR14" s="69" t="s">
        <v>643</v>
      </c>
      <c r="AS14" s="69" t="s">
        <v>643</v>
      </c>
      <c r="AU14" s="115" t="s">
        <v>1162</v>
      </c>
      <c r="AV14" s="114" t="s">
        <v>940</v>
      </c>
      <c r="AW14" s="114" t="s">
        <v>1177</v>
      </c>
    </row>
    <row r="15" spans="1:49" s="24" customFormat="1" ht="14.4" customHeight="1" x14ac:dyDescent="0.3">
      <c r="A15" s="123" t="s">
        <v>1670</v>
      </c>
      <c r="B15" s="123" t="s">
        <v>1540</v>
      </c>
      <c r="C15" s="123" t="s">
        <v>1211</v>
      </c>
      <c r="D15" s="123" t="s">
        <v>1576</v>
      </c>
      <c r="E15" s="4" t="s">
        <v>1596</v>
      </c>
      <c r="F15" s="3"/>
      <c r="G15" s="265" t="s">
        <v>1557</v>
      </c>
      <c r="H15" s="266" t="s">
        <v>1595</v>
      </c>
      <c r="I15" s="123" t="s">
        <v>1581</v>
      </c>
      <c r="J15" s="73" t="s">
        <v>30</v>
      </c>
      <c r="K15" s="12"/>
      <c r="L15" s="61"/>
      <c r="M15" s="78"/>
      <c r="N15" s="87"/>
      <c r="O15" s="47"/>
      <c r="P15" s="56" t="s">
        <v>596</v>
      </c>
      <c r="Q15" s="80"/>
      <c r="R15" s="18" t="s">
        <v>30</v>
      </c>
      <c r="S15" s="18" t="s">
        <v>30</v>
      </c>
      <c r="T15" s="18" t="s">
        <v>30</v>
      </c>
      <c r="U15" s="22" t="s">
        <v>30</v>
      </c>
      <c r="V15" s="18" t="s">
        <v>30</v>
      </c>
      <c r="W15" s="18" t="s">
        <v>30</v>
      </c>
      <c r="X15" s="22" t="s">
        <v>30</v>
      </c>
      <c r="Y15" s="52" t="str">
        <f t="shared" si="0"/>
        <v>NC</v>
      </c>
      <c r="Z15" s="18" t="str">
        <f t="shared" si="1"/>
        <v>NC</v>
      </c>
      <c r="AA15" s="18" t="str">
        <f t="shared" si="2"/>
        <v>NC</v>
      </c>
      <c r="AB15" s="18" t="str">
        <f t="shared" si="3"/>
        <v>NC</v>
      </c>
      <c r="AC15" s="18" t="str">
        <f t="shared" si="4"/>
        <v>NC</v>
      </c>
      <c r="AD15" s="18" t="str">
        <f t="shared" si="5"/>
        <v>NC</v>
      </c>
      <c r="AE15" s="18" t="str">
        <f t="shared" si="6"/>
        <v>NC</v>
      </c>
      <c r="AF15"/>
      <c r="AG15" s="4" t="str">
        <f t="shared" si="7"/>
        <v>NC</v>
      </c>
      <c r="AH15" s="4" t="str">
        <f t="shared" si="8"/>
        <v>NC</v>
      </c>
      <c r="AI15" s="4" t="str">
        <f t="shared" si="9"/>
        <v>NC</v>
      </c>
      <c r="AJ15" s="4" t="str">
        <f t="shared" si="10"/>
        <v>NC</v>
      </c>
      <c r="AK15" s="4" t="str">
        <f t="shared" si="11"/>
        <v>NC</v>
      </c>
      <c r="AL15" s="4" t="str">
        <f t="shared" si="12"/>
        <v>NC</v>
      </c>
      <c r="AM15" s="4" t="str">
        <f t="shared" si="13"/>
        <v>NC</v>
      </c>
      <c r="AO15" s="46" t="e">
        <f t="shared" si="14"/>
        <v>#DIV/0!</v>
      </c>
      <c r="AP15" s="15"/>
      <c r="AQ15"/>
      <c r="AR15" s="69" t="s">
        <v>643</v>
      </c>
      <c r="AS15" s="69" t="s">
        <v>643</v>
      </c>
      <c r="AT15"/>
      <c r="AU15" s="114" t="s">
        <v>1160</v>
      </c>
      <c r="AV15" s="114" t="s">
        <v>940</v>
      </c>
      <c r="AW15" s="114" t="s">
        <v>941</v>
      </c>
    </row>
    <row r="16" spans="1:49" s="24" customFormat="1" ht="14.4" customHeight="1" x14ac:dyDescent="0.3">
      <c r="A16" s="123" t="s">
        <v>1671</v>
      </c>
      <c r="B16" s="123" t="s">
        <v>1542</v>
      </c>
      <c r="C16" s="123" t="s">
        <v>1551</v>
      </c>
      <c r="D16" s="123" t="s">
        <v>1578</v>
      </c>
      <c r="E16" s="4" t="s">
        <v>1596</v>
      </c>
      <c r="F16" s="3"/>
      <c r="G16" s="123" t="s">
        <v>1560</v>
      </c>
      <c r="H16" s="242">
        <v>44524</v>
      </c>
      <c r="I16" s="123" t="s">
        <v>1584</v>
      </c>
      <c r="J16" s="73" t="s">
        <v>30</v>
      </c>
      <c r="K16" s="13"/>
      <c r="L16" s="62"/>
      <c r="M16" s="78">
        <v>43983</v>
      </c>
      <c r="N16" s="87" t="s">
        <v>1022</v>
      </c>
      <c r="O16" s="47"/>
      <c r="P16" s="56" t="s">
        <v>596</v>
      </c>
      <c r="Q16" s="80">
        <v>46</v>
      </c>
      <c r="R16" s="18" t="s">
        <v>30</v>
      </c>
      <c r="S16" s="18" t="s">
        <v>30</v>
      </c>
      <c r="T16" s="18" t="s">
        <v>30</v>
      </c>
      <c r="U16" s="22" t="s">
        <v>30</v>
      </c>
      <c r="V16" s="18" t="s">
        <v>30</v>
      </c>
      <c r="W16" s="18" t="s">
        <v>30</v>
      </c>
      <c r="X16" s="22" t="s">
        <v>30</v>
      </c>
      <c r="Y16" s="52" t="str">
        <f t="shared" si="0"/>
        <v>NC</v>
      </c>
      <c r="Z16" s="18" t="str">
        <f t="shared" si="1"/>
        <v>NC</v>
      </c>
      <c r="AA16" s="18" t="str">
        <f t="shared" si="2"/>
        <v>NC</v>
      </c>
      <c r="AB16" s="18" t="str">
        <f t="shared" si="3"/>
        <v>NC</v>
      </c>
      <c r="AC16" s="18" t="str">
        <f t="shared" si="4"/>
        <v>NC</v>
      </c>
      <c r="AD16" s="18" t="str">
        <f t="shared" si="5"/>
        <v>NC</v>
      </c>
      <c r="AE16" s="18" t="str">
        <f t="shared" si="6"/>
        <v>NC</v>
      </c>
      <c r="AF16"/>
      <c r="AG16" s="4" t="str">
        <f t="shared" si="7"/>
        <v>NC</v>
      </c>
      <c r="AH16" s="4" t="str">
        <f t="shared" si="8"/>
        <v>NC</v>
      </c>
      <c r="AI16" s="4" t="str">
        <f t="shared" si="9"/>
        <v>NC</v>
      </c>
      <c r="AJ16" s="4" t="str">
        <f t="shared" si="10"/>
        <v>NC</v>
      </c>
      <c r="AK16" s="4" t="str">
        <f t="shared" si="11"/>
        <v>NC</v>
      </c>
      <c r="AL16" s="4" t="str">
        <f t="shared" si="12"/>
        <v>NC</v>
      </c>
      <c r="AM16" s="4" t="str">
        <f t="shared" si="13"/>
        <v>NC</v>
      </c>
      <c r="AO16" s="46" t="e">
        <f t="shared" si="14"/>
        <v>#DIV/0!</v>
      </c>
      <c r="AP16" s="15"/>
      <c r="AQ16"/>
      <c r="AR16" s="69" t="s">
        <v>643</v>
      </c>
      <c r="AS16" s="69" t="s">
        <v>643</v>
      </c>
      <c r="AT16"/>
      <c r="AU16" s="114" t="s">
        <v>1162</v>
      </c>
      <c r="AV16" s="114" t="s">
        <v>940</v>
      </c>
      <c r="AW16" s="114" t="s">
        <v>1174</v>
      </c>
    </row>
    <row r="17" spans="1:49" s="24" customFormat="1" ht="14.4" customHeight="1" x14ac:dyDescent="0.3">
      <c r="A17" s="123" t="s">
        <v>1672</v>
      </c>
      <c r="B17" s="123" t="s">
        <v>1542</v>
      </c>
      <c r="C17" s="123" t="s">
        <v>1551</v>
      </c>
      <c r="D17" s="123" t="s">
        <v>1576</v>
      </c>
      <c r="E17" s="4" t="s">
        <v>1596</v>
      </c>
      <c r="F17" s="3"/>
      <c r="G17" s="123" t="s">
        <v>1561</v>
      </c>
      <c r="H17" s="242">
        <v>44524</v>
      </c>
      <c r="I17" s="123" t="s">
        <v>1585</v>
      </c>
      <c r="J17" s="73" t="s">
        <v>30</v>
      </c>
      <c r="K17" s="13"/>
      <c r="L17" s="62"/>
      <c r="M17" s="78">
        <v>43983</v>
      </c>
      <c r="N17" s="87" t="s">
        <v>1022</v>
      </c>
      <c r="O17" s="47"/>
      <c r="P17" s="56" t="s">
        <v>596</v>
      </c>
      <c r="Q17" s="80">
        <v>477</v>
      </c>
      <c r="R17" s="18" t="s">
        <v>30</v>
      </c>
      <c r="S17" s="18" t="s">
        <v>30</v>
      </c>
      <c r="T17" s="18" t="s">
        <v>30</v>
      </c>
      <c r="U17" s="22" t="s">
        <v>30</v>
      </c>
      <c r="V17" s="18" t="s">
        <v>30</v>
      </c>
      <c r="W17" s="18" t="s">
        <v>30</v>
      </c>
      <c r="X17" s="22" t="s">
        <v>30</v>
      </c>
      <c r="Y17" s="52" t="str">
        <f t="shared" si="0"/>
        <v>NC</v>
      </c>
      <c r="Z17" s="18" t="str">
        <f t="shared" si="1"/>
        <v>NC</v>
      </c>
      <c r="AA17" s="18" t="str">
        <f t="shared" si="2"/>
        <v>NC</v>
      </c>
      <c r="AB17" s="18" t="str">
        <f t="shared" si="3"/>
        <v>NC</v>
      </c>
      <c r="AC17" s="18" t="str">
        <f t="shared" si="4"/>
        <v>NC</v>
      </c>
      <c r="AD17" s="18" t="str">
        <f t="shared" si="5"/>
        <v>NC</v>
      </c>
      <c r="AE17" s="18" t="str">
        <f t="shared" si="6"/>
        <v>NC</v>
      </c>
      <c r="AF17"/>
      <c r="AG17" s="4" t="str">
        <f t="shared" si="7"/>
        <v>NC</v>
      </c>
      <c r="AH17" s="4" t="str">
        <f t="shared" si="8"/>
        <v>NC</v>
      </c>
      <c r="AI17" s="4" t="str">
        <f t="shared" si="9"/>
        <v>NC</v>
      </c>
      <c r="AJ17" s="4" t="str">
        <f t="shared" si="10"/>
        <v>NC</v>
      </c>
      <c r="AK17" s="4" t="str">
        <f t="shared" si="11"/>
        <v>NC</v>
      </c>
      <c r="AL17" s="4" t="str">
        <f t="shared" si="12"/>
        <v>NC</v>
      </c>
      <c r="AM17" s="4" t="str">
        <f t="shared" si="13"/>
        <v>NC</v>
      </c>
      <c r="AO17" s="46" t="e">
        <f t="shared" si="14"/>
        <v>#DIV/0!</v>
      </c>
      <c r="AP17" s="15"/>
      <c r="AQ17"/>
      <c r="AR17" s="69" t="s">
        <v>643</v>
      </c>
      <c r="AS17" s="69" t="s">
        <v>643</v>
      </c>
      <c r="AT17"/>
      <c r="AU17" s="114" t="s">
        <v>1162</v>
      </c>
      <c r="AV17" s="114" t="s">
        <v>940</v>
      </c>
      <c r="AW17" s="114" t="s">
        <v>1174</v>
      </c>
    </row>
    <row r="18" spans="1:49" s="24" customFormat="1" ht="14.4" customHeight="1" x14ac:dyDescent="0.3">
      <c r="A18" s="123" t="s">
        <v>1673</v>
      </c>
      <c r="B18" s="123" t="s">
        <v>1542</v>
      </c>
      <c r="C18" s="123" t="s">
        <v>1551</v>
      </c>
      <c r="D18" s="123" t="s">
        <v>1579</v>
      </c>
      <c r="E18" s="4" t="s">
        <v>1596</v>
      </c>
      <c r="F18" s="2"/>
      <c r="G18" s="123" t="s">
        <v>1562</v>
      </c>
      <c r="H18" s="242">
        <v>42324</v>
      </c>
      <c r="I18" s="123" t="s">
        <v>1586</v>
      </c>
      <c r="J18" s="73" t="s">
        <v>30</v>
      </c>
      <c r="K18" s="38"/>
      <c r="L18" s="60"/>
      <c r="M18" s="78">
        <v>44896</v>
      </c>
      <c r="N18" s="98">
        <v>43952</v>
      </c>
      <c r="O18" s="16"/>
      <c r="P18" s="56" t="s">
        <v>596</v>
      </c>
      <c r="Q18" s="81">
        <v>17</v>
      </c>
      <c r="R18" s="18" t="s">
        <v>30</v>
      </c>
      <c r="S18" s="18" t="s">
        <v>30</v>
      </c>
      <c r="T18" s="18" t="s">
        <v>30</v>
      </c>
      <c r="U18" s="22" t="s">
        <v>30</v>
      </c>
      <c r="V18" s="18" t="s">
        <v>30</v>
      </c>
      <c r="W18" s="18" t="s">
        <v>30</v>
      </c>
      <c r="X18" s="22" t="s">
        <v>30</v>
      </c>
      <c r="Y18" s="52" t="str">
        <f t="shared" si="0"/>
        <v>NC</v>
      </c>
      <c r="Z18" s="18" t="str">
        <f t="shared" si="1"/>
        <v>NC</v>
      </c>
      <c r="AA18" s="18" t="str">
        <f t="shared" si="2"/>
        <v>NC</v>
      </c>
      <c r="AB18" s="18" t="str">
        <f t="shared" si="3"/>
        <v>NC</v>
      </c>
      <c r="AC18" s="18" t="str">
        <f t="shared" si="4"/>
        <v>NC</v>
      </c>
      <c r="AD18" s="18" t="str">
        <f t="shared" si="5"/>
        <v>NC</v>
      </c>
      <c r="AE18" s="18" t="str">
        <f t="shared" si="6"/>
        <v>NC</v>
      </c>
      <c r="AG18" s="4" t="str">
        <f t="shared" si="7"/>
        <v>NC</v>
      </c>
      <c r="AH18" s="4" t="str">
        <f t="shared" si="8"/>
        <v>NC</v>
      </c>
      <c r="AI18" s="4" t="str">
        <f t="shared" si="9"/>
        <v>NC</v>
      </c>
      <c r="AJ18" s="4" t="str">
        <f t="shared" si="10"/>
        <v>NC</v>
      </c>
      <c r="AK18" s="4" t="str">
        <f t="shared" si="11"/>
        <v>NC</v>
      </c>
      <c r="AL18" s="4" t="str">
        <f t="shared" si="12"/>
        <v>NC</v>
      </c>
      <c r="AM18" s="4" t="str">
        <f t="shared" si="13"/>
        <v>NC</v>
      </c>
      <c r="AO18" s="46" t="e">
        <f t="shared" si="14"/>
        <v>#DIV/0!</v>
      </c>
      <c r="AR18" s="69" t="s">
        <v>643</v>
      </c>
      <c r="AS18" s="69" t="s">
        <v>643</v>
      </c>
      <c r="AU18" s="115" t="s">
        <v>1170</v>
      </c>
      <c r="AV18" s="114" t="s">
        <v>940</v>
      </c>
      <c r="AW18" s="114" t="s">
        <v>1175</v>
      </c>
    </row>
    <row r="19" spans="1:49" s="24" customFormat="1" ht="14.4" customHeight="1" x14ac:dyDescent="0.3">
      <c r="A19" s="123" t="s">
        <v>1674</v>
      </c>
      <c r="B19" s="123" t="s">
        <v>1542</v>
      </c>
      <c r="C19" s="123" t="s">
        <v>1551</v>
      </c>
      <c r="D19" s="123" t="s">
        <v>1576</v>
      </c>
      <c r="E19" s="4" t="s">
        <v>1596</v>
      </c>
      <c r="F19" s="2"/>
      <c r="G19" s="123" t="s">
        <v>1563</v>
      </c>
      <c r="H19" s="242">
        <v>42324</v>
      </c>
      <c r="I19" s="123" t="s">
        <v>1587</v>
      </c>
      <c r="J19" s="73" t="s">
        <v>30</v>
      </c>
      <c r="K19" s="38"/>
      <c r="L19" s="60"/>
      <c r="M19" s="78">
        <v>44896</v>
      </c>
      <c r="N19" s="98">
        <v>43952</v>
      </c>
      <c r="O19" s="16"/>
      <c r="P19" s="56" t="s">
        <v>596</v>
      </c>
      <c r="Q19" s="81"/>
      <c r="R19" s="18" t="s">
        <v>30</v>
      </c>
      <c r="S19" s="18" t="s">
        <v>30</v>
      </c>
      <c r="T19" s="18" t="s">
        <v>30</v>
      </c>
      <c r="U19" s="22" t="s">
        <v>30</v>
      </c>
      <c r="V19" s="18" t="s">
        <v>30</v>
      </c>
      <c r="W19" s="18" t="s">
        <v>30</v>
      </c>
      <c r="X19" s="22" t="s">
        <v>30</v>
      </c>
      <c r="Y19" s="52" t="str">
        <f t="shared" si="0"/>
        <v>NC</v>
      </c>
      <c r="Z19" s="18" t="str">
        <f t="shared" si="1"/>
        <v>NC</v>
      </c>
      <c r="AA19" s="18" t="str">
        <f t="shared" si="2"/>
        <v>NC</v>
      </c>
      <c r="AB19" s="18" t="str">
        <f t="shared" si="3"/>
        <v>NC</v>
      </c>
      <c r="AC19" s="18" t="str">
        <f t="shared" si="4"/>
        <v>NC</v>
      </c>
      <c r="AD19" s="18" t="str">
        <f t="shared" si="5"/>
        <v>NC</v>
      </c>
      <c r="AE19" s="18" t="str">
        <f t="shared" si="6"/>
        <v>NC</v>
      </c>
      <c r="AG19" s="4" t="str">
        <f t="shared" si="7"/>
        <v>NC</v>
      </c>
      <c r="AH19" s="4" t="str">
        <f t="shared" si="8"/>
        <v>NC</v>
      </c>
      <c r="AI19" s="4" t="str">
        <f t="shared" si="9"/>
        <v>NC</v>
      </c>
      <c r="AJ19" s="4" t="str">
        <f t="shared" si="10"/>
        <v>NC</v>
      </c>
      <c r="AK19" s="4" t="str">
        <f t="shared" si="11"/>
        <v>NC</v>
      </c>
      <c r="AL19" s="4" t="str">
        <f t="shared" si="12"/>
        <v>NC</v>
      </c>
      <c r="AM19" s="4" t="str">
        <f t="shared" si="13"/>
        <v>NC</v>
      </c>
      <c r="AO19" s="46" t="e">
        <f t="shared" si="14"/>
        <v>#DIV/0!</v>
      </c>
      <c r="AR19" s="69" t="s">
        <v>643</v>
      </c>
      <c r="AS19" s="69" t="s">
        <v>643</v>
      </c>
      <c r="AU19" s="115" t="s">
        <v>1170</v>
      </c>
      <c r="AV19" s="114" t="s">
        <v>940</v>
      </c>
      <c r="AW19" s="114" t="s">
        <v>1176</v>
      </c>
    </row>
    <row r="20" spans="1:49" s="24" customFormat="1" ht="14.4" customHeight="1" x14ac:dyDescent="0.3">
      <c r="A20" s="123" t="s">
        <v>1675</v>
      </c>
      <c r="B20" s="123" t="s">
        <v>1542</v>
      </c>
      <c r="C20" s="123" t="s">
        <v>1551</v>
      </c>
      <c r="D20" s="123" t="s">
        <v>1576</v>
      </c>
      <c r="E20" s="4" t="s">
        <v>1596</v>
      </c>
      <c r="F20" s="2"/>
      <c r="G20" s="123" t="s">
        <v>1564</v>
      </c>
      <c r="H20" s="242">
        <v>42324</v>
      </c>
      <c r="I20" s="123" t="s">
        <v>1583</v>
      </c>
      <c r="J20" s="73" t="s">
        <v>30</v>
      </c>
      <c r="K20" s="38"/>
      <c r="L20" s="60"/>
      <c r="M20" s="83"/>
      <c r="N20" s="98" t="s">
        <v>1022</v>
      </c>
      <c r="O20" s="16"/>
      <c r="P20" s="84" t="s">
        <v>596</v>
      </c>
      <c r="Q20" s="16"/>
      <c r="R20" s="18" t="s">
        <v>30</v>
      </c>
      <c r="S20" s="18" t="s">
        <v>30</v>
      </c>
      <c r="T20" s="18" t="s">
        <v>30</v>
      </c>
      <c r="U20" s="22" t="s">
        <v>30</v>
      </c>
      <c r="V20" s="18" t="s">
        <v>30</v>
      </c>
      <c r="W20" s="18" t="s">
        <v>30</v>
      </c>
      <c r="X20" s="22" t="s">
        <v>30</v>
      </c>
      <c r="Y20" s="52" t="str">
        <f t="shared" si="0"/>
        <v>NC</v>
      </c>
      <c r="Z20" s="18" t="str">
        <f t="shared" si="1"/>
        <v>NC</v>
      </c>
      <c r="AA20" s="18" t="str">
        <f t="shared" si="2"/>
        <v>NC</v>
      </c>
      <c r="AB20" s="18" t="str">
        <f t="shared" si="3"/>
        <v>NC</v>
      </c>
      <c r="AC20" s="18" t="str">
        <f t="shared" si="4"/>
        <v>NC</v>
      </c>
      <c r="AD20" s="18" t="str">
        <f t="shared" si="5"/>
        <v>NC</v>
      </c>
      <c r="AE20" s="18" t="str">
        <f t="shared" si="6"/>
        <v>NC</v>
      </c>
      <c r="AG20" s="4" t="str">
        <f t="shared" si="7"/>
        <v>NC</v>
      </c>
      <c r="AH20" s="4" t="str">
        <f t="shared" si="8"/>
        <v>NC</v>
      </c>
      <c r="AI20" s="4" t="str">
        <f t="shared" si="9"/>
        <v>NC</v>
      </c>
      <c r="AJ20" s="4" t="str">
        <f t="shared" si="10"/>
        <v>NC</v>
      </c>
      <c r="AK20" s="4" t="str">
        <f t="shared" si="11"/>
        <v>NC</v>
      </c>
      <c r="AL20" s="4" t="str">
        <f t="shared" si="12"/>
        <v>NC</v>
      </c>
      <c r="AM20" s="4" t="str">
        <f t="shared" si="13"/>
        <v>NC</v>
      </c>
      <c r="AO20" s="58" t="e">
        <f t="shared" si="14"/>
        <v>#DIV/0!</v>
      </c>
      <c r="AR20" s="69" t="s">
        <v>643</v>
      </c>
      <c r="AS20" s="69" t="s">
        <v>643</v>
      </c>
      <c r="AU20" s="115" t="s">
        <v>1162</v>
      </c>
      <c r="AV20" s="114" t="s">
        <v>940</v>
      </c>
      <c r="AW20" s="114" t="s">
        <v>1173</v>
      </c>
    </row>
    <row r="21" spans="1:49" ht="14.4" customHeight="1" x14ac:dyDescent="0.3">
      <c r="A21" s="123" t="s">
        <v>1676</v>
      </c>
      <c r="B21" s="123" t="s">
        <v>1544</v>
      </c>
      <c r="C21" s="123" t="s">
        <v>1553</v>
      </c>
      <c r="D21" s="123" t="s">
        <v>1579</v>
      </c>
      <c r="E21" s="4" t="s">
        <v>1596</v>
      </c>
      <c r="F21" s="2"/>
      <c r="G21" s="123" t="s">
        <v>1568</v>
      </c>
      <c r="H21" s="242">
        <v>41774</v>
      </c>
      <c r="I21" s="123" t="s">
        <v>1577</v>
      </c>
      <c r="J21" s="73" t="s">
        <v>30</v>
      </c>
      <c r="K21" s="38"/>
      <c r="L21" s="60"/>
      <c r="M21" s="78">
        <v>44927</v>
      </c>
      <c r="N21" s="98" t="s">
        <v>1022</v>
      </c>
      <c r="O21" s="16"/>
      <c r="P21" s="56" t="s">
        <v>596</v>
      </c>
      <c r="Q21" s="81"/>
      <c r="R21" s="18" t="s">
        <v>30</v>
      </c>
      <c r="S21" s="18" t="s">
        <v>30</v>
      </c>
      <c r="T21" s="18" t="s">
        <v>30</v>
      </c>
      <c r="U21" s="22" t="s">
        <v>30</v>
      </c>
      <c r="V21" s="18" t="s">
        <v>30</v>
      </c>
      <c r="W21" s="18" t="s">
        <v>30</v>
      </c>
      <c r="X21" s="22" t="s">
        <v>30</v>
      </c>
      <c r="Y21" s="52" t="str">
        <f t="shared" si="0"/>
        <v>NC</v>
      </c>
      <c r="Z21" s="18" t="str">
        <f t="shared" si="1"/>
        <v>NC</v>
      </c>
      <c r="AA21" s="18" t="str">
        <f t="shared" si="2"/>
        <v>NC</v>
      </c>
      <c r="AB21" s="18" t="str">
        <f t="shared" si="3"/>
        <v>NC</v>
      </c>
      <c r="AC21" s="18" t="str">
        <f t="shared" si="4"/>
        <v>NC</v>
      </c>
      <c r="AD21" s="18" t="str">
        <f t="shared" si="5"/>
        <v>NC</v>
      </c>
      <c r="AE21" s="18" t="str">
        <f t="shared" si="6"/>
        <v>NC</v>
      </c>
      <c r="AF21" s="24"/>
      <c r="AG21" s="4" t="str">
        <f t="shared" si="7"/>
        <v>NC</v>
      </c>
      <c r="AH21" s="4" t="str">
        <f t="shared" si="8"/>
        <v>NC</v>
      </c>
      <c r="AI21" s="4" t="str">
        <f t="shared" si="9"/>
        <v>NC</v>
      </c>
      <c r="AJ21" s="4" t="str">
        <f t="shared" si="10"/>
        <v>NC</v>
      </c>
      <c r="AK21" s="4" t="str">
        <f t="shared" si="11"/>
        <v>NC</v>
      </c>
      <c r="AL21" s="4" t="str">
        <f t="shared" si="12"/>
        <v>NC</v>
      </c>
      <c r="AM21" s="4" t="str">
        <f t="shared" si="13"/>
        <v>NC</v>
      </c>
      <c r="AN21" s="24"/>
      <c r="AO21" s="46" t="e">
        <f t="shared" si="14"/>
        <v>#DIV/0!</v>
      </c>
      <c r="AP21" s="24"/>
      <c r="AQ21" s="24"/>
      <c r="AR21" s="69" t="s">
        <v>643</v>
      </c>
      <c r="AS21" s="69" t="s">
        <v>643</v>
      </c>
      <c r="AT21" s="24"/>
      <c r="AU21" s="115" t="s">
        <v>1162</v>
      </c>
      <c r="AV21" s="114" t="s">
        <v>940</v>
      </c>
      <c r="AW21" s="114" t="s">
        <v>1177</v>
      </c>
    </row>
    <row r="22" spans="1:49" ht="14.4" customHeight="1" x14ac:dyDescent="0.3">
      <c r="A22" s="123" t="s">
        <v>1677</v>
      </c>
      <c r="B22" s="123" t="s">
        <v>1543</v>
      </c>
      <c r="C22" s="123" t="s">
        <v>1552</v>
      </c>
      <c r="D22" s="123" t="s">
        <v>1577</v>
      </c>
      <c r="E22" s="4" t="s">
        <v>1596</v>
      </c>
      <c r="F22" s="2"/>
      <c r="G22" s="123" t="s">
        <v>1565</v>
      </c>
      <c r="H22" s="242">
        <v>43819</v>
      </c>
      <c r="I22" s="123" t="s">
        <v>1588</v>
      </c>
      <c r="J22" s="73" t="s">
        <v>30</v>
      </c>
      <c r="K22" s="38"/>
      <c r="L22" s="60"/>
      <c r="M22" s="78"/>
      <c r="N22" s="98" t="s">
        <v>1022</v>
      </c>
      <c r="O22" s="16"/>
      <c r="P22" s="56" t="s">
        <v>596</v>
      </c>
      <c r="Q22" s="81"/>
      <c r="R22" s="18" t="s">
        <v>30</v>
      </c>
      <c r="S22" s="18" t="s">
        <v>30</v>
      </c>
      <c r="T22" s="18" t="s">
        <v>30</v>
      </c>
      <c r="U22" s="22" t="s">
        <v>30</v>
      </c>
      <c r="V22" s="18" t="s">
        <v>30</v>
      </c>
      <c r="W22" s="18" t="s">
        <v>30</v>
      </c>
      <c r="X22" s="22" t="s">
        <v>30</v>
      </c>
      <c r="Y22" s="52" t="str">
        <f t="shared" si="0"/>
        <v>NC</v>
      </c>
      <c r="Z22" s="18" t="str">
        <f t="shared" si="1"/>
        <v>NC</v>
      </c>
      <c r="AA22" s="18" t="str">
        <f t="shared" si="2"/>
        <v>NC</v>
      </c>
      <c r="AB22" s="18" t="str">
        <f t="shared" si="3"/>
        <v>NC</v>
      </c>
      <c r="AC22" s="18" t="str">
        <f t="shared" si="4"/>
        <v>NC</v>
      </c>
      <c r="AD22" s="18" t="str">
        <f t="shared" si="5"/>
        <v>NC</v>
      </c>
      <c r="AE22" s="18" t="str">
        <f t="shared" si="6"/>
        <v>NC</v>
      </c>
      <c r="AF22" s="24"/>
      <c r="AG22" s="4" t="str">
        <f t="shared" si="7"/>
        <v>NC</v>
      </c>
      <c r="AH22" s="4" t="str">
        <f t="shared" si="8"/>
        <v>NC</v>
      </c>
      <c r="AI22" s="4" t="str">
        <f t="shared" si="9"/>
        <v>NC</v>
      </c>
      <c r="AJ22" s="4" t="str">
        <f t="shared" si="10"/>
        <v>NC</v>
      </c>
      <c r="AK22" s="4" t="str">
        <f t="shared" si="11"/>
        <v>NC</v>
      </c>
      <c r="AL22" s="4" t="str">
        <f t="shared" si="12"/>
        <v>NC</v>
      </c>
      <c r="AM22" s="4" t="str">
        <f t="shared" si="13"/>
        <v>NC</v>
      </c>
      <c r="AN22" s="24"/>
      <c r="AO22" s="46" t="e">
        <f t="shared" si="14"/>
        <v>#DIV/0!</v>
      </c>
      <c r="AP22" s="24"/>
      <c r="AQ22" s="24"/>
      <c r="AR22" s="69" t="s">
        <v>643</v>
      </c>
      <c r="AS22" s="69" t="s">
        <v>643</v>
      </c>
      <c r="AU22" s="114" t="s">
        <v>1170</v>
      </c>
      <c r="AV22" s="114" t="s">
        <v>940</v>
      </c>
      <c r="AW22" s="114" t="s">
        <v>1398</v>
      </c>
    </row>
    <row r="23" spans="1:49" ht="14.4" customHeight="1" x14ac:dyDescent="0.3">
      <c r="A23" s="123" t="s">
        <v>1678</v>
      </c>
      <c r="B23" s="123" t="s">
        <v>1543</v>
      </c>
      <c r="C23" s="123" t="s">
        <v>1552</v>
      </c>
      <c r="D23" s="123" t="s">
        <v>1577</v>
      </c>
      <c r="E23" s="4" t="s">
        <v>1596</v>
      </c>
      <c r="F23" s="2"/>
      <c r="G23" s="123" t="s">
        <v>1566</v>
      </c>
      <c r="H23" s="242">
        <v>43819</v>
      </c>
      <c r="I23" s="123" t="s">
        <v>1589</v>
      </c>
      <c r="J23" s="73" t="s">
        <v>30</v>
      </c>
      <c r="K23" s="38"/>
      <c r="L23" s="60"/>
      <c r="M23" s="78"/>
      <c r="N23" s="98" t="s">
        <v>1022</v>
      </c>
      <c r="O23" s="16"/>
      <c r="P23" s="56" t="s">
        <v>596</v>
      </c>
      <c r="Q23" s="81"/>
      <c r="R23" s="18" t="s">
        <v>30</v>
      </c>
      <c r="S23" s="18" t="s">
        <v>30</v>
      </c>
      <c r="T23" s="18" t="s">
        <v>30</v>
      </c>
      <c r="U23" s="22" t="s">
        <v>30</v>
      </c>
      <c r="V23" s="18" t="s">
        <v>30</v>
      </c>
      <c r="W23" s="18" t="s">
        <v>30</v>
      </c>
      <c r="X23" s="22" t="s">
        <v>30</v>
      </c>
      <c r="Y23" s="52" t="str">
        <f t="shared" si="0"/>
        <v>NC</v>
      </c>
      <c r="Z23" s="18" t="str">
        <f t="shared" si="1"/>
        <v>NC</v>
      </c>
      <c r="AA23" s="18" t="str">
        <f t="shared" si="2"/>
        <v>NC</v>
      </c>
      <c r="AB23" s="18" t="str">
        <f t="shared" si="3"/>
        <v>NC</v>
      </c>
      <c r="AC23" s="18" t="str">
        <f t="shared" si="4"/>
        <v>NC</v>
      </c>
      <c r="AD23" s="18" t="str">
        <f t="shared" si="5"/>
        <v>NC</v>
      </c>
      <c r="AE23" s="18" t="str">
        <f t="shared" si="6"/>
        <v>NC</v>
      </c>
      <c r="AF23" s="24"/>
      <c r="AG23" s="4" t="str">
        <f t="shared" si="7"/>
        <v>NC</v>
      </c>
      <c r="AH23" s="4" t="str">
        <f t="shared" si="8"/>
        <v>NC</v>
      </c>
      <c r="AI23" s="4" t="str">
        <f t="shared" si="9"/>
        <v>NC</v>
      </c>
      <c r="AJ23" s="4" t="str">
        <f t="shared" si="10"/>
        <v>NC</v>
      </c>
      <c r="AK23" s="4" t="str">
        <f t="shared" si="11"/>
        <v>NC</v>
      </c>
      <c r="AL23" s="4" t="str">
        <f t="shared" si="12"/>
        <v>NC</v>
      </c>
      <c r="AM23" s="4" t="str">
        <f t="shared" si="13"/>
        <v>NC</v>
      </c>
      <c r="AN23" s="24"/>
      <c r="AO23" s="46" t="e">
        <f t="shared" si="14"/>
        <v>#DIV/0!</v>
      </c>
      <c r="AP23" s="24"/>
      <c r="AQ23" s="24"/>
      <c r="AR23" s="69" t="s">
        <v>643</v>
      </c>
      <c r="AS23" s="69" t="s">
        <v>643</v>
      </c>
      <c r="AT23" s="24"/>
      <c r="AU23" s="115" t="s">
        <v>1170</v>
      </c>
      <c r="AV23" s="114" t="s">
        <v>940</v>
      </c>
      <c r="AW23" s="114" t="s">
        <v>1398</v>
      </c>
    </row>
    <row r="24" spans="1:49" s="24" customFormat="1" ht="14.4" customHeight="1" x14ac:dyDescent="0.3">
      <c r="A24" s="123" t="s">
        <v>1679</v>
      </c>
      <c r="B24" s="123" t="s">
        <v>1541</v>
      </c>
      <c r="C24" s="123" t="s">
        <v>1208</v>
      </c>
      <c r="D24" s="123" t="s">
        <v>1576</v>
      </c>
      <c r="E24" s="4" t="s">
        <v>1596</v>
      </c>
      <c r="F24" s="3"/>
      <c r="G24" s="123" t="s">
        <v>1558</v>
      </c>
      <c r="H24" s="242">
        <v>42819</v>
      </c>
      <c r="I24" s="123" t="s">
        <v>1582</v>
      </c>
      <c r="J24" s="73" t="s">
        <v>30</v>
      </c>
      <c r="K24" s="12"/>
      <c r="L24" s="61"/>
      <c r="M24" s="78"/>
      <c r="N24" s="87"/>
      <c r="O24" s="47"/>
      <c r="P24" s="56" t="s">
        <v>596</v>
      </c>
      <c r="Q24" s="80"/>
      <c r="R24" s="18" t="s">
        <v>30</v>
      </c>
      <c r="S24" s="18" t="s">
        <v>30</v>
      </c>
      <c r="T24" s="18" t="s">
        <v>30</v>
      </c>
      <c r="U24" s="22" t="s">
        <v>30</v>
      </c>
      <c r="V24" s="18" t="s">
        <v>30</v>
      </c>
      <c r="W24" s="18" t="s">
        <v>30</v>
      </c>
      <c r="X24" s="22" t="s">
        <v>30</v>
      </c>
      <c r="Y24" s="52" t="str">
        <f t="shared" si="0"/>
        <v>NC</v>
      </c>
      <c r="Z24" s="18" t="str">
        <f t="shared" si="1"/>
        <v>NC</v>
      </c>
      <c r="AA24" s="18" t="str">
        <f t="shared" si="2"/>
        <v>NC</v>
      </c>
      <c r="AB24" s="18" t="str">
        <f t="shared" si="3"/>
        <v>NC</v>
      </c>
      <c r="AC24" s="18" t="str">
        <f t="shared" si="4"/>
        <v>NC</v>
      </c>
      <c r="AD24" s="18" t="str">
        <f t="shared" si="5"/>
        <v>NC</v>
      </c>
      <c r="AE24" s="18" t="str">
        <f t="shared" si="6"/>
        <v>NC</v>
      </c>
      <c r="AF24"/>
      <c r="AG24" s="4" t="str">
        <f t="shared" si="7"/>
        <v>NC</v>
      </c>
      <c r="AH24" s="4" t="str">
        <f t="shared" si="8"/>
        <v>NC</v>
      </c>
      <c r="AI24" s="4" t="str">
        <f t="shared" si="9"/>
        <v>NC</v>
      </c>
      <c r="AJ24" s="4" t="str">
        <f t="shared" si="10"/>
        <v>NC</v>
      </c>
      <c r="AK24" s="4" t="str">
        <f t="shared" si="11"/>
        <v>NC</v>
      </c>
      <c r="AL24" s="4" t="str">
        <f t="shared" si="12"/>
        <v>NC</v>
      </c>
      <c r="AM24" s="4" t="str">
        <f t="shared" si="13"/>
        <v>NC</v>
      </c>
      <c r="AO24" s="46" t="e">
        <f t="shared" si="14"/>
        <v>#DIV/0!</v>
      </c>
      <c r="AP24" s="15"/>
      <c r="AQ24"/>
      <c r="AR24" s="69" t="s">
        <v>643</v>
      </c>
      <c r="AS24" s="69" t="s">
        <v>643</v>
      </c>
      <c r="AT24"/>
      <c r="AU24" s="114" t="s">
        <v>1161</v>
      </c>
      <c r="AV24" s="114" t="s">
        <v>940</v>
      </c>
      <c r="AW24" s="114" t="s">
        <v>942</v>
      </c>
    </row>
    <row r="25" spans="1:49" s="24" customFormat="1" ht="14.4" customHeight="1" x14ac:dyDescent="0.3">
      <c r="A25" s="123" t="s">
        <v>1680</v>
      </c>
      <c r="B25" s="123" t="s">
        <v>1548</v>
      </c>
      <c r="C25" s="123" t="s">
        <v>1208</v>
      </c>
      <c r="D25" s="123" t="s">
        <v>1577</v>
      </c>
      <c r="E25" s="4" t="s">
        <v>1596</v>
      </c>
      <c r="F25" s="3"/>
      <c r="G25" s="123" t="s">
        <v>1573</v>
      </c>
      <c r="H25" s="266"/>
      <c r="I25" s="123" t="s">
        <v>1588</v>
      </c>
      <c r="J25" s="73" t="s">
        <v>30</v>
      </c>
      <c r="K25" s="12"/>
      <c r="L25" s="61"/>
      <c r="M25" s="78"/>
      <c r="N25" s="87">
        <v>43983</v>
      </c>
      <c r="O25" s="47"/>
      <c r="P25" s="56" t="s">
        <v>596</v>
      </c>
      <c r="Q25" s="80"/>
      <c r="R25" s="18" t="s">
        <v>30</v>
      </c>
      <c r="S25" s="18" t="s">
        <v>30</v>
      </c>
      <c r="T25" s="18" t="s">
        <v>30</v>
      </c>
      <c r="U25" s="33">
        <v>42005</v>
      </c>
      <c r="V25" s="18" t="s">
        <v>30</v>
      </c>
      <c r="W25" s="18" t="s">
        <v>30</v>
      </c>
      <c r="X25" s="22" t="s">
        <v>30</v>
      </c>
      <c r="Y25" s="52" t="str">
        <f t="shared" si="0"/>
        <v>NC</v>
      </c>
      <c r="Z25" s="18" t="str">
        <f t="shared" si="1"/>
        <v>NC</v>
      </c>
      <c r="AA25" s="18" t="str">
        <f t="shared" si="2"/>
        <v>NC</v>
      </c>
      <c r="AB25" s="18">
        <f t="shared" si="3"/>
        <v>45655</v>
      </c>
      <c r="AC25" s="18" t="str">
        <f t="shared" si="4"/>
        <v>NC</v>
      </c>
      <c r="AD25" s="18" t="str">
        <f t="shared" si="5"/>
        <v>NC</v>
      </c>
      <c r="AE25" s="18" t="str">
        <f t="shared" si="6"/>
        <v>NC</v>
      </c>
      <c r="AF25"/>
      <c r="AG25" s="4" t="str">
        <f t="shared" si="7"/>
        <v>NC</v>
      </c>
      <c r="AH25" s="4" t="str">
        <f t="shared" si="8"/>
        <v>NC</v>
      </c>
      <c r="AI25" s="4" t="str">
        <f t="shared" si="9"/>
        <v>NC</v>
      </c>
      <c r="AJ25" s="4">
        <f t="shared" ca="1" si="10"/>
        <v>-183</v>
      </c>
      <c r="AK25" s="4" t="str">
        <f t="shared" si="11"/>
        <v>NC</v>
      </c>
      <c r="AL25" s="4" t="str">
        <f t="shared" si="12"/>
        <v>NC</v>
      </c>
      <c r="AM25" s="4" t="str">
        <f t="shared" si="13"/>
        <v>NC</v>
      </c>
      <c r="AO25" s="46" t="e">
        <f t="shared" si="14"/>
        <v>#DIV/0!</v>
      </c>
      <c r="AP25" s="15"/>
      <c r="AQ25"/>
      <c r="AR25" s="69" t="s">
        <v>643</v>
      </c>
      <c r="AS25" s="69" t="s">
        <v>643</v>
      </c>
      <c r="AT25"/>
      <c r="AU25" s="114" t="s">
        <v>1164</v>
      </c>
      <c r="AV25" s="114" t="s">
        <v>943</v>
      </c>
      <c r="AW25" s="114" t="s">
        <v>1178</v>
      </c>
    </row>
    <row r="26" spans="1:49" s="24" customFormat="1" ht="14.4" customHeight="1" x14ac:dyDescent="0.3">
      <c r="A26" s="123" t="s">
        <v>1681</v>
      </c>
      <c r="B26" s="123" t="s">
        <v>1526</v>
      </c>
      <c r="C26" s="123" t="s">
        <v>1555</v>
      </c>
      <c r="D26" s="123" t="s">
        <v>1577</v>
      </c>
      <c r="E26" s="4" t="s">
        <v>1596</v>
      </c>
      <c r="F26" s="3"/>
      <c r="G26" s="123" t="s">
        <v>1574</v>
      </c>
      <c r="H26" s="266"/>
      <c r="I26" s="123" t="s">
        <v>1588</v>
      </c>
      <c r="J26" s="73" t="s">
        <v>30</v>
      </c>
      <c r="K26" s="12"/>
      <c r="L26" s="61"/>
      <c r="M26" s="78">
        <v>43800</v>
      </c>
      <c r="N26" s="87">
        <v>43983</v>
      </c>
      <c r="O26" s="47"/>
      <c r="P26" s="56" t="s">
        <v>596</v>
      </c>
      <c r="Q26" s="80"/>
      <c r="R26" s="18" t="s">
        <v>30</v>
      </c>
      <c r="S26" s="18" t="s">
        <v>30</v>
      </c>
      <c r="T26" s="18" t="s">
        <v>30</v>
      </c>
      <c r="U26" s="33">
        <v>41640</v>
      </c>
      <c r="V26" s="18" t="s">
        <v>30</v>
      </c>
      <c r="W26" s="18" t="s">
        <v>30</v>
      </c>
      <c r="X26" s="22" t="s">
        <v>30</v>
      </c>
      <c r="Y26" s="52" t="str">
        <f t="shared" si="0"/>
        <v>NC</v>
      </c>
      <c r="Z26" s="18" t="str">
        <f t="shared" si="1"/>
        <v>NC</v>
      </c>
      <c r="AA26" s="18" t="str">
        <f t="shared" si="2"/>
        <v>NC</v>
      </c>
      <c r="AB26" s="18">
        <f t="shared" si="3"/>
        <v>45290</v>
      </c>
      <c r="AC26" s="18" t="str">
        <f t="shared" si="4"/>
        <v>NC</v>
      </c>
      <c r="AD26" s="18" t="str">
        <f t="shared" si="5"/>
        <v>NC</v>
      </c>
      <c r="AE26" s="18" t="str">
        <f t="shared" si="6"/>
        <v>NC</v>
      </c>
      <c r="AF26"/>
      <c r="AG26" s="4" t="str">
        <f t="shared" si="7"/>
        <v>NC</v>
      </c>
      <c r="AH26" s="4" t="str">
        <f t="shared" si="8"/>
        <v>NC</v>
      </c>
      <c r="AI26" s="4" t="str">
        <f t="shared" si="9"/>
        <v>NC</v>
      </c>
      <c r="AJ26" s="4">
        <f t="shared" ca="1" si="10"/>
        <v>-548</v>
      </c>
      <c r="AK26" s="4" t="str">
        <f t="shared" si="11"/>
        <v>NC</v>
      </c>
      <c r="AL26" s="4" t="str">
        <f t="shared" si="12"/>
        <v>NC</v>
      </c>
      <c r="AM26" s="4" t="str">
        <f t="shared" si="13"/>
        <v>NC</v>
      </c>
      <c r="AO26" s="46" t="e">
        <f t="shared" si="14"/>
        <v>#DIV/0!</v>
      </c>
      <c r="AP26" s="15"/>
      <c r="AQ26"/>
      <c r="AR26" s="69" t="s">
        <v>643</v>
      </c>
      <c r="AS26" s="69" t="s">
        <v>643</v>
      </c>
      <c r="AT26"/>
      <c r="AU26" s="114" t="s">
        <v>1164</v>
      </c>
      <c r="AV26" s="114" t="s">
        <v>943</v>
      </c>
      <c r="AW26" s="114" t="s">
        <v>1179</v>
      </c>
    </row>
    <row r="27" spans="1:49" s="24" customFormat="1" ht="14.4" customHeight="1" x14ac:dyDescent="0.3">
      <c r="A27" s="16"/>
      <c r="B27" s="2"/>
      <c r="C27" s="2"/>
      <c r="D27" s="16"/>
      <c r="E27" s="16"/>
      <c r="F27" s="2"/>
      <c r="G27" s="60"/>
      <c r="H27" s="60"/>
      <c r="I27" s="60"/>
      <c r="J27" s="73" t="s">
        <v>30</v>
      </c>
      <c r="K27" s="38"/>
      <c r="L27" s="60"/>
      <c r="M27" s="83"/>
      <c r="N27" s="55" t="s">
        <v>1022</v>
      </c>
      <c r="O27" s="16"/>
      <c r="P27" s="84" t="s">
        <v>596</v>
      </c>
      <c r="Q27" s="16"/>
      <c r="R27" s="18" t="s">
        <v>30</v>
      </c>
      <c r="S27" s="18" t="s">
        <v>30</v>
      </c>
      <c r="T27" s="18" t="s">
        <v>30</v>
      </c>
      <c r="U27" s="33">
        <v>43101</v>
      </c>
      <c r="V27" s="18" t="s">
        <v>30</v>
      </c>
      <c r="W27" s="18" t="s">
        <v>30</v>
      </c>
      <c r="X27" s="22" t="s">
        <v>30</v>
      </c>
      <c r="Y27" s="52" t="str">
        <f t="shared" si="0"/>
        <v>NC</v>
      </c>
      <c r="Z27" s="18" t="str">
        <f t="shared" si="1"/>
        <v>NC</v>
      </c>
      <c r="AA27" s="18" t="str">
        <f t="shared" si="2"/>
        <v>NC</v>
      </c>
      <c r="AB27" s="18">
        <f t="shared" si="3"/>
        <v>46751</v>
      </c>
      <c r="AC27" s="18" t="str">
        <f t="shared" si="4"/>
        <v>NC</v>
      </c>
      <c r="AD27" s="18" t="str">
        <f t="shared" si="5"/>
        <v>NC</v>
      </c>
      <c r="AE27" s="18" t="str">
        <f t="shared" si="6"/>
        <v>NC</v>
      </c>
      <c r="AG27" s="4" t="str">
        <f t="shared" si="7"/>
        <v>NC</v>
      </c>
      <c r="AH27" s="4" t="str">
        <f t="shared" si="8"/>
        <v>NC</v>
      </c>
      <c r="AI27" s="4" t="str">
        <f t="shared" si="9"/>
        <v>NC</v>
      </c>
      <c r="AJ27" s="4">
        <f t="shared" ca="1" si="10"/>
        <v>913</v>
      </c>
      <c r="AK27" s="4" t="str">
        <f t="shared" si="11"/>
        <v>NC</v>
      </c>
      <c r="AL27" s="4" t="str">
        <f t="shared" si="12"/>
        <v>NC</v>
      </c>
      <c r="AM27" s="4" t="str">
        <f t="shared" si="13"/>
        <v>NC</v>
      </c>
      <c r="AO27" s="46" t="e">
        <f t="shared" si="14"/>
        <v>#DIV/0!</v>
      </c>
      <c r="AR27" s="69" t="s">
        <v>643</v>
      </c>
      <c r="AS27" s="69" t="s">
        <v>643</v>
      </c>
      <c r="AU27" s="115" t="s">
        <v>1164</v>
      </c>
      <c r="AV27" s="114" t="s">
        <v>943</v>
      </c>
      <c r="AW27" s="114" t="s">
        <v>1180</v>
      </c>
    </row>
    <row r="28" spans="1:49" ht="14.4" customHeight="1" x14ac:dyDescent="0.3">
      <c r="A28" s="123" t="s">
        <v>1682</v>
      </c>
      <c r="B28" s="123" t="s">
        <v>1598</v>
      </c>
      <c r="C28" s="123" t="s">
        <v>1607</v>
      </c>
      <c r="D28" s="123" t="s">
        <v>1577</v>
      </c>
      <c r="E28" s="16" t="s">
        <v>1525</v>
      </c>
      <c r="F28" s="2"/>
      <c r="G28" s="123" t="s">
        <v>1613</v>
      </c>
      <c r="H28" s="242">
        <v>44348</v>
      </c>
      <c r="I28" s="123" t="s">
        <v>1624</v>
      </c>
      <c r="J28" s="73" t="s">
        <v>30</v>
      </c>
      <c r="K28" s="38"/>
      <c r="L28" s="60"/>
      <c r="M28" s="83"/>
      <c r="N28" s="104">
        <v>43952</v>
      </c>
      <c r="O28" s="16"/>
      <c r="P28" s="84" t="s">
        <v>596</v>
      </c>
      <c r="Q28" s="16"/>
      <c r="R28" s="18" t="s">
        <v>30</v>
      </c>
      <c r="S28" s="18" t="s">
        <v>30</v>
      </c>
      <c r="T28" s="18" t="s">
        <v>30</v>
      </c>
      <c r="U28" s="33">
        <v>43101</v>
      </c>
      <c r="V28" s="18" t="s">
        <v>30</v>
      </c>
      <c r="W28" s="18" t="s">
        <v>30</v>
      </c>
      <c r="X28" s="22" t="s">
        <v>30</v>
      </c>
      <c r="Y28" s="52" t="str">
        <f t="shared" si="0"/>
        <v>NC</v>
      </c>
      <c r="Z28" s="18" t="str">
        <f t="shared" si="1"/>
        <v>NC</v>
      </c>
      <c r="AA28" s="18" t="str">
        <f t="shared" si="2"/>
        <v>NC</v>
      </c>
      <c r="AB28" s="18">
        <f t="shared" si="3"/>
        <v>46751</v>
      </c>
      <c r="AC28" s="18" t="str">
        <f t="shared" si="4"/>
        <v>NC</v>
      </c>
      <c r="AD28" s="18" t="str">
        <f t="shared" si="5"/>
        <v>NC</v>
      </c>
      <c r="AE28" s="18" t="str">
        <f t="shared" si="6"/>
        <v>NC</v>
      </c>
      <c r="AF28" s="24"/>
      <c r="AG28" s="4" t="str">
        <f t="shared" si="7"/>
        <v>NC</v>
      </c>
      <c r="AH28" s="4" t="str">
        <f t="shared" si="8"/>
        <v>NC</v>
      </c>
      <c r="AI28" s="4" t="str">
        <f t="shared" si="9"/>
        <v>NC</v>
      </c>
      <c r="AJ28" s="4">
        <f t="shared" ca="1" si="10"/>
        <v>913</v>
      </c>
      <c r="AK28" s="4" t="str">
        <f t="shared" si="11"/>
        <v>NC</v>
      </c>
      <c r="AL28" s="4" t="str">
        <f t="shared" si="12"/>
        <v>NC</v>
      </c>
      <c r="AM28" s="4" t="str">
        <f t="shared" si="13"/>
        <v>NC</v>
      </c>
      <c r="AN28" s="24"/>
      <c r="AO28" s="46" t="e">
        <f t="shared" si="14"/>
        <v>#DIV/0!</v>
      </c>
      <c r="AP28" s="24"/>
      <c r="AQ28" s="24"/>
      <c r="AR28" s="69" t="s">
        <v>643</v>
      </c>
      <c r="AS28" s="69" t="s">
        <v>643</v>
      </c>
      <c r="AT28" s="24"/>
      <c r="AU28" s="115" t="s">
        <v>1164</v>
      </c>
      <c r="AV28" s="114" t="s">
        <v>943</v>
      </c>
      <c r="AW28" s="114" t="s">
        <v>1180</v>
      </c>
    </row>
    <row r="29" spans="1:49" s="24" customFormat="1" ht="14.4" customHeight="1" x14ac:dyDescent="0.3">
      <c r="A29" s="123" t="s">
        <v>1683</v>
      </c>
      <c r="B29" s="123" t="s">
        <v>1598</v>
      </c>
      <c r="C29" s="123" t="s">
        <v>1607</v>
      </c>
      <c r="D29" s="123" t="s">
        <v>1623</v>
      </c>
      <c r="E29" s="16" t="s">
        <v>1525</v>
      </c>
      <c r="F29" s="2"/>
      <c r="G29" s="123" t="s">
        <v>1614</v>
      </c>
      <c r="H29" s="242">
        <v>44348</v>
      </c>
      <c r="I29" s="123" t="s">
        <v>1625</v>
      </c>
      <c r="J29" s="60" t="s">
        <v>30</v>
      </c>
      <c r="K29" s="38"/>
      <c r="L29" s="60"/>
      <c r="M29" s="83"/>
      <c r="N29" s="104">
        <v>43952</v>
      </c>
      <c r="O29" s="16"/>
      <c r="P29" s="84" t="s">
        <v>596</v>
      </c>
      <c r="Q29" s="16"/>
      <c r="R29" s="18" t="s">
        <v>30</v>
      </c>
      <c r="S29" s="18" t="s">
        <v>30</v>
      </c>
      <c r="T29" s="18" t="s">
        <v>30</v>
      </c>
      <c r="U29" s="33">
        <v>43466</v>
      </c>
      <c r="V29" s="18" t="s">
        <v>30</v>
      </c>
      <c r="W29" s="18" t="s">
        <v>30</v>
      </c>
      <c r="X29" s="22" t="s">
        <v>30</v>
      </c>
      <c r="Y29" s="52" t="str">
        <f t="shared" si="0"/>
        <v>NC</v>
      </c>
      <c r="Z29" s="18" t="str">
        <f t="shared" si="1"/>
        <v>NC</v>
      </c>
      <c r="AA29" s="18" t="str">
        <f t="shared" si="2"/>
        <v>NC</v>
      </c>
      <c r="AB29" s="18">
        <f t="shared" si="3"/>
        <v>47116</v>
      </c>
      <c r="AC29" s="18" t="str">
        <f t="shared" si="4"/>
        <v>NC</v>
      </c>
      <c r="AD29" s="18" t="str">
        <f t="shared" si="5"/>
        <v>NC</v>
      </c>
      <c r="AE29" s="18" t="str">
        <f t="shared" si="6"/>
        <v>NC</v>
      </c>
      <c r="AG29" s="4" t="str">
        <f t="shared" si="7"/>
        <v>NC</v>
      </c>
      <c r="AH29" s="4" t="str">
        <f t="shared" si="8"/>
        <v>NC</v>
      </c>
      <c r="AI29" s="4" t="str">
        <f t="shared" si="9"/>
        <v>NC</v>
      </c>
      <c r="AJ29" s="4">
        <f t="shared" ca="1" si="10"/>
        <v>1278</v>
      </c>
      <c r="AK29" s="4" t="str">
        <f t="shared" si="11"/>
        <v>NC</v>
      </c>
      <c r="AL29" s="4" t="str">
        <f t="shared" si="12"/>
        <v>NC</v>
      </c>
      <c r="AM29" s="4" t="str">
        <f t="shared" si="13"/>
        <v>NC</v>
      </c>
      <c r="AO29" s="46" t="e">
        <f t="shared" si="14"/>
        <v>#DIV/0!</v>
      </c>
      <c r="AR29" s="69" t="s">
        <v>643</v>
      </c>
      <c r="AS29" s="69" t="s">
        <v>643</v>
      </c>
      <c r="AU29" s="115" t="s">
        <v>1165</v>
      </c>
      <c r="AV29" s="114" t="s">
        <v>943</v>
      </c>
      <c r="AW29" s="114" t="s">
        <v>1181</v>
      </c>
    </row>
    <row r="30" spans="1:49" s="53" customFormat="1" ht="14.4" customHeight="1" x14ac:dyDescent="0.3">
      <c r="A30" s="123" t="s">
        <v>1684</v>
      </c>
      <c r="B30" s="123" t="s">
        <v>1599</v>
      </c>
      <c r="C30" s="123" t="s">
        <v>1608</v>
      </c>
      <c r="D30" s="123" t="s">
        <v>1577</v>
      </c>
      <c r="E30" s="16" t="s">
        <v>1525</v>
      </c>
      <c r="F30" s="3"/>
      <c r="G30" s="123" t="s">
        <v>1615</v>
      </c>
      <c r="H30" s="242">
        <v>44498</v>
      </c>
      <c r="I30" s="123" t="s">
        <v>1626</v>
      </c>
      <c r="J30" s="73" t="s">
        <v>30</v>
      </c>
      <c r="K30" s="12"/>
      <c r="L30" s="61"/>
      <c r="M30" s="78"/>
      <c r="N30" s="87"/>
      <c r="O30" s="47"/>
      <c r="P30" s="56" t="s">
        <v>596</v>
      </c>
      <c r="Q30" s="80"/>
      <c r="R30" s="18" t="s">
        <v>30</v>
      </c>
      <c r="S30" s="18" t="s">
        <v>30</v>
      </c>
      <c r="T30" s="18" t="s">
        <v>30</v>
      </c>
      <c r="U30" s="33">
        <v>41640</v>
      </c>
      <c r="V30" s="18" t="s">
        <v>30</v>
      </c>
      <c r="W30" s="18" t="s">
        <v>30</v>
      </c>
      <c r="X30" s="22" t="s">
        <v>30</v>
      </c>
      <c r="Y30" s="52" t="str">
        <f t="shared" si="0"/>
        <v>NC</v>
      </c>
      <c r="Z30" s="18" t="str">
        <f t="shared" si="1"/>
        <v>NC</v>
      </c>
      <c r="AA30" s="18" t="str">
        <f t="shared" si="2"/>
        <v>NC</v>
      </c>
      <c r="AB30" s="18">
        <f t="shared" si="3"/>
        <v>45290</v>
      </c>
      <c r="AC30" s="18" t="str">
        <f t="shared" si="4"/>
        <v>NC</v>
      </c>
      <c r="AD30" s="18" t="str">
        <f t="shared" si="5"/>
        <v>NC</v>
      </c>
      <c r="AE30" s="18" t="str">
        <f t="shared" si="6"/>
        <v>NC</v>
      </c>
      <c r="AF30"/>
      <c r="AG30" s="4" t="str">
        <f t="shared" si="7"/>
        <v>NC</v>
      </c>
      <c r="AH30" s="4" t="str">
        <f t="shared" si="8"/>
        <v>NC</v>
      </c>
      <c r="AI30" s="4" t="str">
        <f t="shared" si="9"/>
        <v>NC</v>
      </c>
      <c r="AJ30" s="4">
        <f t="shared" ca="1" si="10"/>
        <v>-548</v>
      </c>
      <c r="AK30" s="4" t="str">
        <f t="shared" si="11"/>
        <v>NC</v>
      </c>
      <c r="AL30" s="4" t="str">
        <f t="shared" si="12"/>
        <v>NC</v>
      </c>
      <c r="AM30" s="4" t="str">
        <f t="shared" si="13"/>
        <v>NC</v>
      </c>
      <c r="AN30" s="24"/>
      <c r="AO30" s="46" t="e">
        <f t="shared" si="14"/>
        <v>#DIV/0!</v>
      </c>
      <c r="AP30" s="15"/>
      <c r="AQ30"/>
      <c r="AR30" s="69" t="s">
        <v>643</v>
      </c>
      <c r="AS30" s="69" t="s">
        <v>643</v>
      </c>
      <c r="AT30"/>
      <c r="AU30" s="114" t="s">
        <v>1166</v>
      </c>
      <c r="AV30" s="114" t="s">
        <v>943</v>
      </c>
      <c r="AW30" s="114" t="s">
        <v>944</v>
      </c>
    </row>
    <row r="31" spans="1:49" s="24" customFormat="1" ht="14.4" customHeight="1" x14ac:dyDescent="0.3">
      <c r="A31" s="123" t="s">
        <v>1685</v>
      </c>
      <c r="B31" s="123" t="s">
        <v>1600</v>
      </c>
      <c r="C31" s="123" t="s">
        <v>1609</v>
      </c>
      <c r="D31" s="123" t="s">
        <v>1577</v>
      </c>
      <c r="E31" s="16" t="s">
        <v>1525</v>
      </c>
      <c r="F31" s="2"/>
      <c r="G31" s="123" t="s">
        <v>1616</v>
      </c>
      <c r="H31" s="242">
        <v>42313</v>
      </c>
      <c r="I31" s="123" t="s">
        <v>1588</v>
      </c>
      <c r="J31" s="73" t="s">
        <v>30</v>
      </c>
      <c r="K31" s="38"/>
      <c r="L31" s="60"/>
      <c r="M31" s="83"/>
      <c r="N31" s="104">
        <v>43983</v>
      </c>
      <c r="O31" s="16"/>
      <c r="P31" s="84" t="s">
        <v>596</v>
      </c>
      <c r="Q31" s="16"/>
      <c r="R31" s="18" t="s">
        <v>30</v>
      </c>
      <c r="S31" s="18" t="s">
        <v>30</v>
      </c>
      <c r="T31" s="18" t="s">
        <v>30</v>
      </c>
      <c r="U31" s="22" t="s">
        <v>30</v>
      </c>
      <c r="V31" s="18" t="s">
        <v>30</v>
      </c>
      <c r="W31" s="18" t="s">
        <v>30</v>
      </c>
      <c r="X31" s="22" t="s">
        <v>30</v>
      </c>
      <c r="Y31" s="52" t="str">
        <f t="shared" si="0"/>
        <v>NC</v>
      </c>
      <c r="Z31" s="18" t="str">
        <f t="shared" si="1"/>
        <v>NC</v>
      </c>
      <c r="AA31" s="18" t="str">
        <f t="shared" si="2"/>
        <v>NC</v>
      </c>
      <c r="AB31" s="18" t="str">
        <f t="shared" si="3"/>
        <v>NC</v>
      </c>
      <c r="AC31" s="18" t="str">
        <f t="shared" si="4"/>
        <v>NC</v>
      </c>
      <c r="AD31" s="18" t="str">
        <f t="shared" si="5"/>
        <v>NC</v>
      </c>
      <c r="AE31" s="18" t="str">
        <f t="shared" si="6"/>
        <v>NC</v>
      </c>
      <c r="AG31" s="4" t="str">
        <f t="shared" si="7"/>
        <v>NC</v>
      </c>
      <c r="AH31" s="4" t="str">
        <f t="shared" si="8"/>
        <v>NC</v>
      </c>
      <c r="AI31" s="4" t="str">
        <f t="shared" si="9"/>
        <v>NC</v>
      </c>
      <c r="AJ31" s="4" t="str">
        <f t="shared" si="10"/>
        <v>NC</v>
      </c>
      <c r="AK31" s="4" t="str">
        <f t="shared" si="11"/>
        <v>NC</v>
      </c>
      <c r="AL31" s="4" t="str">
        <f t="shared" si="12"/>
        <v>NC</v>
      </c>
      <c r="AM31" s="4" t="str">
        <f t="shared" si="13"/>
        <v>NC</v>
      </c>
      <c r="AO31" s="46" t="e">
        <f t="shared" si="14"/>
        <v>#DIV/0!</v>
      </c>
      <c r="AR31" s="69" t="s">
        <v>643</v>
      </c>
      <c r="AS31" s="69" t="s">
        <v>643</v>
      </c>
      <c r="AU31" s="115" t="s">
        <v>1167</v>
      </c>
      <c r="AV31" s="114" t="s">
        <v>1396</v>
      </c>
      <c r="AW31" s="114" t="s">
        <v>1182</v>
      </c>
    </row>
    <row r="32" spans="1:49" s="24" customFormat="1" ht="14.4" customHeight="1" x14ac:dyDescent="0.3">
      <c r="A32" s="123" t="s">
        <v>1686</v>
      </c>
      <c r="B32" s="123" t="s">
        <v>1601</v>
      </c>
      <c r="C32" s="123" t="s">
        <v>1208</v>
      </c>
      <c r="D32" s="123" t="s">
        <v>1577</v>
      </c>
      <c r="E32" s="16" t="s">
        <v>1525</v>
      </c>
      <c r="F32" s="2"/>
      <c r="G32" s="265" t="s">
        <v>1617</v>
      </c>
      <c r="H32" s="242">
        <v>41863</v>
      </c>
      <c r="I32" s="123" t="s">
        <v>1624</v>
      </c>
      <c r="J32" s="60" t="s">
        <v>30</v>
      </c>
      <c r="K32" s="38"/>
      <c r="L32" s="60"/>
      <c r="M32" s="83"/>
      <c r="N32" s="55" t="s">
        <v>1022</v>
      </c>
      <c r="O32" s="16"/>
      <c r="P32" s="84" t="s">
        <v>596</v>
      </c>
      <c r="Q32" s="16"/>
      <c r="R32" s="18" t="s">
        <v>30</v>
      </c>
      <c r="S32" s="18" t="s">
        <v>30</v>
      </c>
      <c r="T32" s="18" t="s">
        <v>30</v>
      </c>
      <c r="U32" s="22" t="s">
        <v>30</v>
      </c>
      <c r="V32" s="18" t="s">
        <v>30</v>
      </c>
      <c r="W32" s="18" t="s">
        <v>30</v>
      </c>
      <c r="X32" s="22" t="s">
        <v>30</v>
      </c>
      <c r="Y32" s="52" t="str">
        <f t="shared" si="0"/>
        <v>NC</v>
      </c>
      <c r="Z32" s="18" t="str">
        <f t="shared" si="1"/>
        <v>NC</v>
      </c>
      <c r="AA32" s="18" t="str">
        <f t="shared" si="2"/>
        <v>NC</v>
      </c>
      <c r="AB32" s="18" t="str">
        <f t="shared" si="3"/>
        <v>NC</v>
      </c>
      <c r="AC32" s="18" t="str">
        <f t="shared" si="4"/>
        <v>NC</v>
      </c>
      <c r="AD32" s="18" t="str">
        <f t="shared" si="5"/>
        <v>NC</v>
      </c>
      <c r="AE32" s="18" t="str">
        <f t="shared" si="6"/>
        <v>NC</v>
      </c>
      <c r="AG32" s="16" t="str">
        <f t="shared" si="7"/>
        <v>NC</v>
      </c>
      <c r="AH32" s="16" t="str">
        <f t="shared" si="8"/>
        <v>NC</v>
      </c>
      <c r="AI32" s="16" t="str">
        <f t="shared" si="9"/>
        <v>NC</v>
      </c>
      <c r="AJ32" s="16" t="str">
        <f t="shared" si="10"/>
        <v>NC</v>
      </c>
      <c r="AK32" s="16" t="str">
        <f t="shared" si="11"/>
        <v>NC</v>
      </c>
      <c r="AL32" s="16" t="str">
        <f t="shared" si="12"/>
        <v>NC</v>
      </c>
      <c r="AM32" s="16" t="str">
        <f t="shared" si="13"/>
        <v>NC</v>
      </c>
      <c r="AO32" s="58" t="e">
        <f t="shared" si="14"/>
        <v>#DIV/0!</v>
      </c>
      <c r="AR32" s="69" t="s">
        <v>643</v>
      </c>
      <c r="AS32" s="69" t="s">
        <v>643</v>
      </c>
      <c r="AU32" s="115" t="s">
        <v>1168</v>
      </c>
      <c r="AV32" s="115"/>
      <c r="AW32" s="115"/>
    </row>
    <row r="33" spans="1:49" ht="14.4" customHeight="1" x14ac:dyDescent="0.3">
      <c r="A33" s="123" t="s">
        <v>1687</v>
      </c>
      <c r="B33" s="123" t="s">
        <v>1602</v>
      </c>
      <c r="C33" s="123" t="s">
        <v>1550</v>
      </c>
      <c r="D33" s="123" t="s">
        <v>1577</v>
      </c>
      <c r="E33" s="16" t="s">
        <v>1525</v>
      </c>
      <c r="F33" s="3"/>
      <c r="G33" s="123" t="s">
        <v>1618</v>
      </c>
      <c r="H33" s="266"/>
      <c r="I33" s="123" t="s">
        <v>1627</v>
      </c>
      <c r="J33" s="73" t="s">
        <v>30</v>
      </c>
      <c r="K33" s="12"/>
      <c r="L33" s="61"/>
      <c r="M33" s="78">
        <v>45139</v>
      </c>
      <c r="N33" s="87">
        <v>43952</v>
      </c>
      <c r="O33" s="47"/>
      <c r="P33" s="56" t="s">
        <v>596</v>
      </c>
      <c r="Q33" s="80">
        <v>293</v>
      </c>
      <c r="R33" s="18" t="s">
        <v>30</v>
      </c>
      <c r="S33" s="20">
        <v>43818</v>
      </c>
      <c r="T33" s="20">
        <v>43881</v>
      </c>
      <c r="U33" s="21" t="s">
        <v>30</v>
      </c>
      <c r="V33" s="18" t="s">
        <v>30</v>
      </c>
      <c r="W33" s="18" t="s">
        <v>30</v>
      </c>
      <c r="X33" s="22" t="s">
        <v>30</v>
      </c>
      <c r="Y33" s="52" t="str">
        <f t="shared" si="0"/>
        <v>NC</v>
      </c>
      <c r="Z33" s="18">
        <f t="shared" si="1"/>
        <v>43999</v>
      </c>
      <c r="AA33" s="18">
        <f t="shared" si="2"/>
        <v>44246</v>
      </c>
      <c r="AB33" s="18" t="str">
        <f t="shared" si="3"/>
        <v>NC</v>
      </c>
      <c r="AC33" s="18" t="str">
        <f t="shared" si="4"/>
        <v>NC</v>
      </c>
      <c r="AD33" s="18" t="str">
        <f t="shared" si="5"/>
        <v>NC</v>
      </c>
      <c r="AE33" s="18" t="str">
        <f t="shared" si="6"/>
        <v>NC</v>
      </c>
      <c r="AG33" s="4" t="str">
        <f t="shared" si="7"/>
        <v>NC</v>
      </c>
      <c r="AH33" s="4">
        <f t="shared" ca="1" si="8"/>
        <v>-1839</v>
      </c>
      <c r="AI33" s="4">
        <f t="shared" ca="1" si="9"/>
        <v>-1592</v>
      </c>
      <c r="AJ33" s="4" t="str">
        <f t="shared" si="10"/>
        <v>NC</v>
      </c>
      <c r="AK33" s="4" t="str">
        <f t="shared" si="11"/>
        <v>NC</v>
      </c>
      <c r="AL33" s="4" t="str">
        <f t="shared" si="12"/>
        <v>NC</v>
      </c>
      <c r="AM33" s="4" t="str">
        <f t="shared" si="13"/>
        <v>NC</v>
      </c>
      <c r="AN33" s="24"/>
      <c r="AO33" s="46" t="e">
        <f t="shared" si="14"/>
        <v>#DIV/0!</v>
      </c>
      <c r="AP33" s="15"/>
      <c r="AR33" s="69" t="s">
        <v>643</v>
      </c>
      <c r="AS33" s="69" t="s">
        <v>643</v>
      </c>
      <c r="AU33" s="114" t="s">
        <v>1169</v>
      </c>
      <c r="AV33" s="114" t="s">
        <v>1183</v>
      </c>
      <c r="AW33" s="114" t="s">
        <v>1184</v>
      </c>
    </row>
    <row r="34" spans="1:49" s="24" customFormat="1" x14ac:dyDescent="0.3">
      <c r="A34" s="123" t="s">
        <v>1688</v>
      </c>
      <c r="B34" s="123" t="s">
        <v>1603</v>
      </c>
      <c r="C34" s="123" t="s">
        <v>1208</v>
      </c>
      <c r="D34" s="123" t="s">
        <v>1577</v>
      </c>
      <c r="E34" s="16" t="s">
        <v>1525</v>
      </c>
      <c r="F34" s="3"/>
      <c r="G34" s="123" t="s">
        <v>1619</v>
      </c>
      <c r="H34" s="242">
        <v>42355</v>
      </c>
      <c r="I34" s="123" t="s">
        <v>1624</v>
      </c>
      <c r="J34" s="73" t="s">
        <v>30</v>
      </c>
      <c r="K34" s="12"/>
      <c r="L34" s="61"/>
      <c r="M34" s="78">
        <v>45170</v>
      </c>
      <c r="N34" s="87">
        <v>43983</v>
      </c>
      <c r="O34" s="47"/>
      <c r="P34" s="56" t="s">
        <v>596</v>
      </c>
      <c r="Q34" s="80">
        <v>277</v>
      </c>
      <c r="R34" s="18" t="s">
        <v>30</v>
      </c>
      <c r="S34" s="20">
        <v>43844</v>
      </c>
      <c r="T34" s="20">
        <v>43704</v>
      </c>
      <c r="U34" s="21" t="s">
        <v>30</v>
      </c>
      <c r="V34" s="18" t="s">
        <v>30</v>
      </c>
      <c r="W34" s="18" t="s">
        <v>30</v>
      </c>
      <c r="X34" s="22" t="s">
        <v>30</v>
      </c>
      <c r="Y34" s="52" t="str">
        <f t="shared" si="0"/>
        <v>NC</v>
      </c>
      <c r="Z34" s="18">
        <f t="shared" si="1"/>
        <v>44025</v>
      </c>
      <c r="AA34" s="18">
        <f t="shared" si="2"/>
        <v>44069</v>
      </c>
      <c r="AB34" s="18" t="str">
        <f t="shared" si="3"/>
        <v>NC</v>
      </c>
      <c r="AC34" s="18" t="str">
        <f t="shared" si="4"/>
        <v>NC</v>
      </c>
      <c r="AD34" s="18" t="str">
        <f t="shared" si="5"/>
        <v>NC</v>
      </c>
      <c r="AE34" s="18" t="str">
        <f t="shared" si="6"/>
        <v>NC</v>
      </c>
      <c r="AF34"/>
      <c r="AG34" s="4" t="str">
        <f t="shared" si="7"/>
        <v>NC</v>
      </c>
      <c r="AH34" s="4">
        <f t="shared" ca="1" si="8"/>
        <v>-1813</v>
      </c>
      <c r="AI34" s="4">
        <f t="shared" ca="1" si="9"/>
        <v>-1769</v>
      </c>
      <c r="AJ34" s="4" t="str">
        <f t="shared" si="10"/>
        <v>NC</v>
      </c>
      <c r="AK34" s="4" t="str">
        <f t="shared" si="11"/>
        <v>NC</v>
      </c>
      <c r="AL34" s="4" t="str">
        <f t="shared" si="12"/>
        <v>NC</v>
      </c>
      <c r="AM34" s="4" t="str">
        <f t="shared" si="13"/>
        <v>NC</v>
      </c>
      <c r="AO34" s="46" t="e">
        <f t="shared" si="14"/>
        <v>#DIV/0!</v>
      </c>
      <c r="AP34" s="15"/>
      <c r="AQ34"/>
      <c r="AR34" s="69" t="s">
        <v>643</v>
      </c>
      <c r="AS34" s="69" t="s">
        <v>643</v>
      </c>
      <c r="AT34"/>
      <c r="AU34" s="114" t="s">
        <v>1169</v>
      </c>
      <c r="AV34" s="114" t="s">
        <v>1183</v>
      </c>
      <c r="AW34" s="114" t="s">
        <v>1184</v>
      </c>
    </row>
    <row r="35" spans="1:49" s="24" customFormat="1" ht="14.4" customHeight="1" x14ac:dyDescent="0.3">
      <c r="A35" s="123" t="s">
        <v>1689</v>
      </c>
      <c r="B35" s="123" t="s">
        <v>1604</v>
      </c>
      <c r="C35" s="123" t="s">
        <v>1610</v>
      </c>
      <c r="D35" s="123" t="s">
        <v>1577</v>
      </c>
      <c r="E35" s="16" t="s">
        <v>1525</v>
      </c>
      <c r="F35" s="3"/>
      <c r="G35" s="123" t="s">
        <v>1620</v>
      </c>
      <c r="H35" s="266"/>
      <c r="I35" s="123" t="s">
        <v>1588</v>
      </c>
      <c r="J35" s="73" t="s">
        <v>30</v>
      </c>
      <c r="K35" s="12"/>
      <c r="L35" s="61"/>
      <c r="M35" s="78">
        <v>44013</v>
      </c>
      <c r="N35" s="87">
        <v>43983</v>
      </c>
      <c r="O35" s="47"/>
      <c r="P35" s="56" t="s">
        <v>596</v>
      </c>
      <c r="Q35" s="80"/>
      <c r="R35" s="18" t="s">
        <v>30</v>
      </c>
      <c r="S35" s="19" t="s">
        <v>30</v>
      </c>
      <c r="T35" s="20">
        <v>43854</v>
      </c>
      <c r="U35" s="21" t="s">
        <v>30</v>
      </c>
      <c r="V35" s="18" t="s">
        <v>30</v>
      </c>
      <c r="W35" s="18" t="s">
        <v>30</v>
      </c>
      <c r="X35" s="22" t="s">
        <v>30</v>
      </c>
      <c r="Y35" s="52" t="str">
        <f t="shared" si="0"/>
        <v>NC</v>
      </c>
      <c r="Z35" s="18" t="str">
        <f t="shared" si="1"/>
        <v>NC</v>
      </c>
      <c r="AA35" s="18">
        <f t="shared" si="2"/>
        <v>44219</v>
      </c>
      <c r="AB35" s="18" t="str">
        <f t="shared" si="3"/>
        <v>NC</v>
      </c>
      <c r="AC35" s="18" t="str">
        <f t="shared" si="4"/>
        <v>NC</v>
      </c>
      <c r="AD35" s="18" t="str">
        <f t="shared" si="5"/>
        <v>NC</v>
      </c>
      <c r="AE35" s="18" t="str">
        <f t="shared" si="6"/>
        <v>NC</v>
      </c>
      <c r="AF35"/>
      <c r="AG35" s="4" t="str">
        <f t="shared" si="7"/>
        <v>NC</v>
      </c>
      <c r="AH35" s="4" t="str">
        <f t="shared" si="8"/>
        <v>NC</v>
      </c>
      <c r="AI35" s="4">
        <f t="shared" ca="1" si="9"/>
        <v>-1619</v>
      </c>
      <c r="AJ35" s="4" t="str">
        <f t="shared" si="10"/>
        <v>NC</v>
      </c>
      <c r="AK35" s="4" t="str">
        <f t="shared" si="11"/>
        <v>NC</v>
      </c>
      <c r="AL35" s="4" t="str">
        <f t="shared" si="12"/>
        <v>NC</v>
      </c>
      <c r="AM35" s="4" t="str">
        <f t="shared" si="13"/>
        <v>NC</v>
      </c>
      <c r="AO35" s="46" t="e">
        <f t="shared" si="14"/>
        <v>#DIV/0!</v>
      </c>
      <c r="AP35" s="15"/>
      <c r="AQ35"/>
      <c r="AR35" s="69" t="s">
        <v>643</v>
      </c>
      <c r="AS35" s="69" t="s">
        <v>643</v>
      </c>
      <c r="AT35"/>
      <c r="AU35" s="114" t="s">
        <v>1169</v>
      </c>
      <c r="AV35" s="114" t="s">
        <v>1183</v>
      </c>
      <c r="AW35" s="114" t="s">
        <v>1185</v>
      </c>
    </row>
    <row r="36" spans="1:49" x14ac:dyDescent="0.3">
      <c r="A36" s="123" t="s">
        <v>1690</v>
      </c>
      <c r="B36" s="123" t="s">
        <v>1605</v>
      </c>
      <c r="C36" s="123" t="s">
        <v>1611</v>
      </c>
      <c r="D36" s="123" t="s">
        <v>1577</v>
      </c>
      <c r="E36" s="16" t="s">
        <v>1525</v>
      </c>
      <c r="F36" s="2"/>
      <c r="G36" s="123" t="s">
        <v>1621</v>
      </c>
      <c r="H36" s="242">
        <v>42287</v>
      </c>
      <c r="I36" s="123" t="s">
        <v>1628</v>
      </c>
      <c r="J36" s="73" t="s">
        <v>30</v>
      </c>
      <c r="K36" s="12"/>
      <c r="L36" s="60"/>
      <c r="M36" s="83"/>
      <c r="N36" s="104">
        <v>44166</v>
      </c>
      <c r="O36" s="16"/>
      <c r="P36" s="84" t="s">
        <v>596</v>
      </c>
      <c r="Q36" s="16"/>
      <c r="R36" s="18" t="s">
        <v>30</v>
      </c>
      <c r="S36" s="20">
        <v>43886</v>
      </c>
      <c r="T36" s="20">
        <v>43714</v>
      </c>
      <c r="U36" s="22" t="s">
        <v>30</v>
      </c>
      <c r="V36" s="18" t="s">
        <v>30</v>
      </c>
      <c r="W36" s="18" t="s">
        <v>30</v>
      </c>
      <c r="X36" s="22" t="s">
        <v>30</v>
      </c>
      <c r="Y36" s="52" t="str">
        <f t="shared" si="0"/>
        <v>NC</v>
      </c>
      <c r="Z36" s="18">
        <f t="shared" si="1"/>
        <v>44067</v>
      </c>
      <c r="AA36" s="18">
        <f t="shared" si="2"/>
        <v>44079</v>
      </c>
      <c r="AB36" s="18" t="str">
        <f t="shared" si="3"/>
        <v>NC</v>
      </c>
      <c r="AC36" s="18" t="str">
        <f t="shared" si="4"/>
        <v>NC</v>
      </c>
      <c r="AD36" s="18" t="str">
        <f t="shared" si="5"/>
        <v>NC</v>
      </c>
      <c r="AE36" s="18" t="str">
        <f t="shared" si="6"/>
        <v>NC</v>
      </c>
      <c r="AF36" s="24"/>
      <c r="AG36" s="4" t="str">
        <f t="shared" si="7"/>
        <v>NC</v>
      </c>
      <c r="AH36" s="4">
        <f t="shared" ca="1" si="8"/>
        <v>-1771</v>
      </c>
      <c r="AI36" s="4">
        <f t="shared" ca="1" si="9"/>
        <v>-1759</v>
      </c>
      <c r="AJ36" s="4" t="str">
        <f t="shared" si="10"/>
        <v>NC</v>
      </c>
      <c r="AK36" s="4" t="str">
        <f t="shared" si="11"/>
        <v>NC</v>
      </c>
      <c r="AL36" s="4" t="str">
        <f t="shared" si="12"/>
        <v>NC</v>
      </c>
      <c r="AM36" s="4" t="str">
        <f t="shared" si="13"/>
        <v>NC</v>
      </c>
      <c r="AN36" s="24"/>
      <c r="AO36" s="46" t="e">
        <f t="shared" si="14"/>
        <v>#DIV/0!</v>
      </c>
      <c r="AP36" s="24"/>
      <c r="AQ36" s="24"/>
      <c r="AR36" s="69" t="s">
        <v>643</v>
      </c>
      <c r="AS36" s="69" t="s">
        <v>643</v>
      </c>
      <c r="AT36" s="24"/>
      <c r="AU36" s="115" t="s">
        <v>1169</v>
      </c>
      <c r="AV36" s="114" t="s">
        <v>1183</v>
      </c>
      <c r="AW36" s="114" t="s">
        <v>1186</v>
      </c>
    </row>
    <row r="37" spans="1:49" s="24" customFormat="1" ht="14.4" customHeight="1" x14ac:dyDescent="0.3">
      <c r="A37" s="123" t="s">
        <v>1691</v>
      </c>
      <c r="B37" s="123" t="s">
        <v>1606</v>
      </c>
      <c r="C37" s="123" t="s">
        <v>1612</v>
      </c>
      <c r="D37" s="123" t="s">
        <v>1577</v>
      </c>
      <c r="E37" s="16" t="s">
        <v>1525</v>
      </c>
      <c r="F37" s="3"/>
      <c r="G37" s="123" t="s">
        <v>1622</v>
      </c>
      <c r="H37" s="242">
        <v>43830</v>
      </c>
      <c r="I37" s="123" t="s">
        <v>1629</v>
      </c>
      <c r="J37" s="73" t="s">
        <v>30</v>
      </c>
      <c r="K37" s="12"/>
      <c r="L37" s="61"/>
      <c r="M37" s="78">
        <v>45139</v>
      </c>
      <c r="N37" s="87">
        <v>43922</v>
      </c>
      <c r="O37" s="47"/>
      <c r="P37" s="56" t="s">
        <v>596</v>
      </c>
      <c r="Q37" s="80">
        <v>548</v>
      </c>
      <c r="R37" s="18" t="s">
        <v>30</v>
      </c>
      <c r="S37" s="20">
        <v>43818</v>
      </c>
      <c r="T37" s="20">
        <v>43752</v>
      </c>
      <c r="U37" s="21" t="s">
        <v>30</v>
      </c>
      <c r="V37" s="18" t="s">
        <v>30</v>
      </c>
      <c r="W37" s="18" t="s">
        <v>30</v>
      </c>
      <c r="X37" s="22" t="s">
        <v>30</v>
      </c>
      <c r="Y37" s="52" t="str">
        <f t="shared" si="0"/>
        <v>NC</v>
      </c>
      <c r="Z37" s="18">
        <f t="shared" si="1"/>
        <v>43999</v>
      </c>
      <c r="AA37" s="18">
        <f t="shared" si="2"/>
        <v>44117</v>
      </c>
      <c r="AB37" s="18" t="str">
        <f t="shared" si="3"/>
        <v>NC</v>
      </c>
      <c r="AC37" s="18" t="str">
        <f t="shared" si="4"/>
        <v>NC</v>
      </c>
      <c r="AD37" s="18" t="str">
        <f t="shared" si="5"/>
        <v>NC</v>
      </c>
      <c r="AE37" s="18" t="str">
        <f t="shared" si="6"/>
        <v>NC</v>
      </c>
      <c r="AF37"/>
      <c r="AG37" s="4" t="str">
        <f t="shared" si="7"/>
        <v>NC</v>
      </c>
      <c r="AH37" s="4">
        <f t="shared" ca="1" si="8"/>
        <v>-1839</v>
      </c>
      <c r="AI37" s="4">
        <f t="shared" ca="1" si="9"/>
        <v>-1721</v>
      </c>
      <c r="AJ37" s="4" t="str">
        <f t="shared" si="10"/>
        <v>NC</v>
      </c>
      <c r="AK37" s="4" t="str">
        <f t="shared" si="11"/>
        <v>NC</v>
      </c>
      <c r="AL37" s="4" t="str">
        <f t="shared" si="12"/>
        <v>NC</v>
      </c>
      <c r="AM37" s="4" t="str">
        <f t="shared" si="13"/>
        <v>NC</v>
      </c>
      <c r="AO37" s="46" t="e">
        <f t="shared" si="14"/>
        <v>#DIV/0!</v>
      </c>
      <c r="AP37" s="15"/>
      <c r="AQ37"/>
      <c r="AR37" s="69" t="s">
        <v>643</v>
      </c>
      <c r="AS37" s="69" t="s">
        <v>643</v>
      </c>
      <c r="AT37"/>
      <c r="AU37" s="114" t="s">
        <v>1169</v>
      </c>
      <c r="AV37" s="114" t="s">
        <v>1187</v>
      </c>
      <c r="AW37" s="114" t="s">
        <v>1188</v>
      </c>
    </row>
    <row r="38" spans="1:49" ht="14.4" customHeight="1" x14ac:dyDescent="0.3">
      <c r="A38" s="2"/>
      <c r="B38" s="2"/>
      <c r="C38" s="3"/>
      <c r="D38" s="16"/>
      <c r="E38" s="16"/>
      <c r="F38" s="3"/>
      <c r="G38" s="60"/>
      <c r="H38" s="60"/>
      <c r="I38" s="60"/>
      <c r="J38" s="73" t="s">
        <v>30</v>
      </c>
      <c r="K38" s="12"/>
      <c r="L38" s="61"/>
      <c r="M38" s="78">
        <v>45292</v>
      </c>
      <c r="N38" s="87">
        <v>43952</v>
      </c>
      <c r="O38" s="38"/>
      <c r="P38" s="56" t="s">
        <v>596</v>
      </c>
      <c r="Q38" s="81">
        <v>21</v>
      </c>
      <c r="R38" s="18" t="s">
        <v>30</v>
      </c>
      <c r="S38" s="20">
        <v>43818</v>
      </c>
      <c r="T38" s="20">
        <v>43813</v>
      </c>
      <c r="U38" s="21" t="s">
        <v>30</v>
      </c>
      <c r="V38" s="18" t="s">
        <v>30</v>
      </c>
      <c r="W38" s="18" t="s">
        <v>30</v>
      </c>
      <c r="X38" s="22" t="s">
        <v>30</v>
      </c>
      <c r="Y38" s="52" t="str">
        <f t="shared" ref="Y38:Y69" si="15">IF(R38="NC","NC",IF(R38="","erreur",R38+365))</f>
        <v>NC</v>
      </c>
      <c r="Z38" s="18">
        <f t="shared" ref="Z38:Z69" si="16">IF(S38="NC","NC",IF(S38="","erreur",S38+181))</f>
        <v>43999</v>
      </c>
      <c r="AA38" s="18">
        <f t="shared" ref="AA38:AA69" si="17">IF(T38="NC","NC",IF(T38="","erreur",T38+365))</f>
        <v>44178</v>
      </c>
      <c r="AB38" s="18" t="str">
        <f t="shared" ref="AB38:AB69" si="18">IF(U38="NC","NC",IF(U38="","erreur",U38+3650))</f>
        <v>NC</v>
      </c>
      <c r="AC38" s="18" t="str">
        <f t="shared" ref="AC38:AC69" si="19">IF(V38="NC","NC",IF(V38="","erreur",V38+365))</f>
        <v>NC</v>
      </c>
      <c r="AD38" s="18" t="str">
        <f t="shared" ref="AD38:AD69" si="20">IF(W38="NC","NC",IF(W38="","erreur",W38+365))</f>
        <v>NC</v>
      </c>
      <c r="AE38" s="18" t="str">
        <f t="shared" ref="AE38:AE69" si="21">IF(X38="NC","NC",IF(X38="","erreur",X38+730))</f>
        <v>NC</v>
      </c>
      <c r="AG38" s="4" t="str">
        <f t="shared" ref="AG38:AG69" si="22">IF(Y38="NC","NC",IF(Y38="erreur","erreur",Y38-$F$3))</f>
        <v>NC</v>
      </c>
      <c r="AH38" s="4">
        <f t="shared" ref="AH38:AH69" ca="1" si="23">IF(Z38="NC","NC",IF(Z38="erreur","erreur",Z38-$F$3))</f>
        <v>-1839</v>
      </c>
      <c r="AI38" s="4">
        <f t="shared" ref="AI38:AI69" ca="1" si="24">IF(AA38="NC","NC",IF(AA38="erreur","erreur",AA38-$F$3))</f>
        <v>-1660</v>
      </c>
      <c r="AJ38" s="4" t="str">
        <f t="shared" ref="AJ38:AJ69" si="25">IF(AB38="NC","NC",IF(AB38="erreur","erreur",AB38-$F$3))</f>
        <v>NC</v>
      </c>
      <c r="AK38" s="4" t="str">
        <f t="shared" ref="AK38:AK69" si="26">IF(AC38="NC","NC",IF(AC38="erreur","erreur",AC38-$F$3))</f>
        <v>NC</v>
      </c>
      <c r="AL38" s="4" t="str">
        <f t="shared" ref="AL38:AL69" si="27">IF(AD38="NC","NC",IF(AD38="erreur","erreur",AD38-$F$3))</f>
        <v>NC</v>
      </c>
      <c r="AM38" s="4" t="str">
        <f t="shared" ref="AM38:AM69" si="28">IF(AE38="NC","NC",IF(AE38="erreur","erreur",AE38-$F$3))</f>
        <v>NC</v>
      </c>
      <c r="AN38" s="24"/>
      <c r="AO38" s="46" t="e">
        <f t="shared" ref="AO38:AO69" si="29">K38*($AO$3-L38)/$K$4</f>
        <v>#DIV/0!</v>
      </c>
      <c r="AP38" s="48"/>
      <c r="AR38" s="69" t="s">
        <v>643</v>
      </c>
      <c r="AS38" s="69" t="s">
        <v>643</v>
      </c>
      <c r="AU38" s="114" t="s">
        <v>1169</v>
      </c>
      <c r="AV38" s="114" t="s">
        <v>1187</v>
      </c>
      <c r="AW38" s="114" t="s">
        <v>1188</v>
      </c>
    </row>
    <row r="39" spans="1:49" s="24" customFormat="1" ht="14.4" customHeight="1" x14ac:dyDescent="0.3">
      <c r="A39" s="123" t="s">
        <v>1692</v>
      </c>
      <c r="B39" s="267" t="s">
        <v>1630</v>
      </c>
      <c r="C39" s="123" t="s">
        <v>1647</v>
      </c>
      <c r="D39" s="269"/>
      <c r="E39" s="4" t="s">
        <v>1524</v>
      </c>
      <c r="F39" s="3"/>
      <c r="G39" s="60"/>
      <c r="H39" s="268"/>
      <c r="I39" s="269"/>
      <c r="J39" s="73" t="s">
        <v>30</v>
      </c>
      <c r="K39" s="12"/>
      <c r="L39" s="61"/>
      <c r="M39" s="79" t="s">
        <v>609</v>
      </c>
      <c r="N39" s="87">
        <v>43952</v>
      </c>
      <c r="O39" s="47"/>
      <c r="P39" s="56" t="s">
        <v>596</v>
      </c>
      <c r="Q39" s="80">
        <v>7554</v>
      </c>
      <c r="R39" s="18" t="s">
        <v>30</v>
      </c>
      <c r="S39" s="20">
        <v>43851</v>
      </c>
      <c r="T39" s="20">
        <v>43725</v>
      </c>
      <c r="U39" s="21" t="s">
        <v>30</v>
      </c>
      <c r="V39" s="18" t="s">
        <v>30</v>
      </c>
      <c r="W39" s="18" t="s">
        <v>30</v>
      </c>
      <c r="X39" s="22" t="s">
        <v>30</v>
      </c>
      <c r="Y39" s="52" t="str">
        <f t="shared" si="15"/>
        <v>NC</v>
      </c>
      <c r="Z39" s="18">
        <f t="shared" si="16"/>
        <v>44032</v>
      </c>
      <c r="AA39" s="18">
        <f t="shared" si="17"/>
        <v>44090</v>
      </c>
      <c r="AB39" s="18" t="str">
        <f t="shared" si="18"/>
        <v>NC</v>
      </c>
      <c r="AC39" s="18" t="str">
        <f t="shared" si="19"/>
        <v>NC</v>
      </c>
      <c r="AD39" s="18" t="str">
        <f t="shared" si="20"/>
        <v>NC</v>
      </c>
      <c r="AE39" s="18" t="str">
        <f t="shared" si="21"/>
        <v>NC</v>
      </c>
      <c r="AF39"/>
      <c r="AG39" s="4" t="str">
        <f t="shared" si="22"/>
        <v>NC</v>
      </c>
      <c r="AH39" s="4">
        <f t="shared" ca="1" si="23"/>
        <v>-1806</v>
      </c>
      <c r="AI39" s="4">
        <f t="shared" ca="1" si="24"/>
        <v>-1748</v>
      </c>
      <c r="AJ39" s="4" t="str">
        <f t="shared" si="25"/>
        <v>NC</v>
      </c>
      <c r="AK39" s="4" t="str">
        <f t="shared" si="26"/>
        <v>NC</v>
      </c>
      <c r="AL39" s="4" t="str">
        <f t="shared" si="27"/>
        <v>NC</v>
      </c>
      <c r="AM39" s="4" t="str">
        <f t="shared" si="28"/>
        <v>NC</v>
      </c>
      <c r="AO39" s="46" t="e">
        <f t="shared" si="29"/>
        <v>#DIV/0!</v>
      </c>
      <c r="AP39" s="15"/>
      <c r="AQ39"/>
      <c r="AR39" s="69" t="s">
        <v>643</v>
      </c>
      <c r="AS39" s="69" t="s">
        <v>643</v>
      </c>
      <c r="AT39"/>
      <c r="AU39" s="114" t="s">
        <v>1169</v>
      </c>
      <c r="AV39" s="114" t="s">
        <v>1189</v>
      </c>
      <c r="AW39" s="114" t="s">
        <v>1190</v>
      </c>
    </row>
    <row r="40" spans="1:49" ht="14.4" customHeight="1" x14ac:dyDescent="0.3">
      <c r="A40" s="123" t="s">
        <v>1693</v>
      </c>
      <c r="B40" s="123" t="s">
        <v>1631</v>
      </c>
      <c r="C40" s="123" t="s">
        <v>1648</v>
      </c>
      <c r="D40" s="123" t="s">
        <v>1579</v>
      </c>
      <c r="E40" s="4" t="s">
        <v>1524</v>
      </c>
      <c r="F40" s="2"/>
      <c r="G40" s="60"/>
      <c r="H40" s="266">
        <v>2022</v>
      </c>
      <c r="I40" s="123" t="s">
        <v>1651</v>
      </c>
      <c r="J40" s="60" t="s">
        <v>30</v>
      </c>
      <c r="K40" s="12"/>
      <c r="L40" s="60"/>
      <c r="M40" s="83"/>
      <c r="N40" s="104">
        <v>43862</v>
      </c>
      <c r="O40" s="16"/>
      <c r="P40" s="84" t="s">
        <v>595</v>
      </c>
      <c r="Q40" s="16"/>
      <c r="R40" s="18" t="s">
        <v>30</v>
      </c>
      <c r="S40" s="18" t="s">
        <v>30</v>
      </c>
      <c r="T40" s="20">
        <v>43761</v>
      </c>
      <c r="U40" s="22" t="s">
        <v>30</v>
      </c>
      <c r="V40" s="18" t="s">
        <v>30</v>
      </c>
      <c r="W40" s="18" t="s">
        <v>30</v>
      </c>
      <c r="X40" s="22" t="s">
        <v>30</v>
      </c>
      <c r="Y40" s="52" t="str">
        <f t="shared" si="15"/>
        <v>NC</v>
      </c>
      <c r="Z40" s="18" t="str">
        <f t="shared" si="16"/>
        <v>NC</v>
      </c>
      <c r="AA40" s="18">
        <f t="shared" si="17"/>
        <v>44126</v>
      </c>
      <c r="AB40" s="18" t="str">
        <f t="shared" si="18"/>
        <v>NC</v>
      </c>
      <c r="AC40" s="18" t="str">
        <f t="shared" si="19"/>
        <v>NC</v>
      </c>
      <c r="AD40" s="18" t="str">
        <f t="shared" si="20"/>
        <v>NC</v>
      </c>
      <c r="AE40" s="18" t="str">
        <f t="shared" si="21"/>
        <v>NC</v>
      </c>
      <c r="AF40" s="24"/>
      <c r="AG40" s="4" t="str">
        <f t="shared" si="22"/>
        <v>NC</v>
      </c>
      <c r="AH40" s="4" t="str">
        <f t="shared" si="23"/>
        <v>NC</v>
      </c>
      <c r="AI40" s="4">
        <f t="shared" ca="1" si="24"/>
        <v>-1712</v>
      </c>
      <c r="AJ40" s="4" t="str">
        <f t="shared" si="25"/>
        <v>NC</v>
      </c>
      <c r="AK40" s="4" t="str">
        <f t="shared" si="26"/>
        <v>NC</v>
      </c>
      <c r="AL40" s="4" t="str">
        <f t="shared" si="27"/>
        <v>NC</v>
      </c>
      <c r="AM40" s="4" t="str">
        <f t="shared" si="28"/>
        <v>NC</v>
      </c>
      <c r="AN40" s="24"/>
      <c r="AO40" s="58" t="e">
        <f t="shared" si="29"/>
        <v>#DIV/0!</v>
      </c>
      <c r="AP40" s="24"/>
      <c r="AQ40" s="24"/>
      <c r="AR40" s="69" t="s">
        <v>643</v>
      </c>
      <c r="AS40" s="69" t="s">
        <v>643</v>
      </c>
      <c r="AT40" s="24"/>
      <c r="AU40" s="115" t="s">
        <v>1169</v>
      </c>
      <c r="AV40" s="114" t="s">
        <v>1189</v>
      </c>
      <c r="AW40" s="114" t="s">
        <v>1191</v>
      </c>
    </row>
    <row r="41" spans="1:49" ht="14.4" customHeight="1" x14ac:dyDescent="0.3">
      <c r="A41" s="123" t="s">
        <v>1694</v>
      </c>
      <c r="B41" s="123" t="s">
        <v>1632</v>
      </c>
      <c r="C41" s="123" t="s">
        <v>1647</v>
      </c>
      <c r="D41" s="123" t="s">
        <v>1759</v>
      </c>
      <c r="E41" s="4" t="s">
        <v>1524</v>
      </c>
      <c r="F41" s="3"/>
      <c r="G41" s="60"/>
      <c r="H41" s="266"/>
      <c r="I41" s="123" t="s">
        <v>1652</v>
      </c>
      <c r="J41" s="73" t="s">
        <v>30</v>
      </c>
      <c r="K41" s="13"/>
      <c r="L41" s="62"/>
      <c r="M41" s="78">
        <v>43678</v>
      </c>
      <c r="N41" s="87">
        <v>43952</v>
      </c>
      <c r="O41" s="12"/>
      <c r="P41" s="56" t="s">
        <v>596</v>
      </c>
      <c r="Q41" s="80">
        <v>4292</v>
      </c>
      <c r="R41" s="18" t="s">
        <v>30</v>
      </c>
      <c r="S41" s="20">
        <v>43844</v>
      </c>
      <c r="T41" s="20">
        <v>43535</v>
      </c>
      <c r="U41" s="22" t="s">
        <v>30</v>
      </c>
      <c r="V41" s="18" t="s">
        <v>30</v>
      </c>
      <c r="W41" s="18" t="s">
        <v>30</v>
      </c>
      <c r="X41" s="22" t="s">
        <v>30</v>
      </c>
      <c r="Y41" s="52" t="str">
        <f t="shared" si="15"/>
        <v>NC</v>
      </c>
      <c r="Z41" s="18">
        <f t="shared" si="16"/>
        <v>44025</v>
      </c>
      <c r="AA41" s="18">
        <f t="shared" si="17"/>
        <v>43900</v>
      </c>
      <c r="AB41" s="18" t="str">
        <f t="shared" si="18"/>
        <v>NC</v>
      </c>
      <c r="AC41" s="18" t="str">
        <f t="shared" si="19"/>
        <v>NC</v>
      </c>
      <c r="AD41" s="18" t="str">
        <f t="shared" si="20"/>
        <v>NC</v>
      </c>
      <c r="AE41" s="18" t="str">
        <f t="shared" si="21"/>
        <v>NC</v>
      </c>
      <c r="AG41" s="4" t="str">
        <f t="shared" si="22"/>
        <v>NC</v>
      </c>
      <c r="AH41" s="4">
        <f t="shared" ca="1" si="23"/>
        <v>-1813</v>
      </c>
      <c r="AI41" s="4">
        <f t="shared" ca="1" si="24"/>
        <v>-1938</v>
      </c>
      <c r="AJ41" s="4" t="str">
        <f t="shared" si="25"/>
        <v>NC</v>
      </c>
      <c r="AK41" s="4" t="str">
        <f t="shared" si="26"/>
        <v>NC</v>
      </c>
      <c r="AL41" s="4" t="str">
        <f t="shared" si="27"/>
        <v>NC</v>
      </c>
      <c r="AM41" s="4" t="str">
        <f t="shared" si="28"/>
        <v>NC</v>
      </c>
      <c r="AN41" s="24"/>
      <c r="AO41" s="46" t="e">
        <f t="shared" si="29"/>
        <v>#DIV/0!</v>
      </c>
      <c r="AP41" s="15"/>
      <c r="AR41" s="69" t="s">
        <v>643</v>
      </c>
      <c r="AS41" s="69" t="s">
        <v>643</v>
      </c>
      <c r="AT41" s="24"/>
      <c r="AU41" s="115" t="s">
        <v>1169</v>
      </c>
      <c r="AV41" s="114" t="s">
        <v>1189</v>
      </c>
      <c r="AW41" s="114" t="s">
        <v>1192</v>
      </c>
    </row>
    <row r="42" spans="1:49" s="24" customFormat="1" ht="14.4" customHeight="1" x14ac:dyDescent="0.3">
      <c r="A42" s="123" t="s">
        <v>1695</v>
      </c>
      <c r="B42" s="123" t="s">
        <v>1633</v>
      </c>
      <c r="C42" s="123" t="s">
        <v>1647</v>
      </c>
      <c r="D42" s="123" t="s">
        <v>1577</v>
      </c>
      <c r="E42" s="4" t="s">
        <v>1524</v>
      </c>
      <c r="F42" s="2"/>
      <c r="G42" s="60"/>
      <c r="H42" s="242">
        <v>42248</v>
      </c>
      <c r="I42" s="123" t="s">
        <v>1652</v>
      </c>
      <c r="J42" s="73" t="s">
        <v>30</v>
      </c>
      <c r="K42" s="12"/>
      <c r="L42" s="60"/>
      <c r="M42" s="78"/>
      <c r="N42" s="87">
        <v>44075</v>
      </c>
      <c r="O42" s="16"/>
      <c r="P42" s="56" t="s">
        <v>596</v>
      </c>
      <c r="Q42" s="81"/>
      <c r="R42" s="18" t="s">
        <v>30</v>
      </c>
      <c r="S42" s="20">
        <v>43731</v>
      </c>
      <c r="T42" s="20">
        <v>43762</v>
      </c>
      <c r="U42" s="22" t="s">
        <v>30</v>
      </c>
      <c r="V42" s="18" t="s">
        <v>30</v>
      </c>
      <c r="W42" s="18" t="s">
        <v>30</v>
      </c>
      <c r="X42" s="22" t="s">
        <v>30</v>
      </c>
      <c r="Y42" s="52" t="str">
        <f t="shared" si="15"/>
        <v>NC</v>
      </c>
      <c r="Z42" s="18">
        <f t="shared" si="16"/>
        <v>43912</v>
      </c>
      <c r="AA42" s="18">
        <f t="shared" si="17"/>
        <v>44127</v>
      </c>
      <c r="AB42" s="18" t="str">
        <f t="shared" si="18"/>
        <v>NC</v>
      </c>
      <c r="AC42" s="18" t="str">
        <f t="shared" si="19"/>
        <v>NC</v>
      </c>
      <c r="AD42" s="18" t="str">
        <f t="shared" si="20"/>
        <v>NC</v>
      </c>
      <c r="AE42" s="18" t="str">
        <f t="shared" si="21"/>
        <v>NC</v>
      </c>
      <c r="AG42" s="4" t="str">
        <f t="shared" si="22"/>
        <v>NC</v>
      </c>
      <c r="AH42" s="4">
        <f t="shared" ca="1" si="23"/>
        <v>-1926</v>
      </c>
      <c r="AI42" s="4">
        <f t="shared" ca="1" si="24"/>
        <v>-1711</v>
      </c>
      <c r="AJ42" s="4" t="str">
        <f t="shared" si="25"/>
        <v>NC</v>
      </c>
      <c r="AK42" s="4" t="str">
        <f t="shared" si="26"/>
        <v>NC</v>
      </c>
      <c r="AL42" s="4" t="str">
        <f t="shared" si="27"/>
        <v>NC</v>
      </c>
      <c r="AM42" s="4" t="str">
        <f t="shared" si="28"/>
        <v>NC</v>
      </c>
      <c r="AO42" s="46" t="e">
        <f t="shared" si="29"/>
        <v>#DIV/0!</v>
      </c>
      <c r="AR42" s="69" t="s">
        <v>643</v>
      </c>
      <c r="AS42" s="69" t="s">
        <v>643</v>
      </c>
      <c r="AT42"/>
      <c r="AU42" s="114" t="s">
        <v>1169</v>
      </c>
      <c r="AV42" s="114" t="s">
        <v>1189</v>
      </c>
      <c r="AW42" s="114" t="s">
        <v>1191</v>
      </c>
    </row>
    <row r="43" spans="1:49" ht="14.4" customHeight="1" x14ac:dyDescent="0.3">
      <c r="A43" s="123" t="s">
        <v>1696</v>
      </c>
      <c r="B43" s="123" t="s">
        <v>1634</v>
      </c>
      <c r="C43" s="123" t="s">
        <v>1647</v>
      </c>
      <c r="D43" s="123" t="s">
        <v>1577</v>
      </c>
      <c r="E43" s="4" t="s">
        <v>1524</v>
      </c>
      <c r="F43" s="2"/>
      <c r="G43" s="60"/>
      <c r="H43" s="266"/>
      <c r="I43" s="123" t="s">
        <v>1652</v>
      </c>
      <c r="J43" s="60" t="s">
        <v>30</v>
      </c>
      <c r="K43" s="12"/>
      <c r="L43" s="60"/>
      <c r="M43" s="83"/>
      <c r="N43" s="98">
        <v>43862</v>
      </c>
      <c r="O43" s="16"/>
      <c r="P43" s="84" t="s">
        <v>596</v>
      </c>
      <c r="Q43" s="81"/>
      <c r="R43" s="18" t="s">
        <v>30</v>
      </c>
      <c r="S43" s="20">
        <v>43735</v>
      </c>
      <c r="T43" s="20">
        <v>43757</v>
      </c>
      <c r="U43" s="22" t="s">
        <v>30</v>
      </c>
      <c r="V43" s="18" t="s">
        <v>30</v>
      </c>
      <c r="W43" s="18" t="s">
        <v>30</v>
      </c>
      <c r="X43" s="22" t="s">
        <v>30</v>
      </c>
      <c r="Y43" s="52" t="str">
        <f t="shared" si="15"/>
        <v>NC</v>
      </c>
      <c r="Z43" s="18">
        <f t="shared" si="16"/>
        <v>43916</v>
      </c>
      <c r="AA43" s="18">
        <f t="shared" si="17"/>
        <v>44122</v>
      </c>
      <c r="AB43" s="18" t="str">
        <f t="shared" si="18"/>
        <v>NC</v>
      </c>
      <c r="AC43" s="18" t="str">
        <f t="shared" si="19"/>
        <v>NC</v>
      </c>
      <c r="AD43" s="18" t="str">
        <f t="shared" si="20"/>
        <v>NC</v>
      </c>
      <c r="AE43" s="18" t="str">
        <f t="shared" si="21"/>
        <v>NC</v>
      </c>
      <c r="AF43" s="24"/>
      <c r="AG43" s="4" t="str">
        <f t="shared" si="22"/>
        <v>NC</v>
      </c>
      <c r="AH43" s="4">
        <f t="shared" ca="1" si="23"/>
        <v>-1922</v>
      </c>
      <c r="AI43" s="4">
        <f t="shared" ca="1" si="24"/>
        <v>-1716</v>
      </c>
      <c r="AJ43" s="4" t="str">
        <f t="shared" si="25"/>
        <v>NC</v>
      </c>
      <c r="AK43" s="4" t="str">
        <f t="shared" si="26"/>
        <v>NC</v>
      </c>
      <c r="AL43" s="4" t="str">
        <f t="shared" si="27"/>
        <v>NC</v>
      </c>
      <c r="AM43" s="4" t="str">
        <f t="shared" si="28"/>
        <v>NC</v>
      </c>
      <c r="AN43" s="24"/>
      <c r="AO43" s="58" t="e">
        <f t="shared" si="29"/>
        <v>#DIV/0!</v>
      </c>
      <c r="AP43" s="24"/>
      <c r="AQ43" s="24"/>
      <c r="AR43" s="69" t="s">
        <v>643</v>
      </c>
      <c r="AS43" s="69" t="s">
        <v>643</v>
      </c>
      <c r="AT43" s="24"/>
      <c r="AU43" s="115" t="s">
        <v>1169</v>
      </c>
      <c r="AV43" s="114" t="s">
        <v>1189</v>
      </c>
      <c r="AW43" s="114" t="s">
        <v>1193</v>
      </c>
    </row>
    <row r="44" spans="1:49" ht="14.4" customHeight="1" x14ac:dyDescent="0.3">
      <c r="A44" s="123" t="s">
        <v>1697</v>
      </c>
      <c r="B44" s="123" t="s">
        <v>1635</v>
      </c>
      <c r="C44" s="123" t="s">
        <v>1302</v>
      </c>
      <c r="D44" s="123" t="s">
        <v>1579</v>
      </c>
      <c r="E44" s="4" t="s">
        <v>1524</v>
      </c>
      <c r="F44" s="3"/>
      <c r="G44" s="60"/>
      <c r="H44" s="242">
        <v>42298</v>
      </c>
      <c r="I44" s="123" t="s">
        <v>1651</v>
      </c>
      <c r="J44" s="73" t="s">
        <v>30</v>
      </c>
      <c r="K44" s="12"/>
      <c r="L44" s="61"/>
      <c r="M44" s="78">
        <v>45231</v>
      </c>
      <c r="N44" s="87">
        <v>43831</v>
      </c>
      <c r="O44" s="47"/>
      <c r="P44" s="56" t="s">
        <v>596</v>
      </c>
      <c r="Q44" s="80">
        <v>251</v>
      </c>
      <c r="R44" s="39" t="s">
        <v>30</v>
      </c>
      <c r="S44" s="16" t="s">
        <v>30</v>
      </c>
      <c r="T44" s="40">
        <v>43707</v>
      </c>
      <c r="U44" s="41" t="s">
        <v>30</v>
      </c>
      <c r="V44" s="18" t="s">
        <v>30</v>
      </c>
      <c r="W44" s="18" t="s">
        <v>30</v>
      </c>
      <c r="X44" s="42" t="s">
        <v>30</v>
      </c>
      <c r="Y44" s="52" t="str">
        <f t="shared" si="15"/>
        <v>NC</v>
      </c>
      <c r="Z44" s="18" t="str">
        <f t="shared" si="16"/>
        <v>NC</v>
      </c>
      <c r="AA44" s="18">
        <f t="shared" si="17"/>
        <v>44072</v>
      </c>
      <c r="AB44" s="18" t="str">
        <f t="shared" si="18"/>
        <v>NC</v>
      </c>
      <c r="AC44" s="18" t="str">
        <f t="shared" si="19"/>
        <v>NC</v>
      </c>
      <c r="AD44" s="18" t="str">
        <f t="shared" si="20"/>
        <v>NC</v>
      </c>
      <c r="AE44" s="18" t="str">
        <f t="shared" si="21"/>
        <v>NC</v>
      </c>
      <c r="AG44" s="4" t="str">
        <f t="shared" si="22"/>
        <v>NC</v>
      </c>
      <c r="AH44" s="4" t="str">
        <f t="shared" si="23"/>
        <v>NC</v>
      </c>
      <c r="AI44" s="4">
        <f t="shared" ca="1" si="24"/>
        <v>-1766</v>
      </c>
      <c r="AJ44" s="4" t="str">
        <f t="shared" si="25"/>
        <v>NC</v>
      </c>
      <c r="AK44" s="4" t="str">
        <f t="shared" si="26"/>
        <v>NC</v>
      </c>
      <c r="AL44" s="4" t="str">
        <f t="shared" si="27"/>
        <v>NC</v>
      </c>
      <c r="AM44" s="4" t="str">
        <f t="shared" si="28"/>
        <v>NC</v>
      </c>
      <c r="AO44" s="46" t="e">
        <f t="shared" si="29"/>
        <v>#DIV/0!</v>
      </c>
      <c r="AP44" s="15"/>
      <c r="AR44" s="69" t="s">
        <v>643</v>
      </c>
      <c r="AS44" s="69" t="s">
        <v>643</v>
      </c>
      <c r="AU44" s="114" t="s">
        <v>1169</v>
      </c>
      <c r="AV44" s="114" t="s">
        <v>1189</v>
      </c>
      <c r="AW44" s="114" t="s">
        <v>1193</v>
      </c>
    </row>
    <row r="45" spans="1:49" s="53" customFormat="1" ht="14.4" customHeight="1" x14ac:dyDescent="0.3">
      <c r="A45" s="123" t="s">
        <v>1698</v>
      </c>
      <c r="B45" s="123" t="s">
        <v>1636</v>
      </c>
      <c r="C45" s="123" t="s">
        <v>1649</v>
      </c>
      <c r="D45" s="123" t="s">
        <v>1577</v>
      </c>
      <c r="E45" s="4" t="s">
        <v>1524</v>
      </c>
      <c r="F45" s="2"/>
      <c r="G45" s="60"/>
      <c r="H45" s="242">
        <v>42551</v>
      </c>
      <c r="I45" s="123" t="s">
        <v>1652</v>
      </c>
      <c r="J45" s="73" t="s">
        <v>30</v>
      </c>
      <c r="K45" s="38"/>
      <c r="L45" s="60"/>
      <c r="M45" s="83"/>
      <c r="N45" s="104">
        <v>43983</v>
      </c>
      <c r="O45" s="16"/>
      <c r="P45" s="84" t="s">
        <v>596</v>
      </c>
      <c r="Q45" s="16"/>
      <c r="R45" s="18" t="s">
        <v>30</v>
      </c>
      <c r="S45" s="20">
        <v>43796</v>
      </c>
      <c r="T45" s="20">
        <v>43626</v>
      </c>
      <c r="U45" s="22" t="s">
        <v>30</v>
      </c>
      <c r="V45" s="18" t="s">
        <v>30</v>
      </c>
      <c r="W45" s="18" t="s">
        <v>30</v>
      </c>
      <c r="X45" s="22" t="s">
        <v>30</v>
      </c>
      <c r="Y45" s="52" t="str">
        <f t="shared" si="15"/>
        <v>NC</v>
      </c>
      <c r="Z45" s="18">
        <f t="shared" si="16"/>
        <v>43977</v>
      </c>
      <c r="AA45" s="18">
        <f t="shared" si="17"/>
        <v>43991</v>
      </c>
      <c r="AB45" s="18" t="str">
        <f t="shared" si="18"/>
        <v>NC</v>
      </c>
      <c r="AC45" s="18" t="str">
        <f t="shared" si="19"/>
        <v>NC</v>
      </c>
      <c r="AD45" s="18" t="str">
        <f t="shared" si="20"/>
        <v>NC</v>
      </c>
      <c r="AE45" s="18" t="str">
        <f t="shared" si="21"/>
        <v>NC</v>
      </c>
      <c r="AF45" s="24"/>
      <c r="AG45" s="4" t="str">
        <f t="shared" si="22"/>
        <v>NC</v>
      </c>
      <c r="AH45" s="4">
        <f t="shared" ca="1" si="23"/>
        <v>-1861</v>
      </c>
      <c r="AI45" s="4">
        <f t="shared" ca="1" si="24"/>
        <v>-1847</v>
      </c>
      <c r="AJ45" s="4" t="str">
        <f t="shared" si="25"/>
        <v>NC</v>
      </c>
      <c r="AK45" s="4" t="str">
        <f t="shared" si="26"/>
        <v>NC</v>
      </c>
      <c r="AL45" s="4" t="str">
        <f t="shared" si="27"/>
        <v>NC</v>
      </c>
      <c r="AM45" s="4" t="str">
        <f t="shared" si="28"/>
        <v>NC</v>
      </c>
      <c r="AN45" s="24"/>
      <c r="AO45" s="58" t="e">
        <f t="shared" si="29"/>
        <v>#DIV/0!</v>
      </c>
      <c r="AP45" s="24"/>
      <c r="AQ45" s="24"/>
      <c r="AR45" s="69" t="s">
        <v>643</v>
      </c>
      <c r="AS45" s="69" t="s">
        <v>643</v>
      </c>
      <c r="AT45" s="24"/>
      <c r="AU45" s="115" t="s">
        <v>1169</v>
      </c>
      <c r="AV45" s="114" t="s">
        <v>1189</v>
      </c>
      <c r="AW45" s="114" t="s">
        <v>1194</v>
      </c>
    </row>
    <row r="46" spans="1:49" s="24" customFormat="1" ht="14.4" customHeight="1" x14ac:dyDescent="0.3">
      <c r="A46" s="123" t="s">
        <v>1699</v>
      </c>
      <c r="B46" s="123" t="s">
        <v>1637</v>
      </c>
      <c r="C46" s="123" t="s">
        <v>1302</v>
      </c>
      <c r="D46" s="266"/>
      <c r="E46" s="4" t="s">
        <v>1524</v>
      </c>
      <c r="F46" s="2"/>
      <c r="G46" s="60"/>
      <c r="H46" s="242">
        <v>43237</v>
      </c>
      <c r="I46" s="266"/>
      <c r="J46" s="73" t="s">
        <v>30</v>
      </c>
      <c r="K46" s="38"/>
      <c r="L46" s="60"/>
      <c r="M46" s="83"/>
      <c r="N46" s="104">
        <v>43952</v>
      </c>
      <c r="O46" s="16"/>
      <c r="P46" s="84" t="s">
        <v>596</v>
      </c>
      <c r="Q46" s="16"/>
      <c r="R46" s="18" t="s">
        <v>30</v>
      </c>
      <c r="S46" s="20">
        <v>43818</v>
      </c>
      <c r="T46" s="20">
        <v>43868</v>
      </c>
      <c r="U46" s="22" t="s">
        <v>30</v>
      </c>
      <c r="V46" s="18" t="s">
        <v>30</v>
      </c>
      <c r="W46" s="18" t="s">
        <v>30</v>
      </c>
      <c r="X46" s="22" t="s">
        <v>30</v>
      </c>
      <c r="Y46" s="52" t="str">
        <f t="shared" si="15"/>
        <v>NC</v>
      </c>
      <c r="Z46" s="18">
        <f t="shared" si="16"/>
        <v>43999</v>
      </c>
      <c r="AA46" s="18">
        <f t="shared" si="17"/>
        <v>44233</v>
      </c>
      <c r="AB46" s="18" t="str">
        <f t="shared" si="18"/>
        <v>NC</v>
      </c>
      <c r="AC46" s="18" t="str">
        <f t="shared" si="19"/>
        <v>NC</v>
      </c>
      <c r="AD46" s="18" t="str">
        <f t="shared" si="20"/>
        <v>NC</v>
      </c>
      <c r="AE46" s="18" t="str">
        <f t="shared" si="21"/>
        <v>NC</v>
      </c>
      <c r="AG46" s="4" t="str">
        <f t="shared" si="22"/>
        <v>NC</v>
      </c>
      <c r="AH46" s="4">
        <f t="shared" ca="1" si="23"/>
        <v>-1839</v>
      </c>
      <c r="AI46" s="4">
        <f t="shared" ca="1" si="24"/>
        <v>-1605</v>
      </c>
      <c r="AJ46" s="4" t="str">
        <f t="shared" si="25"/>
        <v>NC</v>
      </c>
      <c r="AK46" s="4" t="str">
        <f t="shared" si="26"/>
        <v>NC</v>
      </c>
      <c r="AL46" s="4" t="str">
        <f t="shared" si="27"/>
        <v>NC</v>
      </c>
      <c r="AM46" s="4" t="str">
        <f t="shared" si="28"/>
        <v>NC</v>
      </c>
      <c r="AO46" s="46" t="e">
        <f t="shared" si="29"/>
        <v>#DIV/0!</v>
      </c>
      <c r="AR46" s="69" t="s">
        <v>643</v>
      </c>
      <c r="AS46" s="69" t="s">
        <v>643</v>
      </c>
      <c r="AT46"/>
      <c r="AU46" s="114" t="s">
        <v>1169</v>
      </c>
      <c r="AV46" s="114" t="s">
        <v>1189</v>
      </c>
      <c r="AW46" s="114" t="s">
        <v>1195</v>
      </c>
    </row>
    <row r="47" spans="1:49" s="24" customFormat="1" ht="14.4" customHeight="1" x14ac:dyDescent="0.3">
      <c r="A47" s="123" t="s">
        <v>1700</v>
      </c>
      <c r="B47" s="123" t="s">
        <v>1638</v>
      </c>
      <c r="C47" s="123" t="s">
        <v>1647</v>
      </c>
      <c r="D47" s="123" t="s">
        <v>1577</v>
      </c>
      <c r="E47" s="4" t="s">
        <v>1524</v>
      </c>
      <c r="F47" s="2"/>
      <c r="G47" s="60"/>
      <c r="H47" s="266"/>
      <c r="I47" s="123" t="s">
        <v>1653</v>
      </c>
      <c r="J47" s="73" t="s">
        <v>30</v>
      </c>
      <c r="K47" s="38"/>
      <c r="L47" s="60"/>
      <c r="M47" s="83"/>
      <c r="N47" s="104">
        <v>43952</v>
      </c>
      <c r="O47" s="16"/>
      <c r="P47" s="84" t="s">
        <v>596</v>
      </c>
      <c r="Q47" s="16"/>
      <c r="R47" s="18" t="s">
        <v>30</v>
      </c>
      <c r="S47" s="20">
        <v>43818</v>
      </c>
      <c r="T47" s="20">
        <v>43844</v>
      </c>
      <c r="U47" s="22" t="s">
        <v>30</v>
      </c>
      <c r="V47" s="18" t="s">
        <v>30</v>
      </c>
      <c r="W47" s="18" t="s">
        <v>30</v>
      </c>
      <c r="X47" s="22" t="s">
        <v>30</v>
      </c>
      <c r="Y47" s="52" t="str">
        <f t="shared" si="15"/>
        <v>NC</v>
      </c>
      <c r="Z47" s="18">
        <f t="shared" si="16"/>
        <v>43999</v>
      </c>
      <c r="AA47" s="18">
        <f t="shared" si="17"/>
        <v>44209</v>
      </c>
      <c r="AB47" s="18" t="str">
        <f t="shared" si="18"/>
        <v>NC</v>
      </c>
      <c r="AC47" s="18" t="str">
        <f t="shared" si="19"/>
        <v>NC</v>
      </c>
      <c r="AD47" s="18" t="str">
        <f t="shared" si="20"/>
        <v>NC</v>
      </c>
      <c r="AE47" s="18" t="str">
        <f t="shared" si="21"/>
        <v>NC</v>
      </c>
      <c r="AG47" s="4" t="str">
        <f t="shared" si="22"/>
        <v>NC</v>
      </c>
      <c r="AH47" s="4">
        <f t="shared" ca="1" si="23"/>
        <v>-1839</v>
      </c>
      <c r="AI47" s="4">
        <f t="shared" ca="1" si="24"/>
        <v>-1629</v>
      </c>
      <c r="AJ47" s="4" t="str">
        <f t="shared" si="25"/>
        <v>NC</v>
      </c>
      <c r="AK47" s="4" t="str">
        <f t="shared" si="26"/>
        <v>NC</v>
      </c>
      <c r="AL47" s="4" t="str">
        <f t="shared" si="27"/>
        <v>NC</v>
      </c>
      <c r="AM47" s="4" t="str">
        <f t="shared" si="28"/>
        <v>NC</v>
      </c>
      <c r="AO47" s="46" t="e">
        <f t="shared" si="29"/>
        <v>#DIV/0!</v>
      </c>
      <c r="AR47" s="69" t="s">
        <v>643</v>
      </c>
      <c r="AS47" s="69" t="s">
        <v>643</v>
      </c>
      <c r="AT47"/>
      <c r="AU47" s="114" t="s">
        <v>1169</v>
      </c>
      <c r="AV47" s="114" t="s">
        <v>1189</v>
      </c>
      <c r="AW47" s="114" t="s">
        <v>1196</v>
      </c>
    </row>
    <row r="48" spans="1:49" s="24" customFormat="1" ht="14.4" customHeight="1" x14ac:dyDescent="0.3">
      <c r="A48" s="123" t="s">
        <v>1701</v>
      </c>
      <c r="B48" s="123" t="s">
        <v>1639</v>
      </c>
      <c r="C48" s="123" t="s">
        <v>1647</v>
      </c>
      <c r="D48" s="123" t="s">
        <v>1577</v>
      </c>
      <c r="E48" s="4" t="s">
        <v>1524</v>
      </c>
      <c r="F48" s="2"/>
      <c r="G48" s="60"/>
      <c r="H48" s="266"/>
      <c r="I48" s="123" t="s">
        <v>1654</v>
      </c>
      <c r="J48" s="73" t="s">
        <v>30</v>
      </c>
      <c r="K48" s="38"/>
      <c r="L48" s="60"/>
      <c r="M48" s="83"/>
      <c r="N48" s="104">
        <v>43983</v>
      </c>
      <c r="O48" s="16"/>
      <c r="P48" s="84" t="s">
        <v>596</v>
      </c>
      <c r="Q48" s="16"/>
      <c r="R48" s="18" t="s">
        <v>30</v>
      </c>
      <c r="S48" s="20">
        <v>43805</v>
      </c>
      <c r="T48" s="20">
        <v>43626</v>
      </c>
      <c r="U48" s="22" t="s">
        <v>30</v>
      </c>
      <c r="V48" s="18" t="s">
        <v>30</v>
      </c>
      <c r="W48" s="18" t="s">
        <v>30</v>
      </c>
      <c r="X48" s="22" t="s">
        <v>30</v>
      </c>
      <c r="Y48" s="52" t="str">
        <f t="shared" si="15"/>
        <v>NC</v>
      </c>
      <c r="Z48" s="18">
        <f t="shared" si="16"/>
        <v>43986</v>
      </c>
      <c r="AA48" s="18">
        <f t="shared" si="17"/>
        <v>43991</v>
      </c>
      <c r="AB48" s="18" t="str">
        <f t="shared" si="18"/>
        <v>NC</v>
      </c>
      <c r="AC48" s="18" t="str">
        <f t="shared" si="19"/>
        <v>NC</v>
      </c>
      <c r="AD48" s="18" t="str">
        <f t="shared" si="20"/>
        <v>NC</v>
      </c>
      <c r="AE48" s="18" t="str">
        <f t="shared" si="21"/>
        <v>NC</v>
      </c>
      <c r="AG48" s="4" t="str">
        <f t="shared" si="22"/>
        <v>NC</v>
      </c>
      <c r="AH48" s="4">
        <f t="shared" ca="1" si="23"/>
        <v>-1852</v>
      </c>
      <c r="AI48" s="4">
        <f t="shared" ca="1" si="24"/>
        <v>-1847</v>
      </c>
      <c r="AJ48" s="4" t="str">
        <f t="shared" si="25"/>
        <v>NC</v>
      </c>
      <c r="AK48" s="4" t="str">
        <f t="shared" si="26"/>
        <v>NC</v>
      </c>
      <c r="AL48" s="4" t="str">
        <f t="shared" si="27"/>
        <v>NC</v>
      </c>
      <c r="AM48" s="4" t="str">
        <f t="shared" si="28"/>
        <v>NC</v>
      </c>
      <c r="AO48" s="58" t="e">
        <f t="shared" si="29"/>
        <v>#DIV/0!</v>
      </c>
      <c r="AR48" s="69" t="s">
        <v>643</v>
      </c>
      <c r="AS48" s="69" t="s">
        <v>643</v>
      </c>
      <c r="AU48" s="115" t="s">
        <v>1169</v>
      </c>
      <c r="AV48" s="114" t="s">
        <v>1189</v>
      </c>
      <c r="AW48" s="114" t="s">
        <v>1194</v>
      </c>
    </row>
    <row r="49" spans="1:49" s="24" customFormat="1" ht="14.4" customHeight="1" x14ac:dyDescent="0.3">
      <c r="A49" s="123" t="s">
        <v>1702</v>
      </c>
      <c r="B49" s="123" t="s">
        <v>1640</v>
      </c>
      <c r="C49" s="123" t="s">
        <v>1647</v>
      </c>
      <c r="D49" s="123" t="s">
        <v>1579</v>
      </c>
      <c r="E49" s="4" t="s">
        <v>1524</v>
      </c>
      <c r="F49" s="3"/>
      <c r="G49" s="60"/>
      <c r="H49" s="266"/>
      <c r="I49" s="123" t="s">
        <v>1655</v>
      </c>
      <c r="J49" s="73" t="s">
        <v>30</v>
      </c>
      <c r="K49" s="12"/>
      <c r="L49" s="61"/>
      <c r="M49" s="79" t="s">
        <v>609</v>
      </c>
      <c r="N49" s="87" t="s">
        <v>1022</v>
      </c>
      <c r="O49" s="47"/>
      <c r="P49" s="56" t="s">
        <v>596</v>
      </c>
      <c r="Q49" s="80">
        <v>7199</v>
      </c>
      <c r="R49" s="18" t="s">
        <v>30</v>
      </c>
      <c r="S49" s="16" t="s">
        <v>30</v>
      </c>
      <c r="T49" s="20">
        <v>43722</v>
      </c>
      <c r="U49" s="21" t="s">
        <v>30</v>
      </c>
      <c r="V49" s="18" t="s">
        <v>30</v>
      </c>
      <c r="W49" s="18" t="s">
        <v>30</v>
      </c>
      <c r="X49" s="22" t="s">
        <v>30</v>
      </c>
      <c r="Y49" s="52" t="str">
        <f t="shared" si="15"/>
        <v>NC</v>
      </c>
      <c r="Z49" s="18" t="str">
        <f t="shared" si="16"/>
        <v>NC</v>
      </c>
      <c r="AA49" s="18">
        <f t="shared" si="17"/>
        <v>44087</v>
      </c>
      <c r="AB49" s="18" t="str">
        <f t="shared" si="18"/>
        <v>NC</v>
      </c>
      <c r="AC49" s="18" t="str">
        <f t="shared" si="19"/>
        <v>NC</v>
      </c>
      <c r="AD49" s="18" t="str">
        <f t="shared" si="20"/>
        <v>NC</v>
      </c>
      <c r="AE49" s="18" t="str">
        <f t="shared" si="21"/>
        <v>NC</v>
      </c>
      <c r="AF49"/>
      <c r="AG49" s="4" t="str">
        <f t="shared" si="22"/>
        <v>NC</v>
      </c>
      <c r="AH49" s="4" t="str">
        <f t="shared" si="23"/>
        <v>NC</v>
      </c>
      <c r="AI49" s="4">
        <f t="shared" ca="1" si="24"/>
        <v>-1751</v>
      </c>
      <c r="AJ49" s="4" t="str">
        <f t="shared" si="25"/>
        <v>NC</v>
      </c>
      <c r="AK49" s="4" t="str">
        <f t="shared" si="26"/>
        <v>NC</v>
      </c>
      <c r="AL49" s="4" t="str">
        <f t="shared" si="27"/>
        <v>NC</v>
      </c>
      <c r="AM49" s="4" t="str">
        <f t="shared" si="28"/>
        <v>NC</v>
      </c>
      <c r="AO49" s="93" t="e">
        <f t="shared" si="29"/>
        <v>#DIV/0!</v>
      </c>
      <c r="AP49" s="15"/>
      <c r="AQ49"/>
      <c r="AR49" s="69" t="s">
        <v>643</v>
      </c>
      <c r="AS49" s="69" t="s">
        <v>643</v>
      </c>
      <c r="AT49"/>
      <c r="AU49" s="114" t="s">
        <v>1169</v>
      </c>
      <c r="AV49" s="114" t="s">
        <v>1197</v>
      </c>
      <c r="AW49" s="114" t="s">
        <v>1198</v>
      </c>
    </row>
    <row r="50" spans="1:49" ht="14.4" customHeight="1" x14ac:dyDescent="0.3">
      <c r="A50" s="123" t="s">
        <v>1703</v>
      </c>
      <c r="B50" s="123" t="s">
        <v>1640</v>
      </c>
      <c r="C50" s="123" t="s">
        <v>1647</v>
      </c>
      <c r="D50" s="123" t="s">
        <v>1579</v>
      </c>
      <c r="E50" s="4" t="s">
        <v>1524</v>
      </c>
      <c r="F50" s="3"/>
      <c r="G50" s="60"/>
      <c r="H50" s="266"/>
      <c r="I50" s="123" t="s">
        <v>1656</v>
      </c>
      <c r="J50" s="73" t="s">
        <v>30</v>
      </c>
      <c r="K50" s="12"/>
      <c r="L50" s="61"/>
      <c r="M50" s="78">
        <v>44470</v>
      </c>
      <c r="N50" s="87">
        <v>43952</v>
      </c>
      <c r="O50" s="47"/>
      <c r="P50" s="56" t="s">
        <v>596</v>
      </c>
      <c r="Q50" s="80">
        <v>3935</v>
      </c>
      <c r="R50" s="18" t="s">
        <v>30</v>
      </c>
      <c r="S50" s="16" t="s">
        <v>30</v>
      </c>
      <c r="T50" s="20">
        <v>43663</v>
      </c>
      <c r="U50" s="21" t="s">
        <v>30</v>
      </c>
      <c r="V50" s="18" t="s">
        <v>30</v>
      </c>
      <c r="W50" s="18" t="s">
        <v>30</v>
      </c>
      <c r="X50" s="22" t="s">
        <v>30</v>
      </c>
      <c r="Y50" s="52" t="str">
        <f t="shared" si="15"/>
        <v>NC</v>
      </c>
      <c r="Z50" s="18" t="str">
        <f t="shared" si="16"/>
        <v>NC</v>
      </c>
      <c r="AA50" s="18">
        <f t="shared" si="17"/>
        <v>44028</v>
      </c>
      <c r="AB50" s="18" t="str">
        <f t="shared" si="18"/>
        <v>NC</v>
      </c>
      <c r="AC50" s="18" t="str">
        <f t="shared" si="19"/>
        <v>NC</v>
      </c>
      <c r="AD50" s="18" t="str">
        <f t="shared" si="20"/>
        <v>NC</v>
      </c>
      <c r="AE50" s="18" t="str">
        <f t="shared" si="21"/>
        <v>NC</v>
      </c>
      <c r="AG50" s="4" t="str">
        <f t="shared" si="22"/>
        <v>NC</v>
      </c>
      <c r="AH50" s="4" t="str">
        <f t="shared" si="23"/>
        <v>NC</v>
      </c>
      <c r="AI50" s="4">
        <f t="shared" ca="1" si="24"/>
        <v>-1810</v>
      </c>
      <c r="AJ50" s="4" t="str">
        <f t="shared" si="25"/>
        <v>NC</v>
      </c>
      <c r="AK50" s="4" t="str">
        <f t="shared" si="26"/>
        <v>NC</v>
      </c>
      <c r="AL50" s="4" t="str">
        <f t="shared" si="27"/>
        <v>NC</v>
      </c>
      <c r="AM50" s="4" t="str">
        <f t="shared" si="28"/>
        <v>NC</v>
      </c>
      <c r="AN50" s="24"/>
      <c r="AO50" s="46" t="e">
        <f t="shared" si="29"/>
        <v>#DIV/0!</v>
      </c>
      <c r="AP50" s="15"/>
      <c r="AR50" s="69" t="s">
        <v>643</v>
      </c>
      <c r="AS50" s="69" t="s">
        <v>643</v>
      </c>
      <c r="AU50" s="114" t="s">
        <v>1169</v>
      </c>
      <c r="AV50" s="114" t="s">
        <v>1197</v>
      </c>
      <c r="AW50" s="114" t="s">
        <v>1199</v>
      </c>
    </row>
    <row r="51" spans="1:49" s="24" customFormat="1" ht="14.4" customHeight="1" x14ac:dyDescent="0.3">
      <c r="A51" s="123" t="s">
        <v>1704</v>
      </c>
      <c r="B51" s="123" t="s">
        <v>1641</v>
      </c>
      <c r="C51" s="123" t="s">
        <v>1647</v>
      </c>
      <c r="D51" s="123" t="s">
        <v>1579</v>
      </c>
      <c r="E51" s="4" t="s">
        <v>1524</v>
      </c>
      <c r="F51" s="2"/>
      <c r="G51" s="60"/>
      <c r="H51" s="266"/>
      <c r="I51" s="123" t="s">
        <v>1657</v>
      </c>
      <c r="J51" s="73" t="s">
        <v>30</v>
      </c>
      <c r="K51" s="38"/>
      <c r="L51" s="60"/>
      <c r="M51" s="83"/>
      <c r="N51" s="104">
        <v>44166</v>
      </c>
      <c r="O51" s="16"/>
      <c r="P51" s="84" t="s">
        <v>596</v>
      </c>
      <c r="Q51" s="16"/>
      <c r="R51" s="18" t="s">
        <v>30</v>
      </c>
      <c r="S51" s="18" t="s">
        <v>30</v>
      </c>
      <c r="T51" s="20">
        <v>43677</v>
      </c>
      <c r="U51" s="22" t="s">
        <v>30</v>
      </c>
      <c r="V51" s="18" t="s">
        <v>30</v>
      </c>
      <c r="W51" s="18" t="s">
        <v>30</v>
      </c>
      <c r="X51" s="22" t="s">
        <v>30</v>
      </c>
      <c r="Y51" s="52" t="str">
        <f t="shared" si="15"/>
        <v>NC</v>
      </c>
      <c r="Z51" s="18" t="str">
        <f t="shared" si="16"/>
        <v>NC</v>
      </c>
      <c r="AA51" s="18">
        <f t="shared" si="17"/>
        <v>44042</v>
      </c>
      <c r="AB51" s="18" t="str">
        <f t="shared" si="18"/>
        <v>NC</v>
      </c>
      <c r="AC51" s="18" t="str">
        <f t="shared" si="19"/>
        <v>NC</v>
      </c>
      <c r="AD51" s="18" t="str">
        <f t="shared" si="20"/>
        <v>NC</v>
      </c>
      <c r="AE51" s="18" t="str">
        <f t="shared" si="21"/>
        <v>NC</v>
      </c>
      <c r="AG51" s="4" t="str">
        <f t="shared" si="22"/>
        <v>NC</v>
      </c>
      <c r="AH51" s="4" t="str">
        <f t="shared" si="23"/>
        <v>NC</v>
      </c>
      <c r="AI51" s="4">
        <f t="shared" ca="1" si="24"/>
        <v>-1796</v>
      </c>
      <c r="AJ51" s="4" t="str">
        <f t="shared" si="25"/>
        <v>NC</v>
      </c>
      <c r="AK51" s="4" t="str">
        <f t="shared" si="26"/>
        <v>NC</v>
      </c>
      <c r="AL51" s="4" t="str">
        <f t="shared" si="27"/>
        <v>NC</v>
      </c>
      <c r="AM51" s="4" t="str">
        <f t="shared" si="28"/>
        <v>NC</v>
      </c>
      <c r="AO51" s="58" t="e">
        <f t="shared" si="29"/>
        <v>#DIV/0!</v>
      </c>
      <c r="AR51" s="69" t="s">
        <v>643</v>
      </c>
      <c r="AS51" s="69" t="s">
        <v>643</v>
      </c>
      <c r="AU51" s="115" t="s">
        <v>1169</v>
      </c>
      <c r="AV51" s="114" t="s">
        <v>1197</v>
      </c>
      <c r="AW51" s="114" t="s">
        <v>1199</v>
      </c>
    </row>
    <row r="52" spans="1:49" ht="14.4" customHeight="1" x14ac:dyDescent="0.3">
      <c r="A52" s="123" t="s">
        <v>1705</v>
      </c>
      <c r="B52" s="123" t="s">
        <v>1642</v>
      </c>
      <c r="C52" s="123" t="s">
        <v>1647</v>
      </c>
      <c r="D52" s="123" t="s">
        <v>1577</v>
      </c>
      <c r="E52" s="4" t="s">
        <v>1524</v>
      </c>
      <c r="F52" s="2"/>
      <c r="G52" s="60"/>
      <c r="H52" s="242">
        <v>41617</v>
      </c>
      <c r="I52" s="123" t="s">
        <v>1658</v>
      </c>
      <c r="J52" s="73" t="s">
        <v>30</v>
      </c>
      <c r="K52" s="38"/>
      <c r="L52" s="60"/>
      <c r="M52" s="83"/>
      <c r="N52" s="55" t="s">
        <v>1022</v>
      </c>
      <c r="O52" s="16"/>
      <c r="P52" s="84" t="s">
        <v>596</v>
      </c>
      <c r="Q52" s="16"/>
      <c r="R52" s="18" t="s">
        <v>30</v>
      </c>
      <c r="S52" s="18" t="s">
        <v>30</v>
      </c>
      <c r="T52" s="20">
        <v>43787</v>
      </c>
      <c r="U52" s="22" t="s">
        <v>30</v>
      </c>
      <c r="V52" s="18" t="s">
        <v>30</v>
      </c>
      <c r="W52" s="18" t="s">
        <v>30</v>
      </c>
      <c r="X52" s="22" t="s">
        <v>30</v>
      </c>
      <c r="Y52" s="52" t="str">
        <f t="shared" si="15"/>
        <v>NC</v>
      </c>
      <c r="Z52" s="18" t="str">
        <f t="shared" si="16"/>
        <v>NC</v>
      </c>
      <c r="AA52" s="18">
        <f t="shared" si="17"/>
        <v>44152</v>
      </c>
      <c r="AB52" s="18" t="str">
        <f t="shared" si="18"/>
        <v>NC</v>
      </c>
      <c r="AC52" s="18" t="str">
        <f t="shared" si="19"/>
        <v>NC</v>
      </c>
      <c r="AD52" s="18" t="str">
        <f t="shared" si="20"/>
        <v>NC</v>
      </c>
      <c r="AE52" s="18" t="str">
        <f t="shared" si="21"/>
        <v>NC</v>
      </c>
      <c r="AF52" s="24"/>
      <c r="AG52" s="4" t="str">
        <f t="shared" si="22"/>
        <v>NC</v>
      </c>
      <c r="AH52" s="4" t="str">
        <f t="shared" si="23"/>
        <v>NC</v>
      </c>
      <c r="AI52" s="4">
        <f t="shared" ca="1" si="24"/>
        <v>-1686</v>
      </c>
      <c r="AJ52" s="4" t="str">
        <f t="shared" si="25"/>
        <v>NC</v>
      </c>
      <c r="AK52" s="4" t="str">
        <f t="shared" si="26"/>
        <v>NC</v>
      </c>
      <c r="AL52" s="4" t="str">
        <f t="shared" si="27"/>
        <v>NC</v>
      </c>
      <c r="AM52" s="4" t="str">
        <f t="shared" si="28"/>
        <v>NC</v>
      </c>
      <c r="AN52" s="24"/>
      <c r="AO52" s="46" t="e">
        <f t="shared" si="29"/>
        <v>#DIV/0!</v>
      </c>
      <c r="AP52" s="24"/>
      <c r="AQ52" s="24"/>
      <c r="AR52" s="69" t="s">
        <v>643</v>
      </c>
      <c r="AS52" s="69" t="s">
        <v>643</v>
      </c>
      <c r="AT52" s="24"/>
      <c r="AU52" s="115" t="s">
        <v>1169</v>
      </c>
      <c r="AV52" s="114" t="s">
        <v>1197</v>
      </c>
      <c r="AW52" s="114" t="s">
        <v>1198</v>
      </c>
    </row>
    <row r="53" spans="1:49" ht="14.4" customHeight="1" x14ac:dyDescent="0.3">
      <c r="A53" s="123" t="s">
        <v>1706</v>
      </c>
      <c r="B53" s="123" t="s">
        <v>1643</v>
      </c>
      <c r="C53" s="123" t="s">
        <v>1647</v>
      </c>
      <c r="D53" s="123" t="s">
        <v>1577</v>
      </c>
      <c r="E53" s="4" t="s">
        <v>1524</v>
      </c>
      <c r="F53" s="2"/>
      <c r="G53" s="60"/>
      <c r="H53" s="266"/>
      <c r="I53" s="123" t="s">
        <v>1659</v>
      </c>
      <c r="J53" s="73" t="s">
        <v>30</v>
      </c>
      <c r="K53" s="38"/>
      <c r="L53" s="60"/>
      <c r="M53" s="83"/>
      <c r="N53" s="55" t="s">
        <v>1022</v>
      </c>
      <c r="O53" s="16"/>
      <c r="P53" s="84" t="s">
        <v>596</v>
      </c>
      <c r="Q53" s="16"/>
      <c r="R53" s="18" t="s">
        <v>30</v>
      </c>
      <c r="S53" s="18" t="s">
        <v>30</v>
      </c>
      <c r="T53" s="20">
        <v>43768</v>
      </c>
      <c r="U53" s="22" t="s">
        <v>30</v>
      </c>
      <c r="V53" s="18" t="s">
        <v>30</v>
      </c>
      <c r="W53" s="18" t="s">
        <v>30</v>
      </c>
      <c r="X53" s="22" t="s">
        <v>30</v>
      </c>
      <c r="Y53" s="52" t="str">
        <f t="shared" si="15"/>
        <v>NC</v>
      </c>
      <c r="Z53" s="18" t="str">
        <f t="shared" si="16"/>
        <v>NC</v>
      </c>
      <c r="AA53" s="18">
        <f t="shared" si="17"/>
        <v>44133</v>
      </c>
      <c r="AB53" s="18" t="str">
        <f t="shared" si="18"/>
        <v>NC</v>
      </c>
      <c r="AC53" s="18" t="str">
        <f t="shared" si="19"/>
        <v>NC</v>
      </c>
      <c r="AD53" s="18" t="str">
        <f t="shared" si="20"/>
        <v>NC</v>
      </c>
      <c r="AE53" s="18" t="str">
        <f t="shared" si="21"/>
        <v>NC</v>
      </c>
      <c r="AF53" s="24"/>
      <c r="AG53" s="4" t="str">
        <f t="shared" si="22"/>
        <v>NC</v>
      </c>
      <c r="AH53" s="4" t="str">
        <f t="shared" si="23"/>
        <v>NC</v>
      </c>
      <c r="AI53" s="4">
        <f t="shared" ca="1" si="24"/>
        <v>-1705</v>
      </c>
      <c r="AJ53" s="4" t="str">
        <f t="shared" si="25"/>
        <v>NC</v>
      </c>
      <c r="AK53" s="4" t="str">
        <f t="shared" si="26"/>
        <v>NC</v>
      </c>
      <c r="AL53" s="4" t="str">
        <f t="shared" si="27"/>
        <v>NC</v>
      </c>
      <c r="AM53" s="4" t="str">
        <f t="shared" si="28"/>
        <v>NC</v>
      </c>
      <c r="AN53" s="24"/>
      <c r="AO53" s="46" t="e">
        <f t="shared" si="29"/>
        <v>#DIV/0!</v>
      </c>
      <c r="AP53" s="24"/>
      <c r="AQ53" s="24"/>
      <c r="AR53" s="69" t="s">
        <v>643</v>
      </c>
      <c r="AS53" s="69" t="s">
        <v>643</v>
      </c>
      <c r="AU53" s="114" t="s">
        <v>1169</v>
      </c>
      <c r="AV53" s="114" t="s">
        <v>1197</v>
      </c>
      <c r="AW53" s="114" t="s">
        <v>1200</v>
      </c>
    </row>
    <row r="54" spans="1:49" s="54" customFormat="1" ht="14.4" customHeight="1" x14ac:dyDescent="0.3">
      <c r="A54" s="123" t="s">
        <v>1707</v>
      </c>
      <c r="B54" s="123" t="s">
        <v>1644</v>
      </c>
      <c r="C54" s="123" t="s">
        <v>1650</v>
      </c>
      <c r="D54" s="123" t="s">
        <v>1577</v>
      </c>
      <c r="E54" s="4" t="s">
        <v>1524</v>
      </c>
      <c r="F54" s="2"/>
      <c r="G54" s="60"/>
      <c r="H54" s="266"/>
      <c r="I54" s="123" t="s">
        <v>1659</v>
      </c>
      <c r="J54" s="73" t="s">
        <v>30</v>
      </c>
      <c r="K54" s="38"/>
      <c r="L54" s="60"/>
      <c r="M54" s="83"/>
      <c r="N54" s="104">
        <v>43952</v>
      </c>
      <c r="O54" s="16"/>
      <c r="P54" s="84" t="s">
        <v>595</v>
      </c>
      <c r="Q54" s="16"/>
      <c r="R54" s="18" t="s">
        <v>30</v>
      </c>
      <c r="S54" s="18" t="s">
        <v>30</v>
      </c>
      <c r="T54" s="20">
        <v>43724</v>
      </c>
      <c r="U54" s="22" t="s">
        <v>30</v>
      </c>
      <c r="V54" s="18" t="s">
        <v>30</v>
      </c>
      <c r="W54" s="18" t="s">
        <v>30</v>
      </c>
      <c r="X54" s="22" t="s">
        <v>30</v>
      </c>
      <c r="Y54" s="52" t="str">
        <f t="shared" si="15"/>
        <v>NC</v>
      </c>
      <c r="Z54" s="18" t="str">
        <f t="shared" si="16"/>
        <v>NC</v>
      </c>
      <c r="AA54" s="18">
        <f t="shared" si="17"/>
        <v>44089</v>
      </c>
      <c r="AB54" s="18" t="str">
        <f t="shared" si="18"/>
        <v>NC</v>
      </c>
      <c r="AC54" s="18" t="str">
        <f t="shared" si="19"/>
        <v>NC</v>
      </c>
      <c r="AD54" s="18" t="str">
        <f t="shared" si="20"/>
        <v>NC</v>
      </c>
      <c r="AE54" s="18" t="str">
        <f t="shared" si="21"/>
        <v>NC</v>
      </c>
      <c r="AF54" s="24"/>
      <c r="AG54" s="4" t="str">
        <f t="shared" si="22"/>
        <v>NC</v>
      </c>
      <c r="AH54" s="4" t="str">
        <f t="shared" si="23"/>
        <v>NC</v>
      </c>
      <c r="AI54" s="4">
        <f t="shared" ca="1" si="24"/>
        <v>-1749</v>
      </c>
      <c r="AJ54" s="4" t="str">
        <f t="shared" si="25"/>
        <v>NC</v>
      </c>
      <c r="AK54" s="4" t="str">
        <f t="shared" si="26"/>
        <v>NC</v>
      </c>
      <c r="AL54" s="4" t="str">
        <f t="shared" si="27"/>
        <v>NC</v>
      </c>
      <c r="AM54" s="4" t="str">
        <f t="shared" si="28"/>
        <v>NC</v>
      </c>
      <c r="AN54" s="24"/>
      <c r="AO54" s="58" t="e">
        <f t="shared" si="29"/>
        <v>#DIV/0!</v>
      </c>
      <c r="AP54" s="24"/>
      <c r="AQ54" s="24"/>
      <c r="AR54" s="69" t="s">
        <v>643</v>
      </c>
      <c r="AS54" s="69" t="s">
        <v>643</v>
      </c>
      <c r="AT54" s="24"/>
      <c r="AU54" s="115" t="s">
        <v>1169</v>
      </c>
      <c r="AV54" s="114" t="s">
        <v>1197</v>
      </c>
      <c r="AW54" s="114" t="s">
        <v>1201</v>
      </c>
    </row>
    <row r="55" spans="1:49" s="24" customFormat="1" ht="14.4" customHeight="1" x14ac:dyDescent="0.3">
      <c r="A55" s="123" t="s">
        <v>1708</v>
      </c>
      <c r="B55" s="123" t="s">
        <v>1645</v>
      </c>
      <c r="C55" s="123" t="s">
        <v>1647</v>
      </c>
      <c r="D55" s="123" t="s">
        <v>1577</v>
      </c>
      <c r="E55" s="4" t="s">
        <v>1524</v>
      </c>
      <c r="F55" s="2"/>
      <c r="G55" s="60"/>
      <c r="H55" s="266"/>
      <c r="I55" s="123" t="s">
        <v>1660</v>
      </c>
      <c r="J55" s="73" t="s">
        <v>30</v>
      </c>
      <c r="K55" s="13"/>
      <c r="L55" s="62"/>
      <c r="M55" s="78"/>
      <c r="N55" s="98">
        <v>43831</v>
      </c>
      <c r="O55" s="55" t="s">
        <v>1020</v>
      </c>
      <c r="P55" s="56" t="s">
        <v>596</v>
      </c>
      <c r="Q55" s="81">
        <v>2679</v>
      </c>
      <c r="R55" s="18" t="s">
        <v>30</v>
      </c>
      <c r="S55" s="18" t="s">
        <v>30</v>
      </c>
      <c r="T55" s="20">
        <v>43714</v>
      </c>
      <c r="U55" s="22" t="s">
        <v>30</v>
      </c>
      <c r="V55" s="18" t="s">
        <v>30</v>
      </c>
      <c r="W55" s="18" t="s">
        <v>30</v>
      </c>
      <c r="X55" s="22" t="s">
        <v>30</v>
      </c>
      <c r="Y55" s="52" t="str">
        <f t="shared" si="15"/>
        <v>NC</v>
      </c>
      <c r="Z55" s="18" t="str">
        <f t="shared" si="16"/>
        <v>NC</v>
      </c>
      <c r="AA55" s="18">
        <f t="shared" si="17"/>
        <v>44079</v>
      </c>
      <c r="AB55" s="18" t="str">
        <f t="shared" si="18"/>
        <v>NC</v>
      </c>
      <c r="AC55" s="18" t="str">
        <f t="shared" si="19"/>
        <v>NC</v>
      </c>
      <c r="AD55" s="18" t="str">
        <f t="shared" si="20"/>
        <v>NC</v>
      </c>
      <c r="AE55" s="18" t="str">
        <f t="shared" si="21"/>
        <v>NC</v>
      </c>
      <c r="AG55" s="4" t="str">
        <f t="shared" si="22"/>
        <v>NC</v>
      </c>
      <c r="AH55" s="4" t="str">
        <f t="shared" si="23"/>
        <v>NC</v>
      </c>
      <c r="AI55" s="4">
        <f t="shared" ca="1" si="24"/>
        <v>-1759</v>
      </c>
      <c r="AJ55" s="4" t="str">
        <f t="shared" si="25"/>
        <v>NC</v>
      </c>
      <c r="AK55" s="4" t="str">
        <f t="shared" si="26"/>
        <v>NC</v>
      </c>
      <c r="AL55" s="4" t="str">
        <f t="shared" si="27"/>
        <v>NC</v>
      </c>
      <c r="AM55" s="4" t="str">
        <f t="shared" si="28"/>
        <v>NC</v>
      </c>
      <c r="AO55" s="46" t="e">
        <f t="shared" si="29"/>
        <v>#DIV/0!</v>
      </c>
      <c r="AR55" s="69" t="s">
        <v>643</v>
      </c>
      <c r="AS55" s="69" t="s">
        <v>643</v>
      </c>
      <c r="AU55" s="115" t="s">
        <v>1169</v>
      </c>
      <c r="AV55" s="114" t="s">
        <v>1202</v>
      </c>
      <c r="AW55" s="114" t="s">
        <v>1203</v>
      </c>
    </row>
    <row r="56" spans="1:49" s="24" customFormat="1" ht="14.4" customHeight="1" x14ac:dyDescent="0.3">
      <c r="A56" s="123" t="s">
        <v>1709</v>
      </c>
      <c r="B56" s="123" t="s">
        <v>1646</v>
      </c>
      <c r="C56" s="123" t="s">
        <v>1647</v>
      </c>
      <c r="D56" s="123" t="s">
        <v>1577</v>
      </c>
      <c r="E56" s="4" t="s">
        <v>1524</v>
      </c>
      <c r="F56" s="3"/>
      <c r="G56" s="60"/>
      <c r="H56" s="266"/>
      <c r="I56" s="123" t="s">
        <v>1652</v>
      </c>
      <c r="J56" s="73" t="s">
        <v>30</v>
      </c>
      <c r="K56" s="13"/>
      <c r="L56" s="62"/>
      <c r="M56" s="78">
        <v>43983</v>
      </c>
      <c r="N56" s="87">
        <v>43983</v>
      </c>
      <c r="O56" s="47"/>
      <c r="P56" s="56" t="s">
        <v>596</v>
      </c>
      <c r="Q56" s="80">
        <v>5833</v>
      </c>
      <c r="R56" s="18" t="s">
        <v>30</v>
      </c>
      <c r="S56" s="18" t="s">
        <v>30</v>
      </c>
      <c r="T56" s="20">
        <v>43853</v>
      </c>
      <c r="U56" s="21" t="s">
        <v>30</v>
      </c>
      <c r="V56" s="18" t="s">
        <v>30</v>
      </c>
      <c r="W56" s="18" t="s">
        <v>30</v>
      </c>
      <c r="X56" s="22" t="s">
        <v>30</v>
      </c>
      <c r="Y56" s="52" t="str">
        <f t="shared" si="15"/>
        <v>NC</v>
      </c>
      <c r="Z56" s="18" t="str">
        <f t="shared" si="16"/>
        <v>NC</v>
      </c>
      <c r="AA56" s="18">
        <f t="shared" si="17"/>
        <v>44218</v>
      </c>
      <c r="AB56" s="18" t="str">
        <f t="shared" si="18"/>
        <v>NC</v>
      </c>
      <c r="AC56" s="18" t="str">
        <f t="shared" si="19"/>
        <v>NC</v>
      </c>
      <c r="AD56" s="18" t="str">
        <f t="shared" si="20"/>
        <v>NC</v>
      </c>
      <c r="AE56" s="18" t="str">
        <f t="shared" si="21"/>
        <v>NC</v>
      </c>
      <c r="AF56"/>
      <c r="AG56" s="4" t="str">
        <f t="shared" si="22"/>
        <v>NC</v>
      </c>
      <c r="AH56" s="4" t="str">
        <f t="shared" si="23"/>
        <v>NC</v>
      </c>
      <c r="AI56" s="4">
        <f t="shared" ca="1" si="24"/>
        <v>-1620</v>
      </c>
      <c r="AJ56" s="4" t="str">
        <f t="shared" si="25"/>
        <v>NC</v>
      </c>
      <c r="AK56" s="4" t="str">
        <f t="shared" si="26"/>
        <v>NC</v>
      </c>
      <c r="AL56" s="4" t="str">
        <f t="shared" si="27"/>
        <v>NC</v>
      </c>
      <c r="AM56" s="4" t="str">
        <f t="shared" si="28"/>
        <v>NC</v>
      </c>
      <c r="AO56" s="93" t="e">
        <f t="shared" si="29"/>
        <v>#DIV/0!</v>
      </c>
      <c r="AP56" s="15"/>
      <c r="AQ56"/>
      <c r="AR56" s="69" t="s">
        <v>643</v>
      </c>
      <c r="AS56" s="69" t="s">
        <v>643</v>
      </c>
      <c r="AT56"/>
      <c r="AU56" s="114" t="s">
        <v>1169</v>
      </c>
      <c r="AV56" s="114" t="s">
        <v>1202</v>
      </c>
      <c r="AW56" s="114" t="s">
        <v>1203</v>
      </c>
    </row>
    <row r="57" spans="1:49" ht="14.4" customHeight="1" x14ac:dyDescent="0.3">
      <c r="A57" s="3"/>
      <c r="B57" s="2"/>
      <c r="C57" s="3"/>
      <c r="D57" s="4"/>
      <c r="E57" s="4"/>
      <c r="F57" s="3"/>
      <c r="G57" s="60"/>
      <c r="H57" s="60"/>
      <c r="I57" s="60"/>
      <c r="J57" s="73" t="s">
        <v>30</v>
      </c>
      <c r="K57" s="13"/>
      <c r="L57" s="62"/>
      <c r="M57" s="79" t="s">
        <v>609</v>
      </c>
      <c r="N57" s="87">
        <v>43952</v>
      </c>
      <c r="O57" s="47"/>
      <c r="P57" s="56" t="s">
        <v>596</v>
      </c>
      <c r="Q57" s="80">
        <v>7774</v>
      </c>
      <c r="R57" s="18" t="s">
        <v>30</v>
      </c>
      <c r="S57" s="18" t="s">
        <v>30</v>
      </c>
      <c r="T57" s="20">
        <v>43876</v>
      </c>
      <c r="U57" s="21" t="s">
        <v>30</v>
      </c>
      <c r="V57" s="18" t="s">
        <v>30</v>
      </c>
      <c r="W57" s="18" t="s">
        <v>30</v>
      </c>
      <c r="X57" s="22" t="s">
        <v>30</v>
      </c>
      <c r="Y57" s="52" t="str">
        <f t="shared" si="15"/>
        <v>NC</v>
      </c>
      <c r="Z57" s="18" t="str">
        <f t="shared" si="16"/>
        <v>NC</v>
      </c>
      <c r="AA57" s="18">
        <f t="shared" si="17"/>
        <v>44241</v>
      </c>
      <c r="AB57" s="18" t="str">
        <f t="shared" si="18"/>
        <v>NC</v>
      </c>
      <c r="AC57" s="18" t="str">
        <f t="shared" si="19"/>
        <v>NC</v>
      </c>
      <c r="AD57" s="18" t="str">
        <f t="shared" si="20"/>
        <v>NC</v>
      </c>
      <c r="AE57" s="18" t="str">
        <f t="shared" si="21"/>
        <v>NC</v>
      </c>
      <c r="AG57" s="4" t="str">
        <f t="shared" si="22"/>
        <v>NC</v>
      </c>
      <c r="AH57" s="4" t="str">
        <f t="shared" si="23"/>
        <v>NC</v>
      </c>
      <c r="AI57" s="4">
        <f t="shared" ca="1" si="24"/>
        <v>-1597</v>
      </c>
      <c r="AJ57" s="4" t="str">
        <f t="shared" si="25"/>
        <v>NC</v>
      </c>
      <c r="AK57" s="4" t="str">
        <f t="shared" si="26"/>
        <v>NC</v>
      </c>
      <c r="AL57" s="4" t="str">
        <f t="shared" si="27"/>
        <v>NC</v>
      </c>
      <c r="AM57" s="4" t="str">
        <f t="shared" si="28"/>
        <v>NC</v>
      </c>
      <c r="AN57" s="24"/>
      <c r="AO57" s="93" t="e">
        <f t="shared" si="29"/>
        <v>#DIV/0!</v>
      </c>
      <c r="AP57" s="15"/>
      <c r="AR57" s="69" t="s">
        <v>643</v>
      </c>
      <c r="AS57" s="69" t="s">
        <v>643</v>
      </c>
      <c r="AU57" s="114" t="s">
        <v>1169</v>
      </c>
      <c r="AV57" s="114" t="s">
        <v>1204</v>
      </c>
      <c r="AW57" s="114" t="s">
        <v>1205</v>
      </c>
    </row>
    <row r="58" spans="1:49" ht="14.4" customHeight="1" x14ac:dyDescent="0.3">
      <c r="A58" s="123" t="s">
        <v>1727</v>
      </c>
      <c r="B58" s="123" t="s">
        <v>1710</v>
      </c>
      <c r="C58" s="123" t="s">
        <v>1715</v>
      </c>
      <c r="D58" s="123" t="s">
        <v>1577</v>
      </c>
      <c r="E58" s="123" t="s">
        <v>1725</v>
      </c>
      <c r="F58" s="2"/>
      <c r="G58" s="60"/>
      <c r="H58" s="60"/>
      <c r="I58" s="60"/>
      <c r="J58" s="60" t="s">
        <v>30</v>
      </c>
      <c r="K58" s="43"/>
      <c r="L58" s="63"/>
      <c r="M58" s="83"/>
      <c r="N58" s="77" t="s">
        <v>1022</v>
      </c>
      <c r="O58" s="84"/>
      <c r="P58" s="84" t="s">
        <v>596</v>
      </c>
      <c r="Q58" s="84"/>
      <c r="R58" s="18" t="s">
        <v>30</v>
      </c>
      <c r="S58" s="18" t="s">
        <v>30</v>
      </c>
      <c r="T58" s="20">
        <v>43864</v>
      </c>
      <c r="U58" s="21" t="s">
        <v>30</v>
      </c>
      <c r="V58" s="18" t="s">
        <v>30</v>
      </c>
      <c r="W58" s="18" t="s">
        <v>30</v>
      </c>
      <c r="X58" s="22" t="s">
        <v>30</v>
      </c>
      <c r="Y58" s="52" t="str">
        <f t="shared" si="15"/>
        <v>NC</v>
      </c>
      <c r="Z58" s="18" t="str">
        <f t="shared" si="16"/>
        <v>NC</v>
      </c>
      <c r="AA58" s="18">
        <f t="shared" si="17"/>
        <v>44229</v>
      </c>
      <c r="AB58" s="18" t="str">
        <f t="shared" si="18"/>
        <v>NC</v>
      </c>
      <c r="AC58" s="18" t="str">
        <f t="shared" si="19"/>
        <v>NC</v>
      </c>
      <c r="AD58" s="18" t="str">
        <f t="shared" si="20"/>
        <v>NC</v>
      </c>
      <c r="AE58" s="18" t="str">
        <f t="shared" si="21"/>
        <v>NC</v>
      </c>
      <c r="AF58" s="24"/>
      <c r="AG58" s="4" t="str">
        <f t="shared" si="22"/>
        <v>NC</v>
      </c>
      <c r="AH58" s="4" t="str">
        <f t="shared" si="23"/>
        <v>NC</v>
      </c>
      <c r="AI58" s="4">
        <f t="shared" ca="1" si="24"/>
        <v>-1609</v>
      </c>
      <c r="AJ58" s="4" t="str">
        <f t="shared" si="25"/>
        <v>NC</v>
      </c>
      <c r="AK58" s="4" t="str">
        <f t="shared" si="26"/>
        <v>NC</v>
      </c>
      <c r="AL58" s="4" t="str">
        <f t="shared" si="27"/>
        <v>NC</v>
      </c>
      <c r="AM58" s="4" t="str">
        <f t="shared" si="28"/>
        <v>NC</v>
      </c>
      <c r="AN58" s="24"/>
      <c r="AO58" s="93" t="e">
        <f t="shared" si="29"/>
        <v>#DIV/0!</v>
      </c>
      <c r="AP58" s="48"/>
      <c r="AQ58" s="24"/>
      <c r="AR58" s="69" t="s">
        <v>643</v>
      </c>
      <c r="AS58" s="69" t="s">
        <v>643</v>
      </c>
      <c r="AT58" s="24"/>
      <c r="AU58" s="115" t="s">
        <v>1169</v>
      </c>
      <c r="AV58" s="114" t="s">
        <v>1204</v>
      </c>
      <c r="AW58" s="114" t="s">
        <v>1205</v>
      </c>
    </row>
    <row r="59" spans="1:49" ht="14.4" customHeight="1" x14ac:dyDescent="0.3">
      <c r="A59" s="123" t="s">
        <v>1728</v>
      </c>
      <c r="B59" s="123" t="s">
        <v>1710</v>
      </c>
      <c r="C59" s="123" t="s">
        <v>1715</v>
      </c>
      <c r="D59" s="123" t="s">
        <v>1577</v>
      </c>
      <c r="E59" s="123" t="s">
        <v>1725</v>
      </c>
      <c r="F59" s="3"/>
      <c r="G59" s="105"/>
      <c r="H59" s="105"/>
      <c r="I59" s="105"/>
      <c r="J59" s="73" t="s">
        <v>30</v>
      </c>
      <c r="K59" s="13"/>
      <c r="L59" s="62"/>
      <c r="M59" s="78">
        <v>44409</v>
      </c>
      <c r="N59" s="87">
        <v>43952</v>
      </c>
      <c r="O59" s="47"/>
      <c r="P59" s="56" t="s">
        <v>596</v>
      </c>
      <c r="Q59" s="80">
        <v>4960</v>
      </c>
      <c r="R59" s="18" t="s">
        <v>30</v>
      </c>
      <c r="S59" s="18" t="s">
        <v>30</v>
      </c>
      <c r="T59" s="20">
        <v>43670</v>
      </c>
      <c r="U59" s="21" t="s">
        <v>30</v>
      </c>
      <c r="V59" s="18" t="s">
        <v>30</v>
      </c>
      <c r="W59" s="18" t="s">
        <v>30</v>
      </c>
      <c r="X59" s="22" t="s">
        <v>30</v>
      </c>
      <c r="Y59" s="52" t="str">
        <f t="shared" si="15"/>
        <v>NC</v>
      </c>
      <c r="Z59" s="18" t="str">
        <f t="shared" si="16"/>
        <v>NC</v>
      </c>
      <c r="AA59" s="18">
        <f t="shared" si="17"/>
        <v>44035</v>
      </c>
      <c r="AB59" s="18" t="str">
        <f t="shared" si="18"/>
        <v>NC</v>
      </c>
      <c r="AC59" s="18" t="str">
        <f t="shared" si="19"/>
        <v>NC</v>
      </c>
      <c r="AD59" s="18" t="str">
        <f t="shared" si="20"/>
        <v>NC</v>
      </c>
      <c r="AE59" s="18" t="str">
        <f t="shared" si="21"/>
        <v>NC</v>
      </c>
      <c r="AG59" s="4" t="str">
        <f t="shared" si="22"/>
        <v>NC</v>
      </c>
      <c r="AH59" s="4" t="str">
        <f t="shared" si="23"/>
        <v>NC</v>
      </c>
      <c r="AI59" s="4">
        <f t="shared" ca="1" si="24"/>
        <v>-1803</v>
      </c>
      <c r="AJ59" s="4" t="str">
        <f t="shared" si="25"/>
        <v>NC</v>
      </c>
      <c r="AK59" s="4" t="str">
        <f t="shared" si="26"/>
        <v>NC</v>
      </c>
      <c r="AL59" s="4" t="str">
        <f t="shared" si="27"/>
        <v>NC</v>
      </c>
      <c r="AM59" s="4" t="str">
        <f t="shared" si="28"/>
        <v>NC</v>
      </c>
      <c r="AN59" s="24"/>
      <c r="AO59" s="46" t="e">
        <f t="shared" si="29"/>
        <v>#DIV/0!</v>
      </c>
      <c r="AP59" s="15"/>
      <c r="AR59" s="69" t="s">
        <v>643</v>
      </c>
      <c r="AS59" s="69" t="s">
        <v>643</v>
      </c>
      <c r="AU59" s="114" t="s">
        <v>1169</v>
      </c>
      <c r="AV59" s="114" t="s">
        <v>1204</v>
      </c>
      <c r="AW59" s="114" t="s">
        <v>1206</v>
      </c>
    </row>
    <row r="60" spans="1:49" ht="14.4" customHeight="1" x14ac:dyDescent="0.3">
      <c r="A60" s="123" t="s">
        <v>1729</v>
      </c>
      <c r="B60" s="123" t="s">
        <v>1528</v>
      </c>
      <c r="C60" s="123" t="s">
        <v>1715</v>
      </c>
      <c r="D60" s="123" t="s">
        <v>1577</v>
      </c>
      <c r="E60" s="123" t="s">
        <v>1725</v>
      </c>
      <c r="F60" s="3"/>
      <c r="J60" s="73" t="s">
        <v>30</v>
      </c>
      <c r="K60" s="13"/>
      <c r="L60" s="63"/>
      <c r="M60" s="78">
        <v>44136</v>
      </c>
      <c r="N60" s="87">
        <v>44166</v>
      </c>
      <c r="O60" s="38"/>
      <c r="P60" s="56" t="s">
        <v>596</v>
      </c>
      <c r="Q60" s="81">
        <v>5946</v>
      </c>
      <c r="R60" s="18" t="s">
        <v>30</v>
      </c>
      <c r="S60" s="18" t="s">
        <v>30</v>
      </c>
      <c r="T60" s="20">
        <v>43696</v>
      </c>
      <c r="U60" s="21" t="s">
        <v>30</v>
      </c>
      <c r="V60" s="18" t="s">
        <v>30</v>
      </c>
      <c r="W60" s="18" t="s">
        <v>30</v>
      </c>
      <c r="X60" s="22" t="s">
        <v>30</v>
      </c>
      <c r="Y60" s="52" t="str">
        <f t="shared" si="15"/>
        <v>NC</v>
      </c>
      <c r="Z60" s="18" t="str">
        <f t="shared" si="16"/>
        <v>NC</v>
      </c>
      <c r="AA60" s="18">
        <f t="shared" si="17"/>
        <v>44061</v>
      </c>
      <c r="AB60" s="18" t="str">
        <f t="shared" si="18"/>
        <v>NC</v>
      </c>
      <c r="AC60" s="18" t="str">
        <f t="shared" si="19"/>
        <v>NC</v>
      </c>
      <c r="AD60" s="18" t="str">
        <f t="shared" si="20"/>
        <v>NC</v>
      </c>
      <c r="AE60" s="18" t="str">
        <f t="shared" si="21"/>
        <v>NC</v>
      </c>
      <c r="AG60" s="4" t="str">
        <f t="shared" si="22"/>
        <v>NC</v>
      </c>
      <c r="AH60" s="4" t="str">
        <f t="shared" si="23"/>
        <v>NC</v>
      </c>
      <c r="AI60" s="4">
        <f t="shared" ca="1" si="24"/>
        <v>-1777</v>
      </c>
      <c r="AJ60" s="4" t="str">
        <f t="shared" si="25"/>
        <v>NC</v>
      </c>
      <c r="AK60" s="4" t="str">
        <f t="shared" si="26"/>
        <v>NC</v>
      </c>
      <c r="AL60" s="4" t="str">
        <f t="shared" si="27"/>
        <v>NC</v>
      </c>
      <c r="AM60" s="4" t="str">
        <f t="shared" si="28"/>
        <v>NC</v>
      </c>
      <c r="AN60" s="24"/>
      <c r="AO60" s="46" t="e">
        <f t="shared" si="29"/>
        <v>#DIV/0!</v>
      </c>
      <c r="AP60" s="15"/>
      <c r="AR60" s="69" t="s">
        <v>643</v>
      </c>
      <c r="AS60" s="69" t="s">
        <v>643</v>
      </c>
      <c r="AT60" s="54"/>
      <c r="AU60" s="114" t="s">
        <v>1169</v>
      </c>
      <c r="AV60" s="114" t="s">
        <v>1204</v>
      </c>
      <c r="AW60" s="114" t="s">
        <v>1206</v>
      </c>
    </row>
    <row r="61" spans="1:49" s="124" customFormat="1" ht="14.4" customHeight="1" x14ac:dyDescent="0.3">
      <c r="A61" s="123" t="s">
        <v>1730</v>
      </c>
      <c r="B61" s="123" t="s">
        <v>1528</v>
      </c>
      <c r="C61" s="123" t="s">
        <v>1715</v>
      </c>
      <c r="D61" s="123" t="s">
        <v>1577</v>
      </c>
      <c r="E61" s="123" t="s">
        <v>1725</v>
      </c>
      <c r="F61" s="117"/>
      <c r="G61" s="120"/>
      <c r="H61" s="120"/>
      <c r="I61" s="120"/>
      <c r="J61" s="120" t="s">
        <v>30</v>
      </c>
      <c r="K61" s="130"/>
      <c r="L61" s="131"/>
      <c r="M61" s="132"/>
      <c r="N61" s="133"/>
      <c r="O61" s="134"/>
      <c r="P61" s="135" t="s">
        <v>595</v>
      </c>
      <c r="Q61" s="136"/>
      <c r="R61" s="57" t="s">
        <v>30</v>
      </c>
      <c r="S61" s="57" t="s">
        <v>30</v>
      </c>
      <c r="T61" s="57" t="s">
        <v>30</v>
      </c>
      <c r="U61" s="118" t="s">
        <v>30</v>
      </c>
      <c r="V61" s="57" t="s">
        <v>30</v>
      </c>
      <c r="W61" s="57" t="s">
        <v>30</v>
      </c>
      <c r="X61" s="34" t="s">
        <v>30</v>
      </c>
      <c r="Y61" s="137" t="str">
        <f t="shared" si="15"/>
        <v>NC</v>
      </c>
      <c r="Z61" s="57" t="str">
        <f t="shared" si="16"/>
        <v>NC</v>
      </c>
      <c r="AA61" s="57" t="str">
        <f t="shared" si="17"/>
        <v>NC</v>
      </c>
      <c r="AB61" s="57" t="str">
        <f t="shared" si="18"/>
        <v>NC</v>
      </c>
      <c r="AC61" s="57" t="str">
        <f t="shared" si="19"/>
        <v>NC</v>
      </c>
      <c r="AD61" s="57" t="str">
        <f t="shared" si="20"/>
        <v>NC</v>
      </c>
      <c r="AE61" s="57" t="str">
        <f t="shared" si="21"/>
        <v>NC</v>
      </c>
      <c r="AF61" s="138"/>
      <c r="AG61" s="123" t="str">
        <f t="shared" si="22"/>
        <v>NC</v>
      </c>
      <c r="AH61" s="123" t="str">
        <f t="shared" si="23"/>
        <v>NC</v>
      </c>
      <c r="AI61" s="123" t="str">
        <f t="shared" si="24"/>
        <v>NC</v>
      </c>
      <c r="AJ61" s="123" t="str">
        <f t="shared" si="25"/>
        <v>NC</v>
      </c>
      <c r="AK61" s="123" t="str">
        <f t="shared" si="26"/>
        <v>NC</v>
      </c>
      <c r="AL61" s="123" t="str">
        <f t="shared" si="27"/>
        <v>NC</v>
      </c>
      <c r="AM61" s="123" t="str">
        <f t="shared" si="28"/>
        <v>NC</v>
      </c>
      <c r="AN61" s="138"/>
      <c r="AO61" s="139" t="e">
        <f t="shared" si="29"/>
        <v>#DIV/0!</v>
      </c>
      <c r="AP61" s="140"/>
      <c r="AQ61" s="138"/>
      <c r="AR61" s="141" t="s">
        <v>643</v>
      </c>
      <c r="AS61" s="141" t="s">
        <v>643</v>
      </c>
      <c r="AT61" s="138"/>
      <c r="AU61" s="142" t="s">
        <v>1405</v>
      </c>
      <c r="AV61" s="143" t="s">
        <v>777</v>
      </c>
      <c r="AW61" s="143" t="s">
        <v>1406</v>
      </c>
    </row>
    <row r="62" spans="1:49" s="124" customFormat="1" ht="14.4" customHeight="1" x14ac:dyDescent="0.3">
      <c r="A62" s="123" t="s">
        <v>1731</v>
      </c>
      <c r="B62" s="123" t="s">
        <v>1529</v>
      </c>
      <c r="C62" s="123" t="s">
        <v>1716</v>
      </c>
      <c r="D62" s="123" t="s">
        <v>1577</v>
      </c>
      <c r="E62" s="123" t="s">
        <v>1725</v>
      </c>
      <c r="F62" s="117"/>
      <c r="G62" s="99"/>
      <c r="H62" s="99"/>
      <c r="I62" s="99"/>
      <c r="J62" s="144">
        <v>43830</v>
      </c>
      <c r="K62" s="145"/>
      <c r="L62" s="146"/>
      <c r="M62" s="147" t="s">
        <v>609</v>
      </c>
      <c r="N62" s="133">
        <v>43983</v>
      </c>
      <c r="O62" s="148"/>
      <c r="P62" s="149" t="s">
        <v>596</v>
      </c>
      <c r="Q62" s="150"/>
      <c r="R62" s="57">
        <v>43551</v>
      </c>
      <c r="S62" s="116" t="s">
        <v>30</v>
      </c>
      <c r="T62" s="116" t="s">
        <v>30</v>
      </c>
      <c r="U62" s="34" t="s">
        <v>30</v>
      </c>
      <c r="V62" s="57" t="s">
        <v>30</v>
      </c>
      <c r="W62" s="57" t="s">
        <v>30</v>
      </c>
      <c r="X62" s="34" t="s">
        <v>30</v>
      </c>
      <c r="Y62" s="137">
        <f t="shared" si="15"/>
        <v>43916</v>
      </c>
      <c r="Z62" s="57" t="str">
        <f t="shared" si="16"/>
        <v>NC</v>
      </c>
      <c r="AA62" s="57" t="str">
        <f t="shared" si="17"/>
        <v>NC</v>
      </c>
      <c r="AB62" s="57" t="str">
        <f t="shared" si="18"/>
        <v>NC</v>
      </c>
      <c r="AC62" s="57" t="str">
        <f t="shared" si="19"/>
        <v>NC</v>
      </c>
      <c r="AD62" s="57" t="str">
        <f t="shared" si="20"/>
        <v>NC</v>
      </c>
      <c r="AE62" s="57" t="str">
        <f t="shared" si="21"/>
        <v>NC</v>
      </c>
      <c r="AG62" s="123">
        <f t="shared" ca="1" si="22"/>
        <v>-1922</v>
      </c>
      <c r="AH62" s="123" t="str">
        <f t="shared" si="23"/>
        <v>NC</v>
      </c>
      <c r="AI62" s="123" t="str">
        <f t="shared" si="24"/>
        <v>NC</v>
      </c>
      <c r="AJ62" s="123" t="str">
        <f t="shared" si="25"/>
        <v>NC</v>
      </c>
      <c r="AK62" s="123" t="str">
        <f t="shared" si="26"/>
        <v>NC</v>
      </c>
      <c r="AL62" s="123" t="str">
        <f t="shared" si="27"/>
        <v>NC</v>
      </c>
      <c r="AM62" s="123" t="str">
        <f t="shared" si="28"/>
        <v>NC</v>
      </c>
      <c r="AN62" s="138"/>
      <c r="AO62" s="151" t="e">
        <f t="shared" si="29"/>
        <v>#DIV/0!</v>
      </c>
      <c r="AP62" s="152"/>
      <c r="AR62" s="124" t="s">
        <v>469</v>
      </c>
      <c r="AS62" s="141" t="s">
        <v>643</v>
      </c>
      <c r="AT62" s="138" t="s">
        <v>603</v>
      </c>
      <c r="AU62" s="142" t="s">
        <v>1208</v>
      </c>
      <c r="AV62" s="143" t="s">
        <v>1209</v>
      </c>
      <c r="AW62" s="143" t="s">
        <v>1210</v>
      </c>
    </row>
    <row r="63" spans="1:49" s="124" customFormat="1" ht="14.4" customHeight="1" x14ac:dyDescent="0.3">
      <c r="A63" s="123" t="s">
        <v>1732</v>
      </c>
      <c r="B63" s="123" t="s">
        <v>1711</v>
      </c>
      <c r="C63" s="123" t="s">
        <v>1717</v>
      </c>
      <c r="D63" s="123" t="s">
        <v>1577</v>
      </c>
      <c r="E63" s="123" t="s">
        <v>1725</v>
      </c>
      <c r="F63" s="117"/>
      <c r="G63" s="99"/>
      <c r="H63" s="99"/>
      <c r="I63" s="99"/>
      <c r="J63" s="144">
        <v>43830</v>
      </c>
      <c r="K63" s="145"/>
      <c r="L63" s="146"/>
      <c r="M63" s="147" t="s">
        <v>609</v>
      </c>
      <c r="N63" s="133">
        <v>43983</v>
      </c>
      <c r="O63" s="148"/>
      <c r="P63" s="149" t="s">
        <v>596</v>
      </c>
      <c r="Q63" s="150"/>
      <c r="R63" s="57">
        <v>43853</v>
      </c>
      <c r="S63" s="57" t="s">
        <v>30</v>
      </c>
      <c r="T63" s="57" t="s">
        <v>30</v>
      </c>
      <c r="U63" s="34" t="s">
        <v>30</v>
      </c>
      <c r="V63" s="57" t="s">
        <v>30</v>
      </c>
      <c r="W63" s="57" t="s">
        <v>30</v>
      </c>
      <c r="X63" s="34" t="s">
        <v>30</v>
      </c>
      <c r="Y63" s="137">
        <f t="shared" si="15"/>
        <v>44218</v>
      </c>
      <c r="Z63" s="57" t="str">
        <f t="shared" si="16"/>
        <v>NC</v>
      </c>
      <c r="AA63" s="57" t="str">
        <f t="shared" si="17"/>
        <v>NC</v>
      </c>
      <c r="AB63" s="57" t="str">
        <f t="shared" si="18"/>
        <v>NC</v>
      </c>
      <c r="AC63" s="57" t="str">
        <f t="shared" si="19"/>
        <v>NC</v>
      </c>
      <c r="AD63" s="57" t="str">
        <f t="shared" si="20"/>
        <v>NC</v>
      </c>
      <c r="AE63" s="57" t="str">
        <f t="shared" si="21"/>
        <v>NC</v>
      </c>
      <c r="AG63" s="123">
        <f t="shared" ca="1" si="22"/>
        <v>-1620</v>
      </c>
      <c r="AH63" s="123" t="str">
        <f t="shared" si="23"/>
        <v>NC</v>
      </c>
      <c r="AI63" s="123" t="str">
        <f t="shared" si="24"/>
        <v>NC</v>
      </c>
      <c r="AJ63" s="123" t="str">
        <f t="shared" si="25"/>
        <v>NC</v>
      </c>
      <c r="AK63" s="123" t="str">
        <f t="shared" si="26"/>
        <v>NC</v>
      </c>
      <c r="AL63" s="123" t="str">
        <f t="shared" si="27"/>
        <v>NC</v>
      </c>
      <c r="AM63" s="123" t="str">
        <f t="shared" si="28"/>
        <v>NC</v>
      </c>
      <c r="AN63" s="138"/>
      <c r="AO63" s="151" t="e">
        <f t="shared" si="29"/>
        <v>#DIV/0!</v>
      </c>
      <c r="AP63" s="152"/>
      <c r="AR63" s="124" t="s">
        <v>469</v>
      </c>
      <c r="AS63" s="141" t="s">
        <v>643</v>
      </c>
      <c r="AT63" s="124" t="s">
        <v>604</v>
      </c>
      <c r="AU63" s="143" t="s">
        <v>1208</v>
      </c>
      <c r="AV63" s="143" t="s">
        <v>827</v>
      </c>
      <c r="AW63" s="143" t="s">
        <v>1228</v>
      </c>
    </row>
    <row r="64" spans="1:49" s="124" customFormat="1" ht="14.4" customHeight="1" x14ac:dyDescent="0.3">
      <c r="A64" s="123" t="s">
        <v>1733</v>
      </c>
      <c r="B64" s="123" t="s">
        <v>1637</v>
      </c>
      <c r="C64" s="123" t="s">
        <v>1302</v>
      </c>
      <c r="D64" s="123" t="s">
        <v>1577</v>
      </c>
      <c r="E64" s="123" t="s">
        <v>1725</v>
      </c>
      <c r="F64" s="117"/>
      <c r="G64" s="99"/>
      <c r="H64" s="99"/>
      <c r="I64" s="99"/>
      <c r="J64" s="144">
        <v>43830</v>
      </c>
      <c r="K64" s="145"/>
      <c r="L64" s="146"/>
      <c r="M64" s="147" t="s">
        <v>609</v>
      </c>
      <c r="N64" s="133">
        <v>44166</v>
      </c>
      <c r="O64" s="148"/>
      <c r="P64" s="149" t="s">
        <v>596</v>
      </c>
      <c r="Q64" s="150">
        <v>105378</v>
      </c>
      <c r="R64" s="57">
        <v>43889</v>
      </c>
      <c r="S64" s="57" t="s">
        <v>30</v>
      </c>
      <c r="T64" s="57" t="s">
        <v>30</v>
      </c>
      <c r="U64" s="34" t="s">
        <v>30</v>
      </c>
      <c r="V64" s="57" t="s">
        <v>30</v>
      </c>
      <c r="W64" s="57" t="s">
        <v>30</v>
      </c>
      <c r="X64" s="34" t="s">
        <v>30</v>
      </c>
      <c r="Y64" s="137">
        <f t="shared" si="15"/>
        <v>44254</v>
      </c>
      <c r="Z64" s="57" t="str">
        <f t="shared" si="16"/>
        <v>NC</v>
      </c>
      <c r="AA64" s="57" t="str">
        <f t="shared" si="17"/>
        <v>NC</v>
      </c>
      <c r="AB64" s="57" t="str">
        <f t="shared" si="18"/>
        <v>NC</v>
      </c>
      <c r="AC64" s="57" t="str">
        <f t="shared" si="19"/>
        <v>NC</v>
      </c>
      <c r="AD64" s="57" t="str">
        <f t="shared" si="20"/>
        <v>NC</v>
      </c>
      <c r="AE64" s="57" t="str">
        <f t="shared" si="21"/>
        <v>NC</v>
      </c>
      <c r="AG64" s="123">
        <f t="shared" ca="1" si="22"/>
        <v>-1584</v>
      </c>
      <c r="AH64" s="123" t="str">
        <f t="shared" si="23"/>
        <v>NC</v>
      </c>
      <c r="AI64" s="123" t="str">
        <f t="shared" si="24"/>
        <v>NC</v>
      </c>
      <c r="AJ64" s="123" t="str">
        <f t="shared" si="25"/>
        <v>NC</v>
      </c>
      <c r="AK64" s="123" t="str">
        <f t="shared" si="26"/>
        <v>NC</v>
      </c>
      <c r="AL64" s="123" t="str">
        <f t="shared" si="27"/>
        <v>NC</v>
      </c>
      <c r="AM64" s="123" t="str">
        <f t="shared" si="28"/>
        <v>NC</v>
      </c>
      <c r="AN64" s="138"/>
      <c r="AO64" s="151" t="e">
        <f t="shared" si="29"/>
        <v>#DIV/0!</v>
      </c>
      <c r="AP64" s="152"/>
      <c r="AR64" s="138" t="s">
        <v>469</v>
      </c>
      <c r="AS64" s="141" t="s">
        <v>643</v>
      </c>
      <c r="AT64" s="124" t="s">
        <v>743</v>
      </c>
      <c r="AU64" s="143" t="s">
        <v>1208</v>
      </c>
      <c r="AV64" s="143" t="s">
        <v>827</v>
      </c>
      <c r="AW64" s="143" t="s">
        <v>1229</v>
      </c>
    </row>
    <row r="65" spans="1:49" s="124" customFormat="1" ht="14.4" customHeight="1" x14ac:dyDescent="0.3">
      <c r="A65" s="123" t="s">
        <v>1734</v>
      </c>
      <c r="B65" s="123" t="s">
        <v>1530</v>
      </c>
      <c r="C65" s="123" t="s">
        <v>1718</v>
      </c>
      <c r="D65" s="123" t="s">
        <v>1577</v>
      </c>
      <c r="E65" s="123" t="s">
        <v>1725</v>
      </c>
      <c r="F65" s="117"/>
      <c r="G65" s="99"/>
      <c r="H65" s="99"/>
      <c r="I65" s="99"/>
      <c r="J65" s="144">
        <v>43830</v>
      </c>
      <c r="K65" s="145"/>
      <c r="L65" s="146"/>
      <c r="M65" s="147" t="s">
        <v>609</v>
      </c>
      <c r="N65" s="133">
        <v>43952</v>
      </c>
      <c r="O65" s="148"/>
      <c r="P65" s="149" t="s">
        <v>596</v>
      </c>
      <c r="Q65" s="150"/>
      <c r="R65" s="57">
        <v>43847</v>
      </c>
      <c r="S65" s="57" t="s">
        <v>30</v>
      </c>
      <c r="T65" s="57" t="s">
        <v>30</v>
      </c>
      <c r="U65" s="34" t="s">
        <v>30</v>
      </c>
      <c r="V65" s="57" t="s">
        <v>30</v>
      </c>
      <c r="W65" s="57" t="s">
        <v>30</v>
      </c>
      <c r="X65" s="57" t="s">
        <v>30</v>
      </c>
      <c r="Y65" s="137">
        <f t="shared" si="15"/>
        <v>44212</v>
      </c>
      <c r="Z65" s="57" t="str">
        <f t="shared" si="16"/>
        <v>NC</v>
      </c>
      <c r="AA65" s="57" t="str">
        <f t="shared" si="17"/>
        <v>NC</v>
      </c>
      <c r="AB65" s="57" t="str">
        <f t="shared" si="18"/>
        <v>NC</v>
      </c>
      <c r="AC65" s="57" t="str">
        <f t="shared" si="19"/>
        <v>NC</v>
      </c>
      <c r="AD65" s="57" t="str">
        <f t="shared" si="20"/>
        <v>NC</v>
      </c>
      <c r="AE65" s="57" t="str">
        <f t="shared" si="21"/>
        <v>NC</v>
      </c>
      <c r="AG65" s="123">
        <f t="shared" ca="1" si="22"/>
        <v>-1626</v>
      </c>
      <c r="AH65" s="123" t="str">
        <f t="shared" si="23"/>
        <v>NC</v>
      </c>
      <c r="AI65" s="123" t="str">
        <f t="shared" si="24"/>
        <v>NC</v>
      </c>
      <c r="AJ65" s="123" t="str">
        <f t="shared" si="25"/>
        <v>NC</v>
      </c>
      <c r="AK65" s="123" t="str">
        <f t="shared" si="26"/>
        <v>NC</v>
      </c>
      <c r="AL65" s="123" t="str">
        <f t="shared" si="27"/>
        <v>NC</v>
      </c>
      <c r="AM65" s="123" t="str">
        <f t="shared" si="28"/>
        <v>NC</v>
      </c>
      <c r="AN65" s="138"/>
      <c r="AO65" s="151" t="e">
        <f t="shared" si="29"/>
        <v>#DIV/0!</v>
      </c>
      <c r="AP65" s="152"/>
      <c r="AR65" s="138" t="s">
        <v>469</v>
      </c>
      <c r="AS65" s="141" t="s">
        <v>643</v>
      </c>
      <c r="AT65" s="124" t="s">
        <v>753</v>
      </c>
      <c r="AU65" s="143" t="s">
        <v>1208</v>
      </c>
      <c r="AV65" s="143" t="s">
        <v>827</v>
      </c>
      <c r="AW65" s="143" t="s">
        <v>1230</v>
      </c>
    </row>
    <row r="66" spans="1:49" s="124" customFormat="1" ht="14.4" customHeight="1" x14ac:dyDescent="0.3">
      <c r="A66" s="123" t="s">
        <v>1735</v>
      </c>
      <c r="B66" s="123" t="s">
        <v>1531</v>
      </c>
      <c r="C66" s="123"/>
      <c r="D66" s="123" t="s">
        <v>1577</v>
      </c>
      <c r="E66" s="123" t="s">
        <v>1725</v>
      </c>
      <c r="F66" s="117"/>
      <c r="G66" s="99"/>
      <c r="H66" s="99"/>
      <c r="I66" s="99"/>
      <c r="J66" s="144">
        <v>43830</v>
      </c>
      <c r="K66" s="153"/>
      <c r="L66" s="146"/>
      <c r="M66" s="154">
        <v>43647</v>
      </c>
      <c r="N66" s="133">
        <v>44166</v>
      </c>
      <c r="O66" s="148"/>
      <c r="P66" s="149" t="s">
        <v>596</v>
      </c>
      <c r="Q66" s="150"/>
      <c r="R66" s="57">
        <v>43672</v>
      </c>
      <c r="S66" s="57" t="s">
        <v>30</v>
      </c>
      <c r="T66" s="57" t="s">
        <v>30</v>
      </c>
      <c r="U66" s="34" t="s">
        <v>30</v>
      </c>
      <c r="V66" s="57" t="s">
        <v>30</v>
      </c>
      <c r="W66" s="57" t="s">
        <v>30</v>
      </c>
      <c r="X66" s="57" t="s">
        <v>30</v>
      </c>
      <c r="Y66" s="137">
        <f t="shared" si="15"/>
        <v>44037</v>
      </c>
      <c r="Z66" s="57" t="str">
        <f t="shared" si="16"/>
        <v>NC</v>
      </c>
      <c r="AA66" s="57" t="str">
        <f t="shared" si="17"/>
        <v>NC</v>
      </c>
      <c r="AB66" s="57" t="str">
        <f t="shared" si="18"/>
        <v>NC</v>
      </c>
      <c r="AC66" s="57" t="str">
        <f t="shared" si="19"/>
        <v>NC</v>
      </c>
      <c r="AD66" s="57" t="str">
        <f t="shared" si="20"/>
        <v>NC</v>
      </c>
      <c r="AE66" s="57" t="str">
        <f t="shared" si="21"/>
        <v>NC</v>
      </c>
      <c r="AG66" s="123">
        <f t="shared" ca="1" si="22"/>
        <v>-1801</v>
      </c>
      <c r="AH66" s="123" t="str">
        <f t="shared" si="23"/>
        <v>NC</v>
      </c>
      <c r="AI66" s="123" t="str">
        <f t="shared" si="24"/>
        <v>NC</v>
      </c>
      <c r="AJ66" s="123" t="str">
        <f t="shared" si="25"/>
        <v>NC</v>
      </c>
      <c r="AK66" s="123" t="str">
        <f t="shared" si="26"/>
        <v>NC</v>
      </c>
      <c r="AL66" s="123" t="str">
        <f t="shared" si="27"/>
        <v>NC</v>
      </c>
      <c r="AM66" s="123" t="str">
        <f t="shared" si="28"/>
        <v>NC</v>
      </c>
      <c r="AN66" s="138"/>
      <c r="AO66" s="151" t="e">
        <f t="shared" si="29"/>
        <v>#DIV/0!</v>
      </c>
      <c r="AP66" s="152"/>
      <c r="AR66" s="124" t="s">
        <v>469</v>
      </c>
      <c r="AS66" s="141" t="s">
        <v>643</v>
      </c>
      <c r="AT66" s="124" t="s">
        <v>740</v>
      </c>
      <c r="AU66" s="143" t="s">
        <v>1211</v>
      </c>
      <c r="AV66" s="143" t="s">
        <v>1212</v>
      </c>
      <c r="AW66" s="143" t="s">
        <v>1413</v>
      </c>
    </row>
    <row r="67" spans="1:49" s="124" customFormat="1" ht="14.4" customHeight="1" x14ac:dyDescent="0.3">
      <c r="A67" s="123" t="s">
        <v>1736</v>
      </c>
      <c r="B67" s="123" t="s">
        <v>1531</v>
      </c>
      <c r="C67" s="123"/>
      <c r="D67" s="123" t="s">
        <v>1577</v>
      </c>
      <c r="E67" s="123" t="s">
        <v>1725</v>
      </c>
      <c r="F67" s="117"/>
      <c r="G67" s="99"/>
      <c r="H67" s="99"/>
      <c r="I67" s="99"/>
      <c r="J67" s="144">
        <v>43830</v>
      </c>
      <c r="K67" s="145"/>
      <c r="L67" s="146"/>
      <c r="M67" s="154">
        <v>43862</v>
      </c>
      <c r="N67" s="133">
        <v>43983</v>
      </c>
      <c r="O67" s="148"/>
      <c r="P67" s="149" t="s">
        <v>596</v>
      </c>
      <c r="Q67" s="150"/>
      <c r="R67" s="57">
        <v>43803</v>
      </c>
      <c r="S67" s="57" t="s">
        <v>30</v>
      </c>
      <c r="T67" s="57" t="s">
        <v>30</v>
      </c>
      <c r="U67" s="34" t="s">
        <v>30</v>
      </c>
      <c r="V67" s="57" t="s">
        <v>30</v>
      </c>
      <c r="W67" s="57" t="s">
        <v>30</v>
      </c>
      <c r="X67" s="57" t="s">
        <v>30</v>
      </c>
      <c r="Y67" s="137">
        <f t="shared" si="15"/>
        <v>44168</v>
      </c>
      <c r="Z67" s="57" t="str">
        <f t="shared" si="16"/>
        <v>NC</v>
      </c>
      <c r="AA67" s="57" t="str">
        <f t="shared" si="17"/>
        <v>NC</v>
      </c>
      <c r="AB67" s="57" t="str">
        <f t="shared" si="18"/>
        <v>NC</v>
      </c>
      <c r="AC67" s="57" t="str">
        <f t="shared" si="19"/>
        <v>NC</v>
      </c>
      <c r="AD67" s="57" t="str">
        <f t="shared" si="20"/>
        <v>NC</v>
      </c>
      <c r="AE67" s="57" t="str">
        <f t="shared" si="21"/>
        <v>NC</v>
      </c>
      <c r="AG67" s="123">
        <f t="shared" ca="1" si="22"/>
        <v>-1670</v>
      </c>
      <c r="AH67" s="123" t="str">
        <f t="shared" si="23"/>
        <v>NC</v>
      </c>
      <c r="AI67" s="123" t="str">
        <f t="shared" si="24"/>
        <v>NC</v>
      </c>
      <c r="AJ67" s="123" t="str">
        <f t="shared" si="25"/>
        <v>NC</v>
      </c>
      <c r="AK67" s="123" t="str">
        <f t="shared" si="26"/>
        <v>NC</v>
      </c>
      <c r="AL67" s="123" t="str">
        <f t="shared" si="27"/>
        <v>NC</v>
      </c>
      <c r="AM67" s="123" t="str">
        <f t="shared" si="28"/>
        <v>NC</v>
      </c>
      <c r="AN67" s="138"/>
      <c r="AO67" s="151" t="e">
        <f t="shared" si="29"/>
        <v>#DIV/0!</v>
      </c>
      <c r="AP67" s="152"/>
      <c r="AR67" s="138" t="s">
        <v>469</v>
      </c>
      <c r="AS67" s="141" t="s">
        <v>643</v>
      </c>
      <c r="AT67" s="124" t="s">
        <v>1048</v>
      </c>
      <c r="AU67" s="143" t="s">
        <v>1208</v>
      </c>
      <c r="AV67" s="143" t="s">
        <v>827</v>
      </c>
      <c r="AW67" s="143" t="s">
        <v>1229</v>
      </c>
    </row>
    <row r="68" spans="1:49" s="124" customFormat="1" ht="14.4" customHeight="1" x14ac:dyDescent="0.3">
      <c r="A68" s="123" t="s">
        <v>1737</v>
      </c>
      <c r="B68" s="123" t="s">
        <v>1531</v>
      </c>
      <c r="C68" s="123"/>
      <c r="D68" s="123" t="s">
        <v>1577</v>
      </c>
      <c r="E68" s="123" t="s">
        <v>1725</v>
      </c>
      <c r="F68" s="117"/>
      <c r="G68" s="99"/>
      <c r="H68" s="99"/>
      <c r="I68" s="99"/>
      <c r="J68" s="144">
        <v>43830</v>
      </c>
      <c r="K68" s="145"/>
      <c r="L68" s="146"/>
      <c r="M68" s="154">
        <v>43922</v>
      </c>
      <c r="N68" s="133">
        <v>43983</v>
      </c>
      <c r="O68" s="148"/>
      <c r="P68" s="149" t="s">
        <v>596</v>
      </c>
      <c r="Q68" s="150"/>
      <c r="R68" s="57">
        <v>43546</v>
      </c>
      <c r="S68" s="57" t="s">
        <v>30</v>
      </c>
      <c r="T68" s="57" t="s">
        <v>30</v>
      </c>
      <c r="U68" s="34" t="s">
        <v>30</v>
      </c>
      <c r="V68" s="57" t="s">
        <v>30</v>
      </c>
      <c r="W68" s="57" t="s">
        <v>30</v>
      </c>
      <c r="X68" s="57" t="s">
        <v>30</v>
      </c>
      <c r="Y68" s="137">
        <f t="shared" si="15"/>
        <v>43911</v>
      </c>
      <c r="Z68" s="57" t="str">
        <f t="shared" si="16"/>
        <v>NC</v>
      </c>
      <c r="AA68" s="57" t="str">
        <f t="shared" si="17"/>
        <v>NC</v>
      </c>
      <c r="AB68" s="57" t="str">
        <f t="shared" si="18"/>
        <v>NC</v>
      </c>
      <c r="AC68" s="57" t="str">
        <f t="shared" si="19"/>
        <v>NC</v>
      </c>
      <c r="AD68" s="57" t="str">
        <f t="shared" si="20"/>
        <v>NC</v>
      </c>
      <c r="AE68" s="57" t="str">
        <f t="shared" si="21"/>
        <v>NC</v>
      </c>
      <c r="AG68" s="123">
        <f t="shared" ca="1" si="22"/>
        <v>-1927</v>
      </c>
      <c r="AH68" s="123" t="str">
        <f t="shared" si="23"/>
        <v>NC</v>
      </c>
      <c r="AI68" s="123" t="str">
        <f t="shared" si="24"/>
        <v>NC</v>
      </c>
      <c r="AJ68" s="123" t="str">
        <f t="shared" si="25"/>
        <v>NC</v>
      </c>
      <c r="AK68" s="123" t="str">
        <f t="shared" si="26"/>
        <v>NC</v>
      </c>
      <c r="AL68" s="123" t="str">
        <f t="shared" si="27"/>
        <v>NC</v>
      </c>
      <c r="AM68" s="123" t="str">
        <f t="shared" si="28"/>
        <v>NC</v>
      </c>
      <c r="AN68" s="138"/>
      <c r="AO68" s="151" t="e">
        <f t="shared" si="29"/>
        <v>#DIV/0!</v>
      </c>
      <c r="AP68" s="152"/>
      <c r="AR68" s="138" t="s">
        <v>469</v>
      </c>
      <c r="AS68" s="141" t="s">
        <v>643</v>
      </c>
      <c r="AT68" s="124" t="s">
        <v>749</v>
      </c>
      <c r="AU68" s="143" t="s">
        <v>1208</v>
      </c>
      <c r="AV68" s="143" t="s">
        <v>1407</v>
      </c>
      <c r="AW68" s="143" t="s">
        <v>1214</v>
      </c>
    </row>
    <row r="69" spans="1:49" s="138" customFormat="1" ht="14.4" customHeight="1" x14ac:dyDescent="0.3">
      <c r="A69" s="123" t="s">
        <v>1738</v>
      </c>
      <c r="B69" s="123" t="s">
        <v>1449</v>
      </c>
      <c r="C69" s="123" t="s">
        <v>1719</v>
      </c>
      <c r="D69" s="123" t="s">
        <v>1577</v>
      </c>
      <c r="E69" s="123" t="s">
        <v>1725</v>
      </c>
      <c r="F69" s="117"/>
      <c r="G69" s="99"/>
      <c r="H69" s="99"/>
      <c r="I69" s="99"/>
      <c r="J69" s="144">
        <v>43830</v>
      </c>
      <c r="K69" s="145"/>
      <c r="L69" s="146"/>
      <c r="M69" s="154">
        <v>43922</v>
      </c>
      <c r="N69" s="133">
        <v>43983</v>
      </c>
      <c r="O69" s="148"/>
      <c r="P69" s="149" t="s">
        <v>596</v>
      </c>
      <c r="Q69" s="150"/>
      <c r="R69" s="57">
        <v>43544</v>
      </c>
      <c r="S69" s="57" t="s">
        <v>30</v>
      </c>
      <c r="T69" s="57" t="s">
        <v>30</v>
      </c>
      <c r="U69" s="34" t="s">
        <v>30</v>
      </c>
      <c r="V69" s="57" t="s">
        <v>30</v>
      </c>
      <c r="W69" s="57" t="s">
        <v>30</v>
      </c>
      <c r="X69" s="57" t="s">
        <v>30</v>
      </c>
      <c r="Y69" s="137">
        <f t="shared" si="15"/>
        <v>43909</v>
      </c>
      <c r="Z69" s="57" t="str">
        <f t="shared" si="16"/>
        <v>NC</v>
      </c>
      <c r="AA69" s="57" t="str">
        <f t="shared" si="17"/>
        <v>NC</v>
      </c>
      <c r="AB69" s="57" t="str">
        <f t="shared" si="18"/>
        <v>NC</v>
      </c>
      <c r="AC69" s="57" t="str">
        <f t="shared" si="19"/>
        <v>NC</v>
      </c>
      <c r="AD69" s="57" t="str">
        <f t="shared" si="20"/>
        <v>NC</v>
      </c>
      <c r="AE69" s="57" t="str">
        <f t="shared" si="21"/>
        <v>NC</v>
      </c>
      <c r="AF69" s="124"/>
      <c r="AG69" s="123">
        <f t="shared" ca="1" si="22"/>
        <v>-1929</v>
      </c>
      <c r="AH69" s="123" t="str">
        <f t="shared" si="23"/>
        <v>NC</v>
      </c>
      <c r="AI69" s="123" t="str">
        <f t="shared" si="24"/>
        <v>NC</v>
      </c>
      <c r="AJ69" s="123" t="str">
        <f t="shared" si="25"/>
        <v>NC</v>
      </c>
      <c r="AK69" s="123" t="str">
        <f t="shared" si="26"/>
        <v>NC</v>
      </c>
      <c r="AL69" s="123" t="str">
        <f t="shared" si="27"/>
        <v>NC</v>
      </c>
      <c r="AM69" s="123" t="str">
        <f t="shared" si="28"/>
        <v>NC</v>
      </c>
      <c r="AO69" s="151" t="e">
        <f t="shared" si="29"/>
        <v>#DIV/0!</v>
      </c>
      <c r="AP69" s="152"/>
      <c r="AQ69" s="124"/>
      <c r="AR69" s="138" t="s">
        <v>469</v>
      </c>
      <c r="AS69" s="141" t="s">
        <v>643</v>
      </c>
      <c r="AT69" s="124" t="s">
        <v>754</v>
      </c>
      <c r="AU69" s="143" t="s">
        <v>1208</v>
      </c>
      <c r="AV69" s="143" t="s">
        <v>1407</v>
      </c>
      <c r="AW69" s="143" t="s">
        <v>1214</v>
      </c>
    </row>
    <row r="70" spans="1:49" s="155" customFormat="1" ht="14.4" customHeight="1" x14ac:dyDescent="0.3">
      <c r="A70" s="123" t="s">
        <v>1739</v>
      </c>
      <c r="B70" s="123" t="s">
        <v>1449</v>
      </c>
      <c r="C70" s="123"/>
      <c r="D70" s="123" t="s">
        <v>1726</v>
      </c>
      <c r="E70" s="123" t="s">
        <v>1725</v>
      </c>
      <c r="F70" s="117"/>
      <c r="G70" s="99"/>
      <c r="H70" s="99"/>
      <c r="I70" s="99"/>
      <c r="J70" s="144">
        <v>43830</v>
      </c>
      <c r="K70" s="153"/>
      <c r="L70" s="146"/>
      <c r="M70" s="154">
        <v>44317</v>
      </c>
      <c r="N70" s="133">
        <v>44166</v>
      </c>
      <c r="O70" s="148"/>
      <c r="P70" s="149" t="s">
        <v>596</v>
      </c>
      <c r="Q70" s="150"/>
      <c r="R70" s="57">
        <v>43566</v>
      </c>
      <c r="S70" s="57" t="s">
        <v>30</v>
      </c>
      <c r="T70" s="57" t="s">
        <v>30</v>
      </c>
      <c r="U70" s="34" t="s">
        <v>30</v>
      </c>
      <c r="V70" s="57" t="s">
        <v>30</v>
      </c>
      <c r="W70" s="57" t="s">
        <v>30</v>
      </c>
      <c r="X70" s="57" t="s">
        <v>30</v>
      </c>
      <c r="Y70" s="137">
        <f t="shared" ref="Y70:Y101" si="30">IF(R70="NC","NC",IF(R70="","erreur",R70+365))</f>
        <v>43931</v>
      </c>
      <c r="Z70" s="57" t="str">
        <f t="shared" ref="Z70:Z101" si="31">IF(S70="NC","NC",IF(S70="","erreur",S70+181))</f>
        <v>NC</v>
      </c>
      <c r="AA70" s="57" t="str">
        <f t="shared" ref="AA70:AA101" si="32">IF(T70="NC","NC",IF(T70="","erreur",T70+365))</f>
        <v>NC</v>
      </c>
      <c r="AB70" s="57" t="str">
        <f t="shared" ref="AB70:AB101" si="33">IF(U70="NC","NC",IF(U70="","erreur",U70+3650))</f>
        <v>NC</v>
      </c>
      <c r="AC70" s="57" t="str">
        <f t="shared" ref="AC70:AC101" si="34">IF(V70="NC","NC",IF(V70="","erreur",V70+365))</f>
        <v>NC</v>
      </c>
      <c r="AD70" s="57" t="str">
        <f t="shared" ref="AD70:AD101" si="35">IF(W70="NC","NC",IF(W70="","erreur",W70+365))</f>
        <v>NC</v>
      </c>
      <c r="AE70" s="57" t="str">
        <f t="shared" ref="AE70:AE101" si="36">IF(X70="NC","NC",IF(X70="","erreur",X70+730))</f>
        <v>NC</v>
      </c>
      <c r="AF70" s="124"/>
      <c r="AG70" s="123">
        <f t="shared" ref="AG70:AG101" ca="1" si="37">IF(Y70="NC","NC",IF(Y70="erreur","erreur",Y70-$F$3))</f>
        <v>-1907</v>
      </c>
      <c r="AH70" s="123" t="str">
        <f t="shared" ref="AH70:AH101" si="38">IF(Z70="NC","NC",IF(Z70="erreur","erreur",Z70-$F$3))</f>
        <v>NC</v>
      </c>
      <c r="AI70" s="123" t="str">
        <f t="shared" ref="AI70:AI101" si="39">IF(AA70="NC","NC",IF(AA70="erreur","erreur",AA70-$F$3))</f>
        <v>NC</v>
      </c>
      <c r="AJ70" s="123" t="str">
        <f t="shared" ref="AJ70:AJ101" si="40">IF(AB70="NC","NC",IF(AB70="erreur","erreur",AB70-$F$3))</f>
        <v>NC</v>
      </c>
      <c r="AK70" s="123" t="str">
        <f t="shared" ref="AK70:AK101" si="41">IF(AC70="NC","NC",IF(AC70="erreur","erreur",AC70-$F$3))</f>
        <v>NC</v>
      </c>
      <c r="AL70" s="123" t="str">
        <f t="shared" ref="AL70:AL101" si="42">IF(AD70="NC","NC",IF(AD70="erreur","erreur",AD70-$F$3))</f>
        <v>NC</v>
      </c>
      <c r="AM70" s="123" t="str">
        <f t="shared" ref="AM70:AM101" si="43">IF(AE70="NC","NC",IF(AE70="erreur","erreur",AE70-$F$3))</f>
        <v>NC</v>
      </c>
      <c r="AN70" s="138"/>
      <c r="AO70" s="151" t="e">
        <f t="shared" ref="AO70:AO101" si="44">K70*($AO$3-L70)/$K$4</f>
        <v>#DIV/0!</v>
      </c>
      <c r="AP70" s="152"/>
      <c r="AQ70" s="124" t="s">
        <v>395</v>
      </c>
      <c r="AR70" s="138" t="s">
        <v>583</v>
      </c>
      <c r="AS70" s="141" t="s">
        <v>643</v>
      </c>
      <c r="AT70" s="124" t="s">
        <v>744</v>
      </c>
      <c r="AU70" s="143" t="s">
        <v>1215</v>
      </c>
      <c r="AV70" s="143" t="s">
        <v>1216</v>
      </c>
      <c r="AW70" s="143" t="s">
        <v>1217</v>
      </c>
    </row>
    <row r="71" spans="1:49" s="124" customFormat="1" ht="14.4" customHeight="1" x14ac:dyDescent="0.3">
      <c r="A71" s="123" t="s">
        <v>1740</v>
      </c>
      <c r="B71" s="123" t="s">
        <v>1449</v>
      </c>
      <c r="C71" s="123"/>
      <c r="D71" s="123" t="s">
        <v>1726</v>
      </c>
      <c r="E71" s="123" t="s">
        <v>1725</v>
      </c>
      <c r="F71" s="117"/>
      <c r="G71" s="99"/>
      <c r="H71" s="99"/>
      <c r="I71" s="99"/>
      <c r="J71" s="144">
        <v>43830</v>
      </c>
      <c r="K71" s="145"/>
      <c r="L71" s="146"/>
      <c r="M71" s="154">
        <v>44317</v>
      </c>
      <c r="N71" s="133">
        <v>44166</v>
      </c>
      <c r="O71" s="148" t="s">
        <v>614</v>
      </c>
      <c r="P71" s="149" t="s">
        <v>596</v>
      </c>
      <c r="Q71" s="150"/>
      <c r="R71" s="57">
        <v>43566</v>
      </c>
      <c r="S71" s="57" t="s">
        <v>30</v>
      </c>
      <c r="T71" s="57" t="s">
        <v>30</v>
      </c>
      <c r="U71" s="34" t="s">
        <v>30</v>
      </c>
      <c r="V71" s="57" t="s">
        <v>30</v>
      </c>
      <c r="W71" s="57" t="s">
        <v>30</v>
      </c>
      <c r="X71" s="57" t="s">
        <v>30</v>
      </c>
      <c r="Y71" s="137">
        <f t="shared" si="30"/>
        <v>43931</v>
      </c>
      <c r="Z71" s="57" t="str">
        <f t="shared" si="31"/>
        <v>NC</v>
      </c>
      <c r="AA71" s="57" t="str">
        <f t="shared" si="32"/>
        <v>NC</v>
      </c>
      <c r="AB71" s="57" t="str">
        <f t="shared" si="33"/>
        <v>NC</v>
      </c>
      <c r="AC71" s="57" t="str">
        <f t="shared" si="34"/>
        <v>NC</v>
      </c>
      <c r="AD71" s="57" t="str">
        <f t="shared" si="35"/>
        <v>NC</v>
      </c>
      <c r="AE71" s="57" t="str">
        <f t="shared" si="36"/>
        <v>NC</v>
      </c>
      <c r="AG71" s="123">
        <f t="shared" ca="1" si="37"/>
        <v>-1907</v>
      </c>
      <c r="AH71" s="123" t="str">
        <f t="shared" si="38"/>
        <v>NC</v>
      </c>
      <c r="AI71" s="123" t="str">
        <f t="shared" si="39"/>
        <v>NC</v>
      </c>
      <c r="AJ71" s="123" t="str">
        <f t="shared" si="40"/>
        <v>NC</v>
      </c>
      <c r="AK71" s="123" t="str">
        <f t="shared" si="41"/>
        <v>NC</v>
      </c>
      <c r="AL71" s="123" t="str">
        <f t="shared" si="42"/>
        <v>NC</v>
      </c>
      <c r="AM71" s="123" t="str">
        <f t="shared" si="43"/>
        <v>NC</v>
      </c>
      <c r="AN71" s="138"/>
      <c r="AO71" s="151" t="e">
        <f t="shared" si="44"/>
        <v>#DIV/0!</v>
      </c>
      <c r="AP71" s="152"/>
      <c r="AR71" s="138" t="s">
        <v>583</v>
      </c>
      <c r="AS71" s="141" t="s">
        <v>643</v>
      </c>
      <c r="AT71" s="124" t="s">
        <v>690</v>
      </c>
      <c r="AU71" s="143" t="s">
        <v>1218</v>
      </c>
      <c r="AV71" s="143" t="s">
        <v>1219</v>
      </c>
      <c r="AW71" s="143" t="s">
        <v>1220</v>
      </c>
    </row>
    <row r="72" spans="1:49" s="124" customFormat="1" ht="14.4" customHeight="1" x14ac:dyDescent="0.3">
      <c r="A72" s="123" t="s">
        <v>1741</v>
      </c>
      <c r="B72" s="123" t="s">
        <v>873</v>
      </c>
      <c r="C72" s="123"/>
      <c r="D72" s="123" t="s">
        <v>1577</v>
      </c>
      <c r="E72" s="123" t="s">
        <v>1725</v>
      </c>
      <c r="F72" s="117"/>
      <c r="G72" s="99"/>
      <c r="H72" s="99"/>
      <c r="I72" s="99"/>
      <c r="J72" s="144">
        <v>43830</v>
      </c>
      <c r="K72" s="145"/>
      <c r="L72" s="146"/>
      <c r="M72" s="154">
        <v>44378</v>
      </c>
      <c r="N72" s="133">
        <v>44166</v>
      </c>
      <c r="O72" s="148"/>
      <c r="P72" s="149" t="s">
        <v>596</v>
      </c>
      <c r="Q72" s="150"/>
      <c r="R72" s="57">
        <v>43650</v>
      </c>
      <c r="S72" s="57" t="s">
        <v>30</v>
      </c>
      <c r="T72" s="57" t="s">
        <v>30</v>
      </c>
      <c r="U72" s="34" t="s">
        <v>30</v>
      </c>
      <c r="V72" s="57" t="s">
        <v>30</v>
      </c>
      <c r="W72" s="57" t="s">
        <v>30</v>
      </c>
      <c r="X72" s="57" t="s">
        <v>30</v>
      </c>
      <c r="Y72" s="137">
        <f t="shared" si="30"/>
        <v>44015</v>
      </c>
      <c r="Z72" s="57" t="str">
        <f t="shared" si="31"/>
        <v>NC</v>
      </c>
      <c r="AA72" s="57" t="str">
        <f t="shared" si="32"/>
        <v>NC</v>
      </c>
      <c r="AB72" s="57" t="str">
        <f t="shared" si="33"/>
        <v>NC</v>
      </c>
      <c r="AC72" s="57" t="str">
        <f t="shared" si="34"/>
        <v>NC</v>
      </c>
      <c r="AD72" s="57" t="str">
        <f t="shared" si="35"/>
        <v>NC</v>
      </c>
      <c r="AE72" s="57" t="str">
        <f t="shared" si="36"/>
        <v>NC</v>
      </c>
      <c r="AG72" s="123">
        <f t="shared" ca="1" si="37"/>
        <v>-1823</v>
      </c>
      <c r="AH72" s="123" t="str">
        <f t="shared" si="38"/>
        <v>NC</v>
      </c>
      <c r="AI72" s="123" t="str">
        <f t="shared" si="39"/>
        <v>NC</v>
      </c>
      <c r="AJ72" s="123" t="str">
        <f t="shared" si="40"/>
        <v>NC</v>
      </c>
      <c r="AK72" s="123" t="str">
        <f t="shared" si="41"/>
        <v>NC</v>
      </c>
      <c r="AL72" s="123" t="str">
        <f t="shared" si="42"/>
        <v>NC</v>
      </c>
      <c r="AM72" s="123" t="str">
        <f t="shared" si="43"/>
        <v>NC</v>
      </c>
      <c r="AN72" s="138"/>
      <c r="AO72" s="151" t="e">
        <f t="shared" si="44"/>
        <v>#DIV/0!</v>
      </c>
      <c r="AP72" s="152"/>
      <c r="AR72" s="138" t="s">
        <v>469</v>
      </c>
      <c r="AS72" s="141" t="s">
        <v>643</v>
      </c>
      <c r="AT72" s="124" t="s">
        <v>902</v>
      </c>
      <c r="AU72" s="143" t="s">
        <v>1208</v>
      </c>
      <c r="AV72" s="143" t="s">
        <v>1407</v>
      </c>
      <c r="AW72" s="143" t="s">
        <v>1214</v>
      </c>
    </row>
    <row r="73" spans="1:49" s="138" customFormat="1" ht="14.4" customHeight="1" x14ac:dyDescent="0.3">
      <c r="A73" s="270" t="s">
        <v>1742</v>
      </c>
      <c r="B73" s="270" t="s">
        <v>1712</v>
      </c>
      <c r="C73" s="270"/>
      <c r="D73" s="270" t="s">
        <v>1577</v>
      </c>
      <c r="E73" s="270" t="s">
        <v>1725</v>
      </c>
      <c r="F73" s="117"/>
      <c r="G73" s="99"/>
      <c r="H73" s="99"/>
      <c r="I73" s="99"/>
      <c r="J73" s="144">
        <v>43830</v>
      </c>
      <c r="K73" s="145"/>
      <c r="L73" s="146"/>
      <c r="M73" s="154">
        <v>44409</v>
      </c>
      <c r="N73" s="133">
        <v>44166</v>
      </c>
      <c r="O73" s="148"/>
      <c r="P73" s="149" t="s">
        <v>596</v>
      </c>
      <c r="Q73" s="150"/>
      <c r="R73" s="57">
        <v>43671</v>
      </c>
      <c r="S73" s="57" t="s">
        <v>30</v>
      </c>
      <c r="T73" s="57" t="s">
        <v>30</v>
      </c>
      <c r="U73" s="34" t="s">
        <v>30</v>
      </c>
      <c r="V73" s="57" t="s">
        <v>30</v>
      </c>
      <c r="W73" s="57" t="s">
        <v>30</v>
      </c>
      <c r="X73" s="57" t="s">
        <v>30</v>
      </c>
      <c r="Y73" s="137">
        <f t="shared" si="30"/>
        <v>44036</v>
      </c>
      <c r="Z73" s="57" t="str">
        <f t="shared" si="31"/>
        <v>NC</v>
      </c>
      <c r="AA73" s="57" t="str">
        <f t="shared" si="32"/>
        <v>NC</v>
      </c>
      <c r="AB73" s="57" t="str">
        <f t="shared" si="33"/>
        <v>NC</v>
      </c>
      <c r="AC73" s="57" t="str">
        <f t="shared" si="34"/>
        <v>NC</v>
      </c>
      <c r="AD73" s="57" t="str">
        <f t="shared" si="35"/>
        <v>NC</v>
      </c>
      <c r="AE73" s="57" t="str">
        <f t="shared" si="36"/>
        <v>NC</v>
      </c>
      <c r="AF73" s="124"/>
      <c r="AG73" s="123">
        <f t="shared" ca="1" si="37"/>
        <v>-1802</v>
      </c>
      <c r="AH73" s="123" t="str">
        <f t="shared" si="38"/>
        <v>NC</v>
      </c>
      <c r="AI73" s="123" t="str">
        <f t="shared" si="39"/>
        <v>NC</v>
      </c>
      <c r="AJ73" s="123" t="str">
        <f t="shared" si="40"/>
        <v>NC</v>
      </c>
      <c r="AK73" s="123" t="str">
        <f t="shared" si="41"/>
        <v>NC</v>
      </c>
      <c r="AL73" s="123" t="str">
        <f t="shared" si="42"/>
        <v>NC</v>
      </c>
      <c r="AM73" s="123" t="str">
        <f t="shared" si="43"/>
        <v>NC</v>
      </c>
      <c r="AO73" s="151" t="e">
        <f t="shared" si="44"/>
        <v>#DIV/0!</v>
      </c>
      <c r="AP73" s="152"/>
      <c r="AQ73" s="124"/>
      <c r="AR73" s="138" t="s">
        <v>469</v>
      </c>
      <c r="AS73" s="141" t="s">
        <v>643</v>
      </c>
      <c r="AT73" s="124" t="s">
        <v>1015</v>
      </c>
      <c r="AU73" s="143" t="s">
        <v>1208</v>
      </c>
      <c r="AV73" s="143" t="s">
        <v>1407</v>
      </c>
      <c r="AW73" s="143" t="s">
        <v>1221</v>
      </c>
    </row>
    <row r="74" spans="1:49" s="138" customFormat="1" ht="14.4" customHeight="1" x14ac:dyDescent="0.3">
      <c r="A74" s="123" t="s">
        <v>1748</v>
      </c>
      <c r="B74" s="123" t="s">
        <v>1532</v>
      </c>
      <c r="C74" s="123" t="s">
        <v>1720</v>
      </c>
      <c r="D74" s="123" t="s">
        <v>1577</v>
      </c>
      <c r="E74" s="123" t="s">
        <v>1725</v>
      </c>
      <c r="F74" s="117"/>
      <c r="G74" s="99"/>
      <c r="H74" s="99"/>
      <c r="I74" s="99"/>
      <c r="J74" s="144">
        <v>43830</v>
      </c>
      <c r="K74" s="145"/>
      <c r="L74" s="146"/>
      <c r="M74" s="154">
        <v>44378</v>
      </c>
      <c r="N74" s="133">
        <v>44166</v>
      </c>
      <c r="O74" s="148"/>
      <c r="P74" s="149" t="s">
        <v>596</v>
      </c>
      <c r="Q74" s="150"/>
      <c r="R74" s="57">
        <v>43609</v>
      </c>
      <c r="S74" s="57" t="s">
        <v>30</v>
      </c>
      <c r="T74" s="57" t="s">
        <v>30</v>
      </c>
      <c r="U74" s="34" t="s">
        <v>30</v>
      </c>
      <c r="V74" s="57" t="s">
        <v>30</v>
      </c>
      <c r="W74" s="57" t="s">
        <v>30</v>
      </c>
      <c r="X74" s="57" t="s">
        <v>30</v>
      </c>
      <c r="Y74" s="137">
        <f t="shared" si="30"/>
        <v>43974</v>
      </c>
      <c r="Z74" s="57" t="str">
        <f t="shared" si="31"/>
        <v>NC</v>
      </c>
      <c r="AA74" s="57" t="str">
        <f t="shared" si="32"/>
        <v>NC</v>
      </c>
      <c r="AB74" s="57" t="str">
        <f t="shared" si="33"/>
        <v>NC</v>
      </c>
      <c r="AC74" s="57" t="str">
        <f t="shared" si="34"/>
        <v>NC</v>
      </c>
      <c r="AD74" s="57" t="str">
        <f t="shared" si="35"/>
        <v>NC</v>
      </c>
      <c r="AE74" s="57" t="str">
        <f t="shared" si="36"/>
        <v>NC</v>
      </c>
      <c r="AF74" s="124"/>
      <c r="AG74" s="123">
        <f t="shared" ca="1" si="37"/>
        <v>-1864</v>
      </c>
      <c r="AH74" s="123" t="str">
        <f t="shared" si="38"/>
        <v>NC</v>
      </c>
      <c r="AI74" s="123" t="str">
        <f t="shared" si="39"/>
        <v>NC</v>
      </c>
      <c r="AJ74" s="123" t="str">
        <f t="shared" si="40"/>
        <v>NC</v>
      </c>
      <c r="AK74" s="123" t="str">
        <f t="shared" si="41"/>
        <v>NC</v>
      </c>
      <c r="AL74" s="123" t="str">
        <f t="shared" si="42"/>
        <v>NC</v>
      </c>
      <c r="AM74" s="123" t="str">
        <f t="shared" si="43"/>
        <v>NC</v>
      </c>
      <c r="AO74" s="151" t="e">
        <f t="shared" si="44"/>
        <v>#DIV/0!</v>
      </c>
      <c r="AP74" s="152"/>
      <c r="AQ74" s="124"/>
      <c r="AR74" s="124" t="s">
        <v>469</v>
      </c>
      <c r="AS74" s="141" t="s">
        <v>643</v>
      </c>
      <c r="AT74" s="138" t="s">
        <v>1024</v>
      </c>
      <c r="AU74" s="142" t="s">
        <v>1208</v>
      </c>
      <c r="AV74" s="143" t="s">
        <v>1407</v>
      </c>
      <c r="AW74" s="143" t="s">
        <v>1222</v>
      </c>
    </row>
    <row r="75" spans="1:49" s="138" customFormat="1" ht="14.4" customHeight="1" x14ac:dyDescent="0.3">
      <c r="A75" s="123" t="s">
        <v>1749</v>
      </c>
      <c r="B75" s="123" t="s">
        <v>1533</v>
      </c>
      <c r="C75" s="123" t="s">
        <v>1721</v>
      </c>
      <c r="D75" s="123" t="s">
        <v>1577</v>
      </c>
      <c r="E75" s="123" t="s">
        <v>1725</v>
      </c>
      <c r="F75" s="117"/>
      <c r="G75" s="99"/>
      <c r="H75" s="99"/>
      <c r="I75" s="99"/>
      <c r="J75" s="144">
        <v>43830</v>
      </c>
      <c r="K75" s="145"/>
      <c r="L75" s="146"/>
      <c r="M75" s="147" t="s">
        <v>609</v>
      </c>
      <c r="N75" s="133">
        <v>44166</v>
      </c>
      <c r="O75" s="148"/>
      <c r="P75" s="149" t="s">
        <v>596</v>
      </c>
      <c r="Q75" s="150"/>
      <c r="R75" s="57">
        <v>43557</v>
      </c>
      <c r="S75" s="57" t="s">
        <v>30</v>
      </c>
      <c r="T75" s="57" t="s">
        <v>30</v>
      </c>
      <c r="U75" s="34" t="s">
        <v>30</v>
      </c>
      <c r="V75" s="57" t="s">
        <v>30</v>
      </c>
      <c r="W75" s="57" t="s">
        <v>30</v>
      </c>
      <c r="X75" s="57" t="s">
        <v>30</v>
      </c>
      <c r="Y75" s="137">
        <f t="shared" si="30"/>
        <v>43922</v>
      </c>
      <c r="Z75" s="57" t="str">
        <f t="shared" si="31"/>
        <v>NC</v>
      </c>
      <c r="AA75" s="57" t="str">
        <f t="shared" si="32"/>
        <v>NC</v>
      </c>
      <c r="AB75" s="57" t="str">
        <f t="shared" si="33"/>
        <v>NC</v>
      </c>
      <c r="AC75" s="57" t="str">
        <f t="shared" si="34"/>
        <v>NC</v>
      </c>
      <c r="AD75" s="57" t="str">
        <f t="shared" si="35"/>
        <v>NC</v>
      </c>
      <c r="AE75" s="57" t="str">
        <f t="shared" si="36"/>
        <v>NC</v>
      </c>
      <c r="AF75" s="124"/>
      <c r="AG75" s="123">
        <f t="shared" ca="1" si="37"/>
        <v>-1916</v>
      </c>
      <c r="AH75" s="123" t="str">
        <f t="shared" si="38"/>
        <v>NC</v>
      </c>
      <c r="AI75" s="123" t="str">
        <f t="shared" si="39"/>
        <v>NC</v>
      </c>
      <c r="AJ75" s="123" t="str">
        <f t="shared" si="40"/>
        <v>NC</v>
      </c>
      <c r="AK75" s="123" t="str">
        <f t="shared" si="41"/>
        <v>NC</v>
      </c>
      <c r="AL75" s="123" t="str">
        <f t="shared" si="42"/>
        <v>NC</v>
      </c>
      <c r="AM75" s="123" t="str">
        <f t="shared" si="43"/>
        <v>NC</v>
      </c>
      <c r="AO75" s="151" t="e">
        <f t="shared" si="44"/>
        <v>#DIV/0!</v>
      </c>
      <c r="AP75" s="152"/>
      <c r="AQ75" s="124"/>
      <c r="AR75" s="124" t="s">
        <v>469</v>
      </c>
      <c r="AS75" s="141" t="s">
        <v>643</v>
      </c>
      <c r="AT75" s="124" t="s">
        <v>497</v>
      </c>
      <c r="AU75" s="143" t="s">
        <v>1208</v>
      </c>
      <c r="AV75" s="143" t="s">
        <v>827</v>
      </c>
      <c r="AW75" s="143" t="s">
        <v>1223</v>
      </c>
    </row>
    <row r="76" spans="1:49" s="138" customFormat="1" ht="14.4" customHeight="1" x14ac:dyDescent="0.3">
      <c r="A76" s="123" t="s">
        <v>1750</v>
      </c>
      <c r="B76" s="123" t="s">
        <v>1534</v>
      </c>
      <c r="C76" s="123" t="s">
        <v>1722</v>
      </c>
      <c r="D76" s="123" t="s">
        <v>1577</v>
      </c>
      <c r="E76" s="123" t="s">
        <v>1725</v>
      </c>
      <c r="F76" s="117"/>
      <c r="G76" s="120"/>
      <c r="H76" s="120"/>
      <c r="I76" s="120"/>
      <c r="J76" s="156">
        <v>43830</v>
      </c>
      <c r="K76" s="134"/>
      <c r="L76" s="120"/>
      <c r="M76" s="132"/>
      <c r="N76" s="157"/>
      <c r="O76" s="116"/>
      <c r="P76" s="135" t="s">
        <v>596</v>
      </c>
      <c r="Q76" s="116"/>
      <c r="R76" s="57">
        <v>43643</v>
      </c>
      <c r="S76" s="57" t="s">
        <v>30</v>
      </c>
      <c r="T76" s="57" t="s">
        <v>30</v>
      </c>
      <c r="U76" s="34" t="s">
        <v>30</v>
      </c>
      <c r="V76" s="57" t="s">
        <v>30</v>
      </c>
      <c r="W76" s="57" t="s">
        <v>30</v>
      </c>
      <c r="X76" s="57" t="s">
        <v>30</v>
      </c>
      <c r="Y76" s="137">
        <f t="shared" si="30"/>
        <v>44008</v>
      </c>
      <c r="Z76" s="57" t="str">
        <f t="shared" si="31"/>
        <v>NC</v>
      </c>
      <c r="AA76" s="57" t="str">
        <f t="shared" si="32"/>
        <v>NC</v>
      </c>
      <c r="AB76" s="57" t="str">
        <f t="shared" si="33"/>
        <v>NC</v>
      </c>
      <c r="AC76" s="57" t="str">
        <f t="shared" si="34"/>
        <v>NC</v>
      </c>
      <c r="AD76" s="57" t="str">
        <f t="shared" si="35"/>
        <v>NC</v>
      </c>
      <c r="AE76" s="57" t="str">
        <f t="shared" si="36"/>
        <v>NC</v>
      </c>
      <c r="AG76" s="123">
        <f t="shared" ca="1" si="37"/>
        <v>-1830</v>
      </c>
      <c r="AH76" s="123" t="str">
        <f t="shared" si="38"/>
        <v>NC</v>
      </c>
      <c r="AI76" s="123" t="str">
        <f t="shared" si="39"/>
        <v>NC</v>
      </c>
      <c r="AJ76" s="123" t="str">
        <f t="shared" si="40"/>
        <v>NC</v>
      </c>
      <c r="AK76" s="123" t="str">
        <f t="shared" si="41"/>
        <v>NC</v>
      </c>
      <c r="AL76" s="123" t="str">
        <f t="shared" si="42"/>
        <v>NC</v>
      </c>
      <c r="AM76" s="123" t="str">
        <f t="shared" si="43"/>
        <v>NC</v>
      </c>
      <c r="AO76" s="139" t="e">
        <f t="shared" si="44"/>
        <v>#DIV/0!</v>
      </c>
      <c r="AR76" s="138" t="s">
        <v>473</v>
      </c>
      <c r="AS76" s="141" t="s">
        <v>643</v>
      </c>
      <c r="AT76" s="138" t="s">
        <v>742</v>
      </c>
      <c r="AU76" s="142" t="s">
        <v>1211</v>
      </c>
      <c r="AV76" s="143" t="s">
        <v>1225</v>
      </c>
      <c r="AW76" s="143"/>
    </row>
    <row r="77" spans="1:49" s="138" customFormat="1" ht="14.4" customHeight="1" x14ac:dyDescent="0.3">
      <c r="A77" s="123" t="s">
        <v>1743</v>
      </c>
      <c r="B77" s="123" t="s">
        <v>1534</v>
      </c>
      <c r="C77" s="123" t="s">
        <v>1723</v>
      </c>
      <c r="D77" s="123" t="s">
        <v>1577</v>
      </c>
      <c r="E77" s="123" t="s">
        <v>1725</v>
      </c>
      <c r="F77" s="117"/>
      <c r="G77" s="99"/>
      <c r="H77" s="99"/>
      <c r="I77" s="99"/>
      <c r="J77" s="144">
        <v>43830</v>
      </c>
      <c r="K77" s="145"/>
      <c r="L77" s="146"/>
      <c r="M77" s="154">
        <v>44409</v>
      </c>
      <c r="N77" s="133">
        <v>44166</v>
      </c>
      <c r="O77" s="148"/>
      <c r="P77" s="149" t="s">
        <v>596</v>
      </c>
      <c r="Q77" s="150"/>
      <c r="R77" s="57">
        <v>43637</v>
      </c>
      <c r="S77" s="57" t="s">
        <v>30</v>
      </c>
      <c r="T77" s="57" t="s">
        <v>30</v>
      </c>
      <c r="U77" s="34" t="s">
        <v>30</v>
      </c>
      <c r="V77" s="57" t="s">
        <v>30</v>
      </c>
      <c r="W77" s="57" t="s">
        <v>30</v>
      </c>
      <c r="X77" s="57" t="s">
        <v>30</v>
      </c>
      <c r="Y77" s="137">
        <f t="shared" si="30"/>
        <v>44002</v>
      </c>
      <c r="Z77" s="57" t="str">
        <f t="shared" si="31"/>
        <v>NC</v>
      </c>
      <c r="AA77" s="57" t="str">
        <f t="shared" si="32"/>
        <v>NC</v>
      </c>
      <c r="AB77" s="57" t="str">
        <f t="shared" si="33"/>
        <v>NC</v>
      </c>
      <c r="AC77" s="57" t="str">
        <f t="shared" si="34"/>
        <v>NC</v>
      </c>
      <c r="AD77" s="57" t="str">
        <f t="shared" si="35"/>
        <v>NC</v>
      </c>
      <c r="AE77" s="57" t="str">
        <f t="shared" si="36"/>
        <v>NC</v>
      </c>
      <c r="AF77" s="124"/>
      <c r="AG77" s="123">
        <f t="shared" ca="1" si="37"/>
        <v>-1836</v>
      </c>
      <c r="AH77" s="123" t="str">
        <f t="shared" si="38"/>
        <v>NC</v>
      </c>
      <c r="AI77" s="123" t="str">
        <f t="shared" si="39"/>
        <v>NC</v>
      </c>
      <c r="AJ77" s="123" t="str">
        <f t="shared" si="40"/>
        <v>NC</v>
      </c>
      <c r="AK77" s="123" t="str">
        <f t="shared" si="41"/>
        <v>NC</v>
      </c>
      <c r="AL77" s="123" t="str">
        <f t="shared" si="42"/>
        <v>NC</v>
      </c>
      <c r="AM77" s="123" t="str">
        <f t="shared" si="43"/>
        <v>NC</v>
      </c>
      <c r="AO77" s="151" t="e">
        <f t="shared" si="44"/>
        <v>#DIV/0!</v>
      </c>
      <c r="AP77" s="152"/>
      <c r="AQ77" s="124"/>
      <c r="AR77" s="138" t="s">
        <v>583</v>
      </c>
      <c r="AS77" s="141" t="s">
        <v>643</v>
      </c>
      <c r="AT77" s="124" t="s">
        <v>580</v>
      </c>
      <c r="AU77" s="143" t="s">
        <v>1215</v>
      </c>
      <c r="AV77" s="143" t="s">
        <v>1226</v>
      </c>
      <c r="AW77" s="143" t="s">
        <v>1227</v>
      </c>
    </row>
    <row r="78" spans="1:49" s="138" customFormat="1" ht="14.4" customHeight="1" x14ac:dyDescent="0.3">
      <c r="A78" s="123" t="s">
        <v>1751</v>
      </c>
      <c r="B78" s="123" t="s">
        <v>1535</v>
      </c>
      <c r="C78" s="123" t="s">
        <v>1724</v>
      </c>
      <c r="D78" s="123" t="s">
        <v>1577</v>
      </c>
      <c r="E78" s="123" t="s">
        <v>1725</v>
      </c>
      <c r="F78" s="117"/>
      <c r="G78" s="99"/>
      <c r="H78" s="99"/>
      <c r="I78" s="99"/>
      <c r="J78" s="144">
        <v>43830</v>
      </c>
      <c r="K78" s="145"/>
      <c r="L78" s="146"/>
      <c r="M78" s="154">
        <v>44470</v>
      </c>
      <c r="N78" s="133">
        <v>44166</v>
      </c>
      <c r="O78" s="148"/>
      <c r="P78" s="149" t="s">
        <v>596</v>
      </c>
      <c r="Q78" s="150"/>
      <c r="R78" s="57">
        <v>43705</v>
      </c>
      <c r="S78" s="57" t="s">
        <v>30</v>
      </c>
      <c r="T78" s="57" t="s">
        <v>30</v>
      </c>
      <c r="U78" s="34" t="s">
        <v>30</v>
      </c>
      <c r="V78" s="57" t="s">
        <v>30</v>
      </c>
      <c r="W78" s="57" t="s">
        <v>30</v>
      </c>
      <c r="X78" s="57" t="s">
        <v>30</v>
      </c>
      <c r="Y78" s="137">
        <f t="shared" si="30"/>
        <v>44070</v>
      </c>
      <c r="Z78" s="57" t="str">
        <f t="shared" si="31"/>
        <v>NC</v>
      </c>
      <c r="AA78" s="57" t="str">
        <f t="shared" si="32"/>
        <v>NC</v>
      </c>
      <c r="AB78" s="57" t="str">
        <f t="shared" si="33"/>
        <v>NC</v>
      </c>
      <c r="AC78" s="57" t="str">
        <f t="shared" si="34"/>
        <v>NC</v>
      </c>
      <c r="AD78" s="57" t="str">
        <f t="shared" si="35"/>
        <v>NC</v>
      </c>
      <c r="AE78" s="57" t="str">
        <f t="shared" si="36"/>
        <v>NC</v>
      </c>
      <c r="AF78" s="124"/>
      <c r="AG78" s="123">
        <f t="shared" ca="1" si="37"/>
        <v>-1768</v>
      </c>
      <c r="AH78" s="123" t="str">
        <f t="shared" si="38"/>
        <v>NC</v>
      </c>
      <c r="AI78" s="123" t="str">
        <f t="shared" si="39"/>
        <v>NC</v>
      </c>
      <c r="AJ78" s="123" t="str">
        <f t="shared" si="40"/>
        <v>NC</v>
      </c>
      <c r="AK78" s="123" t="str">
        <f t="shared" si="41"/>
        <v>NC</v>
      </c>
      <c r="AL78" s="123" t="str">
        <f t="shared" si="42"/>
        <v>NC</v>
      </c>
      <c r="AM78" s="123" t="str">
        <f t="shared" si="43"/>
        <v>NC</v>
      </c>
      <c r="AO78" s="151" t="e">
        <f t="shared" si="44"/>
        <v>#DIV/0!</v>
      </c>
      <c r="AP78" s="152"/>
      <c r="AQ78" s="124"/>
      <c r="AR78" s="138" t="s">
        <v>473</v>
      </c>
      <c r="AS78" s="141" t="s">
        <v>643</v>
      </c>
      <c r="AT78" s="124" t="s">
        <v>745</v>
      </c>
      <c r="AU78" s="143" t="s">
        <v>1215</v>
      </c>
      <c r="AV78" s="143" t="s">
        <v>1216</v>
      </c>
      <c r="AW78" s="143" t="s">
        <v>1217</v>
      </c>
    </row>
    <row r="79" spans="1:49" s="138" customFormat="1" ht="14.4" customHeight="1" x14ac:dyDescent="0.3">
      <c r="A79" s="270" t="s">
        <v>1752</v>
      </c>
      <c r="B79" s="270" t="s">
        <v>1536</v>
      </c>
      <c r="C79" s="270"/>
      <c r="D79" s="270" t="s">
        <v>1577</v>
      </c>
      <c r="E79" s="270" t="s">
        <v>1725</v>
      </c>
      <c r="F79" s="117"/>
      <c r="G79" s="120"/>
      <c r="H79" s="120"/>
      <c r="I79" s="120"/>
      <c r="J79" s="156">
        <v>43830</v>
      </c>
      <c r="K79" s="134"/>
      <c r="L79" s="120"/>
      <c r="M79" s="132"/>
      <c r="N79" s="158">
        <v>44166</v>
      </c>
      <c r="O79" s="116"/>
      <c r="P79" s="135" t="s">
        <v>596</v>
      </c>
      <c r="Q79" s="116"/>
      <c r="R79" s="57">
        <v>43566</v>
      </c>
      <c r="S79" s="57" t="s">
        <v>30</v>
      </c>
      <c r="T79" s="57" t="s">
        <v>30</v>
      </c>
      <c r="U79" s="34" t="s">
        <v>30</v>
      </c>
      <c r="V79" s="57" t="s">
        <v>30</v>
      </c>
      <c r="W79" s="57" t="s">
        <v>30</v>
      </c>
      <c r="X79" s="57" t="s">
        <v>30</v>
      </c>
      <c r="Y79" s="137">
        <f t="shared" si="30"/>
        <v>43931</v>
      </c>
      <c r="Z79" s="57" t="str">
        <f t="shared" si="31"/>
        <v>NC</v>
      </c>
      <c r="AA79" s="57" t="str">
        <f t="shared" si="32"/>
        <v>NC</v>
      </c>
      <c r="AB79" s="57" t="str">
        <f t="shared" si="33"/>
        <v>NC</v>
      </c>
      <c r="AC79" s="57" t="str">
        <f t="shared" si="34"/>
        <v>NC</v>
      </c>
      <c r="AD79" s="57" t="str">
        <f t="shared" si="35"/>
        <v>NC</v>
      </c>
      <c r="AE79" s="57" t="str">
        <f t="shared" si="36"/>
        <v>NC</v>
      </c>
      <c r="AG79" s="123">
        <f t="shared" ca="1" si="37"/>
        <v>-1907</v>
      </c>
      <c r="AH79" s="123" t="str">
        <f t="shared" si="38"/>
        <v>NC</v>
      </c>
      <c r="AI79" s="123" t="str">
        <f t="shared" si="39"/>
        <v>NC</v>
      </c>
      <c r="AJ79" s="123" t="str">
        <f t="shared" si="40"/>
        <v>NC</v>
      </c>
      <c r="AK79" s="123" t="str">
        <f t="shared" si="41"/>
        <v>NC</v>
      </c>
      <c r="AL79" s="123" t="str">
        <f t="shared" si="42"/>
        <v>NC</v>
      </c>
      <c r="AM79" s="123" t="str">
        <f t="shared" si="43"/>
        <v>NC</v>
      </c>
      <c r="AO79" s="139" t="e">
        <f t="shared" si="44"/>
        <v>#DIV/0!</v>
      </c>
      <c r="AR79" s="138" t="s">
        <v>469</v>
      </c>
      <c r="AS79" s="141" t="s">
        <v>643</v>
      </c>
      <c r="AT79" s="138" t="s">
        <v>725</v>
      </c>
      <c r="AU79" s="142" t="s">
        <v>1208</v>
      </c>
      <c r="AV79" s="143" t="s">
        <v>827</v>
      </c>
      <c r="AW79" s="143"/>
    </row>
    <row r="80" spans="1:49" s="138" customFormat="1" ht="14.4" customHeight="1" x14ac:dyDescent="0.3">
      <c r="A80" s="123" t="s">
        <v>1753</v>
      </c>
      <c r="B80" s="123" t="s">
        <v>1537</v>
      </c>
      <c r="C80" s="123"/>
      <c r="D80" s="123" t="s">
        <v>1577</v>
      </c>
      <c r="E80" s="123" t="s">
        <v>1725</v>
      </c>
      <c r="F80" s="117"/>
      <c r="G80" s="120"/>
      <c r="H80" s="120"/>
      <c r="I80" s="120"/>
      <c r="J80" s="156">
        <v>43830</v>
      </c>
      <c r="K80" s="134"/>
      <c r="L80" s="120"/>
      <c r="M80" s="132"/>
      <c r="N80" s="158">
        <v>44166</v>
      </c>
      <c r="O80" s="116"/>
      <c r="P80" s="135" t="s">
        <v>596</v>
      </c>
      <c r="Q80" s="116"/>
      <c r="R80" s="57">
        <v>43566</v>
      </c>
      <c r="S80" s="57" t="s">
        <v>30</v>
      </c>
      <c r="T80" s="57" t="s">
        <v>30</v>
      </c>
      <c r="U80" s="34" t="s">
        <v>30</v>
      </c>
      <c r="V80" s="57" t="s">
        <v>30</v>
      </c>
      <c r="W80" s="57" t="s">
        <v>30</v>
      </c>
      <c r="X80" s="57" t="s">
        <v>30</v>
      </c>
      <c r="Y80" s="137">
        <f t="shared" si="30"/>
        <v>43931</v>
      </c>
      <c r="Z80" s="57" t="str">
        <f t="shared" si="31"/>
        <v>NC</v>
      </c>
      <c r="AA80" s="57" t="str">
        <f t="shared" si="32"/>
        <v>NC</v>
      </c>
      <c r="AB80" s="57" t="str">
        <f t="shared" si="33"/>
        <v>NC</v>
      </c>
      <c r="AC80" s="57" t="str">
        <f t="shared" si="34"/>
        <v>NC</v>
      </c>
      <c r="AD80" s="57" t="str">
        <f t="shared" si="35"/>
        <v>NC</v>
      </c>
      <c r="AE80" s="57" t="str">
        <f t="shared" si="36"/>
        <v>NC</v>
      </c>
      <c r="AG80" s="123">
        <f t="shared" ca="1" si="37"/>
        <v>-1907</v>
      </c>
      <c r="AH80" s="123" t="str">
        <f t="shared" si="38"/>
        <v>NC</v>
      </c>
      <c r="AI80" s="123" t="str">
        <f t="shared" si="39"/>
        <v>NC</v>
      </c>
      <c r="AJ80" s="123" t="str">
        <f t="shared" si="40"/>
        <v>NC</v>
      </c>
      <c r="AK80" s="123" t="str">
        <f t="shared" si="41"/>
        <v>NC</v>
      </c>
      <c r="AL80" s="123" t="str">
        <f t="shared" si="42"/>
        <v>NC</v>
      </c>
      <c r="AM80" s="123" t="str">
        <f t="shared" si="43"/>
        <v>NC</v>
      </c>
      <c r="AO80" s="139" t="e">
        <f t="shared" si="44"/>
        <v>#DIV/0!</v>
      </c>
      <c r="AR80" s="138" t="s">
        <v>469</v>
      </c>
      <c r="AS80" s="141" t="s">
        <v>643</v>
      </c>
      <c r="AT80" s="138" t="s">
        <v>736</v>
      </c>
      <c r="AU80" s="142" t="s">
        <v>1208</v>
      </c>
      <c r="AV80" s="143" t="s">
        <v>827</v>
      </c>
      <c r="AW80" s="143"/>
    </row>
    <row r="81" spans="1:49" s="138" customFormat="1" ht="14.4" customHeight="1" x14ac:dyDescent="0.3">
      <c r="A81" s="123" t="s">
        <v>1754</v>
      </c>
      <c r="B81" s="123" t="s">
        <v>1538</v>
      </c>
      <c r="C81" s="123"/>
      <c r="D81" s="123" t="s">
        <v>1577</v>
      </c>
      <c r="E81" s="123" t="s">
        <v>1725</v>
      </c>
      <c r="F81" s="117"/>
      <c r="G81" s="120"/>
      <c r="H81" s="120"/>
      <c r="I81" s="120"/>
      <c r="J81" s="156">
        <v>43830</v>
      </c>
      <c r="K81" s="134"/>
      <c r="L81" s="120"/>
      <c r="M81" s="132"/>
      <c r="N81" s="133">
        <v>44166</v>
      </c>
      <c r="O81" s="116"/>
      <c r="P81" s="135" t="s">
        <v>596</v>
      </c>
      <c r="Q81" s="116"/>
      <c r="R81" s="57">
        <v>43566</v>
      </c>
      <c r="S81" s="57" t="s">
        <v>30</v>
      </c>
      <c r="T81" s="57" t="s">
        <v>30</v>
      </c>
      <c r="U81" s="34" t="s">
        <v>30</v>
      </c>
      <c r="V81" s="57" t="s">
        <v>30</v>
      </c>
      <c r="W81" s="57" t="s">
        <v>30</v>
      </c>
      <c r="X81" s="57" t="s">
        <v>30</v>
      </c>
      <c r="Y81" s="137">
        <f t="shared" si="30"/>
        <v>43931</v>
      </c>
      <c r="Z81" s="57" t="str">
        <f t="shared" si="31"/>
        <v>NC</v>
      </c>
      <c r="AA81" s="57" t="str">
        <f t="shared" si="32"/>
        <v>NC</v>
      </c>
      <c r="AB81" s="57" t="str">
        <f t="shared" si="33"/>
        <v>NC</v>
      </c>
      <c r="AC81" s="57" t="str">
        <f t="shared" si="34"/>
        <v>NC</v>
      </c>
      <c r="AD81" s="57" t="str">
        <f t="shared" si="35"/>
        <v>NC</v>
      </c>
      <c r="AE81" s="57" t="str">
        <f t="shared" si="36"/>
        <v>NC</v>
      </c>
      <c r="AG81" s="123">
        <f t="shared" ca="1" si="37"/>
        <v>-1907</v>
      </c>
      <c r="AH81" s="123" t="str">
        <f t="shared" si="38"/>
        <v>NC</v>
      </c>
      <c r="AI81" s="123" t="str">
        <f t="shared" si="39"/>
        <v>NC</v>
      </c>
      <c r="AJ81" s="123" t="str">
        <f t="shared" si="40"/>
        <v>NC</v>
      </c>
      <c r="AK81" s="123" t="str">
        <f t="shared" si="41"/>
        <v>NC</v>
      </c>
      <c r="AL81" s="123" t="str">
        <f t="shared" si="42"/>
        <v>NC</v>
      </c>
      <c r="AM81" s="123" t="str">
        <f t="shared" si="43"/>
        <v>NC</v>
      </c>
      <c r="AO81" s="139" t="e">
        <f t="shared" si="44"/>
        <v>#DIV/0!</v>
      </c>
      <c r="AR81" s="138" t="s">
        <v>469</v>
      </c>
      <c r="AS81" s="141" t="s">
        <v>643</v>
      </c>
      <c r="AT81" s="138" t="s">
        <v>1035</v>
      </c>
      <c r="AU81" s="142" t="s">
        <v>1208</v>
      </c>
      <c r="AV81" s="143" t="s">
        <v>827</v>
      </c>
      <c r="AW81" s="143" t="s">
        <v>1408</v>
      </c>
    </row>
    <row r="82" spans="1:49" s="124" customFormat="1" ht="14.4" customHeight="1" x14ac:dyDescent="0.3">
      <c r="A82" s="123" t="s">
        <v>1744</v>
      </c>
      <c r="B82" s="123" t="s">
        <v>1538</v>
      </c>
      <c r="C82" s="123"/>
      <c r="D82" s="123" t="s">
        <v>1577</v>
      </c>
      <c r="E82" s="123" t="s">
        <v>1725</v>
      </c>
      <c r="F82" s="117"/>
      <c r="G82" s="120"/>
      <c r="H82" s="120"/>
      <c r="I82" s="120"/>
      <c r="J82" s="156">
        <v>43830</v>
      </c>
      <c r="K82" s="134"/>
      <c r="L82" s="120"/>
      <c r="M82" s="132"/>
      <c r="N82" s="158">
        <v>44166</v>
      </c>
      <c r="O82" s="116"/>
      <c r="P82" s="135" t="s">
        <v>596</v>
      </c>
      <c r="Q82" s="116"/>
      <c r="R82" s="57">
        <v>43566</v>
      </c>
      <c r="S82" s="57" t="s">
        <v>30</v>
      </c>
      <c r="T82" s="57" t="s">
        <v>30</v>
      </c>
      <c r="U82" s="34" t="s">
        <v>30</v>
      </c>
      <c r="V82" s="57" t="s">
        <v>30</v>
      </c>
      <c r="W82" s="57" t="s">
        <v>30</v>
      </c>
      <c r="X82" s="57" t="s">
        <v>30</v>
      </c>
      <c r="Y82" s="137">
        <f t="shared" si="30"/>
        <v>43931</v>
      </c>
      <c r="Z82" s="57" t="str">
        <f t="shared" si="31"/>
        <v>NC</v>
      </c>
      <c r="AA82" s="57" t="str">
        <f t="shared" si="32"/>
        <v>NC</v>
      </c>
      <c r="AB82" s="57" t="str">
        <f t="shared" si="33"/>
        <v>NC</v>
      </c>
      <c r="AC82" s="57" t="str">
        <f t="shared" si="34"/>
        <v>NC</v>
      </c>
      <c r="AD82" s="57" t="str">
        <f t="shared" si="35"/>
        <v>NC</v>
      </c>
      <c r="AE82" s="57" t="str">
        <f t="shared" si="36"/>
        <v>NC</v>
      </c>
      <c r="AF82" s="138"/>
      <c r="AG82" s="123">
        <f t="shared" ca="1" si="37"/>
        <v>-1907</v>
      </c>
      <c r="AH82" s="123" t="str">
        <f t="shared" si="38"/>
        <v>NC</v>
      </c>
      <c r="AI82" s="123" t="str">
        <f t="shared" si="39"/>
        <v>NC</v>
      </c>
      <c r="AJ82" s="123" t="str">
        <f t="shared" si="40"/>
        <v>NC</v>
      </c>
      <c r="AK82" s="123" t="str">
        <f t="shared" si="41"/>
        <v>NC</v>
      </c>
      <c r="AL82" s="123" t="str">
        <f t="shared" si="42"/>
        <v>NC</v>
      </c>
      <c r="AM82" s="123" t="str">
        <f t="shared" si="43"/>
        <v>NC</v>
      </c>
      <c r="AN82" s="138"/>
      <c r="AO82" s="139" t="e">
        <f t="shared" si="44"/>
        <v>#DIV/0!</v>
      </c>
      <c r="AP82" s="138"/>
      <c r="AQ82" s="138"/>
      <c r="AR82" s="138" t="s">
        <v>469</v>
      </c>
      <c r="AS82" s="141" t="s">
        <v>643</v>
      </c>
      <c r="AT82" s="138" t="s">
        <v>1011</v>
      </c>
      <c r="AU82" s="142" t="s">
        <v>1208</v>
      </c>
      <c r="AV82" s="143" t="s">
        <v>827</v>
      </c>
      <c r="AW82" s="143"/>
    </row>
    <row r="83" spans="1:49" s="138" customFormat="1" ht="14.4" customHeight="1" x14ac:dyDescent="0.3">
      <c r="A83" s="123" t="s">
        <v>1745</v>
      </c>
      <c r="B83" s="123" t="s">
        <v>1538</v>
      </c>
      <c r="C83" s="123"/>
      <c r="D83" s="123" t="s">
        <v>1577</v>
      </c>
      <c r="E83" s="123" t="s">
        <v>1725</v>
      </c>
      <c r="F83" s="117"/>
      <c r="G83" s="120"/>
      <c r="H83" s="120"/>
      <c r="I83" s="120"/>
      <c r="J83" s="156">
        <v>43830</v>
      </c>
      <c r="K83" s="134"/>
      <c r="L83" s="120"/>
      <c r="M83" s="132"/>
      <c r="N83" s="158">
        <v>44075</v>
      </c>
      <c r="O83" s="116"/>
      <c r="P83" s="135" t="s">
        <v>596</v>
      </c>
      <c r="Q83" s="116"/>
      <c r="R83" s="57">
        <v>43565</v>
      </c>
      <c r="S83" s="57" t="s">
        <v>30</v>
      </c>
      <c r="T83" s="57" t="s">
        <v>30</v>
      </c>
      <c r="U83" s="34" t="s">
        <v>30</v>
      </c>
      <c r="V83" s="57" t="s">
        <v>30</v>
      </c>
      <c r="W83" s="57" t="s">
        <v>30</v>
      </c>
      <c r="X83" s="57" t="s">
        <v>30</v>
      </c>
      <c r="Y83" s="137">
        <f t="shared" si="30"/>
        <v>43930</v>
      </c>
      <c r="Z83" s="57" t="str">
        <f t="shared" si="31"/>
        <v>NC</v>
      </c>
      <c r="AA83" s="57" t="str">
        <f t="shared" si="32"/>
        <v>NC</v>
      </c>
      <c r="AB83" s="57" t="str">
        <f t="shared" si="33"/>
        <v>NC</v>
      </c>
      <c r="AC83" s="57" t="str">
        <f t="shared" si="34"/>
        <v>NC</v>
      </c>
      <c r="AD83" s="57" t="str">
        <f t="shared" si="35"/>
        <v>NC</v>
      </c>
      <c r="AE83" s="57" t="str">
        <f t="shared" si="36"/>
        <v>NC</v>
      </c>
      <c r="AG83" s="123">
        <f t="shared" ca="1" si="37"/>
        <v>-1908</v>
      </c>
      <c r="AH83" s="123" t="str">
        <f t="shared" si="38"/>
        <v>NC</v>
      </c>
      <c r="AI83" s="123" t="str">
        <f t="shared" si="39"/>
        <v>NC</v>
      </c>
      <c r="AJ83" s="123" t="str">
        <f t="shared" si="40"/>
        <v>NC</v>
      </c>
      <c r="AK83" s="123" t="str">
        <f t="shared" si="41"/>
        <v>NC</v>
      </c>
      <c r="AL83" s="123" t="str">
        <f t="shared" si="42"/>
        <v>NC</v>
      </c>
      <c r="AM83" s="123" t="str">
        <f t="shared" si="43"/>
        <v>NC</v>
      </c>
      <c r="AO83" s="139" t="e">
        <f t="shared" si="44"/>
        <v>#DIV/0!</v>
      </c>
      <c r="AR83" s="138" t="s">
        <v>469</v>
      </c>
      <c r="AS83" s="141" t="s">
        <v>643</v>
      </c>
      <c r="AT83" s="138" t="s">
        <v>724</v>
      </c>
      <c r="AU83" s="142" t="s">
        <v>1208</v>
      </c>
      <c r="AV83" s="143" t="s">
        <v>827</v>
      </c>
      <c r="AW83" s="143"/>
    </row>
    <row r="84" spans="1:49" s="138" customFormat="1" ht="14.4" customHeight="1" x14ac:dyDescent="0.3">
      <c r="A84" s="123" t="s">
        <v>1746</v>
      </c>
      <c r="B84" s="123" t="s">
        <v>1538</v>
      </c>
      <c r="C84" s="123"/>
      <c r="D84" s="123" t="s">
        <v>1577</v>
      </c>
      <c r="E84" s="123" t="s">
        <v>1725</v>
      </c>
      <c r="F84" s="117"/>
      <c r="G84" s="120"/>
      <c r="H84" s="120"/>
      <c r="I84" s="120"/>
      <c r="J84" s="156">
        <v>43830</v>
      </c>
      <c r="K84" s="134"/>
      <c r="L84" s="120"/>
      <c r="M84" s="132"/>
      <c r="N84" s="158">
        <v>44166</v>
      </c>
      <c r="O84" s="116"/>
      <c r="P84" s="135" t="s">
        <v>596</v>
      </c>
      <c r="Q84" s="116"/>
      <c r="R84" s="57">
        <v>43565</v>
      </c>
      <c r="S84" s="57" t="s">
        <v>30</v>
      </c>
      <c r="T84" s="57" t="s">
        <v>30</v>
      </c>
      <c r="U84" s="34" t="s">
        <v>30</v>
      </c>
      <c r="V84" s="57" t="s">
        <v>30</v>
      </c>
      <c r="W84" s="57" t="s">
        <v>30</v>
      </c>
      <c r="X84" s="57" t="s">
        <v>30</v>
      </c>
      <c r="Y84" s="137">
        <f t="shared" si="30"/>
        <v>43930</v>
      </c>
      <c r="Z84" s="57" t="str">
        <f t="shared" si="31"/>
        <v>NC</v>
      </c>
      <c r="AA84" s="57" t="str">
        <f t="shared" si="32"/>
        <v>NC</v>
      </c>
      <c r="AB84" s="57" t="str">
        <f t="shared" si="33"/>
        <v>NC</v>
      </c>
      <c r="AC84" s="57" t="str">
        <f t="shared" si="34"/>
        <v>NC</v>
      </c>
      <c r="AD84" s="57" t="str">
        <f t="shared" si="35"/>
        <v>NC</v>
      </c>
      <c r="AE84" s="57" t="str">
        <f t="shared" si="36"/>
        <v>NC</v>
      </c>
      <c r="AG84" s="123">
        <f t="shared" ca="1" si="37"/>
        <v>-1908</v>
      </c>
      <c r="AH84" s="123" t="str">
        <f t="shared" si="38"/>
        <v>NC</v>
      </c>
      <c r="AI84" s="123" t="str">
        <f t="shared" si="39"/>
        <v>NC</v>
      </c>
      <c r="AJ84" s="123" t="str">
        <f t="shared" si="40"/>
        <v>NC</v>
      </c>
      <c r="AK84" s="123" t="str">
        <f t="shared" si="41"/>
        <v>NC</v>
      </c>
      <c r="AL84" s="123" t="str">
        <f t="shared" si="42"/>
        <v>NC</v>
      </c>
      <c r="AM84" s="123" t="str">
        <f t="shared" si="43"/>
        <v>NC</v>
      </c>
      <c r="AO84" s="139" t="e">
        <f t="shared" si="44"/>
        <v>#DIV/0!</v>
      </c>
      <c r="AR84" s="138" t="s">
        <v>469</v>
      </c>
      <c r="AS84" s="141" t="s">
        <v>643</v>
      </c>
      <c r="AT84" s="138" t="s">
        <v>748</v>
      </c>
      <c r="AU84" s="142" t="s">
        <v>1208</v>
      </c>
      <c r="AV84" s="143" t="s">
        <v>827</v>
      </c>
      <c r="AW84" s="143"/>
    </row>
    <row r="85" spans="1:49" s="138" customFormat="1" ht="14.4" customHeight="1" x14ac:dyDescent="0.3">
      <c r="A85" s="123" t="s">
        <v>1755</v>
      </c>
      <c r="B85" s="123" t="s">
        <v>1713</v>
      </c>
      <c r="C85" s="123"/>
      <c r="D85" s="123" t="s">
        <v>1577</v>
      </c>
      <c r="E85" s="123" t="s">
        <v>1725</v>
      </c>
      <c r="F85" s="117"/>
      <c r="G85" s="120"/>
      <c r="H85" s="120"/>
      <c r="I85" s="120"/>
      <c r="J85" s="156">
        <v>43830</v>
      </c>
      <c r="K85" s="134"/>
      <c r="L85" s="120"/>
      <c r="M85" s="132"/>
      <c r="N85" s="158">
        <v>44166</v>
      </c>
      <c r="O85" s="116"/>
      <c r="P85" s="135" t="s">
        <v>596</v>
      </c>
      <c r="Q85" s="116"/>
      <c r="R85" s="57">
        <v>43566</v>
      </c>
      <c r="S85" s="57" t="s">
        <v>30</v>
      </c>
      <c r="T85" s="57" t="s">
        <v>30</v>
      </c>
      <c r="U85" s="34" t="s">
        <v>30</v>
      </c>
      <c r="V85" s="57" t="s">
        <v>30</v>
      </c>
      <c r="W85" s="57" t="s">
        <v>30</v>
      </c>
      <c r="X85" s="57" t="s">
        <v>30</v>
      </c>
      <c r="Y85" s="137">
        <f t="shared" si="30"/>
        <v>43931</v>
      </c>
      <c r="Z85" s="57" t="str">
        <f t="shared" si="31"/>
        <v>NC</v>
      </c>
      <c r="AA85" s="57" t="str">
        <f t="shared" si="32"/>
        <v>NC</v>
      </c>
      <c r="AB85" s="57" t="str">
        <f t="shared" si="33"/>
        <v>NC</v>
      </c>
      <c r="AC85" s="57" t="str">
        <f t="shared" si="34"/>
        <v>NC</v>
      </c>
      <c r="AD85" s="57" t="str">
        <f t="shared" si="35"/>
        <v>NC</v>
      </c>
      <c r="AE85" s="57" t="str">
        <f t="shared" si="36"/>
        <v>NC</v>
      </c>
      <c r="AG85" s="123">
        <f t="shared" ca="1" si="37"/>
        <v>-1907</v>
      </c>
      <c r="AH85" s="123" t="str">
        <f t="shared" si="38"/>
        <v>NC</v>
      </c>
      <c r="AI85" s="123" t="str">
        <f t="shared" si="39"/>
        <v>NC</v>
      </c>
      <c r="AJ85" s="123" t="str">
        <f t="shared" si="40"/>
        <v>NC</v>
      </c>
      <c r="AK85" s="123" t="str">
        <f t="shared" si="41"/>
        <v>NC</v>
      </c>
      <c r="AL85" s="123" t="str">
        <f t="shared" si="42"/>
        <v>NC</v>
      </c>
      <c r="AM85" s="123" t="str">
        <f t="shared" si="43"/>
        <v>NC</v>
      </c>
      <c r="AO85" s="139" t="e">
        <f t="shared" si="44"/>
        <v>#DIV/0!</v>
      </c>
      <c r="AR85" s="138" t="s">
        <v>469</v>
      </c>
      <c r="AS85" s="141" t="s">
        <v>643</v>
      </c>
      <c r="AT85" s="138" t="s">
        <v>1036</v>
      </c>
      <c r="AU85" s="142" t="s">
        <v>1208</v>
      </c>
      <c r="AV85" s="143" t="s">
        <v>827</v>
      </c>
      <c r="AW85" s="143"/>
    </row>
    <row r="86" spans="1:49" s="138" customFormat="1" ht="14.4" customHeight="1" x14ac:dyDescent="0.3">
      <c r="A86" s="123" t="s">
        <v>1756</v>
      </c>
      <c r="B86" s="123" t="s">
        <v>1714</v>
      </c>
      <c r="C86" s="123"/>
      <c r="D86" s="123" t="s">
        <v>1577</v>
      </c>
      <c r="E86" s="123" t="s">
        <v>1725</v>
      </c>
      <c r="F86" s="117"/>
      <c r="G86" s="120"/>
      <c r="H86" s="120"/>
      <c r="I86" s="120"/>
      <c r="J86" s="156">
        <v>43830</v>
      </c>
      <c r="K86" s="134"/>
      <c r="L86" s="120"/>
      <c r="M86" s="132">
        <v>44682</v>
      </c>
      <c r="N86" s="133">
        <v>44166</v>
      </c>
      <c r="O86" s="116"/>
      <c r="P86" s="135" t="s">
        <v>596</v>
      </c>
      <c r="Q86" s="116"/>
      <c r="R86" s="57">
        <v>43580</v>
      </c>
      <c r="S86" s="57" t="s">
        <v>30</v>
      </c>
      <c r="T86" s="57" t="s">
        <v>30</v>
      </c>
      <c r="U86" s="34" t="s">
        <v>30</v>
      </c>
      <c r="V86" s="57" t="s">
        <v>30</v>
      </c>
      <c r="W86" s="57" t="s">
        <v>30</v>
      </c>
      <c r="X86" s="57" t="s">
        <v>30</v>
      </c>
      <c r="Y86" s="137">
        <f t="shared" si="30"/>
        <v>43945</v>
      </c>
      <c r="Z86" s="57" t="str">
        <f t="shared" si="31"/>
        <v>NC</v>
      </c>
      <c r="AA86" s="57" t="str">
        <f t="shared" si="32"/>
        <v>NC</v>
      </c>
      <c r="AB86" s="57" t="str">
        <f t="shared" si="33"/>
        <v>NC</v>
      </c>
      <c r="AC86" s="57" t="str">
        <f t="shared" si="34"/>
        <v>NC</v>
      </c>
      <c r="AD86" s="57" t="str">
        <f t="shared" si="35"/>
        <v>NC</v>
      </c>
      <c r="AE86" s="57" t="str">
        <f t="shared" si="36"/>
        <v>NC</v>
      </c>
      <c r="AG86" s="123">
        <f t="shared" ca="1" si="37"/>
        <v>-1893</v>
      </c>
      <c r="AH86" s="123" t="str">
        <f t="shared" si="38"/>
        <v>NC</v>
      </c>
      <c r="AI86" s="123" t="str">
        <f t="shared" si="39"/>
        <v>NC</v>
      </c>
      <c r="AJ86" s="123" t="str">
        <f t="shared" si="40"/>
        <v>NC</v>
      </c>
      <c r="AK86" s="123" t="str">
        <f t="shared" si="41"/>
        <v>NC</v>
      </c>
      <c r="AL86" s="123" t="str">
        <f t="shared" si="42"/>
        <v>NC</v>
      </c>
      <c r="AM86" s="123" t="str">
        <f t="shared" si="43"/>
        <v>NC</v>
      </c>
      <c r="AO86" s="139" t="e">
        <f t="shared" si="44"/>
        <v>#DIV/0!</v>
      </c>
      <c r="AR86" s="138" t="s">
        <v>583</v>
      </c>
      <c r="AS86" s="141" t="s">
        <v>643</v>
      </c>
      <c r="AT86" s="138" t="s">
        <v>739</v>
      </c>
      <c r="AU86" s="142" t="s">
        <v>1224</v>
      </c>
      <c r="AV86" s="143" t="s">
        <v>1231</v>
      </c>
      <c r="AW86" s="143" t="s">
        <v>1410</v>
      </c>
    </row>
    <row r="87" spans="1:49" s="138" customFormat="1" ht="14.4" customHeight="1" x14ac:dyDescent="0.3">
      <c r="A87" s="123" t="s">
        <v>1747</v>
      </c>
      <c r="B87" s="123" t="s">
        <v>1714</v>
      </c>
      <c r="C87" s="123"/>
      <c r="D87" s="123" t="s">
        <v>1577</v>
      </c>
      <c r="E87" s="123" t="s">
        <v>1725</v>
      </c>
      <c r="F87" s="117"/>
      <c r="G87" s="120"/>
      <c r="H87" s="120"/>
      <c r="I87" s="120"/>
      <c r="J87" s="156">
        <v>43830</v>
      </c>
      <c r="K87" s="145"/>
      <c r="L87" s="120"/>
      <c r="M87" s="132"/>
      <c r="N87" s="133">
        <v>44166</v>
      </c>
      <c r="O87" s="116"/>
      <c r="P87" s="135" t="s">
        <v>596</v>
      </c>
      <c r="Q87" s="116"/>
      <c r="R87" s="57">
        <v>43657</v>
      </c>
      <c r="S87" s="57" t="s">
        <v>30</v>
      </c>
      <c r="T87" s="57" t="s">
        <v>30</v>
      </c>
      <c r="U87" s="34" t="s">
        <v>30</v>
      </c>
      <c r="V87" s="57" t="s">
        <v>30</v>
      </c>
      <c r="W87" s="57" t="s">
        <v>30</v>
      </c>
      <c r="X87" s="57" t="s">
        <v>30</v>
      </c>
      <c r="Y87" s="137">
        <f t="shared" si="30"/>
        <v>44022</v>
      </c>
      <c r="Z87" s="57" t="str">
        <f t="shared" si="31"/>
        <v>NC</v>
      </c>
      <c r="AA87" s="57" t="str">
        <f t="shared" si="32"/>
        <v>NC</v>
      </c>
      <c r="AB87" s="57" t="str">
        <f t="shared" si="33"/>
        <v>NC</v>
      </c>
      <c r="AC87" s="57" t="str">
        <f t="shared" si="34"/>
        <v>NC</v>
      </c>
      <c r="AD87" s="57" t="str">
        <f t="shared" si="35"/>
        <v>NC</v>
      </c>
      <c r="AE87" s="57" t="str">
        <f t="shared" si="36"/>
        <v>NC</v>
      </c>
      <c r="AG87" s="123">
        <f t="shared" ca="1" si="37"/>
        <v>-1816</v>
      </c>
      <c r="AH87" s="123" t="str">
        <f t="shared" si="38"/>
        <v>NC</v>
      </c>
      <c r="AI87" s="123" t="str">
        <f t="shared" si="39"/>
        <v>NC</v>
      </c>
      <c r="AJ87" s="123" t="str">
        <f t="shared" si="40"/>
        <v>NC</v>
      </c>
      <c r="AK87" s="123" t="str">
        <f t="shared" si="41"/>
        <v>NC</v>
      </c>
      <c r="AL87" s="123" t="str">
        <f t="shared" si="42"/>
        <v>NC</v>
      </c>
      <c r="AM87" s="123" t="str">
        <f t="shared" si="43"/>
        <v>NC</v>
      </c>
      <c r="AO87" s="139" t="e">
        <f t="shared" si="44"/>
        <v>#DIV/0!</v>
      </c>
      <c r="AR87" s="138" t="s">
        <v>469</v>
      </c>
      <c r="AS87" s="141" t="s">
        <v>643</v>
      </c>
      <c r="AT87" s="138" t="s">
        <v>726</v>
      </c>
      <c r="AU87" s="142" t="s">
        <v>1215</v>
      </c>
      <c r="AV87" s="143" t="s">
        <v>1216</v>
      </c>
      <c r="AW87" s="143" t="s">
        <v>1217</v>
      </c>
    </row>
    <row r="88" spans="1:49" s="159" customFormat="1" ht="14.4" customHeight="1" x14ac:dyDescent="0.3">
      <c r="A88" s="123" t="s">
        <v>1757</v>
      </c>
      <c r="B88" s="123" t="s">
        <v>1714</v>
      </c>
      <c r="C88" s="123"/>
      <c r="D88" s="123" t="s">
        <v>1577</v>
      </c>
      <c r="E88" s="123" t="s">
        <v>1725</v>
      </c>
      <c r="F88" s="117"/>
      <c r="G88" s="120"/>
      <c r="H88" s="120"/>
      <c r="I88" s="120"/>
      <c r="J88" s="156">
        <v>43830</v>
      </c>
      <c r="K88" s="134"/>
      <c r="L88" s="120"/>
      <c r="M88" s="132"/>
      <c r="N88" s="133">
        <v>44166</v>
      </c>
      <c r="O88" s="116"/>
      <c r="P88" s="135" t="s">
        <v>596</v>
      </c>
      <c r="Q88" s="116"/>
      <c r="R88" s="57">
        <v>43559</v>
      </c>
      <c r="S88" s="57" t="s">
        <v>30</v>
      </c>
      <c r="T88" s="57" t="s">
        <v>30</v>
      </c>
      <c r="U88" s="34" t="s">
        <v>30</v>
      </c>
      <c r="V88" s="57" t="s">
        <v>30</v>
      </c>
      <c r="W88" s="57" t="s">
        <v>30</v>
      </c>
      <c r="X88" s="57" t="s">
        <v>30</v>
      </c>
      <c r="Y88" s="137">
        <f t="shared" si="30"/>
        <v>43924</v>
      </c>
      <c r="Z88" s="57" t="str">
        <f t="shared" si="31"/>
        <v>NC</v>
      </c>
      <c r="AA88" s="57" t="str">
        <f t="shared" si="32"/>
        <v>NC</v>
      </c>
      <c r="AB88" s="57" t="str">
        <f t="shared" si="33"/>
        <v>NC</v>
      </c>
      <c r="AC88" s="57" t="str">
        <f t="shared" si="34"/>
        <v>NC</v>
      </c>
      <c r="AD88" s="57" t="str">
        <f t="shared" si="35"/>
        <v>NC</v>
      </c>
      <c r="AE88" s="57" t="str">
        <f t="shared" si="36"/>
        <v>NC</v>
      </c>
      <c r="AF88" s="138"/>
      <c r="AG88" s="123">
        <f t="shared" ca="1" si="37"/>
        <v>-1914</v>
      </c>
      <c r="AH88" s="123" t="str">
        <f t="shared" si="38"/>
        <v>NC</v>
      </c>
      <c r="AI88" s="123" t="str">
        <f t="shared" si="39"/>
        <v>NC</v>
      </c>
      <c r="AJ88" s="123" t="str">
        <f t="shared" si="40"/>
        <v>NC</v>
      </c>
      <c r="AK88" s="123" t="str">
        <f t="shared" si="41"/>
        <v>NC</v>
      </c>
      <c r="AL88" s="123" t="str">
        <f t="shared" si="42"/>
        <v>NC</v>
      </c>
      <c r="AM88" s="123" t="str">
        <f t="shared" si="43"/>
        <v>NC</v>
      </c>
      <c r="AN88" s="138"/>
      <c r="AO88" s="151" t="e">
        <f t="shared" si="44"/>
        <v>#DIV/0!</v>
      </c>
      <c r="AP88" s="124"/>
      <c r="AQ88" s="124"/>
      <c r="AR88" s="124" t="s">
        <v>469</v>
      </c>
      <c r="AS88" s="141" t="s">
        <v>643</v>
      </c>
      <c r="AT88" s="138" t="s">
        <v>1025</v>
      </c>
      <c r="AU88" s="142" t="s">
        <v>1208</v>
      </c>
      <c r="AV88" s="143" t="s">
        <v>1213</v>
      </c>
      <c r="AW88" s="143"/>
    </row>
    <row r="89" spans="1:49" s="159" customFormat="1" ht="14.4" customHeight="1" x14ac:dyDescent="0.3">
      <c r="A89" s="123" t="s">
        <v>1758</v>
      </c>
      <c r="B89" s="123" t="s">
        <v>1714</v>
      </c>
      <c r="C89" s="123"/>
      <c r="D89" s="123" t="s">
        <v>1577</v>
      </c>
      <c r="E89" s="123" t="s">
        <v>1725</v>
      </c>
      <c r="F89" s="117"/>
      <c r="G89" s="120"/>
      <c r="H89" s="120"/>
      <c r="I89" s="120"/>
      <c r="J89" s="156">
        <v>43830</v>
      </c>
      <c r="K89" s="134"/>
      <c r="L89" s="120"/>
      <c r="M89" s="132"/>
      <c r="N89" s="158">
        <v>44166</v>
      </c>
      <c r="O89" s="116"/>
      <c r="P89" s="135" t="s">
        <v>596</v>
      </c>
      <c r="Q89" s="116"/>
      <c r="R89" s="57">
        <v>43644</v>
      </c>
      <c r="S89" s="57" t="s">
        <v>30</v>
      </c>
      <c r="T89" s="57" t="s">
        <v>30</v>
      </c>
      <c r="U89" s="34" t="s">
        <v>30</v>
      </c>
      <c r="V89" s="57" t="s">
        <v>30</v>
      </c>
      <c r="W89" s="57" t="s">
        <v>30</v>
      </c>
      <c r="X89" s="57" t="s">
        <v>30</v>
      </c>
      <c r="Y89" s="137">
        <f t="shared" si="30"/>
        <v>44009</v>
      </c>
      <c r="Z89" s="57" t="str">
        <f t="shared" si="31"/>
        <v>NC</v>
      </c>
      <c r="AA89" s="57" t="str">
        <f t="shared" si="32"/>
        <v>NC</v>
      </c>
      <c r="AB89" s="57" t="str">
        <f t="shared" si="33"/>
        <v>NC</v>
      </c>
      <c r="AC89" s="57" t="str">
        <f t="shared" si="34"/>
        <v>NC</v>
      </c>
      <c r="AD89" s="57" t="str">
        <f t="shared" si="35"/>
        <v>NC</v>
      </c>
      <c r="AE89" s="57" t="str">
        <f t="shared" si="36"/>
        <v>NC</v>
      </c>
      <c r="AF89" s="138"/>
      <c r="AG89" s="123">
        <f t="shared" ca="1" si="37"/>
        <v>-1829</v>
      </c>
      <c r="AH89" s="123" t="str">
        <f t="shared" si="38"/>
        <v>NC</v>
      </c>
      <c r="AI89" s="123" t="str">
        <f t="shared" si="39"/>
        <v>NC</v>
      </c>
      <c r="AJ89" s="123" t="str">
        <f t="shared" si="40"/>
        <v>NC</v>
      </c>
      <c r="AK89" s="123" t="str">
        <f t="shared" si="41"/>
        <v>NC</v>
      </c>
      <c r="AL89" s="123" t="str">
        <f t="shared" si="42"/>
        <v>NC</v>
      </c>
      <c r="AM89" s="123" t="str">
        <f t="shared" si="43"/>
        <v>NC</v>
      </c>
      <c r="AN89" s="138"/>
      <c r="AO89" s="139" t="e">
        <f t="shared" si="44"/>
        <v>#DIV/0!</v>
      </c>
      <c r="AP89" s="138"/>
      <c r="AQ89" s="138"/>
      <c r="AR89" s="138" t="s">
        <v>469</v>
      </c>
      <c r="AS89" s="141" t="s">
        <v>643</v>
      </c>
      <c r="AT89" s="138" t="s">
        <v>741</v>
      </c>
      <c r="AU89" s="142" t="s">
        <v>1211</v>
      </c>
      <c r="AV89" s="143" t="s">
        <v>1212</v>
      </c>
      <c r="AW89" s="143"/>
    </row>
    <row r="90" spans="1:49" s="159" customFormat="1" ht="14.4" customHeight="1" x14ac:dyDescent="0.3">
      <c r="A90" s="116"/>
      <c r="B90" s="116"/>
      <c r="C90" s="117"/>
      <c r="D90" s="116"/>
      <c r="E90" s="116"/>
      <c r="F90" s="117"/>
      <c r="G90" s="120"/>
      <c r="H90" s="120"/>
      <c r="I90" s="120"/>
      <c r="J90" s="156">
        <v>43830</v>
      </c>
      <c r="K90" s="134"/>
      <c r="L90" s="120"/>
      <c r="M90" s="132"/>
      <c r="N90" s="158">
        <v>44166</v>
      </c>
      <c r="O90" s="116"/>
      <c r="P90" s="135" t="s">
        <v>596</v>
      </c>
      <c r="Q90" s="116"/>
      <c r="R90" s="57">
        <v>43612</v>
      </c>
      <c r="S90" s="57" t="s">
        <v>30</v>
      </c>
      <c r="T90" s="57" t="s">
        <v>30</v>
      </c>
      <c r="U90" s="34" t="s">
        <v>30</v>
      </c>
      <c r="V90" s="57" t="s">
        <v>30</v>
      </c>
      <c r="W90" s="57" t="s">
        <v>30</v>
      </c>
      <c r="X90" s="57" t="s">
        <v>30</v>
      </c>
      <c r="Y90" s="137">
        <f t="shared" si="30"/>
        <v>43977</v>
      </c>
      <c r="Z90" s="57" t="str">
        <f t="shared" si="31"/>
        <v>NC</v>
      </c>
      <c r="AA90" s="57" t="str">
        <f t="shared" si="32"/>
        <v>NC</v>
      </c>
      <c r="AB90" s="57" t="str">
        <f t="shared" si="33"/>
        <v>NC</v>
      </c>
      <c r="AC90" s="57" t="str">
        <f t="shared" si="34"/>
        <v>NC</v>
      </c>
      <c r="AD90" s="57" t="str">
        <f t="shared" si="35"/>
        <v>NC</v>
      </c>
      <c r="AE90" s="57" t="str">
        <f t="shared" si="36"/>
        <v>NC</v>
      </c>
      <c r="AF90" s="138"/>
      <c r="AG90" s="123">
        <f t="shared" ca="1" si="37"/>
        <v>-1861</v>
      </c>
      <c r="AH90" s="123" t="str">
        <f t="shared" si="38"/>
        <v>NC</v>
      </c>
      <c r="AI90" s="123" t="str">
        <f t="shared" si="39"/>
        <v>NC</v>
      </c>
      <c r="AJ90" s="123" t="str">
        <f t="shared" si="40"/>
        <v>NC</v>
      </c>
      <c r="AK90" s="123" t="str">
        <f t="shared" si="41"/>
        <v>NC</v>
      </c>
      <c r="AL90" s="123" t="str">
        <f t="shared" si="42"/>
        <v>NC</v>
      </c>
      <c r="AM90" s="123" t="str">
        <f t="shared" si="43"/>
        <v>NC</v>
      </c>
      <c r="AN90" s="138"/>
      <c r="AO90" s="139" t="e">
        <f t="shared" si="44"/>
        <v>#DIV/0!</v>
      </c>
      <c r="AP90" s="138"/>
      <c r="AQ90" s="138"/>
      <c r="AR90" s="138" t="s">
        <v>469</v>
      </c>
      <c r="AS90" s="141" t="s">
        <v>643</v>
      </c>
      <c r="AT90" s="138" t="s">
        <v>1037</v>
      </c>
      <c r="AU90" s="142" t="s">
        <v>1208</v>
      </c>
      <c r="AV90" s="143" t="s">
        <v>1213</v>
      </c>
      <c r="AW90" s="143"/>
    </row>
    <row r="91" spans="1:49" s="159" customFormat="1" ht="14.4" customHeight="1" x14ac:dyDescent="0.3">
      <c r="A91" s="116"/>
      <c r="B91" s="116"/>
      <c r="C91" s="117"/>
      <c r="D91" s="116"/>
      <c r="E91" s="116"/>
      <c r="F91" s="117"/>
      <c r="G91" s="120"/>
      <c r="H91" s="120"/>
      <c r="I91" s="120"/>
      <c r="J91" s="156">
        <v>43830</v>
      </c>
      <c r="K91" s="134"/>
      <c r="L91" s="120"/>
      <c r="M91" s="132"/>
      <c r="N91" s="158">
        <v>44166</v>
      </c>
      <c r="O91" s="116"/>
      <c r="P91" s="135" t="s">
        <v>596</v>
      </c>
      <c r="Q91" s="116"/>
      <c r="R91" s="57">
        <v>43657</v>
      </c>
      <c r="S91" s="57" t="s">
        <v>30</v>
      </c>
      <c r="T91" s="57" t="s">
        <v>30</v>
      </c>
      <c r="U91" s="34" t="s">
        <v>30</v>
      </c>
      <c r="V91" s="57" t="s">
        <v>30</v>
      </c>
      <c r="W91" s="57" t="s">
        <v>30</v>
      </c>
      <c r="X91" s="57" t="s">
        <v>30</v>
      </c>
      <c r="Y91" s="137">
        <f t="shared" si="30"/>
        <v>44022</v>
      </c>
      <c r="Z91" s="57" t="str">
        <f t="shared" si="31"/>
        <v>NC</v>
      </c>
      <c r="AA91" s="57" t="str">
        <f t="shared" si="32"/>
        <v>NC</v>
      </c>
      <c r="AB91" s="57" t="str">
        <f t="shared" si="33"/>
        <v>NC</v>
      </c>
      <c r="AC91" s="57" t="str">
        <f t="shared" si="34"/>
        <v>NC</v>
      </c>
      <c r="AD91" s="57" t="str">
        <f t="shared" si="35"/>
        <v>NC</v>
      </c>
      <c r="AE91" s="57" t="str">
        <f t="shared" si="36"/>
        <v>NC</v>
      </c>
      <c r="AF91" s="138"/>
      <c r="AG91" s="123">
        <f t="shared" ca="1" si="37"/>
        <v>-1816</v>
      </c>
      <c r="AH91" s="123" t="str">
        <f t="shared" si="38"/>
        <v>NC</v>
      </c>
      <c r="AI91" s="123" t="str">
        <f t="shared" si="39"/>
        <v>NC</v>
      </c>
      <c r="AJ91" s="123" t="str">
        <f t="shared" si="40"/>
        <v>NC</v>
      </c>
      <c r="AK91" s="123" t="str">
        <f t="shared" si="41"/>
        <v>NC</v>
      </c>
      <c r="AL91" s="123" t="str">
        <f t="shared" si="42"/>
        <v>NC</v>
      </c>
      <c r="AM91" s="123" t="str">
        <f t="shared" si="43"/>
        <v>NC</v>
      </c>
      <c r="AN91" s="138"/>
      <c r="AO91" s="139" t="e">
        <f t="shared" si="44"/>
        <v>#DIV/0!</v>
      </c>
      <c r="AP91" s="138"/>
      <c r="AQ91" s="138"/>
      <c r="AR91" s="138" t="s">
        <v>469</v>
      </c>
      <c r="AS91" s="141" t="s">
        <v>643</v>
      </c>
      <c r="AT91" s="138" t="s">
        <v>1038</v>
      </c>
      <c r="AU91" s="142" t="s">
        <v>1208</v>
      </c>
      <c r="AV91" s="143" t="s">
        <v>1213</v>
      </c>
      <c r="AW91" s="143" t="s">
        <v>1411</v>
      </c>
    </row>
    <row r="92" spans="1:49" s="159" customFormat="1" ht="14.4" customHeight="1" x14ac:dyDescent="0.3">
      <c r="A92" s="116"/>
      <c r="B92" s="116"/>
      <c r="C92" s="117"/>
      <c r="D92" s="116"/>
      <c r="E92" s="116"/>
      <c r="F92" s="117"/>
      <c r="G92" s="120"/>
      <c r="H92" s="120"/>
      <c r="I92" s="120"/>
      <c r="J92" s="156">
        <v>43830</v>
      </c>
      <c r="K92" s="134"/>
      <c r="L92" s="120"/>
      <c r="M92" s="132"/>
      <c r="N92" s="158">
        <v>44166</v>
      </c>
      <c r="O92" s="116"/>
      <c r="P92" s="135" t="s">
        <v>596</v>
      </c>
      <c r="Q92" s="116"/>
      <c r="R92" s="57">
        <v>43798</v>
      </c>
      <c r="S92" s="57" t="s">
        <v>30</v>
      </c>
      <c r="T92" s="57" t="s">
        <v>30</v>
      </c>
      <c r="U92" s="34" t="s">
        <v>30</v>
      </c>
      <c r="V92" s="57" t="s">
        <v>30</v>
      </c>
      <c r="W92" s="57" t="s">
        <v>30</v>
      </c>
      <c r="X92" s="57" t="s">
        <v>30</v>
      </c>
      <c r="Y92" s="137">
        <f t="shared" si="30"/>
        <v>44163</v>
      </c>
      <c r="Z92" s="57" t="str">
        <f t="shared" si="31"/>
        <v>NC</v>
      </c>
      <c r="AA92" s="57" t="str">
        <f t="shared" si="32"/>
        <v>NC</v>
      </c>
      <c r="AB92" s="57" t="str">
        <f t="shared" si="33"/>
        <v>NC</v>
      </c>
      <c r="AC92" s="57" t="str">
        <f t="shared" si="34"/>
        <v>NC</v>
      </c>
      <c r="AD92" s="57" t="str">
        <f t="shared" si="35"/>
        <v>NC</v>
      </c>
      <c r="AE92" s="57" t="str">
        <f t="shared" si="36"/>
        <v>NC</v>
      </c>
      <c r="AF92" s="138"/>
      <c r="AG92" s="123">
        <f t="shared" ca="1" si="37"/>
        <v>-1675</v>
      </c>
      <c r="AH92" s="123" t="str">
        <f t="shared" si="38"/>
        <v>NC</v>
      </c>
      <c r="AI92" s="123" t="str">
        <f t="shared" si="39"/>
        <v>NC</v>
      </c>
      <c r="AJ92" s="123" t="str">
        <f t="shared" si="40"/>
        <v>NC</v>
      </c>
      <c r="AK92" s="123" t="str">
        <f t="shared" si="41"/>
        <v>NC</v>
      </c>
      <c r="AL92" s="123" t="str">
        <f t="shared" si="42"/>
        <v>NC</v>
      </c>
      <c r="AM92" s="123" t="str">
        <f t="shared" si="43"/>
        <v>NC</v>
      </c>
      <c r="AN92" s="138"/>
      <c r="AO92" s="139" t="e">
        <f t="shared" si="44"/>
        <v>#DIV/0!</v>
      </c>
      <c r="AP92" s="138"/>
      <c r="AQ92" s="138"/>
      <c r="AR92" s="138" t="s">
        <v>473</v>
      </c>
      <c r="AS92" s="141" t="s">
        <v>643</v>
      </c>
      <c r="AT92" s="138" t="s">
        <v>770</v>
      </c>
      <c r="AU92" s="142" t="s">
        <v>1208</v>
      </c>
      <c r="AV92" s="143" t="s">
        <v>827</v>
      </c>
      <c r="AW92" s="143" t="s">
        <v>1408</v>
      </c>
    </row>
    <row r="93" spans="1:49" s="138" customFormat="1" ht="14.4" customHeight="1" x14ac:dyDescent="0.3">
      <c r="A93" s="116"/>
      <c r="B93" s="116"/>
      <c r="C93" s="117"/>
      <c r="D93" s="116"/>
      <c r="E93" s="116"/>
      <c r="F93" s="117"/>
      <c r="G93" s="120"/>
      <c r="H93" s="120"/>
      <c r="I93" s="120"/>
      <c r="J93" s="156">
        <v>43830</v>
      </c>
      <c r="K93" s="134"/>
      <c r="L93" s="120"/>
      <c r="M93" s="132"/>
      <c r="N93" s="133">
        <v>44166</v>
      </c>
      <c r="O93" s="116"/>
      <c r="P93" s="135" t="s">
        <v>596</v>
      </c>
      <c r="Q93" s="116"/>
      <c r="R93" s="57">
        <v>43798</v>
      </c>
      <c r="S93" s="57" t="s">
        <v>30</v>
      </c>
      <c r="T93" s="57" t="s">
        <v>30</v>
      </c>
      <c r="U93" s="34" t="s">
        <v>30</v>
      </c>
      <c r="V93" s="57" t="s">
        <v>30</v>
      </c>
      <c r="W93" s="57" t="s">
        <v>30</v>
      </c>
      <c r="X93" s="57" t="s">
        <v>30</v>
      </c>
      <c r="Y93" s="137">
        <f t="shared" si="30"/>
        <v>44163</v>
      </c>
      <c r="Z93" s="57" t="str">
        <f t="shared" si="31"/>
        <v>NC</v>
      </c>
      <c r="AA93" s="57" t="str">
        <f t="shared" si="32"/>
        <v>NC</v>
      </c>
      <c r="AB93" s="57" t="str">
        <f t="shared" si="33"/>
        <v>NC</v>
      </c>
      <c r="AC93" s="57" t="str">
        <f t="shared" si="34"/>
        <v>NC</v>
      </c>
      <c r="AD93" s="57" t="str">
        <f t="shared" si="35"/>
        <v>NC</v>
      </c>
      <c r="AE93" s="57" t="str">
        <f t="shared" si="36"/>
        <v>NC</v>
      </c>
      <c r="AG93" s="123">
        <f t="shared" ca="1" si="37"/>
        <v>-1675</v>
      </c>
      <c r="AH93" s="123" t="str">
        <f t="shared" si="38"/>
        <v>NC</v>
      </c>
      <c r="AI93" s="123" t="str">
        <f t="shared" si="39"/>
        <v>NC</v>
      </c>
      <c r="AJ93" s="123" t="str">
        <f t="shared" si="40"/>
        <v>NC</v>
      </c>
      <c r="AK93" s="123" t="str">
        <f t="shared" si="41"/>
        <v>NC</v>
      </c>
      <c r="AL93" s="123" t="str">
        <f t="shared" si="42"/>
        <v>NC</v>
      </c>
      <c r="AM93" s="123" t="str">
        <f t="shared" si="43"/>
        <v>NC</v>
      </c>
      <c r="AO93" s="139" t="e">
        <f t="shared" si="44"/>
        <v>#DIV/0!</v>
      </c>
      <c r="AR93" s="124" t="s">
        <v>469</v>
      </c>
      <c r="AS93" s="141" t="s">
        <v>643</v>
      </c>
      <c r="AT93" s="138" t="s">
        <v>747</v>
      </c>
      <c r="AU93" s="142" t="s">
        <v>1208</v>
      </c>
      <c r="AV93" s="143" t="s">
        <v>827</v>
      </c>
      <c r="AW93" s="143"/>
    </row>
    <row r="94" spans="1:49" s="138" customFormat="1" ht="14.4" customHeight="1" x14ac:dyDescent="0.3">
      <c r="A94" s="116"/>
      <c r="B94" s="116"/>
      <c r="C94" s="117"/>
      <c r="D94" s="116"/>
      <c r="E94" s="116"/>
      <c r="F94" s="117"/>
      <c r="G94" s="120"/>
      <c r="H94" s="120"/>
      <c r="I94" s="120"/>
      <c r="J94" s="156">
        <v>43830</v>
      </c>
      <c r="K94" s="134"/>
      <c r="L94" s="120"/>
      <c r="M94" s="132"/>
      <c r="N94" s="133">
        <v>44166</v>
      </c>
      <c r="O94" s="116"/>
      <c r="P94" s="135" t="s">
        <v>596</v>
      </c>
      <c r="Q94" s="116"/>
      <c r="R94" s="57">
        <v>43797</v>
      </c>
      <c r="S94" s="57" t="s">
        <v>30</v>
      </c>
      <c r="T94" s="57" t="s">
        <v>30</v>
      </c>
      <c r="U94" s="34" t="s">
        <v>30</v>
      </c>
      <c r="V94" s="57" t="s">
        <v>30</v>
      </c>
      <c r="W94" s="57" t="s">
        <v>30</v>
      </c>
      <c r="X94" s="57" t="s">
        <v>30</v>
      </c>
      <c r="Y94" s="137">
        <f t="shared" si="30"/>
        <v>44162</v>
      </c>
      <c r="Z94" s="57" t="str">
        <f t="shared" si="31"/>
        <v>NC</v>
      </c>
      <c r="AA94" s="57" t="str">
        <f t="shared" si="32"/>
        <v>NC</v>
      </c>
      <c r="AB94" s="57" t="str">
        <f t="shared" si="33"/>
        <v>NC</v>
      </c>
      <c r="AC94" s="57" t="str">
        <f t="shared" si="34"/>
        <v>NC</v>
      </c>
      <c r="AD94" s="57" t="str">
        <f t="shared" si="35"/>
        <v>NC</v>
      </c>
      <c r="AE94" s="57" t="str">
        <f t="shared" si="36"/>
        <v>NC</v>
      </c>
      <c r="AG94" s="123">
        <f t="shared" ca="1" si="37"/>
        <v>-1676</v>
      </c>
      <c r="AH94" s="123" t="str">
        <f t="shared" si="38"/>
        <v>NC</v>
      </c>
      <c r="AI94" s="123" t="str">
        <f t="shared" si="39"/>
        <v>NC</v>
      </c>
      <c r="AJ94" s="123" t="str">
        <f t="shared" si="40"/>
        <v>NC</v>
      </c>
      <c r="AK94" s="123" t="str">
        <f t="shared" si="41"/>
        <v>NC</v>
      </c>
      <c r="AL94" s="123" t="str">
        <f t="shared" si="42"/>
        <v>NC</v>
      </c>
      <c r="AM94" s="123" t="str">
        <f t="shared" si="43"/>
        <v>NC</v>
      </c>
      <c r="AO94" s="139" t="e">
        <f t="shared" si="44"/>
        <v>#DIV/0!</v>
      </c>
      <c r="AR94" s="124" t="s">
        <v>469</v>
      </c>
      <c r="AS94" s="141" t="s">
        <v>643</v>
      </c>
      <c r="AT94" s="138" t="s">
        <v>840</v>
      </c>
      <c r="AU94" s="142" t="s">
        <v>1208</v>
      </c>
      <c r="AV94" s="143" t="s">
        <v>827</v>
      </c>
      <c r="AW94" s="143"/>
    </row>
    <row r="95" spans="1:49" s="138" customFormat="1" ht="14.4" customHeight="1" x14ac:dyDescent="0.3">
      <c r="A95" s="116"/>
      <c r="B95" s="116"/>
      <c r="C95" s="117"/>
      <c r="D95" s="116"/>
      <c r="E95" s="116"/>
      <c r="F95" s="117"/>
      <c r="G95" s="120"/>
      <c r="H95" s="120"/>
      <c r="I95" s="120"/>
      <c r="J95" s="156">
        <v>43830</v>
      </c>
      <c r="K95" s="134"/>
      <c r="L95" s="120"/>
      <c r="M95" s="132"/>
      <c r="N95" s="133">
        <v>44166</v>
      </c>
      <c r="O95" s="116"/>
      <c r="P95" s="135" t="s">
        <v>596</v>
      </c>
      <c r="Q95" s="116"/>
      <c r="R95" s="57">
        <v>43798</v>
      </c>
      <c r="S95" s="57" t="s">
        <v>30</v>
      </c>
      <c r="T95" s="57" t="s">
        <v>30</v>
      </c>
      <c r="U95" s="34" t="s">
        <v>30</v>
      </c>
      <c r="V95" s="57" t="s">
        <v>30</v>
      </c>
      <c r="W95" s="57" t="s">
        <v>30</v>
      </c>
      <c r="X95" s="57" t="s">
        <v>30</v>
      </c>
      <c r="Y95" s="137">
        <f t="shared" si="30"/>
        <v>44163</v>
      </c>
      <c r="Z95" s="57" t="str">
        <f t="shared" si="31"/>
        <v>NC</v>
      </c>
      <c r="AA95" s="57" t="str">
        <f t="shared" si="32"/>
        <v>NC</v>
      </c>
      <c r="AB95" s="57" t="str">
        <f t="shared" si="33"/>
        <v>NC</v>
      </c>
      <c r="AC95" s="57" t="str">
        <f t="shared" si="34"/>
        <v>NC</v>
      </c>
      <c r="AD95" s="57" t="str">
        <f t="shared" si="35"/>
        <v>NC</v>
      </c>
      <c r="AE95" s="57" t="str">
        <f t="shared" si="36"/>
        <v>NC</v>
      </c>
      <c r="AG95" s="123">
        <f t="shared" ca="1" si="37"/>
        <v>-1675</v>
      </c>
      <c r="AH95" s="123" t="str">
        <f t="shared" si="38"/>
        <v>NC</v>
      </c>
      <c r="AI95" s="123" t="str">
        <f t="shared" si="39"/>
        <v>NC</v>
      </c>
      <c r="AJ95" s="123" t="str">
        <f t="shared" si="40"/>
        <v>NC</v>
      </c>
      <c r="AK95" s="123" t="str">
        <f t="shared" si="41"/>
        <v>NC</v>
      </c>
      <c r="AL95" s="123" t="str">
        <f t="shared" si="42"/>
        <v>NC</v>
      </c>
      <c r="AM95" s="123" t="str">
        <f t="shared" si="43"/>
        <v>NC</v>
      </c>
      <c r="AO95" s="139" t="e">
        <f t="shared" si="44"/>
        <v>#DIV/0!</v>
      </c>
      <c r="AR95" s="124" t="s">
        <v>469</v>
      </c>
      <c r="AS95" s="141" t="s">
        <v>643</v>
      </c>
      <c r="AT95" s="138" t="s">
        <v>841</v>
      </c>
      <c r="AU95" s="142" t="s">
        <v>1208</v>
      </c>
      <c r="AV95" s="143" t="s">
        <v>827</v>
      </c>
      <c r="AW95" s="143"/>
    </row>
    <row r="96" spans="1:49" s="160" customFormat="1" ht="14.4" customHeight="1" x14ac:dyDescent="0.3">
      <c r="A96" s="116"/>
      <c r="B96" s="116"/>
      <c r="C96" s="117"/>
      <c r="D96" s="116"/>
      <c r="E96" s="116"/>
      <c r="F96" s="117"/>
      <c r="G96" s="120"/>
      <c r="H96" s="120"/>
      <c r="I96" s="120"/>
      <c r="J96" s="156">
        <v>43830</v>
      </c>
      <c r="K96" s="134"/>
      <c r="L96" s="120"/>
      <c r="M96" s="132"/>
      <c r="N96" s="158">
        <v>44166</v>
      </c>
      <c r="O96" s="116"/>
      <c r="P96" s="135" t="s">
        <v>596</v>
      </c>
      <c r="Q96" s="116"/>
      <c r="R96" s="57">
        <v>43802</v>
      </c>
      <c r="S96" s="57" t="s">
        <v>30</v>
      </c>
      <c r="T96" s="57" t="s">
        <v>30</v>
      </c>
      <c r="U96" s="34" t="s">
        <v>30</v>
      </c>
      <c r="V96" s="57" t="s">
        <v>30</v>
      </c>
      <c r="W96" s="57" t="s">
        <v>30</v>
      </c>
      <c r="X96" s="57" t="s">
        <v>30</v>
      </c>
      <c r="Y96" s="137">
        <f t="shared" si="30"/>
        <v>44167</v>
      </c>
      <c r="Z96" s="57" t="str">
        <f t="shared" si="31"/>
        <v>NC</v>
      </c>
      <c r="AA96" s="57" t="str">
        <f t="shared" si="32"/>
        <v>NC</v>
      </c>
      <c r="AB96" s="57" t="str">
        <f t="shared" si="33"/>
        <v>NC</v>
      </c>
      <c r="AC96" s="57" t="str">
        <f t="shared" si="34"/>
        <v>NC</v>
      </c>
      <c r="AD96" s="57" t="str">
        <f t="shared" si="35"/>
        <v>NC</v>
      </c>
      <c r="AE96" s="57" t="str">
        <f t="shared" si="36"/>
        <v>NC</v>
      </c>
      <c r="AF96" s="138"/>
      <c r="AG96" s="123">
        <f t="shared" ca="1" si="37"/>
        <v>-1671</v>
      </c>
      <c r="AH96" s="123" t="str">
        <f t="shared" si="38"/>
        <v>NC</v>
      </c>
      <c r="AI96" s="123" t="str">
        <f t="shared" si="39"/>
        <v>NC</v>
      </c>
      <c r="AJ96" s="123" t="str">
        <f t="shared" si="40"/>
        <v>NC</v>
      </c>
      <c r="AK96" s="123" t="str">
        <f t="shared" si="41"/>
        <v>NC</v>
      </c>
      <c r="AL96" s="123" t="str">
        <f t="shared" si="42"/>
        <v>NC</v>
      </c>
      <c r="AM96" s="123" t="str">
        <f t="shared" si="43"/>
        <v>NC</v>
      </c>
      <c r="AN96" s="138"/>
      <c r="AO96" s="139" t="e">
        <f t="shared" si="44"/>
        <v>#DIV/0!</v>
      </c>
      <c r="AP96" s="138"/>
      <c r="AQ96" s="138"/>
      <c r="AR96" s="138" t="s">
        <v>473</v>
      </c>
      <c r="AS96" s="141" t="s">
        <v>643</v>
      </c>
      <c r="AT96" s="138" t="s">
        <v>769</v>
      </c>
      <c r="AU96" s="142" t="s">
        <v>1208</v>
      </c>
      <c r="AV96" s="143" t="s">
        <v>1213</v>
      </c>
      <c r="AW96" s="143"/>
    </row>
    <row r="97" spans="1:49" s="124" customFormat="1" ht="14.4" customHeight="1" x14ac:dyDescent="0.3">
      <c r="A97" s="116"/>
      <c r="B97" s="117"/>
      <c r="C97" s="117"/>
      <c r="D97" s="116"/>
      <c r="E97" s="116"/>
      <c r="F97" s="117"/>
      <c r="G97" s="120"/>
      <c r="H97" s="120"/>
      <c r="I97" s="120"/>
      <c r="J97" s="156">
        <v>44196</v>
      </c>
      <c r="K97" s="134"/>
      <c r="L97" s="120"/>
      <c r="M97" s="132"/>
      <c r="N97" s="158">
        <v>44166</v>
      </c>
      <c r="O97" s="116"/>
      <c r="P97" s="135" t="s">
        <v>596</v>
      </c>
      <c r="Q97" s="116"/>
      <c r="R97" s="57">
        <v>43858</v>
      </c>
      <c r="S97" s="57" t="s">
        <v>30</v>
      </c>
      <c r="T97" s="57" t="s">
        <v>30</v>
      </c>
      <c r="U97" s="34" t="s">
        <v>30</v>
      </c>
      <c r="V97" s="57" t="s">
        <v>30</v>
      </c>
      <c r="W97" s="57" t="s">
        <v>30</v>
      </c>
      <c r="X97" s="57" t="s">
        <v>30</v>
      </c>
      <c r="Y97" s="137">
        <f t="shared" si="30"/>
        <v>44223</v>
      </c>
      <c r="Z97" s="57" t="str">
        <f t="shared" si="31"/>
        <v>NC</v>
      </c>
      <c r="AA97" s="57" t="str">
        <f t="shared" si="32"/>
        <v>NC</v>
      </c>
      <c r="AB97" s="57" t="str">
        <f t="shared" si="33"/>
        <v>NC</v>
      </c>
      <c r="AC97" s="57" t="str">
        <f t="shared" si="34"/>
        <v>NC</v>
      </c>
      <c r="AD97" s="57" t="str">
        <f t="shared" si="35"/>
        <v>NC</v>
      </c>
      <c r="AE97" s="57" t="str">
        <f t="shared" si="36"/>
        <v>NC</v>
      </c>
      <c r="AF97" s="138"/>
      <c r="AG97" s="116">
        <f t="shared" ca="1" si="37"/>
        <v>-1615</v>
      </c>
      <c r="AH97" s="116" t="str">
        <f t="shared" si="38"/>
        <v>NC</v>
      </c>
      <c r="AI97" s="116" t="str">
        <f t="shared" si="39"/>
        <v>NC</v>
      </c>
      <c r="AJ97" s="116" t="str">
        <f t="shared" si="40"/>
        <v>NC</v>
      </c>
      <c r="AK97" s="116" t="str">
        <f t="shared" si="41"/>
        <v>NC</v>
      </c>
      <c r="AL97" s="116" t="str">
        <f t="shared" si="42"/>
        <v>NC</v>
      </c>
      <c r="AM97" s="116" t="str">
        <f t="shared" si="43"/>
        <v>NC</v>
      </c>
      <c r="AN97" s="138"/>
      <c r="AO97" s="139" t="e">
        <f t="shared" si="44"/>
        <v>#DIV/0!</v>
      </c>
      <c r="AP97" s="138"/>
      <c r="AQ97" s="138"/>
      <c r="AR97" s="138" t="s">
        <v>469</v>
      </c>
      <c r="AS97" s="141" t="s">
        <v>643</v>
      </c>
      <c r="AT97" s="138" t="s">
        <v>773</v>
      </c>
      <c r="AU97" s="142" t="s">
        <v>1215</v>
      </c>
      <c r="AV97" s="143" t="s">
        <v>1216</v>
      </c>
      <c r="AW97" s="142" t="s">
        <v>1217</v>
      </c>
    </row>
    <row r="98" spans="1:49" s="124" customFormat="1" ht="14.4" customHeight="1" x14ac:dyDescent="0.3">
      <c r="A98" s="116"/>
      <c r="B98" s="117"/>
      <c r="C98" s="117"/>
      <c r="D98" s="116"/>
      <c r="E98" s="116"/>
      <c r="F98" s="117"/>
      <c r="G98" s="120"/>
      <c r="H98" s="120"/>
      <c r="I98" s="120"/>
      <c r="J98" s="156">
        <v>44196</v>
      </c>
      <c r="K98" s="134"/>
      <c r="L98" s="120"/>
      <c r="M98" s="132"/>
      <c r="N98" s="158">
        <v>43983</v>
      </c>
      <c r="O98" s="116"/>
      <c r="P98" s="135" t="s">
        <v>596</v>
      </c>
      <c r="Q98" s="116"/>
      <c r="R98" s="57">
        <v>43822</v>
      </c>
      <c r="S98" s="57" t="s">
        <v>30</v>
      </c>
      <c r="T98" s="57" t="s">
        <v>30</v>
      </c>
      <c r="U98" s="34" t="s">
        <v>30</v>
      </c>
      <c r="V98" s="57" t="s">
        <v>30</v>
      </c>
      <c r="W98" s="57" t="s">
        <v>30</v>
      </c>
      <c r="X98" s="57" t="s">
        <v>30</v>
      </c>
      <c r="Y98" s="137">
        <f t="shared" si="30"/>
        <v>44187</v>
      </c>
      <c r="Z98" s="57" t="str">
        <f t="shared" si="31"/>
        <v>NC</v>
      </c>
      <c r="AA98" s="57" t="str">
        <f t="shared" si="32"/>
        <v>NC</v>
      </c>
      <c r="AB98" s="57" t="str">
        <f t="shared" si="33"/>
        <v>NC</v>
      </c>
      <c r="AC98" s="57" t="str">
        <f t="shared" si="34"/>
        <v>NC</v>
      </c>
      <c r="AD98" s="57" t="str">
        <f t="shared" si="35"/>
        <v>NC</v>
      </c>
      <c r="AE98" s="57" t="str">
        <f t="shared" si="36"/>
        <v>NC</v>
      </c>
      <c r="AF98" s="138"/>
      <c r="AG98" s="116">
        <f t="shared" ca="1" si="37"/>
        <v>-1651</v>
      </c>
      <c r="AH98" s="116" t="str">
        <f t="shared" si="38"/>
        <v>NC</v>
      </c>
      <c r="AI98" s="116" t="str">
        <f t="shared" si="39"/>
        <v>NC</v>
      </c>
      <c r="AJ98" s="116" t="str">
        <f t="shared" si="40"/>
        <v>NC</v>
      </c>
      <c r="AK98" s="116" t="str">
        <f t="shared" si="41"/>
        <v>NC</v>
      </c>
      <c r="AL98" s="116" t="str">
        <f t="shared" si="42"/>
        <v>NC</v>
      </c>
      <c r="AM98" s="116" t="str">
        <f t="shared" si="43"/>
        <v>NC</v>
      </c>
      <c r="AN98" s="138"/>
      <c r="AO98" s="139" t="e">
        <f t="shared" si="44"/>
        <v>#DIV/0!</v>
      </c>
      <c r="AP98" s="138"/>
      <c r="AQ98" s="138"/>
      <c r="AR98" s="124" t="s">
        <v>469</v>
      </c>
      <c r="AS98" s="141" t="s">
        <v>643</v>
      </c>
      <c r="AT98" s="138" t="s">
        <v>1012</v>
      </c>
      <c r="AU98" s="142" t="s">
        <v>1215</v>
      </c>
      <c r="AV98" s="143" t="s">
        <v>1216</v>
      </c>
      <c r="AW98" s="142" t="s">
        <v>1217</v>
      </c>
    </row>
    <row r="99" spans="1:49" s="124" customFormat="1" ht="14.4" customHeight="1" x14ac:dyDescent="0.3">
      <c r="A99" s="116"/>
      <c r="B99" s="116"/>
      <c r="C99" s="117"/>
      <c r="D99" s="116"/>
      <c r="E99" s="116"/>
      <c r="F99" s="117"/>
      <c r="G99" s="120"/>
      <c r="H99" s="120"/>
      <c r="I99" s="120"/>
      <c r="J99" s="156">
        <v>43830</v>
      </c>
      <c r="K99" s="134"/>
      <c r="L99" s="120"/>
      <c r="M99" s="132"/>
      <c r="N99" s="158">
        <v>43983</v>
      </c>
      <c r="O99" s="116"/>
      <c r="P99" s="135" t="s">
        <v>596</v>
      </c>
      <c r="Q99" s="116"/>
      <c r="R99" s="57">
        <v>43803</v>
      </c>
      <c r="S99" s="57" t="s">
        <v>30</v>
      </c>
      <c r="T99" s="57" t="s">
        <v>30</v>
      </c>
      <c r="U99" s="34" t="s">
        <v>30</v>
      </c>
      <c r="V99" s="57" t="s">
        <v>30</v>
      </c>
      <c r="W99" s="57" t="s">
        <v>30</v>
      </c>
      <c r="X99" s="57" t="s">
        <v>30</v>
      </c>
      <c r="Y99" s="137">
        <f t="shared" si="30"/>
        <v>44168</v>
      </c>
      <c r="Z99" s="57" t="str">
        <f t="shared" si="31"/>
        <v>NC</v>
      </c>
      <c r="AA99" s="57" t="str">
        <f t="shared" si="32"/>
        <v>NC</v>
      </c>
      <c r="AB99" s="57" t="str">
        <f t="shared" si="33"/>
        <v>NC</v>
      </c>
      <c r="AC99" s="57" t="str">
        <f t="shared" si="34"/>
        <v>NC</v>
      </c>
      <c r="AD99" s="57" t="str">
        <f t="shared" si="35"/>
        <v>NC</v>
      </c>
      <c r="AE99" s="57" t="str">
        <f t="shared" si="36"/>
        <v>NC</v>
      </c>
      <c r="AF99" s="138"/>
      <c r="AG99" s="123">
        <f t="shared" ca="1" si="37"/>
        <v>-1670</v>
      </c>
      <c r="AH99" s="123" t="str">
        <f t="shared" si="38"/>
        <v>NC</v>
      </c>
      <c r="AI99" s="123" t="str">
        <f t="shared" si="39"/>
        <v>NC</v>
      </c>
      <c r="AJ99" s="123" t="str">
        <f t="shared" si="40"/>
        <v>NC</v>
      </c>
      <c r="AK99" s="123" t="str">
        <f t="shared" si="41"/>
        <v>NC</v>
      </c>
      <c r="AL99" s="123" t="str">
        <f t="shared" si="42"/>
        <v>NC</v>
      </c>
      <c r="AM99" s="123" t="str">
        <f t="shared" si="43"/>
        <v>NC</v>
      </c>
      <c r="AN99" s="138"/>
      <c r="AO99" s="139" t="e">
        <f t="shared" si="44"/>
        <v>#DIV/0!</v>
      </c>
      <c r="AP99" s="138"/>
      <c r="AQ99" s="138"/>
      <c r="AR99" s="138" t="s">
        <v>473</v>
      </c>
      <c r="AS99" s="141" t="s">
        <v>643</v>
      </c>
      <c r="AT99" s="138" t="s">
        <v>767</v>
      </c>
      <c r="AU99" s="142" t="s">
        <v>1211</v>
      </c>
      <c r="AV99" s="143" t="s">
        <v>1212</v>
      </c>
      <c r="AW99" s="143" t="s">
        <v>1413</v>
      </c>
    </row>
    <row r="100" spans="1:49" s="124" customFormat="1" ht="14.4" customHeight="1" x14ac:dyDescent="0.3">
      <c r="A100" s="121"/>
      <c r="B100" s="121"/>
      <c r="C100" s="121"/>
      <c r="D100" s="123"/>
      <c r="E100" s="123"/>
      <c r="F100" s="117"/>
      <c r="G100" s="99"/>
      <c r="H100" s="99"/>
      <c r="I100" s="99"/>
      <c r="J100" s="144">
        <v>43830</v>
      </c>
      <c r="K100" s="145"/>
      <c r="L100" s="146"/>
      <c r="M100" s="154">
        <v>43831</v>
      </c>
      <c r="N100" s="133">
        <v>43983</v>
      </c>
      <c r="O100" s="148"/>
      <c r="P100" s="149" t="s">
        <v>596</v>
      </c>
      <c r="Q100" s="150"/>
      <c r="R100" s="57">
        <v>43790</v>
      </c>
      <c r="S100" s="57" t="s">
        <v>30</v>
      </c>
      <c r="T100" s="57" t="s">
        <v>30</v>
      </c>
      <c r="U100" s="34" t="s">
        <v>30</v>
      </c>
      <c r="V100" s="57">
        <v>43860</v>
      </c>
      <c r="W100" s="57">
        <v>43889</v>
      </c>
      <c r="X100" s="57" t="s">
        <v>30</v>
      </c>
      <c r="Y100" s="137">
        <f t="shared" si="30"/>
        <v>44155</v>
      </c>
      <c r="Z100" s="57" t="str">
        <f t="shared" si="31"/>
        <v>NC</v>
      </c>
      <c r="AA100" s="57" t="str">
        <f t="shared" si="32"/>
        <v>NC</v>
      </c>
      <c r="AB100" s="57" t="str">
        <f t="shared" si="33"/>
        <v>NC</v>
      </c>
      <c r="AC100" s="57">
        <f t="shared" si="34"/>
        <v>44225</v>
      </c>
      <c r="AD100" s="57">
        <f t="shared" si="35"/>
        <v>44254</v>
      </c>
      <c r="AE100" s="57" t="str">
        <f t="shared" si="36"/>
        <v>NC</v>
      </c>
      <c r="AG100" s="123">
        <f t="shared" ca="1" si="37"/>
        <v>-1683</v>
      </c>
      <c r="AH100" s="123" t="str">
        <f t="shared" si="38"/>
        <v>NC</v>
      </c>
      <c r="AI100" s="123" t="str">
        <f t="shared" si="39"/>
        <v>NC</v>
      </c>
      <c r="AJ100" s="123" t="str">
        <f t="shared" si="40"/>
        <v>NC</v>
      </c>
      <c r="AK100" s="123">
        <f t="shared" ca="1" si="41"/>
        <v>-1613</v>
      </c>
      <c r="AL100" s="123">
        <f t="shared" ca="1" si="42"/>
        <v>-1584</v>
      </c>
      <c r="AM100" s="123" t="str">
        <f t="shared" si="43"/>
        <v>NC</v>
      </c>
      <c r="AN100" s="138"/>
      <c r="AO100" s="151" t="e">
        <f t="shared" si="44"/>
        <v>#DIV/0!</v>
      </c>
      <c r="AP100" s="152"/>
      <c r="AR100" s="124" t="s">
        <v>470</v>
      </c>
      <c r="AS100" s="141" t="s">
        <v>643</v>
      </c>
      <c r="AT100" s="124" t="s">
        <v>746</v>
      </c>
      <c r="AU100" s="143" t="s">
        <v>1211</v>
      </c>
      <c r="AV100" s="143" t="s">
        <v>1233</v>
      </c>
      <c r="AW100" s="143" t="s">
        <v>1415</v>
      </c>
    </row>
    <row r="101" spans="1:49" s="124" customFormat="1" ht="14.4" customHeight="1" x14ac:dyDescent="0.3">
      <c r="A101" s="121"/>
      <c r="B101" s="121"/>
      <c r="C101" s="121"/>
      <c r="D101" s="123"/>
      <c r="E101" s="123"/>
      <c r="F101" s="117"/>
      <c r="G101" s="99"/>
      <c r="H101" s="99"/>
      <c r="I101" s="99"/>
      <c r="J101" s="144">
        <v>43830</v>
      </c>
      <c r="K101" s="145"/>
      <c r="L101" s="146"/>
      <c r="M101" s="154">
        <v>44075</v>
      </c>
      <c r="N101" s="133">
        <v>43983</v>
      </c>
      <c r="O101" s="148"/>
      <c r="P101" s="149" t="s">
        <v>596</v>
      </c>
      <c r="Q101" s="150"/>
      <c r="R101" s="57">
        <v>43685</v>
      </c>
      <c r="S101" s="57" t="s">
        <v>30</v>
      </c>
      <c r="T101" s="57" t="s">
        <v>30</v>
      </c>
      <c r="U101" s="34" t="s">
        <v>30</v>
      </c>
      <c r="V101" s="57">
        <v>43860</v>
      </c>
      <c r="W101" s="57">
        <v>43889</v>
      </c>
      <c r="X101" s="57" t="s">
        <v>30</v>
      </c>
      <c r="Y101" s="137">
        <f t="shared" si="30"/>
        <v>44050</v>
      </c>
      <c r="Z101" s="57" t="str">
        <f t="shared" si="31"/>
        <v>NC</v>
      </c>
      <c r="AA101" s="57" t="str">
        <f t="shared" si="32"/>
        <v>NC</v>
      </c>
      <c r="AB101" s="57" t="str">
        <f t="shared" si="33"/>
        <v>NC</v>
      </c>
      <c r="AC101" s="57">
        <f t="shared" si="34"/>
        <v>44225</v>
      </c>
      <c r="AD101" s="57">
        <f t="shared" si="35"/>
        <v>44254</v>
      </c>
      <c r="AE101" s="57" t="str">
        <f t="shared" si="36"/>
        <v>NC</v>
      </c>
      <c r="AG101" s="123">
        <f t="shared" ca="1" si="37"/>
        <v>-1788</v>
      </c>
      <c r="AH101" s="123" t="str">
        <f t="shared" si="38"/>
        <v>NC</v>
      </c>
      <c r="AI101" s="123" t="str">
        <f t="shared" si="39"/>
        <v>NC</v>
      </c>
      <c r="AJ101" s="123" t="str">
        <f t="shared" si="40"/>
        <v>NC</v>
      </c>
      <c r="AK101" s="123">
        <f t="shared" ca="1" si="41"/>
        <v>-1613</v>
      </c>
      <c r="AL101" s="123">
        <f t="shared" ca="1" si="42"/>
        <v>-1584</v>
      </c>
      <c r="AM101" s="123" t="str">
        <f t="shared" si="43"/>
        <v>NC</v>
      </c>
      <c r="AN101" s="138"/>
      <c r="AO101" s="151" t="e">
        <f t="shared" si="44"/>
        <v>#DIV/0!</v>
      </c>
      <c r="AP101" s="152"/>
      <c r="AR101" s="124" t="s">
        <v>470</v>
      </c>
      <c r="AS101" s="141" t="s">
        <v>643</v>
      </c>
      <c r="AT101" s="124" t="s">
        <v>750</v>
      </c>
      <c r="AU101" s="143" t="s">
        <v>1211</v>
      </c>
      <c r="AV101" s="143" t="s">
        <v>1232</v>
      </c>
      <c r="AW101" s="143" t="s">
        <v>1416</v>
      </c>
    </row>
    <row r="102" spans="1:49" s="124" customFormat="1" ht="14.4" customHeight="1" x14ac:dyDescent="0.3">
      <c r="A102" s="122"/>
      <c r="B102" s="117"/>
      <c r="C102" s="121"/>
      <c r="D102" s="123"/>
      <c r="E102" s="123"/>
      <c r="F102" s="117"/>
      <c r="G102" s="99"/>
      <c r="H102" s="99"/>
      <c r="I102" s="99"/>
      <c r="J102" s="144">
        <v>43830</v>
      </c>
      <c r="K102" s="153"/>
      <c r="L102" s="146"/>
      <c r="M102" s="154">
        <v>44317</v>
      </c>
      <c r="N102" s="133"/>
      <c r="O102" s="148"/>
      <c r="P102" s="149" t="s">
        <v>596</v>
      </c>
      <c r="Q102" s="150"/>
      <c r="R102" s="57">
        <v>43566</v>
      </c>
      <c r="S102" s="57" t="s">
        <v>30</v>
      </c>
      <c r="T102" s="57" t="s">
        <v>30</v>
      </c>
      <c r="U102" s="34" t="s">
        <v>30</v>
      </c>
      <c r="V102" s="57">
        <v>43860</v>
      </c>
      <c r="W102" s="57">
        <v>43889</v>
      </c>
      <c r="X102" s="57" t="s">
        <v>30</v>
      </c>
      <c r="Y102" s="137">
        <f t="shared" ref="Y102:Y112" si="45">IF(R102="NC","NC",IF(R102="","erreur",R102+365))</f>
        <v>43931</v>
      </c>
      <c r="Z102" s="57" t="str">
        <f t="shared" ref="Z102:Z133" si="46">IF(S102="NC","NC",IF(S102="","erreur",S102+181))</f>
        <v>NC</v>
      </c>
      <c r="AA102" s="57" t="str">
        <f t="shared" ref="AA102:AA133" si="47">IF(T102="NC","NC",IF(T102="","erreur",T102+365))</f>
        <v>NC</v>
      </c>
      <c r="AB102" s="57" t="str">
        <f t="shared" ref="AB102:AB133" si="48">IF(U102="NC","NC",IF(U102="","erreur",U102+3650))</f>
        <v>NC</v>
      </c>
      <c r="AC102" s="57">
        <f t="shared" ref="AC102:AC133" si="49">IF(V102="NC","NC",IF(V102="","erreur",V102+365))</f>
        <v>44225</v>
      </c>
      <c r="AD102" s="57">
        <f t="shared" ref="AD102:AD133" si="50">IF(W102="NC","NC",IF(W102="","erreur",W102+365))</f>
        <v>44254</v>
      </c>
      <c r="AE102" s="57" t="str">
        <f t="shared" ref="AE102:AE133" si="51">IF(X102="NC","NC",IF(X102="","erreur",X102+730))</f>
        <v>NC</v>
      </c>
      <c r="AG102" s="123">
        <f t="shared" ref="AG102:AG133" ca="1" si="52">IF(Y102="NC","NC",IF(Y102="erreur","erreur",Y102-$F$3))</f>
        <v>-1907</v>
      </c>
      <c r="AH102" s="123" t="str">
        <f t="shared" ref="AH102:AH133" si="53">IF(Z102="NC","NC",IF(Z102="erreur","erreur",Z102-$F$3))</f>
        <v>NC</v>
      </c>
      <c r="AI102" s="123" t="str">
        <f t="shared" ref="AI102:AI133" si="54">IF(AA102="NC","NC",IF(AA102="erreur","erreur",AA102-$F$3))</f>
        <v>NC</v>
      </c>
      <c r="AJ102" s="123" t="str">
        <f t="shared" ref="AJ102:AJ133" si="55">IF(AB102="NC","NC",IF(AB102="erreur","erreur",AB102-$F$3))</f>
        <v>NC</v>
      </c>
      <c r="AK102" s="123">
        <f t="shared" ref="AK102:AK133" ca="1" si="56">IF(AC102="NC","NC",IF(AC102="erreur","erreur",AC102-$F$3))</f>
        <v>-1613</v>
      </c>
      <c r="AL102" s="123">
        <f t="shared" ref="AL102:AL133" ca="1" si="57">IF(AD102="NC","NC",IF(AD102="erreur","erreur",AD102-$F$3))</f>
        <v>-1584</v>
      </c>
      <c r="AM102" s="123" t="str">
        <f t="shared" ref="AM102:AM133" si="58">IF(AE102="NC","NC",IF(AE102="erreur","erreur",AE102-$F$3))</f>
        <v>NC</v>
      </c>
      <c r="AN102" s="138"/>
      <c r="AO102" s="151" t="e">
        <f t="shared" ref="AO102:AO133" si="59">K102*($AO$3-L102)/$K$4</f>
        <v>#DIV/0!</v>
      </c>
      <c r="AP102" s="152"/>
      <c r="AQ102" s="124" t="s">
        <v>395</v>
      </c>
      <c r="AR102" s="138" t="s">
        <v>471</v>
      </c>
      <c r="AS102" s="141" t="s">
        <v>643</v>
      </c>
      <c r="AT102" s="124" t="s">
        <v>756</v>
      </c>
      <c r="AU102" s="143" t="s">
        <v>1215</v>
      </c>
      <c r="AV102" s="143" t="s">
        <v>1237</v>
      </c>
      <c r="AW102" s="143" t="s">
        <v>1418</v>
      </c>
    </row>
    <row r="103" spans="1:49" s="124" customFormat="1" ht="14.4" customHeight="1" x14ac:dyDescent="0.3">
      <c r="A103" s="121"/>
      <c r="B103" s="117"/>
      <c r="C103" s="121"/>
      <c r="D103" s="123"/>
      <c r="E103" s="123"/>
      <c r="F103" s="117"/>
      <c r="G103" s="99"/>
      <c r="H103" s="99"/>
      <c r="I103" s="99"/>
      <c r="J103" s="156">
        <v>43830</v>
      </c>
      <c r="K103" s="145"/>
      <c r="L103" s="146"/>
      <c r="M103" s="154">
        <v>44317</v>
      </c>
      <c r="N103" s="133">
        <v>43983</v>
      </c>
      <c r="O103" s="148"/>
      <c r="P103" s="149" t="s">
        <v>596</v>
      </c>
      <c r="Q103" s="150"/>
      <c r="R103" s="57">
        <v>43564</v>
      </c>
      <c r="S103" s="57" t="s">
        <v>30</v>
      </c>
      <c r="T103" s="57" t="s">
        <v>30</v>
      </c>
      <c r="U103" s="34" t="s">
        <v>30</v>
      </c>
      <c r="V103" s="57">
        <v>43860</v>
      </c>
      <c r="W103" s="57">
        <v>43889</v>
      </c>
      <c r="X103" s="57" t="s">
        <v>30</v>
      </c>
      <c r="Y103" s="137">
        <f t="shared" si="45"/>
        <v>43929</v>
      </c>
      <c r="Z103" s="57" t="str">
        <f t="shared" si="46"/>
        <v>NC</v>
      </c>
      <c r="AA103" s="57" t="str">
        <f t="shared" si="47"/>
        <v>NC</v>
      </c>
      <c r="AB103" s="57" t="str">
        <f t="shared" si="48"/>
        <v>NC</v>
      </c>
      <c r="AC103" s="57">
        <f t="shared" si="49"/>
        <v>44225</v>
      </c>
      <c r="AD103" s="57">
        <f t="shared" si="50"/>
        <v>44254</v>
      </c>
      <c r="AE103" s="57" t="str">
        <f t="shared" si="51"/>
        <v>NC</v>
      </c>
      <c r="AG103" s="123">
        <f t="shared" ca="1" si="52"/>
        <v>-1909</v>
      </c>
      <c r="AH103" s="123" t="str">
        <f t="shared" si="53"/>
        <v>NC</v>
      </c>
      <c r="AI103" s="123" t="str">
        <f t="shared" si="54"/>
        <v>NC</v>
      </c>
      <c r="AJ103" s="123" t="str">
        <f t="shared" si="55"/>
        <v>NC</v>
      </c>
      <c r="AK103" s="123">
        <f t="shared" ca="1" si="56"/>
        <v>-1613</v>
      </c>
      <c r="AL103" s="123">
        <f t="shared" ca="1" si="57"/>
        <v>-1584</v>
      </c>
      <c r="AM103" s="123" t="str">
        <f t="shared" si="58"/>
        <v>NC</v>
      </c>
      <c r="AN103" s="138"/>
      <c r="AO103" s="151" t="e">
        <f t="shared" si="59"/>
        <v>#DIV/0!</v>
      </c>
      <c r="AP103" s="152"/>
      <c r="AR103" s="138" t="s">
        <v>471</v>
      </c>
      <c r="AS103" s="141" t="s">
        <v>643</v>
      </c>
      <c r="AT103" s="124" t="s">
        <v>762</v>
      </c>
      <c r="AU103" s="143" t="s">
        <v>1215</v>
      </c>
      <c r="AV103" s="143" t="s">
        <v>1237</v>
      </c>
      <c r="AW103" s="143" t="s">
        <v>1418</v>
      </c>
    </row>
    <row r="104" spans="1:49" s="124" customFormat="1" ht="14.4" customHeight="1" x14ac:dyDescent="0.3">
      <c r="A104" s="122"/>
      <c r="B104" s="117"/>
      <c r="C104" s="121"/>
      <c r="D104" s="123"/>
      <c r="E104" s="123"/>
      <c r="F104" s="117"/>
      <c r="G104" s="99"/>
      <c r="H104" s="99"/>
      <c r="I104" s="99"/>
      <c r="J104" s="144">
        <v>43830</v>
      </c>
      <c r="K104" s="153"/>
      <c r="L104" s="146"/>
      <c r="M104" s="154">
        <v>44317</v>
      </c>
      <c r="N104" s="133"/>
      <c r="O104" s="148"/>
      <c r="P104" s="149" t="s">
        <v>596</v>
      </c>
      <c r="Q104" s="150"/>
      <c r="R104" s="57">
        <v>43566</v>
      </c>
      <c r="S104" s="57" t="s">
        <v>30</v>
      </c>
      <c r="T104" s="57" t="s">
        <v>30</v>
      </c>
      <c r="U104" s="34" t="s">
        <v>30</v>
      </c>
      <c r="V104" s="57">
        <v>43860</v>
      </c>
      <c r="W104" s="57">
        <v>43889</v>
      </c>
      <c r="X104" s="57" t="s">
        <v>30</v>
      </c>
      <c r="Y104" s="137">
        <f t="shared" si="45"/>
        <v>43931</v>
      </c>
      <c r="Z104" s="57" t="str">
        <f t="shared" si="46"/>
        <v>NC</v>
      </c>
      <c r="AA104" s="57" t="str">
        <f t="shared" si="47"/>
        <v>NC</v>
      </c>
      <c r="AB104" s="57" t="str">
        <f t="shared" si="48"/>
        <v>NC</v>
      </c>
      <c r="AC104" s="57">
        <f t="shared" si="49"/>
        <v>44225</v>
      </c>
      <c r="AD104" s="57">
        <f t="shared" si="50"/>
        <v>44254</v>
      </c>
      <c r="AE104" s="57" t="str">
        <f t="shared" si="51"/>
        <v>NC</v>
      </c>
      <c r="AG104" s="123">
        <f t="shared" ca="1" si="52"/>
        <v>-1907</v>
      </c>
      <c r="AH104" s="123" t="str">
        <f t="shared" si="53"/>
        <v>NC</v>
      </c>
      <c r="AI104" s="123" t="str">
        <f t="shared" si="54"/>
        <v>NC</v>
      </c>
      <c r="AJ104" s="123" t="str">
        <f t="shared" si="55"/>
        <v>NC</v>
      </c>
      <c r="AK104" s="123">
        <f t="shared" ca="1" si="56"/>
        <v>-1613</v>
      </c>
      <c r="AL104" s="123">
        <f t="shared" ca="1" si="57"/>
        <v>-1584</v>
      </c>
      <c r="AM104" s="123" t="str">
        <f t="shared" si="58"/>
        <v>NC</v>
      </c>
      <c r="AN104" s="138"/>
      <c r="AO104" s="151" t="e">
        <f t="shared" si="59"/>
        <v>#DIV/0!</v>
      </c>
      <c r="AP104" s="152"/>
      <c r="AQ104" s="124" t="s">
        <v>395</v>
      </c>
      <c r="AR104" s="124" t="s">
        <v>471</v>
      </c>
      <c r="AS104" s="141" t="s">
        <v>643</v>
      </c>
      <c r="AT104" s="124" t="s">
        <v>1039</v>
      </c>
      <c r="AU104" s="143" t="s">
        <v>1215</v>
      </c>
      <c r="AV104" s="143" t="s">
        <v>1237</v>
      </c>
      <c r="AW104" s="143" t="s">
        <v>1418</v>
      </c>
    </row>
    <row r="105" spans="1:49" s="124" customFormat="1" ht="15" customHeight="1" x14ac:dyDescent="0.3">
      <c r="A105" s="122"/>
      <c r="B105" s="117"/>
      <c r="C105" s="121"/>
      <c r="D105" s="123"/>
      <c r="E105" s="123"/>
      <c r="F105" s="117"/>
      <c r="G105" s="99"/>
      <c r="H105" s="99"/>
      <c r="I105" s="99"/>
      <c r="J105" s="144">
        <v>43830</v>
      </c>
      <c r="K105" s="153"/>
      <c r="L105" s="146"/>
      <c r="M105" s="154">
        <v>44317</v>
      </c>
      <c r="N105" s="133"/>
      <c r="O105" s="148"/>
      <c r="P105" s="149" t="s">
        <v>596</v>
      </c>
      <c r="Q105" s="150"/>
      <c r="R105" s="57">
        <v>43566</v>
      </c>
      <c r="S105" s="57" t="s">
        <v>30</v>
      </c>
      <c r="T105" s="57" t="s">
        <v>30</v>
      </c>
      <c r="U105" s="34" t="s">
        <v>30</v>
      </c>
      <c r="V105" s="57">
        <v>43860</v>
      </c>
      <c r="W105" s="57">
        <v>43889</v>
      </c>
      <c r="X105" s="57" t="s">
        <v>30</v>
      </c>
      <c r="Y105" s="137">
        <f t="shared" si="45"/>
        <v>43931</v>
      </c>
      <c r="Z105" s="57" t="str">
        <f t="shared" si="46"/>
        <v>NC</v>
      </c>
      <c r="AA105" s="57" t="str">
        <f t="shared" si="47"/>
        <v>NC</v>
      </c>
      <c r="AB105" s="57" t="str">
        <f t="shared" si="48"/>
        <v>NC</v>
      </c>
      <c r="AC105" s="57">
        <f t="shared" si="49"/>
        <v>44225</v>
      </c>
      <c r="AD105" s="57">
        <f t="shared" si="50"/>
        <v>44254</v>
      </c>
      <c r="AE105" s="57" t="str">
        <f t="shared" si="51"/>
        <v>NC</v>
      </c>
      <c r="AG105" s="123">
        <f t="shared" ca="1" si="52"/>
        <v>-1907</v>
      </c>
      <c r="AH105" s="123" t="str">
        <f t="shared" si="53"/>
        <v>NC</v>
      </c>
      <c r="AI105" s="123" t="str">
        <f t="shared" si="54"/>
        <v>NC</v>
      </c>
      <c r="AJ105" s="123" t="str">
        <f t="shared" si="55"/>
        <v>NC</v>
      </c>
      <c r="AK105" s="123">
        <f t="shared" ca="1" si="56"/>
        <v>-1613</v>
      </c>
      <c r="AL105" s="123">
        <f t="shared" ca="1" si="57"/>
        <v>-1584</v>
      </c>
      <c r="AM105" s="123" t="str">
        <f t="shared" si="58"/>
        <v>NC</v>
      </c>
      <c r="AN105" s="138"/>
      <c r="AO105" s="151" t="e">
        <f t="shared" si="59"/>
        <v>#DIV/0!</v>
      </c>
      <c r="AP105" s="152"/>
      <c r="AQ105" s="124" t="s">
        <v>395</v>
      </c>
      <c r="AR105" s="138" t="s">
        <v>471</v>
      </c>
      <c r="AS105" s="141" t="s">
        <v>643</v>
      </c>
      <c r="AT105" s="124" t="s">
        <v>1030</v>
      </c>
      <c r="AU105" s="143" t="s">
        <v>1215</v>
      </c>
      <c r="AV105" s="143" t="s">
        <v>1237</v>
      </c>
      <c r="AW105" s="143" t="s">
        <v>1418</v>
      </c>
    </row>
    <row r="106" spans="1:49" s="124" customFormat="1" ht="14.4" customHeight="1" x14ac:dyDescent="0.3">
      <c r="A106" s="117"/>
      <c r="B106" s="121"/>
      <c r="C106" s="121"/>
      <c r="D106" s="123"/>
      <c r="E106" s="123"/>
      <c r="F106" s="117"/>
      <c r="G106" s="99"/>
      <c r="H106" s="99"/>
      <c r="I106" s="99"/>
      <c r="J106" s="144">
        <v>43830</v>
      </c>
      <c r="K106" s="145"/>
      <c r="L106" s="146"/>
      <c r="M106" s="147" t="s">
        <v>609</v>
      </c>
      <c r="N106" s="133">
        <v>43983</v>
      </c>
      <c r="O106" s="148" t="s">
        <v>613</v>
      </c>
      <c r="P106" s="149" t="s">
        <v>596</v>
      </c>
      <c r="Q106" s="150"/>
      <c r="R106" s="57">
        <v>43630</v>
      </c>
      <c r="S106" s="57" t="s">
        <v>30</v>
      </c>
      <c r="T106" s="57" t="s">
        <v>30</v>
      </c>
      <c r="U106" s="34" t="s">
        <v>30</v>
      </c>
      <c r="V106" s="57">
        <v>43860</v>
      </c>
      <c r="W106" s="57">
        <v>43889</v>
      </c>
      <c r="X106" s="57" t="s">
        <v>30</v>
      </c>
      <c r="Y106" s="137">
        <f t="shared" si="45"/>
        <v>43995</v>
      </c>
      <c r="Z106" s="57" t="str">
        <f t="shared" si="46"/>
        <v>NC</v>
      </c>
      <c r="AA106" s="57" t="str">
        <f t="shared" si="47"/>
        <v>NC</v>
      </c>
      <c r="AB106" s="57" t="str">
        <f t="shared" si="48"/>
        <v>NC</v>
      </c>
      <c r="AC106" s="57">
        <f t="shared" si="49"/>
        <v>44225</v>
      </c>
      <c r="AD106" s="57">
        <f t="shared" si="50"/>
        <v>44254</v>
      </c>
      <c r="AE106" s="57" t="str">
        <f t="shared" si="51"/>
        <v>NC</v>
      </c>
      <c r="AG106" s="123">
        <f t="shared" ca="1" si="52"/>
        <v>-1843</v>
      </c>
      <c r="AH106" s="123" t="str">
        <f t="shared" si="53"/>
        <v>NC</v>
      </c>
      <c r="AI106" s="123" t="str">
        <f t="shared" si="54"/>
        <v>NC</v>
      </c>
      <c r="AJ106" s="123" t="str">
        <f t="shared" si="55"/>
        <v>NC</v>
      </c>
      <c r="AK106" s="123">
        <f t="shared" ca="1" si="56"/>
        <v>-1613</v>
      </c>
      <c r="AL106" s="123">
        <f t="shared" ca="1" si="57"/>
        <v>-1584</v>
      </c>
      <c r="AM106" s="123" t="str">
        <f t="shared" si="58"/>
        <v>NC</v>
      </c>
      <c r="AN106" s="138"/>
      <c r="AO106" s="151" t="e">
        <f t="shared" si="59"/>
        <v>#DIV/0!</v>
      </c>
      <c r="AP106" s="152"/>
      <c r="AR106" s="138" t="s">
        <v>471</v>
      </c>
      <c r="AS106" s="141" t="s">
        <v>643</v>
      </c>
      <c r="AT106" s="124" t="s">
        <v>1016</v>
      </c>
      <c r="AU106" s="143" t="s">
        <v>1211</v>
      </c>
      <c r="AV106" s="143" t="s">
        <v>1232</v>
      </c>
      <c r="AW106" s="143" t="s">
        <v>1420</v>
      </c>
    </row>
    <row r="107" spans="1:49" s="124" customFormat="1" ht="14.4" customHeight="1" x14ac:dyDescent="0.3">
      <c r="A107" s="117"/>
      <c r="B107" s="117"/>
      <c r="C107" s="121"/>
      <c r="D107" s="116"/>
      <c r="E107" s="116"/>
      <c r="F107" s="117"/>
      <c r="G107" s="99"/>
      <c r="H107" s="99"/>
      <c r="I107" s="99"/>
      <c r="J107" s="144">
        <v>43830</v>
      </c>
      <c r="K107" s="145"/>
      <c r="L107" s="131"/>
      <c r="M107" s="154"/>
      <c r="N107" s="133"/>
      <c r="O107" s="134"/>
      <c r="P107" s="149" t="s">
        <v>596</v>
      </c>
      <c r="Q107" s="136"/>
      <c r="R107" s="57">
        <v>43797</v>
      </c>
      <c r="S107" s="57" t="s">
        <v>30</v>
      </c>
      <c r="T107" s="34" t="s">
        <v>30</v>
      </c>
      <c r="U107" s="34" t="s">
        <v>30</v>
      </c>
      <c r="V107" s="57">
        <v>43860</v>
      </c>
      <c r="W107" s="57">
        <v>43889</v>
      </c>
      <c r="X107" s="34" t="s">
        <v>30</v>
      </c>
      <c r="Y107" s="137">
        <f t="shared" si="45"/>
        <v>44162</v>
      </c>
      <c r="Z107" s="57" t="str">
        <f t="shared" si="46"/>
        <v>NC</v>
      </c>
      <c r="AA107" s="57" t="str">
        <f t="shared" si="47"/>
        <v>NC</v>
      </c>
      <c r="AB107" s="57" t="str">
        <f t="shared" si="48"/>
        <v>NC</v>
      </c>
      <c r="AC107" s="57">
        <f t="shared" si="49"/>
        <v>44225</v>
      </c>
      <c r="AD107" s="57">
        <f t="shared" si="50"/>
        <v>44254</v>
      </c>
      <c r="AE107" s="57" t="str">
        <f t="shared" si="51"/>
        <v>NC</v>
      </c>
      <c r="AG107" s="123">
        <f t="shared" ca="1" si="52"/>
        <v>-1676</v>
      </c>
      <c r="AH107" s="123" t="str">
        <f t="shared" si="53"/>
        <v>NC</v>
      </c>
      <c r="AI107" s="123" t="str">
        <f t="shared" si="54"/>
        <v>NC</v>
      </c>
      <c r="AJ107" s="123" t="str">
        <f t="shared" si="55"/>
        <v>NC</v>
      </c>
      <c r="AK107" s="123">
        <f t="shared" ca="1" si="56"/>
        <v>-1613</v>
      </c>
      <c r="AL107" s="123">
        <f t="shared" ca="1" si="57"/>
        <v>-1584</v>
      </c>
      <c r="AM107" s="123" t="str">
        <f t="shared" si="58"/>
        <v>NC</v>
      </c>
      <c r="AN107" s="138"/>
      <c r="AO107" s="151" t="e">
        <f t="shared" si="59"/>
        <v>#DIV/0!</v>
      </c>
      <c r="AP107" s="140"/>
      <c r="AQ107" s="124" t="s">
        <v>395</v>
      </c>
      <c r="AR107" s="124" t="s">
        <v>471</v>
      </c>
      <c r="AS107" s="138" t="s">
        <v>642</v>
      </c>
      <c r="AT107" s="124" t="s">
        <v>754</v>
      </c>
      <c r="AU107" s="143" t="s">
        <v>1215</v>
      </c>
      <c r="AV107" s="143" t="s">
        <v>1237</v>
      </c>
      <c r="AW107" s="143" t="s">
        <v>1418</v>
      </c>
    </row>
    <row r="108" spans="1:49" s="124" customFormat="1" ht="14.4" customHeight="1" x14ac:dyDescent="0.3">
      <c r="A108" s="117"/>
      <c r="B108" s="117"/>
      <c r="C108" s="121"/>
      <c r="D108" s="116"/>
      <c r="E108" s="116"/>
      <c r="F108" s="117"/>
      <c r="G108" s="99"/>
      <c r="H108" s="99"/>
      <c r="I108" s="99"/>
      <c r="J108" s="144">
        <v>43830</v>
      </c>
      <c r="K108" s="145"/>
      <c r="L108" s="131"/>
      <c r="M108" s="154"/>
      <c r="N108" s="133"/>
      <c r="O108" s="134"/>
      <c r="P108" s="149" t="s">
        <v>596</v>
      </c>
      <c r="Q108" s="136"/>
      <c r="R108" s="57">
        <v>43797</v>
      </c>
      <c r="S108" s="57" t="s">
        <v>30</v>
      </c>
      <c r="T108" s="34" t="s">
        <v>30</v>
      </c>
      <c r="U108" s="34" t="s">
        <v>30</v>
      </c>
      <c r="V108" s="57">
        <v>43860</v>
      </c>
      <c r="W108" s="57">
        <v>43889</v>
      </c>
      <c r="X108" s="34" t="s">
        <v>30</v>
      </c>
      <c r="Y108" s="137">
        <f t="shared" si="45"/>
        <v>44162</v>
      </c>
      <c r="Z108" s="57" t="str">
        <f t="shared" si="46"/>
        <v>NC</v>
      </c>
      <c r="AA108" s="57" t="str">
        <f t="shared" si="47"/>
        <v>NC</v>
      </c>
      <c r="AB108" s="57" t="str">
        <f t="shared" si="48"/>
        <v>NC</v>
      </c>
      <c r="AC108" s="57">
        <f t="shared" si="49"/>
        <v>44225</v>
      </c>
      <c r="AD108" s="57">
        <f t="shared" si="50"/>
        <v>44254</v>
      </c>
      <c r="AE108" s="57" t="str">
        <f t="shared" si="51"/>
        <v>NC</v>
      </c>
      <c r="AG108" s="123">
        <f t="shared" ca="1" si="52"/>
        <v>-1676</v>
      </c>
      <c r="AH108" s="123" t="str">
        <f t="shared" si="53"/>
        <v>NC</v>
      </c>
      <c r="AI108" s="123" t="str">
        <f t="shared" si="54"/>
        <v>NC</v>
      </c>
      <c r="AJ108" s="123" t="str">
        <f t="shared" si="55"/>
        <v>NC</v>
      </c>
      <c r="AK108" s="123">
        <f t="shared" ca="1" si="56"/>
        <v>-1613</v>
      </c>
      <c r="AL108" s="123">
        <f t="shared" ca="1" si="57"/>
        <v>-1584</v>
      </c>
      <c r="AM108" s="123" t="str">
        <f t="shared" si="58"/>
        <v>NC</v>
      </c>
      <c r="AN108" s="138"/>
      <c r="AO108" s="151" t="e">
        <f t="shared" si="59"/>
        <v>#DIV/0!</v>
      </c>
      <c r="AP108" s="140"/>
      <c r="AQ108" s="124" t="s">
        <v>395</v>
      </c>
      <c r="AR108" s="124" t="s">
        <v>471</v>
      </c>
      <c r="AS108" s="138" t="s">
        <v>642</v>
      </c>
      <c r="AT108" s="124" t="s">
        <v>758</v>
      </c>
      <c r="AU108" s="143" t="s">
        <v>1215</v>
      </c>
      <c r="AV108" s="143" t="s">
        <v>1237</v>
      </c>
      <c r="AW108" s="143" t="s">
        <v>1418</v>
      </c>
    </row>
    <row r="109" spans="1:49" s="124" customFormat="1" ht="14.4" customHeight="1" x14ac:dyDescent="0.3">
      <c r="A109" s="117"/>
      <c r="B109" s="117"/>
      <c r="C109" s="121"/>
      <c r="D109" s="116"/>
      <c r="E109" s="116"/>
      <c r="F109" s="117"/>
      <c r="G109" s="99"/>
      <c r="H109" s="99"/>
      <c r="I109" s="99"/>
      <c r="J109" s="144">
        <v>43830</v>
      </c>
      <c r="K109" s="145"/>
      <c r="L109" s="131"/>
      <c r="M109" s="154"/>
      <c r="N109" s="133"/>
      <c r="O109" s="134"/>
      <c r="P109" s="149" t="s">
        <v>596</v>
      </c>
      <c r="Q109" s="136"/>
      <c r="R109" s="57">
        <v>43797</v>
      </c>
      <c r="S109" s="57" t="s">
        <v>30</v>
      </c>
      <c r="T109" s="57" t="s">
        <v>30</v>
      </c>
      <c r="U109" s="34" t="s">
        <v>30</v>
      </c>
      <c r="V109" s="57">
        <v>43860</v>
      </c>
      <c r="W109" s="57">
        <v>43889</v>
      </c>
      <c r="X109" s="34" t="s">
        <v>30</v>
      </c>
      <c r="Y109" s="137">
        <f t="shared" si="45"/>
        <v>44162</v>
      </c>
      <c r="Z109" s="57" t="str">
        <f t="shared" si="46"/>
        <v>NC</v>
      </c>
      <c r="AA109" s="57" t="str">
        <f t="shared" si="47"/>
        <v>NC</v>
      </c>
      <c r="AB109" s="57" t="str">
        <f t="shared" si="48"/>
        <v>NC</v>
      </c>
      <c r="AC109" s="57">
        <f t="shared" si="49"/>
        <v>44225</v>
      </c>
      <c r="AD109" s="57">
        <f t="shared" si="50"/>
        <v>44254</v>
      </c>
      <c r="AE109" s="57" t="str">
        <f t="shared" si="51"/>
        <v>NC</v>
      </c>
      <c r="AG109" s="123">
        <f t="shared" ca="1" si="52"/>
        <v>-1676</v>
      </c>
      <c r="AH109" s="123" t="str">
        <f t="shared" si="53"/>
        <v>NC</v>
      </c>
      <c r="AI109" s="123" t="str">
        <f t="shared" si="54"/>
        <v>NC</v>
      </c>
      <c r="AJ109" s="123" t="str">
        <f t="shared" si="55"/>
        <v>NC</v>
      </c>
      <c r="AK109" s="123">
        <f t="shared" ca="1" si="56"/>
        <v>-1613</v>
      </c>
      <c r="AL109" s="123">
        <f t="shared" ca="1" si="57"/>
        <v>-1584</v>
      </c>
      <c r="AM109" s="123" t="str">
        <f t="shared" si="58"/>
        <v>NC</v>
      </c>
      <c r="AN109" s="138"/>
      <c r="AO109" s="151" t="e">
        <f t="shared" si="59"/>
        <v>#DIV/0!</v>
      </c>
      <c r="AP109" s="140"/>
      <c r="AQ109" s="124" t="s">
        <v>395</v>
      </c>
      <c r="AR109" s="124" t="s">
        <v>471</v>
      </c>
      <c r="AS109" s="138" t="s">
        <v>642</v>
      </c>
      <c r="AT109" s="124" t="s">
        <v>1031</v>
      </c>
      <c r="AU109" s="143" t="s">
        <v>1215</v>
      </c>
      <c r="AV109" s="143" t="s">
        <v>1237</v>
      </c>
      <c r="AW109" s="143" t="s">
        <v>1418</v>
      </c>
    </row>
    <row r="110" spans="1:49" s="124" customFormat="1" ht="14.4" customHeight="1" x14ac:dyDescent="0.3">
      <c r="A110" s="117"/>
      <c r="B110" s="117"/>
      <c r="C110" s="121"/>
      <c r="D110" s="116"/>
      <c r="E110" s="116"/>
      <c r="F110" s="117"/>
      <c r="G110" s="99"/>
      <c r="H110" s="99"/>
      <c r="I110" s="99"/>
      <c r="J110" s="144">
        <v>43830</v>
      </c>
      <c r="K110" s="145"/>
      <c r="L110" s="131"/>
      <c r="M110" s="154"/>
      <c r="N110" s="133"/>
      <c r="O110" s="134"/>
      <c r="P110" s="149" t="s">
        <v>596</v>
      </c>
      <c r="Q110" s="136"/>
      <c r="R110" s="57">
        <v>43797</v>
      </c>
      <c r="S110" s="57" t="s">
        <v>30</v>
      </c>
      <c r="T110" s="57" t="s">
        <v>30</v>
      </c>
      <c r="U110" s="34" t="s">
        <v>30</v>
      </c>
      <c r="V110" s="57">
        <v>43860</v>
      </c>
      <c r="W110" s="57">
        <v>43889</v>
      </c>
      <c r="X110" s="34" t="s">
        <v>30</v>
      </c>
      <c r="Y110" s="137">
        <f t="shared" si="45"/>
        <v>44162</v>
      </c>
      <c r="Z110" s="57" t="str">
        <f t="shared" si="46"/>
        <v>NC</v>
      </c>
      <c r="AA110" s="57" t="str">
        <f t="shared" si="47"/>
        <v>NC</v>
      </c>
      <c r="AB110" s="57" t="str">
        <f t="shared" si="48"/>
        <v>NC</v>
      </c>
      <c r="AC110" s="57">
        <f t="shared" si="49"/>
        <v>44225</v>
      </c>
      <c r="AD110" s="57">
        <f t="shared" si="50"/>
        <v>44254</v>
      </c>
      <c r="AE110" s="57" t="str">
        <f t="shared" si="51"/>
        <v>NC</v>
      </c>
      <c r="AG110" s="123">
        <f t="shared" ca="1" si="52"/>
        <v>-1676</v>
      </c>
      <c r="AH110" s="123" t="str">
        <f t="shared" si="53"/>
        <v>NC</v>
      </c>
      <c r="AI110" s="123" t="str">
        <f t="shared" si="54"/>
        <v>NC</v>
      </c>
      <c r="AJ110" s="123" t="str">
        <f t="shared" si="55"/>
        <v>NC</v>
      </c>
      <c r="AK110" s="123">
        <f t="shared" ca="1" si="56"/>
        <v>-1613</v>
      </c>
      <c r="AL110" s="123">
        <f t="shared" ca="1" si="57"/>
        <v>-1584</v>
      </c>
      <c r="AM110" s="123" t="str">
        <f t="shared" si="58"/>
        <v>NC</v>
      </c>
      <c r="AN110" s="138"/>
      <c r="AO110" s="151" t="e">
        <f t="shared" si="59"/>
        <v>#DIV/0!</v>
      </c>
      <c r="AP110" s="140"/>
      <c r="AQ110" s="124" t="s">
        <v>395</v>
      </c>
      <c r="AR110" s="124" t="s">
        <v>471</v>
      </c>
      <c r="AS110" s="138" t="s">
        <v>642</v>
      </c>
      <c r="AT110" s="124" t="s">
        <v>759</v>
      </c>
      <c r="AU110" s="143" t="s">
        <v>1215</v>
      </c>
      <c r="AV110" s="143" t="s">
        <v>1237</v>
      </c>
      <c r="AW110" s="143" t="s">
        <v>1418</v>
      </c>
    </row>
    <row r="111" spans="1:49" s="124" customFormat="1" ht="14.4" customHeight="1" x14ac:dyDescent="0.3">
      <c r="A111" s="117"/>
      <c r="B111" s="117"/>
      <c r="C111" s="121"/>
      <c r="D111" s="116"/>
      <c r="E111" s="116"/>
      <c r="F111" s="117"/>
      <c r="G111" s="99"/>
      <c r="H111" s="99"/>
      <c r="I111" s="99"/>
      <c r="J111" s="144">
        <v>43830</v>
      </c>
      <c r="K111" s="145"/>
      <c r="L111" s="131"/>
      <c r="M111" s="154"/>
      <c r="N111" s="133"/>
      <c r="O111" s="134"/>
      <c r="P111" s="149" t="s">
        <v>596</v>
      </c>
      <c r="Q111" s="136"/>
      <c r="R111" s="57">
        <v>43798</v>
      </c>
      <c r="S111" s="57" t="s">
        <v>30</v>
      </c>
      <c r="T111" s="57" t="s">
        <v>30</v>
      </c>
      <c r="U111" s="34" t="s">
        <v>30</v>
      </c>
      <c r="V111" s="57">
        <v>43860</v>
      </c>
      <c r="W111" s="57">
        <v>43889</v>
      </c>
      <c r="X111" s="34" t="s">
        <v>30</v>
      </c>
      <c r="Y111" s="137">
        <f t="shared" si="45"/>
        <v>44163</v>
      </c>
      <c r="Z111" s="57" t="str">
        <f t="shared" si="46"/>
        <v>NC</v>
      </c>
      <c r="AA111" s="57" t="str">
        <f t="shared" si="47"/>
        <v>NC</v>
      </c>
      <c r="AB111" s="57" t="str">
        <f t="shared" si="48"/>
        <v>NC</v>
      </c>
      <c r="AC111" s="57">
        <f t="shared" si="49"/>
        <v>44225</v>
      </c>
      <c r="AD111" s="57">
        <f t="shared" si="50"/>
        <v>44254</v>
      </c>
      <c r="AE111" s="57" t="str">
        <f t="shared" si="51"/>
        <v>NC</v>
      </c>
      <c r="AG111" s="123">
        <f t="shared" ca="1" si="52"/>
        <v>-1675</v>
      </c>
      <c r="AH111" s="123" t="str">
        <f t="shared" si="53"/>
        <v>NC</v>
      </c>
      <c r="AI111" s="123" t="str">
        <f t="shared" si="54"/>
        <v>NC</v>
      </c>
      <c r="AJ111" s="123" t="str">
        <f t="shared" si="55"/>
        <v>NC</v>
      </c>
      <c r="AK111" s="123">
        <f t="shared" ca="1" si="56"/>
        <v>-1613</v>
      </c>
      <c r="AL111" s="123">
        <f t="shared" ca="1" si="57"/>
        <v>-1584</v>
      </c>
      <c r="AM111" s="123" t="str">
        <f t="shared" si="58"/>
        <v>NC</v>
      </c>
      <c r="AN111" s="138"/>
      <c r="AO111" s="151" t="e">
        <f t="shared" si="59"/>
        <v>#DIV/0!</v>
      </c>
      <c r="AP111" s="140"/>
      <c r="AQ111" s="124" t="s">
        <v>395</v>
      </c>
      <c r="AR111" s="124" t="s">
        <v>471</v>
      </c>
      <c r="AS111" s="138" t="s">
        <v>642</v>
      </c>
      <c r="AT111" s="124" t="s">
        <v>1032</v>
      </c>
      <c r="AU111" s="143" t="s">
        <v>1215</v>
      </c>
      <c r="AV111" s="143" t="s">
        <v>1237</v>
      </c>
      <c r="AW111" s="143" t="s">
        <v>1418</v>
      </c>
    </row>
    <row r="112" spans="1:49" s="124" customFormat="1" ht="14.4" customHeight="1" x14ac:dyDescent="0.3">
      <c r="A112" s="117"/>
      <c r="B112" s="117"/>
      <c r="C112" s="121"/>
      <c r="D112" s="116"/>
      <c r="E112" s="116"/>
      <c r="F112" s="117"/>
      <c r="G112" s="99"/>
      <c r="H112" s="99"/>
      <c r="I112" s="99"/>
      <c r="J112" s="144">
        <v>43830</v>
      </c>
      <c r="K112" s="145"/>
      <c r="L112" s="131"/>
      <c r="M112" s="154"/>
      <c r="N112" s="133"/>
      <c r="O112" s="134"/>
      <c r="P112" s="149" t="s">
        <v>596</v>
      </c>
      <c r="Q112" s="136"/>
      <c r="R112" s="57">
        <v>43797</v>
      </c>
      <c r="S112" s="57" t="s">
        <v>30</v>
      </c>
      <c r="T112" s="57" t="s">
        <v>30</v>
      </c>
      <c r="U112" s="34" t="s">
        <v>30</v>
      </c>
      <c r="V112" s="57">
        <v>43860</v>
      </c>
      <c r="W112" s="57">
        <v>43889</v>
      </c>
      <c r="X112" s="34" t="s">
        <v>30</v>
      </c>
      <c r="Y112" s="137">
        <f t="shared" si="45"/>
        <v>44162</v>
      </c>
      <c r="Z112" s="57" t="str">
        <f t="shared" si="46"/>
        <v>NC</v>
      </c>
      <c r="AA112" s="57" t="str">
        <f t="shared" si="47"/>
        <v>NC</v>
      </c>
      <c r="AB112" s="57" t="str">
        <f t="shared" si="48"/>
        <v>NC</v>
      </c>
      <c r="AC112" s="57">
        <f t="shared" si="49"/>
        <v>44225</v>
      </c>
      <c r="AD112" s="57">
        <f t="shared" si="50"/>
        <v>44254</v>
      </c>
      <c r="AE112" s="57" t="str">
        <f t="shared" si="51"/>
        <v>NC</v>
      </c>
      <c r="AG112" s="123">
        <f t="shared" ca="1" si="52"/>
        <v>-1676</v>
      </c>
      <c r="AH112" s="123" t="str">
        <f t="shared" si="53"/>
        <v>NC</v>
      </c>
      <c r="AI112" s="123" t="str">
        <f t="shared" si="54"/>
        <v>NC</v>
      </c>
      <c r="AJ112" s="123" t="str">
        <f t="shared" si="55"/>
        <v>NC</v>
      </c>
      <c r="AK112" s="123">
        <f t="shared" ca="1" si="56"/>
        <v>-1613</v>
      </c>
      <c r="AL112" s="123">
        <f t="shared" ca="1" si="57"/>
        <v>-1584</v>
      </c>
      <c r="AM112" s="123" t="str">
        <f t="shared" si="58"/>
        <v>NC</v>
      </c>
      <c r="AN112" s="138"/>
      <c r="AO112" s="151" t="e">
        <f t="shared" si="59"/>
        <v>#DIV/0!</v>
      </c>
      <c r="AP112" s="140"/>
      <c r="AQ112" s="124" t="s">
        <v>395</v>
      </c>
      <c r="AR112" s="124" t="s">
        <v>471</v>
      </c>
      <c r="AS112" s="138" t="s">
        <v>642</v>
      </c>
      <c r="AT112" s="124" t="s">
        <v>1057</v>
      </c>
      <c r="AU112" s="143" t="s">
        <v>1215</v>
      </c>
      <c r="AV112" s="143" t="s">
        <v>1237</v>
      </c>
      <c r="AW112" s="143" t="s">
        <v>1418</v>
      </c>
    </row>
    <row r="113" spans="1:49" s="124" customFormat="1" ht="14.4" customHeight="1" x14ac:dyDescent="0.3">
      <c r="A113" s="116"/>
      <c r="B113" s="116"/>
      <c r="C113" s="121"/>
      <c r="D113" s="116"/>
      <c r="E113" s="116"/>
      <c r="F113" s="117"/>
      <c r="G113" s="120"/>
      <c r="H113" s="120"/>
      <c r="I113" s="120"/>
      <c r="J113" s="144">
        <v>43830</v>
      </c>
      <c r="K113" s="161"/>
      <c r="L113" s="131"/>
      <c r="M113" s="154"/>
      <c r="N113" s="162"/>
      <c r="O113" s="116"/>
      <c r="P113" s="149" t="s">
        <v>596</v>
      </c>
      <c r="Q113" s="136"/>
      <c r="R113" s="57">
        <v>43858</v>
      </c>
      <c r="S113" s="57" t="s">
        <v>30</v>
      </c>
      <c r="T113" s="57" t="s">
        <v>30</v>
      </c>
      <c r="U113" s="34" t="s">
        <v>30</v>
      </c>
      <c r="V113" s="57" t="s">
        <v>30</v>
      </c>
      <c r="W113" s="57" t="s">
        <v>30</v>
      </c>
      <c r="X113" s="34" t="s">
        <v>30</v>
      </c>
      <c r="Y113" s="137">
        <f>IF(R113="NC","NC",IF(R113="","erreur",R113+183))</f>
        <v>44041</v>
      </c>
      <c r="Z113" s="57" t="str">
        <f t="shared" si="46"/>
        <v>NC</v>
      </c>
      <c r="AA113" s="57" t="str">
        <f t="shared" si="47"/>
        <v>NC</v>
      </c>
      <c r="AB113" s="57" t="str">
        <f t="shared" si="48"/>
        <v>NC</v>
      </c>
      <c r="AC113" s="57" t="str">
        <f t="shared" si="49"/>
        <v>NC</v>
      </c>
      <c r="AD113" s="57" t="str">
        <f t="shared" si="50"/>
        <v>NC</v>
      </c>
      <c r="AE113" s="57" t="str">
        <f t="shared" si="51"/>
        <v>NC</v>
      </c>
      <c r="AF113" s="138"/>
      <c r="AG113" s="123">
        <f t="shared" ca="1" si="52"/>
        <v>-1797</v>
      </c>
      <c r="AH113" s="123" t="str">
        <f t="shared" si="53"/>
        <v>NC</v>
      </c>
      <c r="AI113" s="123" t="str">
        <f t="shared" si="54"/>
        <v>NC</v>
      </c>
      <c r="AJ113" s="123" t="str">
        <f t="shared" si="55"/>
        <v>NC</v>
      </c>
      <c r="AK113" s="123" t="str">
        <f t="shared" si="56"/>
        <v>NC</v>
      </c>
      <c r="AL113" s="123" t="str">
        <f t="shared" si="57"/>
        <v>NC</v>
      </c>
      <c r="AM113" s="123" t="str">
        <f t="shared" si="58"/>
        <v>NC</v>
      </c>
      <c r="AN113" s="138"/>
      <c r="AO113" s="151" t="e">
        <f t="shared" si="59"/>
        <v>#DIV/0!</v>
      </c>
      <c r="AP113" s="138"/>
      <c r="AQ113" s="138"/>
      <c r="AR113" s="124" t="s">
        <v>469</v>
      </c>
      <c r="AS113" s="138" t="s">
        <v>642</v>
      </c>
      <c r="AT113" s="124" t="s">
        <v>1514</v>
      </c>
      <c r="AU113" s="143" t="s">
        <v>1208</v>
      </c>
      <c r="AV113" s="143" t="s">
        <v>1235</v>
      </c>
      <c r="AW113" s="143" t="s">
        <v>1234</v>
      </c>
    </row>
    <row r="114" spans="1:49" s="124" customFormat="1" ht="14.4" customHeight="1" x14ac:dyDescent="0.3">
      <c r="A114" s="116"/>
      <c r="B114" s="116"/>
      <c r="C114" s="121"/>
      <c r="D114" s="116"/>
      <c r="E114" s="116"/>
      <c r="F114" s="117"/>
      <c r="G114" s="120"/>
      <c r="H114" s="120"/>
      <c r="I114" s="120"/>
      <c r="J114" s="144">
        <v>43830</v>
      </c>
      <c r="K114" s="134"/>
      <c r="L114" s="131"/>
      <c r="M114" s="154"/>
      <c r="N114" s="162"/>
      <c r="O114" s="116"/>
      <c r="P114" s="149" t="s">
        <v>596</v>
      </c>
      <c r="Q114" s="136"/>
      <c r="R114" s="57">
        <v>43816</v>
      </c>
      <c r="S114" s="57" t="s">
        <v>30</v>
      </c>
      <c r="T114" s="57" t="s">
        <v>30</v>
      </c>
      <c r="U114" s="34" t="s">
        <v>30</v>
      </c>
      <c r="V114" s="57">
        <v>43860</v>
      </c>
      <c r="W114" s="57">
        <v>43889</v>
      </c>
      <c r="X114" s="34" t="s">
        <v>30</v>
      </c>
      <c r="Y114" s="137">
        <f t="shared" ref="Y114:Y145" si="60">IF(R114="NC","NC",IF(R114="","erreur",R114+365))</f>
        <v>44181</v>
      </c>
      <c r="Z114" s="57" t="str">
        <f t="shared" si="46"/>
        <v>NC</v>
      </c>
      <c r="AA114" s="57" t="str">
        <f t="shared" si="47"/>
        <v>NC</v>
      </c>
      <c r="AB114" s="57" t="str">
        <f t="shared" si="48"/>
        <v>NC</v>
      </c>
      <c r="AC114" s="57">
        <f t="shared" si="49"/>
        <v>44225</v>
      </c>
      <c r="AD114" s="57">
        <f t="shared" si="50"/>
        <v>44254</v>
      </c>
      <c r="AE114" s="57" t="str">
        <f t="shared" si="51"/>
        <v>NC</v>
      </c>
      <c r="AF114" s="138"/>
      <c r="AG114" s="123">
        <f t="shared" ca="1" si="52"/>
        <v>-1657</v>
      </c>
      <c r="AH114" s="123" t="str">
        <f t="shared" si="53"/>
        <v>NC</v>
      </c>
      <c r="AI114" s="123" t="str">
        <f t="shared" si="54"/>
        <v>NC</v>
      </c>
      <c r="AJ114" s="123" t="str">
        <f t="shared" si="55"/>
        <v>NC</v>
      </c>
      <c r="AK114" s="123">
        <f t="shared" ca="1" si="56"/>
        <v>-1613</v>
      </c>
      <c r="AL114" s="123">
        <f t="shared" ca="1" si="57"/>
        <v>-1584</v>
      </c>
      <c r="AM114" s="123" t="str">
        <f t="shared" si="58"/>
        <v>NC</v>
      </c>
      <c r="AN114" s="138"/>
      <c r="AO114" s="151" t="e">
        <f t="shared" si="59"/>
        <v>#DIV/0!</v>
      </c>
      <c r="AP114" s="138"/>
      <c r="AQ114" s="138" t="s">
        <v>395</v>
      </c>
      <c r="AR114" s="124" t="s">
        <v>471</v>
      </c>
      <c r="AS114" s="138" t="s">
        <v>642</v>
      </c>
      <c r="AT114" s="124" t="s">
        <v>760</v>
      </c>
      <c r="AU114" s="143" t="s">
        <v>1215</v>
      </c>
      <c r="AV114" s="143" t="s">
        <v>1237</v>
      </c>
      <c r="AW114" s="143" t="s">
        <v>1418</v>
      </c>
    </row>
    <row r="115" spans="1:49" s="124" customFormat="1" ht="14.4" customHeight="1" x14ac:dyDescent="0.3">
      <c r="A115" s="116"/>
      <c r="B115" s="116"/>
      <c r="C115" s="121"/>
      <c r="D115" s="116"/>
      <c r="E115" s="116"/>
      <c r="F115" s="117"/>
      <c r="G115" s="120"/>
      <c r="H115" s="120"/>
      <c r="I115" s="120"/>
      <c r="J115" s="144">
        <v>43830</v>
      </c>
      <c r="K115" s="134"/>
      <c r="L115" s="131"/>
      <c r="M115" s="154"/>
      <c r="N115" s="162"/>
      <c r="O115" s="116"/>
      <c r="P115" s="149" t="s">
        <v>596</v>
      </c>
      <c r="Q115" s="136"/>
      <c r="R115" s="57">
        <v>43816</v>
      </c>
      <c r="S115" s="57" t="s">
        <v>30</v>
      </c>
      <c r="T115" s="57" t="s">
        <v>30</v>
      </c>
      <c r="U115" s="34" t="s">
        <v>30</v>
      </c>
      <c r="V115" s="57">
        <v>43860</v>
      </c>
      <c r="W115" s="57">
        <v>43889</v>
      </c>
      <c r="X115" s="34" t="s">
        <v>30</v>
      </c>
      <c r="Y115" s="137">
        <f t="shared" si="60"/>
        <v>44181</v>
      </c>
      <c r="Z115" s="57" t="str">
        <f t="shared" si="46"/>
        <v>NC</v>
      </c>
      <c r="AA115" s="57" t="str">
        <f t="shared" si="47"/>
        <v>NC</v>
      </c>
      <c r="AB115" s="57" t="str">
        <f t="shared" si="48"/>
        <v>NC</v>
      </c>
      <c r="AC115" s="57">
        <f t="shared" si="49"/>
        <v>44225</v>
      </c>
      <c r="AD115" s="57">
        <f t="shared" si="50"/>
        <v>44254</v>
      </c>
      <c r="AE115" s="57" t="str">
        <f t="shared" si="51"/>
        <v>NC</v>
      </c>
      <c r="AF115" s="138"/>
      <c r="AG115" s="123">
        <f t="shared" ca="1" si="52"/>
        <v>-1657</v>
      </c>
      <c r="AH115" s="123" t="str">
        <f t="shared" si="53"/>
        <v>NC</v>
      </c>
      <c r="AI115" s="123" t="str">
        <f t="shared" si="54"/>
        <v>NC</v>
      </c>
      <c r="AJ115" s="123" t="str">
        <f t="shared" si="55"/>
        <v>NC</v>
      </c>
      <c r="AK115" s="123">
        <f t="shared" ca="1" si="56"/>
        <v>-1613</v>
      </c>
      <c r="AL115" s="123">
        <f t="shared" ca="1" si="57"/>
        <v>-1584</v>
      </c>
      <c r="AM115" s="123" t="str">
        <f t="shared" si="58"/>
        <v>NC</v>
      </c>
      <c r="AN115" s="138"/>
      <c r="AO115" s="151" t="e">
        <f t="shared" si="59"/>
        <v>#DIV/0!</v>
      </c>
      <c r="AP115" s="138"/>
      <c r="AQ115" s="138" t="s">
        <v>395</v>
      </c>
      <c r="AR115" s="124" t="s">
        <v>471</v>
      </c>
      <c r="AS115" s="138" t="s">
        <v>642</v>
      </c>
      <c r="AT115" s="124" t="s">
        <v>1033</v>
      </c>
      <c r="AU115" s="143" t="s">
        <v>1215</v>
      </c>
      <c r="AV115" s="143" t="s">
        <v>1237</v>
      </c>
      <c r="AW115" s="143" t="s">
        <v>1418</v>
      </c>
    </row>
    <row r="116" spans="1:49" s="138" customFormat="1" ht="14.4" customHeight="1" x14ac:dyDescent="0.3">
      <c r="A116" s="116"/>
      <c r="B116" s="116"/>
      <c r="C116" s="121"/>
      <c r="D116" s="116"/>
      <c r="E116" s="116"/>
      <c r="F116" s="117"/>
      <c r="G116" s="120"/>
      <c r="H116" s="120"/>
      <c r="I116" s="120"/>
      <c r="J116" s="144">
        <v>43830</v>
      </c>
      <c r="K116" s="134"/>
      <c r="L116" s="131"/>
      <c r="M116" s="154"/>
      <c r="N116" s="162"/>
      <c r="O116" s="116"/>
      <c r="P116" s="149" t="s">
        <v>596</v>
      </c>
      <c r="Q116" s="136"/>
      <c r="R116" s="57">
        <v>43816</v>
      </c>
      <c r="S116" s="57" t="s">
        <v>30</v>
      </c>
      <c r="T116" s="57" t="s">
        <v>30</v>
      </c>
      <c r="U116" s="34" t="s">
        <v>30</v>
      </c>
      <c r="V116" s="57">
        <v>43860</v>
      </c>
      <c r="W116" s="57">
        <v>43889</v>
      </c>
      <c r="X116" s="34" t="s">
        <v>30</v>
      </c>
      <c r="Y116" s="137">
        <f t="shared" si="60"/>
        <v>44181</v>
      </c>
      <c r="Z116" s="57" t="str">
        <f t="shared" si="46"/>
        <v>NC</v>
      </c>
      <c r="AA116" s="57" t="str">
        <f t="shared" si="47"/>
        <v>NC</v>
      </c>
      <c r="AB116" s="57" t="str">
        <f t="shared" si="48"/>
        <v>NC</v>
      </c>
      <c r="AC116" s="57">
        <f t="shared" si="49"/>
        <v>44225</v>
      </c>
      <c r="AD116" s="57">
        <f t="shared" si="50"/>
        <v>44254</v>
      </c>
      <c r="AE116" s="57" t="str">
        <f t="shared" si="51"/>
        <v>NC</v>
      </c>
      <c r="AG116" s="123">
        <f t="shared" ca="1" si="52"/>
        <v>-1657</v>
      </c>
      <c r="AH116" s="123" t="str">
        <f t="shared" si="53"/>
        <v>NC</v>
      </c>
      <c r="AI116" s="123" t="str">
        <f t="shared" si="54"/>
        <v>NC</v>
      </c>
      <c r="AJ116" s="123" t="str">
        <f t="shared" si="55"/>
        <v>NC</v>
      </c>
      <c r="AK116" s="123">
        <f t="shared" ca="1" si="56"/>
        <v>-1613</v>
      </c>
      <c r="AL116" s="123">
        <f t="shared" ca="1" si="57"/>
        <v>-1584</v>
      </c>
      <c r="AM116" s="123" t="str">
        <f t="shared" si="58"/>
        <v>NC</v>
      </c>
      <c r="AO116" s="151" t="e">
        <f t="shared" si="59"/>
        <v>#DIV/0!</v>
      </c>
      <c r="AQ116" s="138" t="s">
        <v>395</v>
      </c>
      <c r="AR116" s="124" t="s">
        <v>471</v>
      </c>
      <c r="AS116" s="138" t="s">
        <v>642</v>
      </c>
      <c r="AT116" s="124" t="s">
        <v>1056</v>
      </c>
      <c r="AU116" s="143" t="s">
        <v>1215</v>
      </c>
      <c r="AV116" s="143" t="s">
        <v>1237</v>
      </c>
      <c r="AW116" s="143" t="s">
        <v>1418</v>
      </c>
    </row>
    <row r="117" spans="1:49" s="138" customFormat="1" ht="14.4" customHeight="1" x14ac:dyDescent="0.3">
      <c r="A117" s="116"/>
      <c r="B117" s="116"/>
      <c r="C117" s="121"/>
      <c r="D117" s="116"/>
      <c r="E117" s="116"/>
      <c r="F117" s="117"/>
      <c r="G117" s="120"/>
      <c r="H117" s="120"/>
      <c r="I117" s="120"/>
      <c r="J117" s="144">
        <v>43830</v>
      </c>
      <c r="K117" s="134"/>
      <c r="L117" s="131"/>
      <c r="M117" s="154"/>
      <c r="N117" s="162"/>
      <c r="O117" s="116"/>
      <c r="P117" s="149" t="s">
        <v>596</v>
      </c>
      <c r="Q117" s="136"/>
      <c r="R117" s="57">
        <v>43816</v>
      </c>
      <c r="S117" s="57" t="s">
        <v>30</v>
      </c>
      <c r="T117" s="57" t="s">
        <v>30</v>
      </c>
      <c r="U117" s="34" t="s">
        <v>30</v>
      </c>
      <c r="V117" s="57">
        <v>43860</v>
      </c>
      <c r="W117" s="57">
        <v>43889</v>
      </c>
      <c r="X117" s="34" t="s">
        <v>30</v>
      </c>
      <c r="Y117" s="137">
        <f t="shared" si="60"/>
        <v>44181</v>
      </c>
      <c r="Z117" s="57" t="str">
        <f t="shared" si="46"/>
        <v>NC</v>
      </c>
      <c r="AA117" s="57" t="str">
        <f t="shared" si="47"/>
        <v>NC</v>
      </c>
      <c r="AB117" s="57" t="str">
        <f t="shared" si="48"/>
        <v>NC</v>
      </c>
      <c r="AC117" s="57">
        <f t="shared" si="49"/>
        <v>44225</v>
      </c>
      <c r="AD117" s="57">
        <f t="shared" si="50"/>
        <v>44254</v>
      </c>
      <c r="AE117" s="57" t="str">
        <f t="shared" si="51"/>
        <v>NC</v>
      </c>
      <c r="AG117" s="123">
        <f t="shared" ca="1" si="52"/>
        <v>-1657</v>
      </c>
      <c r="AH117" s="123" t="str">
        <f t="shared" si="53"/>
        <v>NC</v>
      </c>
      <c r="AI117" s="123" t="str">
        <f t="shared" si="54"/>
        <v>NC</v>
      </c>
      <c r="AJ117" s="123" t="str">
        <f t="shared" si="55"/>
        <v>NC</v>
      </c>
      <c r="AK117" s="123">
        <f t="shared" ca="1" si="56"/>
        <v>-1613</v>
      </c>
      <c r="AL117" s="123">
        <f t="shared" ca="1" si="57"/>
        <v>-1584</v>
      </c>
      <c r="AM117" s="123" t="str">
        <f t="shared" si="58"/>
        <v>NC</v>
      </c>
      <c r="AO117" s="151" t="e">
        <f t="shared" si="59"/>
        <v>#DIV/0!</v>
      </c>
      <c r="AQ117" s="138" t="s">
        <v>395</v>
      </c>
      <c r="AR117" s="124" t="s">
        <v>471</v>
      </c>
      <c r="AS117" s="138" t="s">
        <v>642</v>
      </c>
      <c r="AT117" s="124" t="s">
        <v>761</v>
      </c>
      <c r="AU117" s="143" t="s">
        <v>1215</v>
      </c>
      <c r="AV117" s="143" t="s">
        <v>1237</v>
      </c>
      <c r="AW117" s="143" t="s">
        <v>1418</v>
      </c>
    </row>
    <row r="118" spans="1:49" s="138" customFormat="1" ht="14.4" customHeight="1" x14ac:dyDescent="0.3">
      <c r="A118" s="116"/>
      <c r="B118" s="116"/>
      <c r="C118" s="121"/>
      <c r="D118" s="116"/>
      <c r="E118" s="116"/>
      <c r="F118" s="117"/>
      <c r="G118" s="120"/>
      <c r="H118" s="120"/>
      <c r="I118" s="120"/>
      <c r="J118" s="144">
        <v>43830</v>
      </c>
      <c r="K118" s="134"/>
      <c r="L118" s="131"/>
      <c r="M118" s="154"/>
      <c r="N118" s="162"/>
      <c r="O118" s="116"/>
      <c r="P118" s="149" t="s">
        <v>596</v>
      </c>
      <c r="Q118" s="136"/>
      <c r="R118" s="57">
        <v>43463</v>
      </c>
      <c r="S118" s="57" t="s">
        <v>30</v>
      </c>
      <c r="T118" s="57" t="s">
        <v>30</v>
      </c>
      <c r="U118" s="34" t="s">
        <v>30</v>
      </c>
      <c r="V118" s="57">
        <v>43860</v>
      </c>
      <c r="W118" s="57">
        <v>43889</v>
      </c>
      <c r="X118" s="34" t="s">
        <v>30</v>
      </c>
      <c r="Y118" s="137">
        <f t="shared" si="60"/>
        <v>43828</v>
      </c>
      <c r="Z118" s="57" t="str">
        <f t="shared" si="46"/>
        <v>NC</v>
      </c>
      <c r="AA118" s="57" t="str">
        <f t="shared" si="47"/>
        <v>NC</v>
      </c>
      <c r="AB118" s="57" t="str">
        <f t="shared" si="48"/>
        <v>NC</v>
      </c>
      <c r="AC118" s="57">
        <f t="shared" si="49"/>
        <v>44225</v>
      </c>
      <c r="AD118" s="57">
        <f t="shared" si="50"/>
        <v>44254</v>
      </c>
      <c r="AE118" s="57" t="str">
        <f t="shared" si="51"/>
        <v>NC</v>
      </c>
      <c r="AG118" s="123">
        <f t="shared" ca="1" si="52"/>
        <v>-2010</v>
      </c>
      <c r="AH118" s="123" t="str">
        <f t="shared" si="53"/>
        <v>NC</v>
      </c>
      <c r="AI118" s="123" t="str">
        <f t="shared" si="54"/>
        <v>NC</v>
      </c>
      <c r="AJ118" s="123" t="str">
        <f t="shared" si="55"/>
        <v>NC</v>
      </c>
      <c r="AK118" s="123">
        <f t="shared" ca="1" si="56"/>
        <v>-1613</v>
      </c>
      <c r="AL118" s="123">
        <f t="shared" ca="1" si="57"/>
        <v>-1584</v>
      </c>
      <c r="AM118" s="123" t="str">
        <f t="shared" si="58"/>
        <v>NC</v>
      </c>
      <c r="AO118" s="151" t="e">
        <f t="shared" si="59"/>
        <v>#DIV/0!</v>
      </c>
      <c r="AQ118" s="138" t="s">
        <v>395</v>
      </c>
      <c r="AR118" s="124" t="s">
        <v>471</v>
      </c>
      <c r="AS118" s="138" t="s">
        <v>642</v>
      </c>
      <c r="AT118" s="138" t="s">
        <v>763</v>
      </c>
      <c r="AU118" s="143" t="s">
        <v>1215</v>
      </c>
      <c r="AV118" s="143" t="s">
        <v>1237</v>
      </c>
      <c r="AW118" s="143" t="s">
        <v>1418</v>
      </c>
    </row>
    <row r="119" spans="1:49" s="138" customFormat="1" ht="14.4" customHeight="1" x14ac:dyDescent="0.3">
      <c r="A119" s="116"/>
      <c r="B119" s="116"/>
      <c r="C119" s="121"/>
      <c r="D119" s="116"/>
      <c r="E119" s="116"/>
      <c r="F119" s="117"/>
      <c r="G119" s="120"/>
      <c r="H119" s="120"/>
      <c r="I119" s="120"/>
      <c r="J119" s="144">
        <v>43830</v>
      </c>
      <c r="K119" s="134"/>
      <c r="L119" s="131"/>
      <c r="M119" s="154"/>
      <c r="N119" s="162"/>
      <c r="O119" s="116"/>
      <c r="P119" s="149" t="s">
        <v>596</v>
      </c>
      <c r="Q119" s="136"/>
      <c r="R119" s="57">
        <v>43816</v>
      </c>
      <c r="S119" s="57" t="s">
        <v>30</v>
      </c>
      <c r="T119" s="57" t="s">
        <v>30</v>
      </c>
      <c r="U119" s="34" t="s">
        <v>30</v>
      </c>
      <c r="V119" s="57">
        <v>43860</v>
      </c>
      <c r="W119" s="57">
        <v>43889</v>
      </c>
      <c r="X119" s="34" t="s">
        <v>30</v>
      </c>
      <c r="Y119" s="137">
        <f t="shared" si="60"/>
        <v>44181</v>
      </c>
      <c r="Z119" s="57" t="str">
        <f t="shared" si="46"/>
        <v>NC</v>
      </c>
      <c r="AA119" s="57" t="str">
        <f t="shared" si="47"/>
        <v>NC</v>
      </c>
      <c r="AB119" s="57" t="str">
        <f t="shared" si="48"/>
        <v>NC</v>
      </c>
      <c r="AC119" s="57">
        <f t="shared" si="49"/>
        <v>44225</v>
      </c>
      <c r="AD119" s="57">
        <f t="shared" si="50"/>
        <v>44254</v>
      </c>
      <c r="AE119" s="57" t="str">
        <f t="shared" si="51"/>
        <v>NC</v>
      </c>
      <c r="AG119" s="123">
        <f t="shared" ca="1" si="52"/>
        <v>-1657</v>
      </c>
      <c r="AH119" s="123" t="str">
        <f t="shared" si="53"/>
        <v>NC</v>
      </c>
      <c r="AI119" s="123" t="str">
        <f t="shared" si="54"/>
        <v>NC</v>
      </c>
      <c r="AJ119" s="123" t="str">
        <f t="shared" si="55"/>
        <v>NC</v>
      </c>
      <c r="AK119" s="123">
        <f t="shared" ca="1" si="56"/>
        <v>-1613</v>
      </c>
      <c r="AL119" s="123">
        <f t="shared" ca="1" si="57"/>
        <v>-1584</v>
      </c>
      <c r="AM119" s="123" t="str">
        <f t="shared" si="58"/>
        <v>NC</v>
      </c>
      <c r="AO119" s="151" t="e">
        <f t="shared" si="59"/>
        <v>#DIV/0!</v>
      </c>
      <c r="AQ119" s="138" t="s">
        <v>395</v>
      </c>
      <c r="AR119" s="124" t="s">
        <v>471</v>
      </c>
      <c r="AS119" s="138" t="s">
        <v>642</v>
      </c>
      <c r="AT119" s="138" t="s">
        <v>1034</v>
      </c>
      <c r="AU119" s="142" t="s">
        <v>1215</v>
      </c>
      <c r="AV119" s="143" t="s">
        <v>1237</v>
      </c>
      <c r="AW119" s="143" t="s">
        <v>1418</v>
      </c>
    </row>
    <row r="120" spans="1:49" s="138" customFormat="1" ht="14.4" customHeight="1" x14ac:dyDescent="0.3">
      <c r="A120" s="116"/>
      <c r="B120" s="116"/>
      <c r="C120" s="117"/>
      <c r="D120" s="116"/>
      <c r="E120" s="116"/>
      <c r="F120" s="117"/>
      <c r="G120" s="156"/>
      <c r="H120" s="156"/>
      <c r="I120" s="156"/>
      <c r="J120" s="144">
        <v>43830</v>
      </c>
      <c r="K120" s="134"/>
      <c r="L120" s="120"/>
      <c r="M120" s="132"/>
      <c r="N120" s="158">
        <v>44075</v>
      </c>
      <c r="O120" s="116"/>
      <c r="P120" s="135" t="s">
        <v>596</v>
      </c>
      <c r="Q120" s="116"/>
      <c r="R120" s="57">
        <v>43635</v>
      </c>
      <c r="S120" s="57" t="s">
        <v>30</v>
      </c>
      <c r="T120" s="57" t="s">
        <v>30</v>
      </c>
      <c r="U120" s="34" t="s">
        <v>30</v>
      </c>
      <c r="V120" s="57" t="s">
        <v>30</v>
      </c>
      <c r="W120" s="57" t="s">
        <v>30</v>
      </c>
      <c r="X120" s="34" t="s">
        <v>30</v>
      </c>
      <c r="Y120" s="137">
        <f t="shared" si="60"/>
        <v>44000</v>
      </c>
      <c r="Z120" s="57" t="str">
        <f t="shared" si="46"/>
        <v>NC</v>
      </c>
      <c r="AA120" s="57" t="str">
        <f t="shared" si="47"/>
        <v>NC</v>
      </c>
      <c r="AB120" s="57" t="str">
        <f t="shared" si="48"/>
        <v>NC</v>
      </c>
      <c r="AC120" s="57" t="str">
        <f t="shared" si="49"/>
        <v>NC</v>
      </c>
      <c r="AD120" s="57" t="str">
        <f t="shared" si="50"/>
        <v>NC</v>
      </c>
      <c r="AE120" s="57" t="str">
        <f t="shared" si="51"/>
        <v>NC</v>
      </c>
      <c r="AG120" s="123">
        <f t="shared" ca="1" si="52"/>
        <v>-1838</v>
      </c>
      <c r="AH120" s="123" t="str">
        <f t="shared" si="53"/>
        <v>NC</v>
      </c>
      <c r="AI120" s="123" t="str">
        <f t="shared" si="54"/>
        <v>NC</v>
      </c>
      <c r="AJ120" s="123" t="str">
        <f t="shared" si="55"/>
        <v>NC</v>
      </c>
      <c r="AK120" s="123" t="str">
        <f t="shared" si="56"/>
        <v>NC</v>
      </c>
      <c r="AL120" s="123" t="str">
        <f t="shared" si="57"/>
        <v>NC</v>
      </c>
      <c r="AM120" s="123" t="str">
        <f t="shared" si="58"/>
        <v>NC</v>
      </c>
      <c r="AO120" s="139" t="e">
        <f t="shared" si="59"/>
        <v>#DIV/0!</v>
      </c>
      <c r="AR120" s="138" t="s">
        <v>473</v>
      </c>
      <c r="AS120" s="141" t="s">
        <v>643</v>
      </c>
      <c r="AT120" s="138" t="s">
        <v>771</v>
      </c>
      <c r="AU120" s="142" t="s">
        <v>1236</v>
      </c>
      <c r="AV120" s="143" t="s">
        <v>1239</v>
      </c>
      <c r="AW120" s="143" t="s">
        <v>1422</v>
      </c>
    </row>
    <row r="121" spans="1:49" s="138" customFormat="1" ht="14.4" customHeight="1" x14ac:dyDescent="0.3">
      <c r="A121" s="116"/>
      <c r="B121" s="116"/>
      <c r="C121" s="117"/>
      <c r="D121" s="116"/>
      <c r="E121" s="116"/>
      <c r="F121" s="117"/>
      <c r="G121" s="120"/>
      <c r="H121" s="120"/>
      <c r="I121" s="120"/>
      <c r="J121" s="144">
        <v>43830</v>
      </c>
      <c r="K121" s="134"/>
      <c r="L121" s="120"/>
      <c r="M121" s="132"/>
      <c r="N121" s="158">
        <v>44166</v>
      </c>
      <c r="O121" s="116"/>
      <c r="P121" s="135" t="s">
        <v>596</v>
      </c>
      <c r="Q121" s="116"/>
      <c r="R121" s="57">
        <v>43635</v>
      </c>
      <c r="S121" s="57" t="s">
        <v>30</v>
      </c>
      <c r="T121" s="57" t="s">
        <v>30</v>
      </c>
      <c r="U121" s="34" t="s">
        <v>30</v>
      </c>
      <c r="V121" s="57" t="s">
        <v>30</v>
      </c>
      <c r="W121" s="57" t="s">
        <v>30</v>
      </c>
      <c r="X121" s="34" t="s">
        <v>30</v>
      </c>
      <c r="Y121" s="137">
        <f t="shared" si="60"/>
        <v>44000</v>
      </c>
      <c r="Z121" s="57" t="str">
        <f t="shared" si="46"/>
        <v>NC</v>
      </c>
      <c r="AA121" s="57" t="str">
        <f t="shared" si="47"/>
        <v>NC</v>
      </c>
      <c r="AB121" s="57" t="str">
        <f t="shared" si="48"/>
        <v>NC</v>
      </c>
      <c r="AC121" s="57" t="str">
        <f t="shared" si="49"/>
        <v>NC</v>
      </c>
      <c r="AD121" s="57" t="str">
        <f t="shared" si="50"/>
        <v>NC</v>
      </c>
      <c r="AE121" s="57" t="str">
        <f t="shared" si="51"/>
        <v>NC</v>
      </c>
      <c r="AG121" s="123">
        <f t="shared" ca="1" si="52"/>
        <v>-1838</v>
      </c>
      <c r="AH121" s="123" t="str">
        <f t="shared" si="53"/>
        <v>NC</v>
      </c>
      <c r="AI121" s="123" t="str">
        <f t="shared" si="54"/>
        <v>NC</v>
      </c>
      <c r="AJ121" s="123" t="str">
        <f t="shared" si="55"/>
        <v>NC</v>
      </c>
      <c r="AK121" s="123" t="str">
        <f t="shared" si="56"/>
        <v>NC</v>
      </c>
      <c r="AL121" s="123" t="str">
        <f t="shared" si="57"/>
        <v>NC</v>
      </c>
      <c r="AM121" s="123" t="str">
        <f t="shared" si="58"/>
        <v>NC</v>
      </c>
      <c r="AO121" s="139" t="e">
        <f t="shared" si="59"/>
        <v>#DIV/0!</v>
      </c>
      <c r="AR121" s="138" t="s">
        <v>473</v>
      </c>
      <c r="AS121" s="141" t="s">
        <v>643</v>
      </c>
      <c r="AT121" s="138" t="s">
        <v>772</v>
      </c>
      <c r="AU121" s="142" t="s">
        <v>1236</v>
      </c>
      <c r="AV121" s="143" t="s">
        <v>1239</v>
      </c>
      <c r="AW121" s="143" t="s">
        <v>1422</v>
      </c>
    </row>
    <row r="122" spans="1:49" s="138" customFormat="1" ht="14.4" customHeight="1" x14ac:dyDescent="0.3">
      <c r="A122" s="116"/>
      <c r="B122" s="116"/>
      <c r="C122" s="117"/>
      <c r="D122" s="116"/>
      <c r="E122" s="116"/>
      <c r="F122" s="117"/>
      <c r="G122" s="120"/>
      <c r="H122" s="120"/>
      <c r="I122" s="120"/>
      <c r="J122" s="144">
        <v>43830</v>
      </c>
      <c r="K122" s="134"/>
      <c r="L122" s="120"/>
      <c r="M122" s="132"/>
      <c r="N122" s="158">
        <v>44013</v>
      </c>
      <c r="O122" s="116"/>
      <c r="P122" s="135" t="s">
        <v>596</v>
      </c>
      <c r="Q122" s="116"/>
      <c r="R122" s="57">
        <v>43635</v>
      </c>
      <c r="S122" s="57" t="s">
        <v>30</v>
      </c>
      <c r="T122" s="57" t="s">
        <v>30</v>
      </c>
      <c r="U122" s="34" t="s">
        <v>30</v>
      </c>
      <c r="V122" s="57" t="s">
        <v>30</v>
      </c>
      <c r="W122" s="57" t="s">
        <v>30</v>
      </c>
      <c r="X122" s="34" t="s">
        <v>30</v>
      </c>
      <c r="Y122" s="137">
        <f t="shared" si="60"/>
        <v>44000</v>
      </c>
      <c r="Z122" s="57" t="str">
        <f t="shared" si="46"/>
        <v>NC</v>
      </c>
      <c r="AA122" s="57" t="str">
        <f t="shared" si="47"/>
        <v>NC</v>
      </c>
      <c r="AB122" s="57" t="str">
        <f t="shared" si="48"/>
        <v>NC</v>
      </c>
      <c r="AC122" s="57" t="str">
        <f t="shared" si="49"/>
        <v>NC</v>
      </c>
      <c r="AD122" s="57" t="str">
        <f t="shared" si="50"/>
        <v>NC</v>
      </c>
      <c r="AE122" s="57" t="str">
        <f t="shared" si="51"/>
        <v>NC</v>
      </c>
      <c r="AG122" s="123">
        <f t="shared" ca="1" si="52"/>
        <v>-1838</v>
      </c>
      <c r="AH122" s="123" t="str">
        <f t="shared" si="53"/>
        <v>NC</v>
      </c>
      <c r="AI122" s="123" t="str">
        <f t="shared" si="54"/>
        <v>NC</v>
      </c>
      <c r="AJ122" s="123" t="str">
        <f t="shared" si="55"/>
        <v>NC</v>
      </c>
      <c r="AK122" s="123" t="str">
        <f t="shared" si="56"/>
        <v>NC</v>
      </c>
      <c r="AL122" s="123" t="str">
        <f t="shared" si="57"/>
        <v>NC</v>
      </c>
      <c r="AM122" s="123" t="str">
        <f t="shared" si="58"/>
        <v>NC</v>
      </c>
      <c r="AO122" s="139" t="e">
        <f t="shared" si="59"/>
        <v>#DIV/0!</v>
      </c>
      <c r="AR122" s="138" t="s">
        <v>473</v>
      </c>
      <c r="AS122" s="141" t="s">
        <v>643</v>
      </c>
      <c r="AT122" s="138" t="s">
        <v>764</v>
      </c>
      <c r="AU122" s="142" t="s">
        <v>1236</v>
      </c>
      <c r="AV122" s="143" t="s">
        <v>1239</v>
      </c>
      <c r="AW122" s="143" t="s">
        <v>1422</v>
      </c>
    </row>
    <row r="123" spans="1:49" s="138" customFormat="1" ht="14.4" customHeight="1" x14ac:dyDescent="0.3">
      <c r="A123" s="116"/>
      <c r="B123" s="116"/>
      <c r="C123" s="117"/>
      <c r="D123" s="116"/>
      <c r="E123" s="116"/>
      <c r="F123" s="117"/>
      <c r="G123" s="120"/>
      <c r="H123" s="120"/>
      <c r="I123" s="120"/>
      <c r="J123" s="144">
        <v>43830</v>
      </c>
      <c r="K123" s="134"/>
      <c r="L123" s="120"/>
      <c r="M123" s="132"/>
      <c r="N123" s="158">
        <v>44044</v>
      </c>
      <c r="O123" s="116"/>
      <c r="P123" s="135" t="s">
        <v>596</v>
      </c>
      <c r="Q123" s="116"/>
      <c r="R123" s="57">
        <v>43636</v>
      </c>
      <c r="S123" s="57" t="s">
        <v>30</v>
      </c>
      <c r="T123" s="57" t="s">
        <v>30</v>
      </c>
      <c r="U123" s="34" t="s">
        <v>30</v>
      </c>
      <c r="V123" s="57" t="s">
        <v>30</v>
      </c>
      <c r="W123" s="57" t="s">
        <v>30</v>
      </c>
      <c r="X123" s="34" t="s">
        <v>30</v>
      </c>
      <c r="Y123" s="137">
        <f t="shared" si="60"/>
        <v>44001</v>
      </c>
      <c r="Z123" s="57" t="str">
        <f t="shared" si="46"/>
        <v>NC</v>
      </c>
      <c r="AA123" s="57" t="str">
        <f t="shared" si="47"/>
        <v>NC</v>
      </c>
      <c r="AB123" s="57" t="str">
        <f t="shared" si="48"/>
        <v>NC</v>
      </c>
      <c r="AC123" s="57" t="str">
        <f t="shared" si="49"/>
        <v>NC</v>
      </c>
      <c r="AD123" s="57" t="str">
        <f t="shared" si="50"/>
        <v>NC</v>
      </c>
      <c r="AE123" s="57" t="str">
        <f t="shared" si="51"/>
        <v>NC</v>
      </c>
      <c r="AG123" s="123">
        <f t="shared" ca="1" si="52"/>
        <v>-1837</v>
      </c>
      <c r="AH123" s="123" t="str">
        <f t="shared" si="53"/>
        <v>NC</v>
      </c>
      <c r="AI123" s="123" t="str">
        <f t="shared" si="54"/>
        <v>NC</v>
      </c>
      <c r="AJ123" s="123" t="str">
        <f t="shared" si="55"/>
        <v>NC</v>
      </c>
      <c r="AK123" s="123" t="str">
        <f t="shared" si="56"/>
        <v>NC</v>
      </c>
      <c r="AL123" s="123" t="str">
        <f t="shared" si="57"/>
        <v>NC</v>
      </c>
      <c r="AM123" s="123" t="str">
        <f t="shared" si="58"/>
        <v>NC</v>
      </c>
      <c r="AO123" s="139" t="e">
        <f t="shared" si="59"/>
        <v>#DIV/0!</v>
      </c>
      <c r="AR123" s="138" t="s">
        <v>473</v>
      </c>
      <c r="AS123" s="141" t="s">
        <v>643</v>
      </c>
      <c r="AT123" s="138" t="s">
        <v>765</v>
      </c>
      <c r="AU123" s="142" t="s">
        <v>1236</v>
      </c>
      <c r="AV123" s="143" t="s">
        <v>1239</v>
      </c>
      <c r="AW123" s="143" t="s">
        <v>1422</v>
      </c>
    </row>
    <row r="124" spans="1:49" s="138" customFormat="1" ht="14.4" customHeight="1" x14ac:dyDescent="0.3">
      <c r="A124" s="116"/>
      <c r="B124" s="116"/>
      <c r="C124" s="117"/>
      <c r="D124" s="116"/>
      <c r="E124" s="116"/>
      <c r="F124" s="117"/>
      <c r="G124" s="120"/>
      <c r="H124" s="120"/>
      <c r="I124" s="120"/>
      <c r="J124" s="144">
        <v>43830</v>
      </c>
      <c r="K124" s="134"/>
      <c r="L124" s="120"/>
      <c r="M124" s="132"/>
      <c r="N124" s="158">
        <v>44044</v>
      </c>
      <c r="O124" s="116"/>
      <c r="P124" s="135" t="s">
        <v>596</v>
      </c>
      <c r="Q124" s="116"/>
      <c r="R124" s="57">
        <v>43636</v>
      </c>
      <c r="S124" s="57" t="s">
        <v>30</v>
      </c>
      <c r="T124" s="57" t="s">
        <v>30</v>
      </c>
      <c r="U124" s="34" t="s">
        <v>30</v>
      </c>
      <c r="V124" s="57" t="s">
        <v>30</v>
      </c>
      <c r="W124" s="57" t="s">
        <v>30</v>
      </c>
      <c r="X124" s="34" t="s">
        <v>30</v>
      </c>
      <c r="Y124" s="137">
        <f t="shared" si="60"/>
        <v>44001</v>
      </c>
      <c r="Z124" s="57" t="str">
        <f t="shared" si="46"/>
        <v>NC</v>
      </c>
      <c r="AA124" s="57" t="str">
        <f t="shared" si="47"/>
        <v>NC</v>
      </c>
      <c r="AB124" s="57" t="str">
        <f t="shared" si="48"/>
        <v>NC</v>
      </c>
      <c r="AC124" s="57" t="str">
        <f t="shared" si="49"/>
        <v>NC</v>
      </c>
      <c r="AD124" s="57" t="str">
        <f t="shared" si="50"/>
        <v>NC</v>
      </c>
      <c r="AE124" s="57" t="str">
        <f t="shared" si="51"/>
        <v>NC</v>
      </c>
      <c r="AG124" s="123">
        <f t="shared" ca="1" si="52"/>
        <v>-1837</v>
      </c>
      <c r="AH124" s="123" t="str">
        <f t="shared" si="53"/>
        <v>NC</v>
      </c>
      <c r="AI124" s="123" t="str">
        <f t="shared" si="54"/>
        <v>NC</v>
      </c>
      <c r="AJ124" s="123" t="str">
        <f t="shared" si="55"/>
        <v>NC</v>
      </c>
      <c r="AK124" s="123" t="str">
        <f t="shared" si="56"/>
        <v>NC</v>
      </c>
      <c r="AL124" s="123" t="str">
        <f t="shared" si="57"/>
        <v>NC</v>
      </c>
      <c r="AM124" s="123" t="str">
        <f t="shared" si="58"/>
        <v>NC</v>
      </c>
      <c r="AO124" s="139" t="e">
        <f t="shared" si="59"/>
        <v>#DIV/0!</v>
      </c>
      <c r="AR124" s="138" t="s">
        <v>473</v>
      </c>
      <c r="AS124" s="141" t="s">
        <v>643</v>
      </c>
      <c r="AT124" s="138" t="s">
        <v>834</v>
      </c>
      <c r="AU124" s="142" t="s">
        <v>1236</v>
      </c>
      <c r="AV124" s="143" t="s">
        <v>1239</v>
      </c>
      <c r="AW124" s="143" t="s">
        <v>1422</v>
      </c>
    </row>
    <row r="125" spans="1:49" s="138" customFormat="1" ht="14.4" customHeight="1" x14ac:dyDescent="0.3">
      <c r="A125" s="116"/>
      <c r="B125" s="116"/>
      <c r="C125" s="117"/>
      <c r="D125" s="116"/>
      <c r="E125" s="116"/>
      <c r="F125" s="117"/>
      <c r="G125" s="120"/>
      <c r="H125" s="120"/>
      <c r="I125" s="120"/>
      <c r="J125" s="144">
        <v>43830</v>
      </c>
      <c r="K125" s="134"/>
      <c r="L125" s="120"/>
      <c r="M125" s="132"/>
      <c r="N125" s="158">
        <v>44166</v>
      </c>
      <c r="O125" s="116"/>
      <c r="P125" s="135" t="s">
        <v>596</v>
      </c>
      <c r="Q125" s="116"/>
      <c r="R125" s="57">
        <v>43691</v>
      </c>
      <c r="S125" s="57" t="s">
        <v>30</v>
      </c>
      <c r="T125" s="57" t="s">
        <v>30</v>
      </c>
      <c r="U125" s="34" t="s">
        <v>30</v>
      </c>
      <c r="V125" s="57" t="s">
        <v>30</v>
      </c>
      <c r="W125" s="57" t="s">
        <v>30</v>
      </c>
      <c r="X125" s="34" t="s">
        <v>30</v>
      </c>
      <c r="Y125" s="137">
        <f t="shared" si="60"/>
        <v>44056</v>
      </c>
      <c r="Z125" s="57" t="str">
        <f t="shared" si="46"/>
        <v>NC</v>
      </c>
      <c r="AA125" s="57" t="str">
        <f t="shared" si="47"/>
        <v>NC</v>
      </c>
      <c r="AB125" s="57" t="str">
        <f t="shared" si="48"/>
        <v>NC</v>
      </c>
      <c r="AC125" s="57" t="str">
        <f t="shared" si="49"/>
        <v>NC</v>
      </c>
      <c r="AD125" s="57" t="str">
        <f t="shared" si="50"/>
        <v>NC</v>
      </c>
      <c r="AE125" s="57" t="str">
        <f t="shared" si="51"/>
        <v>NC</v>
      </c>
      <c r="AG125" s="123">
        <f t="shared" ca="1" si="52"/>
        <v>-1782</v>
      </c>
      <c r="AH125" s="123" t="str">
        <f t="shared" si="53"/>
        <v>NC</v>
      </c>
      <c r="AI125" s="123" t="str">
        <f t="shared" si="54"/>
        <v>NC</v>
      </c>
      <c r="AJ125" s="123" t="str">
        <f t="shared" si="55"/>
        <v>NC</v>
      </c>
      <c r="AK125" s="123" t="str">
        <f t="shared" si="56"/>
        <v>NC</v>
      </c>
      <c r="AL125" s="123" t="str">
        <f t="shared" si="57"/>
        <v>NC</v>
      </c>
      <c r="AM125" s="123" t="str">
        <f t="shared" si="58"/>
        <v>NC</v>
      </c>
      <c r="AO125" s="139" t="e">
        <f t="shared" si="59"/>
        <v>#DIV/0!</v>
      </c>
      <c r="AR125" s="138" t="s">
        <v>473</v>
      </c>
      <c r="AS125" s="141" t="s">
        <v>643</v>
      </c>
      <c r="AT125" s="138" t="s">
        <v>935</v>
      </c>
      <c r="AU125" s="142" t="s">
        <v>1236</v>
      </c>
      <c r="AV125" s="143" t="s">
        <v>1239</v>
      </c>
      <c r="AW125" s="143" t="s">
        <v>1422</v>
      </c>
    </row>
    <row r="126" spans="1:49" s="138" customFormat="1" ht="14.4" customHeight="1" x14ac:dyDescent="0.3">
      <c r="A126" s="116"/>
      <c r="B126" s="116"/>
      <c r="C126" s="117"/>
      <c r="D126" s="116"/>
      <c r="E126" s="116"/>
      <c r="F126" s="117"/>
      <c r="G126" s="120"/>
      <c r="H126" s="120"/>
      <c r="I126" s="120"/>
      <c r="J126" s="144">
        <v>43830</v>
      </c>
      <c r="K126" s="134"/>
      <c r="L126" s="120"/>
      <c r="M126" s="132"/>
      <c r="N126" s="158">
        <v>44166</v>
      </c>
      <c r="O126" s="116"/>
      <c r="P126" s="135" t="s">
        <v>596</v>
      </c>
      <c r="Q126" s="116"/>
      <c r="R126" s="57">
        <v>43691</v>
      </c>
      <c r="S126" s="57" t="s">
        <v>30</v>
      </c>
      <c r="T126" s="57" t="s">
        <v>30</v>
      </c>
      <c r="U126" s="34" t="s">
        <v>30</v>
      </c>
      <c r="V126" s="57" t="s">
        <v>30</v>
      </c>
      <c r="W126" s="57" t="s">
        <v>30</v>
      </c>
      <c r="X126" s="34" t="s">
        <v>30</v>
      </c>
      <c r="Y126" s="137">
        <f t="shared" si="60"/>
        <v>44056</v>
      </c>
      <c r="Z126" s="57" t="str">
        <f t="shared" si="46"/>
        <v>NC</v>
      </c>
      <c r="AA126" s="57" t="str">
        <f t="shared" si="47"/>
        <v>NC</v>
      </c>
      <c r="AB126" s="57" t="str">
        <f t="shared" si="48"/>
        <v>NC</v>
      </c>
      <c r="AC126" s="57" t="str">
        <f t="shared" si="49"/>
        <v>NC</v>
      </c>
      <c r="AD126" s="57" t="str">
        <f t="shared" si="50"/>
        <v>NC</v>
      </c>
      <c r="AE126" s="57" t="str">
        <f t="shared" si="51"/>
        <v>NC</v>
      </c>
      <c r="AG126" s="123">
        <f t="shared" ca="1" si="52"/>
        <v>-1782</v>
      </c>
      <c r="AH126" s="123" t="str">
        <f t="shared" si="53"/>
        <v>NC</v>
      </c>
      <c r="AI126" s="123" t="str">
        <f t="shared" si="54"/>
        <v>NC</v>
      </c>
      <c r="AJ126" s="123" t="str">
        <f t="shared" si="55"/>
        <v>NC</v>
      </c>
      <c r="AK126" s="123" t="str">
        <f t="shared" si="56"/>
        <v>NC</v>
      </c>
      <c r="AL126" s="123" t="str">
        <f t="shared" si="57"/>
        <v>NC</v>
      </c>
      <c r="AM126" s="123" t="str">
        <f t="shared" si="58"/>
        <v>NC</v>
      </c>
      <c r="AO126" s="139" t="e">
        <f t="shared" si="59"/>
        <v>#DIV/0!</v>
      </c>
      <c r="AR126" s="138" t="s">
        <v>473</v>
      </c>
      <c r="AS126" s="141" t="s">
        <v>643</v>
      </c>
      <c r="AT126" s="138" t="s">
        <v>826</v>
      </c>
      <c r="AU126" s="142" t="s">
        <v>1236</v>
      </c>
      <c r="AV126" s="143" t="s">
        <v>1239</v>
      </c>
      <c r="AW126" s="143" t="s">
        <v>1422</v>
      </c>
    </row>
    <row r="127" spans="1:49" s="138" customFormat="1" ht="14.4" customHeight="1" x14ac:dyDescent="0.3">
      <c r="A127" s="116"/>
      <c r="B127" s="116"/>
      <c r="C127" s="117"/>
      <c r="D127" s="116"/>
      <c r="E127" s="116"/>
      <c r="F127" s="117"/>
      <c r="G127" s="120"/>
      <c r="H127" s="120"/>
      <c r="I127" s="120"/>
      <c r="J127" s="144">
        <v>43830</v>
      </c>
      <c r="K127" s="134"/>
      <c r="L127" s="120"/>
      <c r="M127" s="132"/>
      <c r="N127" s="158">
        <v>44166</v>
      </c>
      <c r="O127" s="116"/>
      <c r="P127" s="135" t="s">
        <v>596</v>
      </c>
      <c r="Q127" s="116"/>
      <c r="R127" s="57">
        <v>43691</v>
      </c>
      <c r="S127" s="57" t="s">
        <v>30</v>
      </c>
      <c r="T127" s="57" t="s">
        <v>30</v>
      </c>
      <c r="U127" s="34" t="s">
        <v>30</v>
      </c>
      <c r="V127" s="57" t="s">
        <v>30</v>
      </c>
      <c r="W127" s="57" t="s">
        <v>30</v>
      </c>
      <c r="X127" s="34" t="s">
        <v>30</v>
      </c>
      <c r="Y127" s="137">
        <f t="shared" si="60"/>
        <v>44056</v>
      </c>
      <c r="Z127" s="57" t="str">
        <f t="shared" si="46"/>
        <v>NC</v>
      </c>
      <c r="AA127" s="57" t="str">
        <f t="shared" si="47"/>
        <v>NC</v>
      </c>
      <c r="AB127" s="57" t="str">
        <f t="shared" si="48"/>
        <v>NC</v>
      </c>
      <c r="AC127" s="57" t="str">
        <f t="shared" si="49"/>
        <v>NC</v>
      </c>
      <c r="AD127" s="57" t="str">
        <f t="shared" si="50"/>
        <v>NC</v>
      </c>
      <c r="AE127" s="57" t="str">
        <f t="shared" si="51"/>
        <v>NC</v>
      </c>
      <c r="AG127" s="123">
        <f t="shared" ca="1" si="52"/>
        <v>-1782</v>
      </c>
      <c r="AH127" s="123" t="str">
        <f t="shared" si="53"/>
        <v>NC</v>
      </c>
      <c r="AI127" s="123" t="str">
        <f t="shared" si="54"/>
        <v>NC</v>
      </c>
      <c r="AJ127" s="123" t="str">
        <f t="shared" si="55"/>
        <v>NC</v>
      </c>
      <c r="AK127" s="123" t="str">
        <f t="shared" si="56"/>
        <v>NC</v>
      </c>
      <c r="AL127" s="123" t="str">
        <f t="shared" si="57"/>
        <v>NC</v>
      </c>
      <c r="AM127" s="123" t="str">
        <f t="shared" si="58"/>
        <v>NC</v>
      </c>
      <c r="AO127" s="139" t="e">
        <f t="shared" si="59"/>
        <v>#DIV/0!</v>
      </c>
      <c r="AR127" s="138" t="s">
        <v>473</v>
      </c>
      <c r="AS127" s="141" t="s">
        <v>643</v>
      </c>
      <c r="AT127" s="138" t="s">
        <v>835</v>
      </c>
      <c r="AU127" s="142" t="s">
        <v>1236</v>
      </c>
      <c r="AV127" s="143" t="s">
        <v>1239</v>
      </c>
      <c r="AW127" s="143" t="s">
        <v>1422</v>
      </c>
    </row>
    <row r="128" spans="1:49" s="138" customFormat="1" ht="14.4" customHeight="1" x14ac:dyDescent="0.3">
      <c r="A128" s="116"/>
      <c r="B128" s="116"/>
      <c r="C128" s="117"/>
      <c r="D128" s="116"/>
      <c r="E128" s="116"/>
      <c r="F128" s="117"/>
      <c r="G128" s="120"/>
      <c r="H128" s="120"/>
      <c r="I128" s="120"/>
      <c r="J128" s="156">
        <v>43830</v>
      </c>
      <c r="K128" s="134"/>
      <c r="L128" s="120"/>
      <c r="M128" s="132"/>
      <c r="N128" s="158">
        <v>43983</v>
      </c>
      <c r="O128" s="116"/>
      <c r="P128" s="135" t="s">
        <v>596</v>
      </c>
      <c r="Q128" s="116"/>
      <c r="R128" s="57">
        <v>43616</v>
      </c>
      <c r="S128" s="57" t="s">
        <v>30</v>
      </c>
      <c r="T128" s="57" t="s">
        <v>30</v>
      </c>
      <c r="U128" s="34" t="s">
        <v>30</v>
      </c>
      <c r="V128" s="57">
        <v>43683</v>
      </c>
      <c r="W128" s="57">
        <v>43889</v>
      </c>
      <c r="X128" s="34" t="s">
        <v>30</v>
      </c>
      <c r="Y128" s="137">
        <f t="shared" si="60"/>
        <v>43981</v>
      </c>
      <c r="Z128" s="57" t="str">
        <f t="shared" si="46"/>
        <v>NC</v>
      </c>
      <c r="AA128" s="57" t="str">
        <f t="shared" si="47"/>
        <v>NC</v>
      </c>
      <c r="AB128" s="57" t="str">
        <f t="shared" si="48"/>
        <v>NC</v>
      </c>
      <c r="AC128" s="57">
        <f t="shared" si="49"/>
        <v>44048</v>
      </c>
      <c r="AD128" s="57">
        <f t="shared" si="50"/>
        <v>44254</v>
      </c>
      <c r="AE128" s="57" t="str">
        <f t="shared" si="51"/>
        <v>NC</v>
      </c>
      <c r="AG128" s="123">
        <f t="shared" ca="1" si="52"/>
        <v>-1857</v>
      </c>
      <c r="AH128" s="123" t="str">
        <f t="shared" si="53"/>
        <v>NC</v>
      </c>
      <c r="AI128" s="123" t="str">
        <f t="shared" si="54"/>
        <v>NC</v>
      </c>
      <c r="AJ128" s="123" t="str">
        <f t="shared" si="55"/>
        <v>NC</v>
      </c>
      <c r="AK128" s="123">
        <f t="shared" ca="1" si="56"/>
        <v>-1790</v>
      </c>
      <c r="AL128" s="123">
        <f t="shared" ca="1" si="57"/>
        <v>-1584</v>
      </c>
      <c r="AM128" s="123" t="str">
        <f t="shared" si="58"/>
        <v>NC</v>
      </c>
      <c r="AO128" s="139" t="e">
        <f t="shared" si="59"/>
        <v>#DIV/0!</v>
      </c>
      <c r="AR128" s="138" t="s">
        <v>471</v>
      </c>
      <c r="AS128" s="138" t="s">
        <v>922</v>
      </c>
      <c r="AT128" s="138" t="s">
        <v>1029</v>
      </c>
      <c r="AU128" s="142" t="s">
        <v>1215</v>
      </c>
      <c r="AV128" s="143" t="s">
        <v>1237</v>
      </c>
      <c r="AW128" s="143" t="s">
        <v>1418</v>
      </c>
    </row>
    <row r="129" spans="1:49" s="124" customFormat="1" ht="14.4" customHeight="1" x14ac:dyDescent="0.3">
      <c r="A129" s="116"/>
      <c r="B129" s="116"/>
      <c r="C129" s="117"/>
      <c r="D129" s="116"/>
      <c r="E129" s="116"/>
      <c r="F129" s="117"/>
      <c r="G129" s="120"/>
      <c r="H129" s="120"/>
      <c r="I129" s="120"/>
      <c r="J129" s="156">
        <v>43830</v>
      </c>
      <c r="K129" s="134"/>
      <c r="L129" s="120"/>
      <c r="M129" s="132"/>
      <c r="N129" s="158">
        <v>43983</v>
      </c>
      <c r="O129" s="116"/>
      <c r="P129" s="135" t="s">
        <v>596</v>
      </c>
      <c r="Q129" s="116"/>
      <c r="R129" s="57">
        <v>43616</v>
      </c>
      <c r="S129" s="57" t="s">
        <v>30</v>
      </c>
      <c r="T129" s="57" t="s">
        <v>30</v>
      </c>
      <c r="U129" s="34" t="s">
        <v>30</v>
      </c>
      <c r="V129" s="57">
        <v>43683</v>
      </c>
      <c r="W129" s="57">
        <v>43889</v>
      </c>
      <c r="X129" s="34" t="s">
        <v>30</v>
      </c>
      <c r="Y129" s="137">
        <f t="shared" si="60"/>
        <v>43981</v>
      </c>
      <c r="Z129" s="57" t="str">
        <f t="shared" si="46"/>
        <v>NC</v>
      </c>
      <c r="AA129" s="57" t="str">
        <f t="shared" si="47"/>
        <v>NC</v>
      </c>
      <c r="AB129" s="57" t="str">
        <f t="shared" si="48"/>
        <v>NC</v>
      </c>
      <c r="AC129" s="57">
        <f t="shared" si="49"/>
        <v>44048</v>
      </c>
      <c r="AD129" s="57">
        <f t="shared" si="50"/>
        <v>44254</v>
      </c>
      <c r="AE129" s="57" t="str">
        <f t="shared" si="51"/>
        <v>NC</v>
      </c>
      <c r="AF129" s="138"/>
      <c r="AG129" s="123">
        <f t="shared" ca="1" si="52"/>
        <v>-1857</v>
      </c>
      <c r="AH129" s="123" t="str">
        <f t="shared" si="53"/>
        <v>NC</v>
      </c>
      <c r="AI129" s="123" t="str">
        <f t="shared" si="54"/>
        <v>NC</v>
      </c>
      <c r="AJ129" s="123" t="str">
        <f t="shared" si="55"/>
        <v>NC</v>
      </c>
      <c r="AK129" s="123">
        <f t="shared" ca="1" si="56"/>
        <v>-1790</v>
      </c>
      <c r="AL129" s="123">
        <f t="shared" ca="1" si="57"/>
        <v>-1584</v>
      </c>
      <c r="AM129" s="123" t="str">
        <f t="shared" si="58"/>
        <v>NC</v>
      </c>
      <c r="AN129" s="138"/>
      <c r="AO129" s="139" t="e">
        <f t="shared" si="59"/>
        <v>#DIV/0!</v>
      </c>
      <c r="AP129" s="138"/>
      <c r="AQ129" s="138"/>
      <c r="AR129" s="138" t="s">
        <v>471</v>
      </c>
      <c r="AS129" s="138" t="s">
        <v>922</v>
      </c>
      <c r="AT129" s="138" t="s">
        <v>789</v>
      </c>
      <c r="AU129" s="142" t="s">
        <v>1215</v>
      </c>
      <c r="AV129" s="143" t="s">
        <v>1237</v>
      </c>
      <c r="AW129" s="143" t="s">
        <v>1418</v>
      </c>
    </row>
    <row r="130" spans="1:49" s="138" customFormat="1" ht="14.4" customHeight="1" x14ac:dyDescent="0.3">
      <c r="A130" s="116"/>
      <c r="B130" s="116"/>
      <c r="C130" s="117"/>
      <c r="D130" s="116"/>
      <c r="E130" s="116"/>
      <c r="F130" s="117"/>
      <c r="G130" s="120"/>
      <c r="H130" s="120"/>
      <c r="I130" s="120"/>
      <c r="J130" s="156">
        <v>43830</v>
      </c>
      <c r="K130" s="134"/>
      <c r="L130" s="120"/>
      <c r="M130" s="132"/>
      <c r="N130" s="158">
        <v>43983</v>
      </c>
      <c r="O130" s="116"/>
      <c r="P130" s="135" t="s">
        <v>596</v>
      </c>
      <c r="Q130" s="116"/>
      <c r="R130" s="57">
        <v>43616</v>
      </c>
      <c r="S130" s="57" t="s">
        <v>30</v>
      </c>
      <c r="T130" s="57" t="s">
        <v>30</v>
      </c>
      <c r="U130" s="34" t="s">
        <v>30</v>
      </c>
      <c r="V130" s="57">
        <v>43683</v>
      </c>
      <c r="W130" s="57">
        <v>43889</v>
      </c>
      <c r="X130" s="34" t="s">
        <v>30</v>
      </c>
      <c r="Y130" s="137">
        <f t="shared" si="60"/>
        <v>43981</v>
      </c>
      <c r="Z130" s="57" t="str">
        <f t="shared" si="46"/>
        <v>NC</v>
      </c>
      <c r="AA130" s="57" t="str">
        <f t="shared" si="47"/>
        <v>NC</v>
      </c>
      <c r="AB130" s="57" t="str">
        <f t="shared" si="48"/>
        <v>NC</v>
      </c>
      <c r="AC130" s="57">
        <f t="shared" si="49"/>
        <v>44048</v>
      </c>
      <c r="AD130" s="57">
        <f t="shared" si="50"/>
        <v>44254</v>
      </c>
      <c r="AE130" s="57" t="str">
        <f t="shared" si="51"/>
        <v>NC</v>
      </c>
      <c r="AG130" s="123">
        <f t="shared" ca="1" si="52"/>
        <v>-1857</v>
      </c>
      <c r="AH130" s="123" t="str">
        <f t="shared" si="53"/>
        <v>NC</v>
      </c>
      <c r="AI130" s="123" t="str">
        <f t="shared" si="54"/>
        <v>NC</v>
      </c>
      <c r="AJ130" s="123" t="str">
        <f t="shared" si="55"/>
        <v>NC</v>
      </c>
      <c r="AK130" s="123">
        <f t="shared" ca="1" si="56"/>
        <v>-1790</v>
      </c>
      <c r="AL130" s="123">
        <f t="shared" ca="1" si="57"/>
        <v>-1584</v>
      </c>
      <c r="AM130" s="123" t="str">
        <f t="shared" si="58"/>
        <v>NC</v>
      </c>
      <c r="AO130" s="139" t="e">
        <f t="shared" si="59"/>
        <v>#DIV/0!</v>
      </c>
      <c r="AR130" s="138" t="s">
        <v>471</v>
      </c>
      <c r="AS130" s="138" t="s">
        <v>922</v>
      </c>
      <c r="AT130" s="138" t="s">
        <v>791</v>
      </c>
      <c r="AU130" s="142" t="s">
        <v>1215</v>
      </c>
      <c r="AV130" s="143" t="s">
        <v>1237</v>
      </c>
      <c r="AW130" s="143" t="s">
        <v>1418</v>
      </c>
    </row>
    <row r="131" spans="1:49" s="160" customFormat="1" ht="14.4" customHeight="1" x14ac:dyDescent="0.3">
      <c r="A131" s="116"/>
      <c r="B131" s="116"/>
      <c r="C131" s="117"/>
      <c r="D131" s="116"/>
      <c r="E131" s="116"/>
      <c r="F131" s="117"/>
      <c r="G131" s="120"/>
      <c r="H131" s="120"/>
      <c r="I131" s="120"/>
      <c r="J131" s="156">
        <v>43830</v>
      </c>
      <c r="K131" s="134"/>
      <c r="L131" s="120"/>
      <c r="M131" s="132"/>
      <c r="N131" s="158">
        <v>43983</v>
      </c>
      <c r="O131" s="116"/>
      <c r="P131" s="135" t="s">
        <v>596</v>
      </c>
      <c r="Q131" s="116"/>
      <c r="R131" s="57">
        <v>43614</v>
      </c>
      <c r="S131" s="57" t="s">
        <v>30</v>
      </c>
      <c r="T131" s="57" t="s">
        <v>30</v>
      </c>
      <c r="U131" s="34" t="s">
        <v>30</v>
      </c>
      <c r="V131" s="57">
        <v>43683</v>
      </c>
      <c r="W131" s="57">
        <v>43889</v>
      </c>
      <c r="X131" s="34" t="s">
        <v>30</v>
      </c>
      <c r="Y131" s="137">
        <f t="shared" si="60"/>
        <v>43979</v>
      </c>
      <c r="Z131" s="57" t="str">
        <f t="shared" si="46"/>
        <v>NC</v>
      </c>
      <c r="AA131" s="57" t="str">
        <f t="shared" si="47"/>
        <v>NC</v>
      </c>
      <c r="AB131" s="57" t="str">
        <f t="shared" si="48"/>
        <v>NC</v>
      </c>
      <c r="AC131" s="57">
        <f t="shared" si="49"/>
        <v>44048</v>
      </c>
      <c r="AD131" s="57">
        <f t="shared" si="50"/>
        <v>44254</v>
      </c>
      <c r="AE131" s="57" t="str">
        <f t="shared" si="51"/>
        <v>NC</v>
      </c>
      <c r="AF131" s="138"/>
      <c r="AG131" s="123">
        <f t="shared" ca="1" si="52"/>
        <v>-1859</v>
      </c>
      <c r="AH131" s="123" t="str">
        <f t="shared" si="53"/>
        <v>NC</v>
      </c>
      <c r="AI131" s="123" t="str">
        <f t="shared" si="54"/>
        <v>NC</v>
      </c>
      <c r="AJ131" s="123" t="str">
        <f t="shared" si="55"/>
        <v>NC</v>
      </c>
      <c r="AK131" s="123">
        <f t="shared" ca="1" si="56"/>
        <v>-1790</v>
      </c>
      <c r="AL131" s="123">
        <f t="shared" ca="1" si="57"/>
        <v>-1584</v>
      </c>
      <c r="AM131" s="123" t="str">
        <f t="shared" si="58"/>
        <v>NC</v>
      </c>
      <c r="AN131" s="138"/>
      <c r="AO131" s="139" t="e">
        <f t="shared" si="59"/>
        <v>#DIV/0!</v>
      </c>
      <c r="AP131" s="138"/>
      <c r="AQ131" s="138"/>
      <c r="AR131" s="138" t="s">
        <v>471</v>
      </c>
      <c r="AS131" s="138" t="s">
        <v>922</v>
      </c>
      <c r="AT131" s="138" t="s">
        <v>790</v>
      </c>
      <c r="AU131" s="142" t="s">
        <v>1215</v>
      </c>
      <c r="AV131" s="143" t="s">
        <v>1237</v>
      </c>
      <c r="AW131" s="143" t="s">
        <v>1418</v>
      </c>
    </row>
    <row r="132" spans="1:49" s="138" customFormat="1" ht="14.4" customHeight="1" x14ac:dyDescent="0.3">
      <c r="A132" s="116"/>
      <c r="B132" s="116"/>
      <c r="C132" s="117"/>
      <c r="D132" s="116"/>
      <c r="E132" s="116"/>
      <c r="F132" s="117"/>
      <c r="G132" s="120"/>
      <c r="H132" s="120"/>
      <c r="I132" s="120"/>
      <c r="J132" s="120"/>
      <c r="K132" s="134"/>
      <c r="L132" s="120"/>
      <c r="M132" s="132"/>
      <c r="N132" s="116"/>
      <c r="O132" s="116"/>
      <c r="P132" s="135" t="s">
        <v>596</v>
      </c>
      <c r="Q132" s="116"/>
      <c r="R132" s="57">
        <v>43892</v>
      </c>
      <c r="S132" s="57" t="s">
        <v>30</v>
      </c>
      <c r="T132" s="57" t="s">
        <v>30</v>
      </c>
      <c r="U132" s="34" t="s">
        <v>30</v>
      </c>
      <c r="V132" s="57"/>
      <c r="W132" s="57"/>
      <c r="X132" s="34" t="s">
        <v>30</v>
      </c>
      <c r="Y132" s="137">
        <f t="shared" si="60"/>
        <v>44257</v>
      </c>
      <c r="Z132" s="57" t="str">
        <f t="shared" si="46"/>
        <v>NC</v>
      </c>
      <c r="AA132" s="57" t="str">
        <f t="shared" si="47"/>
        <v>NC</v>
      </c>
      <c r="AB132" s="57" t="str">
        <f t="shared" si="48"/>
        <v>NC</v>
      </c>
      <c r="AC132" s="57" t="str">
        <f t="shared" si="49"/>
        <v>erreur</v>
      </c>
      <c r="AD132" s="57" t="str">
        <f t="shared" si="50"/>
        <v>erreur</v>
      </c>
      <c r="AE132" s="57" t="str">
        <f t="shared" si="51"/>
        <v>NC</v>
      </c>
      <c r="AG132" s="116">
        <f t="shared" ca="1" si="52"/>
        <v>-1581</v>
      </c>
      <c r="AH132" s="116" t="str">
        <f t="shared" si="53"/>
        <v>NC</v>
      </c>
      <c r="AI132" s="116" t="str">
        <f t="shared" si="54"/>
        <v>NC</v>
      </c>
      <c r="AJ132" s="116" t="str">
        <f t="shared" si="55"/>
        <v>NC</v>
      </c>
      <c r="AK132" s="116" t="str">
        <f t="shared" si="56"/>
        <v>erreur</v>
      </c>
      <c r="AL132" s="116" t="str">
        <f t="shared" si="57"/>
        <v>erreur</v>
      </c>
      <c r="AM132" s="116" t="str">
        <f t="shared" si="58"/>
        <v>NC</v>
      </c>
      <c r="AO132" s="139" t="e">
        <f t="shared" si="59"/>
        <v>#DIV/0!</v>
      </c>
      <c r="AR132" s="138" t="s">
        <v>473</v>
      </c>
      <c r="AT132" s="138" t="s">
        <v>757</v>
      </c>
      <c r="AU132" s="142" t="s">
        <v>1215</v>
      </c>
      <c r="AV132" s="142" t="s">
        <v>1237</v>
      </c>
      <c r="AW132" s="142" t="s">
        <v>1418</v>
      </c>
    </row>
    <row r="133" spans="1:49" s="124" customFormat="1" ht="14.4" customHeight="1" x14ac:dyDescent="0.3">
      <c r="A133" s="116"/>
      <c r="B133" s="116"/>
      <c r="C133" s="117"/>
      <c r="D133" s="116"/>
      <c r="E133" s="116"/>
      <c r="F133" s="117"/>
      <c r="G133" s="120"/>
      <c r="H133" s="120"/>
      <c r="I133" s="120"/>
      <c r="J133" s="156">
        <v>44196</v>
      </c>
      <c r="K133" s="134"/>
      <c r="L133" s="120"/>
      <c r="M133" s="132"/>
      <c r="N133" s="158">
        <v>43983</v>
      </c>
      <c r="O133" s="116"/>
      <c r="P133" s="135" t="s">
        <v>596</v>
      </c>
      <c r="Q133" s="116"/>
      <c r="R133" s="57">
        <v>43852</v>
      </c>
      <c r="S133" s="57" t="s">
        <v>30</v>
      </c>
      <c r="T133" s="57" t="s">
        <v>30</v>
      </c>
      <c r="U133" s="34" t="s">
        <v>30</v>
      </c>
      <c r="V133" s="57"/>
      <c r="W133" s="57"/>
      <c r="X133" s="34" t="s">
        <v>30</v>
      </c>
      <c r="Y133" s="137">
        <f t="shared" si="60"/>
        <v>44217</v>
      </c>
      <c r="Z133" s="57" t="str">
        <f t="shared" si="46"/>
        <v>NC</v>
      </c>
      <c r="AA133" s="57" t="str">
        <f t="shared" si="47"/>
        <v>NC</v>
      </c>
      <c r="AB133" s="57" t="str">
        <f t="shared" si="48"/>
        <v>NC</v>
      </c>
      <c r="AC133" s="57" t="str">
        <f t="shared" si="49"/>
        <v>erreur</v>
      </c>
      <c r="AD133" s="57" t="str">
        <f t="shared" si="50"/>
        <v>erreur</v>
      </c>
      <c r="AE133" s="57" t="str">
        <f t="shared" si="51"/>
        <v>NC</v>
      </c>
      <c r="AF133" s="138"/>
      <c r="AG133" s="116">
        <f t="shared" ca="1" si="52"/>
        <v>-1621</v>
      </c>
      <c r="AH133" s="116" t="str">
        <f t="shared" si="53"/>
        <v>NC</v>
      </c>
      <c r="AI133" s="116" t="str">
        <f t="shared" si="54"/>
        <v>NC</v>
      </c>
      <c r="AJ133" s="116" t="str">
        <f t="shared" si="55"/>
        <v>NC</v>
      </c>
      <c r="AK133" s="116" t="str">
        <f t="shared" si="56"/>
        <v>erreur</v>
      </c>
      <c r="AL133" s="116" t="str">
        <f t="shared" si="57"/>
        <v>erreur</v>
      </c>
      <c r="AM133" s="116" t="str">
        <f t="shared" si="58"/>
        <v>NC</v>
      </c>
      <c r="AN133" s="138"/>
      <c r="AO133" s="139" t="e">
        <f t="shared" si="59"/>
        <v>#DIV/0!</v>
      </c>
      <c r="AP133" s="138"/>
      <c r="AQ133" s="138"/>
      <c r="AR133" s="138" t="s">
        <v>471</v>
      </c>
      <c r="AS133" s="138" t="s">
        <v>922</v>
      </c>
      <c r="AT133" s="138" t="s">
        <v>768</v>
      </c>
      <c r="AU133" s="142" t="s">
        <v>1215</v>
      </c>
      <c r="AV133" s="143" t="s">
        <v>1237</v>
      </c>
      <c r="AW133" s="142" t="s">
        <v>1418</v>
      </c>
    </row>
    <row r="134" spans="1:49" s="124" customFormat="1" ht="14.4" customHeight="1" x14ac:dyDescent="0.3">
      <c r="A134" s="121"/>
      <c r="B134" s="121"/>
      <c r="C134" s="121"/>
      <c r="D134" s="123"/>
      <c r="E134" s="123"/>
      <c r="F134" s="117"/>
      <c r="G134" s="99"/>
      <c r="H134" s="99"/>
      <c r="I134" s="99"/>
      <c r="J134" s="156">
        <v>43830</v>
      </c>
      <c r="K134" s="145"/>
      <c r="L134" s="146"/>
      <c r="M134" s="154">
        <v>43770</v>
      </c>
      <c r="N134" s="133">
        <v>43983</v>
      </c>
      <c r="O134" s="148"/>
      <c r="P134" s="149" t="s">
        <v>596</v>
      </c>
      <c r="Q134" s="150"/>
      <c r="R134" s="57">
        <v>43794</v>
      </c>
      <c r="S134" s="57" t="s">
        <v>30</v>
      </c>
      <c r="T134" s="57" t="s">
        <v>30</v>
      </c>
      <c r="U134" s="34" t="s">
        <v>30</v>
      </c>
      <c r="V134" s="57">
        <v>43860</v>
      </c>
      <c r="W134" s="57">
        <v>43889</v>
      </c>
      <c r="X134" s="163">
        <v>43777</v>
      </c>
      <c r="Y134" s="137">
        <f t="shared" si="60"/>
        <v>44159</v>
      </c>
      <c r="Z134" s="57" t="str">
        <f t="shared" ref="Z134:Z165" si="61">IF(S134="NC","NC",IF(S134="","erreur",S134+181))</f>
        <v>NC</v>
      </c>
      <c r="AA134" s="57" t="str">
        <f t="shared" ref="AA134:AA165" si="62">IF(T134="NC","NC",IF(T134="","erreur",T134+365))</f>
        <v>NC</v>
      </c>
      <c r="AB134" s="57" t="str">
        <f t="shared" ref="AB134:AB165" si="63">IF(U134="NC","NC",IF(U134="","erreur",U134+3650))</f>
        <v>NC</v>
      </c>
      <c r="AC134" s="57">
        <f t="shared" ref="AC134:AC165" si="64">IF(V134="NC","NC",IF(V134="","erreur",V134+365))</f>
        <v>44225</v>
      </c>
      <c r="AD134" s="57">
        <f t="shared" ref="AD134:AD165" si="65">IF(W134="NC","NC",IF(W134="","erreur",W134+365))</f>
        <v>44254</v>
      </c>
      <c r="AE134" s="57">
        <f t="shared" ref="AE134:AE165" si="66">IF(X134="NC","NC",IF(X134="","erreur",X134+730))</f>
        <v>44507</v>
      </c>
      <c r="AG134" s="123">
        <f t="shared" ref="AG134:AG165" ca="1" si="67">IF(Y134="NC","NC",IF(Y134="erreur","erreur",Y134-$F$3))</f>
        <v>-1679</v>
      </c>
      <c r="AH134" s="123" t="str">
        <f t="shared" ref="AH134:AH165" si="68">IF(Z134="NC","NC",IF(Z134="erreur","erreur",Z134-$F$3))</f>
        <v>NC</v>
      </c>
      <c r="AI134" s="123" t="str">
        <f t="shared" ref="AI134:AI165" si="69">IF(AA134="NC","NC",IF(AA134="erreur","erreur",AA134-$F$3))</f>
        <v>NC</v>
      </c>
      <c r="AJ134" s="123" t="str">
        <f t="shared" ref="AJ134:AJ165" si="70">IF(AB134="NC","NC",IF(AB134="erreur","erreur",AB134-$F$3))</f>
        <v>NC</v>
      </c>
      <c r="AK134" s="123">
        <f t="shared" ref="AK134:AK165" ca="1" si="71">IF(AC134="NC","NC",IF(AC134="erreur","erreur",AC134-$F$3))</f>
        <v>-1613</v>
      </c>
      <c r="AL134" s="123">
        <f t="shared" ref="AL134:AL165" ca="1" si="72">IF(AD134="NC","NC",IF(AD134="erreur","erreur",AD134-$F$3))</f>
        <v>-1584</v>
      </c>
      <c r="AM134" s="123">
        <f t="shared" ref="AM134:AM165" ca="1" si="73">IF(AE134="NC","NC",IF(AE134="erreur","erreur",AE134-$F$3))</f>
        <v>-1331</v>
      </c>
      <c r="AN134" s="138"/>
      <c r="AO134" s="151" t="e">
        <f t="shared" ref="AO134:AO170" si="74">K134*($AO$3-L134)/$K$4</f>
        <v>#DIV/0!</v>
      </c>
      <c r="AP134" s="152"/>
      <c r="AR134" s="124" t="s">
        <v>470</v>
      </c>
      <c r="AS134" s="141" t="s">
        <v>643</v>
      </c>
      <c r="AU134" s="143" t="s">
        <v>1211</v>
      </c>
      <c r="AV134" s="143" t="s">
        <v>1240</v>
      </c>
      <c r="AW134" s="143" t="s">
        <v>1425</v>
      </c>
    </row>
    <row r="135" spans="1:49" s="124" customFormat="1" ht="14.4" customHeight="1" x14ac:dyDescent="0.3">
      <c r="A135" s="117"/>
      <c r="B135" s="117"/>
      <c r="C135" s="121"/>
      <c r="D135" s="116"/>
      <c r="E135" s="116"/>
      <c r="F135" s="117"/>
      <c r="G135" s="99"/>
      <c r="H135" s="99"/>
      <c r="I135" s="99"/>
      <c r="J135" s="144">
        <v>43830</v>
      </c>
      <c r="K135" s="134"/>
      <c r="L135" s="131"/>
      <c r="M135" s="154">
        <v>44835</v>
      </c>
      <c r="N135" s="133">
        <v>43952</v>
      </c>
      <c r="O135" s="134"/>
      <c r="P135" s="149" t="s">
        <v>596</v>
      </c>
      <c r="Q135" s="136"/>
      <c r="R135" s="57">
        <v>43720</v>
      </c>
      <c r="S135" s="57" t="s">
        <v>30</v>
      </c>
      <c r="T135" s="57" t="s">
        <v>30</v>
      </c>
      <c r="U135" s="34" t="s">
        <v>30</v>
      </c>
      <c r="V135" s="57">
        <v>43621</v>
      </c>
      <c r="W135" s="57">
        <v>43889</v>
      </c>
      <c r="X135" s="163">
        <v>43621</v>
      </c>
      <c r="Y135" s="137">
        <f t="shared" si="60"/>
        <v>44085</v>
      </c>
      <c r="Z135" s="57" t="str">
        <f t="shared" si="61"/>
        <v>NC</v>
      </c>
      <c r="AA135" s="57" t="str">
        <f t="shared" si="62"/>
        <v>NC</v>
      </c>
      <c r="AB135" s="57" t="str">
        <f t="shared" si="63"/>
        <v>NC</v>
      </c>
      <c r="AC135" s="57">
        <f t="shared" si="64"/>
        <v>43986</v>
      </c>
      <c r="AD135" s="57">
        <f t="shared" si="65"/>
        <v>44254</v>
      </c>
      <c r="AE135" s="57">
        <f t="shared" si="66"/>
        <v>44351</v>
      </c>
      <c r="AG135" s="123">
        <f t="shared" ca="1" si="67"/>
        <v>-1753</v>
      </c>
      <c r="AH135" s="123" t="str">
        <f t="shared" si="68"/>
        <v>NC</v>
      </c>
      <c r="AI135" s="123" t="str">
        <f t="shared" si="69"/>
        <v>NC</v>
      </c>
      <c r="AJ135" s="123" t="str">
        <f t="shared" si="70"/>
        <v>NC</v>
      </c>
      <c r="AK135" s="123">
        <f t="shared" ca="1" si="71"/>
        <v>-1852</v>
      </c>
      <c r="AL135" s="123">
        <f t="shared" ca="1" si="72"/>
        <v>-1584</v>
      </c>
      <c r="AM135" s="123">
        <f t="shared" ca="1" si="73"/>
        <v>-1487</v>
      </c>
      <c r="AN135" s="138"/>
      <c r="AO135" s="151" t="e">
        <f t="shared" si="74"/>
        <v>#DIV/0!</v>
      </c>
      <c r="AP135" s="152"/>
      <c r="AQ135" s="124" t="s">
        <v>395</v>
      </c>
      <c r="AR135" s="138" t="s">
        <v>473</v>
      </c>
      <c r="AS135" s="141" t="s">
        <v>643</v>
      </c>
      <c r="AU135" s="143" t="s">
        <v>1215</v>
      </c>
      <c r="AV135" s="143" t="s">
        <v>1238</v>
      </c>
      <c r="AW135" s="143" t="s">
        <v>1242</v>
      </c>
    </row>
    <row r="136" spans="1:49" s="124" customFormat="1" ht="14.4" customHeight="1" x14ac:dyDescent="0.3">
      <c r="A136" s="117"/>
      <c r="B136" s="117"/>
      <c r="C136" s="121"/>
      <c r="D136" s="116"/>
      <c r="E136" s="116"/>
      <c r="F136" s="117"/>
      <c r="G136" s="99"/>
      <c r="H136" s="99"/>
      <c r="I136" s="99"/>
      <c r="J136" s="144">
        <v>43830</v>
      </c>
      <c r="K136" s="134"/>
      <c r="L136" s="131"/>
      <c r="M136" s="154">
        <v>44896</v>
      </c>
      <c r="N136" s="133">
        <v>43952</v>
      </c>
      <c r="O136" s="134"/>
      <c r="P136" s="149" t="s">
        <v>596</v>
      </c>
      <c r="Q136" s="136"/>
      <c r="R136" s="57">
        <v>43763</v>
      </c>
      <c r="S136" s="57" t="s">
        <v>30</v>
      </c>
      <c r="T136" s="57" t="s">
        <v>30</v>
      </c>
      <c r="U136" s="34" t="s">
        <v>30</v>
      </c>
      <c r="V136" s="57">
        <v>43621</v>
      </c>
      <c r="W136" s="57">
        <v>43889</v>
      </c>
      <c r="X136" s="163">
        <v>43621</v>
      </c>
      <c r="Y136" s="137">
        <f t="shared" si="60"/>
        <v>44128</v>
      </c>
      <c r="Z136" s="57" t="str">
        <f t="shared" si="61"/>
        <v>NC</v>
      </c>
      <c r="AA136" s="57" t="str">
        <f t="shared" si="62"/>
        <v>NC</v>
      </c>
      <c r="AB136" s="57" t="str">
        <f t="shared" si="63"/>
        <v>NC</v>
      </c>
      <c r="AC136" s="57">
        <f t="shared" si="64"/>
        <v>43986</v>
      </c>
      <c r="AD136" s="57">
        <f t="shared" si="65"/>
        <v>44254</v>
      </c>
      <c r="AE136" s="57">
        <f t="shared" si="66"/>
        <v>44351</v>
      </c>
      <c r="AG136" s="123">
        <f t="shared" ca="1" si="67"/>
        <v>-1710</v>
      </c>
      <c r="AH136" s="123" t="str">
        <f t="shared" si="68"/>
        <v>NC</v>
      </c>
      <c r="AI136" s="123" t="str">
        <f t="shared" si="69"/>
        <v>NC</v>
      </c>
      <c r="AJ136" s="123" t="str">
        <f t="shared" si="70"/>
        <v>NC</v>
      </c>
      <c r="AK136" s="123">
        <f t="shared" ca="1" si="71"/>
        <v>-1852</v>
      </c>
      <c r="AL136" s="123">
        <f t="shared" ca="1" si="72"/>
        <v>-1584</v>
      </c>
      <c r="AM136" s="123">
        <f t="shared" ca="1" si="73"/>
        <v>-1487</v>
      </c>
      <c r="AN136" s="138"/>
      <c r="AO136" s="151" t="e">
        <f t="shared" si="74"/>
        <v>#DIV/0!</v>
      </c>
      <c r="AP136" s="152"/>
      <c r="AQ136" s="124" t="s">
        <v>395</v>
      </c>
      <c r="AR136" s="138" t="s">
        <v>473</v>
      </c>
      <c r="AS136" s="141" t="s">
        <v>643</v>
      </c>
      <c r="AT136" s="138"/>
      <c r="AU136" s="142" t="s">
        <v>1215</v>
      </c>
      <c r="AV136" s="143" t="s">
        <v>1238</v>
      </c>
      <c r="AW136" s="143" t="s">
        <v>1242</v>
      </c>
    </row>
    <row r="137" spans="1:49" s="124" customFormat="1" ht="14.4" customHeight="1" x14ac:dyDescent="0.3">
      <c r="A137" s="116"/>
      <c r="B137" s="116"/>
      <c r="C137" s="117"/>
      <c r="D137" s="116"/>
      <c r="E137" s="116"/>
      <c r="F137" s="117"/>
      <c r="G137" s="120"/>
      <c r="H137" s="120"/>
      <c r="I137" s="120"/>
      <c r="J137" s="156">
        <v>43830</v>
      </c>
      <c r="K137" s="134"/>
      <c r="L137" s="120"/>
      <c r="M137" s="132"/>
      <c r="N137" s="158">
        <v>43952</v>
      </c>
      <c r="O137" s="116"/>
      <c r="P137" s="135" t="s">
        <v>596</v>
      </c>
      <c r="Q137" s="116"/>
      <c r="R137" s="57"/>
      <c r="S137" s="57" t="s">
        <v>30</v>
      </c>
      <c r="T137" s="57" t="s">
        <v>30</v>
      </c>
      <c r="U137" s="34" t="s">
        <v>30</v>
      </c>
      <c r="V137" s="57"/>
      <c r="W137" s="57"/>
      <c r="X137" s="34"/>
      <c r="Y137" s="137" t="str">
        <f t="shared" si="60"/>
        <v>erreur</v>
      </c>
      <c r="Z137" s="57" t="str">
        <f t="shared" si="61"/>
        <v>NC</v>
      </c>
      <c r="AA137" s="57" t="str">
        <f t="shared" si="62"/>
        <v>NC</v>
      </c>
      <c r="AB137" s="57" t="str">
        <f t="shared" si="63"/>
        <v>NC</v>
      </c>
      <c r="AC137" s="57" t="str">
        <f t="shared" si="64"/>
        <v>erreur</v>
      </c>
      <c r="AD137" s="57" t="str">
        <f t="shared" si="65"/>
        <v>erreur</v>
      </c>
      <c r="AE137" s="57" t="str">
        <f t="shared" si="66"/>
        <v>erreur</v>
      </c>
      <c r="AF137" s="138"/>
      <c r="AG137" s="123" t="str">
        <f t="shared" si="67"/>
        <v>erreur</v>
      </c>
      <c r="AH137" s="123" t="str">
        <f t="shared" si="68"/>
        <v>NC</v>
      </c>
      <c r="AI137" s="123" t="str">
        <f t="shared" si="69"/>
        <v>NC</v>
      </c>
      <c r="AJ137" s="123" t="str">
        <f t="shared" si="70"/>
        <v>NC</v>
      </c>
      <c r="AK137" s="123" t="str">
        <f t="shared" si="71"/>
        <v>erreur</v>
      </c>
      <c r="AL137" s="123" t="str">
        <f t="shared" si="72"/>
        <v>erreur</v>
      </c>
      <c r="AM137" s="123" t="str">
        <f t="shared" si="73"/>
        <v>erreur</v>
      </c>
      <c r="AN137" s="138"/>
      <c r="AO137" s="151" t="e">
        <f t="shared" si="74"/>
        <v>#DIV/0!</v>
      </c>
      <c r="AP137" s="138"/>
      <c r="AQ137" s="138"/>
      <c r="AR137" s="138" t="s">
        <v>470</v>
      </c>
      <c r="AS137" s="141" t="s">
        <v>643</v>
      </c>
      <c r="AU137" s="143" t="s">
        <v>1243</v>
      </c>
      <c r="AV137" s="143" t="s">
        <v>1244</v>
      </c>
      <c r="AW137" s="143" t="s">
        <v>1245</v>
      </c>
    </row>
    <row r="138" spans="1:49" s="124" customFormat="1" ht="14.4" customHeight="1" x14ac:dyDescent="0.3">
      <c r="A138" s="125"/>
      <c r="B138" s="117"/>
      <c r="C138" s="121"/>
      <c r="D138" s="116"/>
      <c r="E138" s="116"/>
      <c r="F138" s="117"/>
      <c r="G138" s="99"/>
      <c r="H138" s="99"/>
      <c r="I138" s="99"/>
      <c r="J138" s="144">
        <v>43830</v>
      </c>
      <c r="K138" s="153"/>
      <c r="L138" s="146"/>
      <c r="M138" s="154">
        <v>44652</v>
      </c>
      <c r="N138" s="133">
        <v>43831</v>
      </c>
      <c r="O138" s="148"/>
      <c r="P138" s="149" t="s">
        <v>596</v>
      </c>
      <c r="Q138" s="150">
        <v>5086</v>
      </c>
      <c r="R138" s="57">
        <v>43893</v>
      </c>
      <c r="S138" s="57" t="s">
        <v>30</v>
      </c>
      <c r="T138" s="57" t="s">
        <v>30</v>
      </c>
      <c r="U138" s="34" t="s">
        <v>30</v>
      </c>
      <c r="V138" s="57">
        <v>43860</v>
      </c>
      <c r="W138" s="57">
        <v>43889</v>
      </c>
      <c r="X138" s="163" t="s">
        <v>1515</v>
      </c>
      <c r="Y138" s="137">
        <f t="shared" si="60"/>
        <v>44258</v>
      </c>
      <c r="Z138" s="57" t="str">
        <f t="shared" si="61"/>
        <v>NC</v>
      </c>
      <c r="AA138" s="57" t="str">
        <f t="shared" si="62"/>
        <v>NC</v>
      </c>
      <c r="AB138" s="57" t="str">
        <f t="shared" si="63"/>
        <v>NC</v>
      </c>
      <c r="AC138" s="57">
        <f t="shared" si="64"/>
        <v>44225</v>
      </c>
      <c r="AD138" s="57">
        <f t="shared" si="65"/>
        <v>44254</v>
      </c>
      <c r="AE138" s="57" t="e">
        <f t="shared" si="66"/>
        <v>#VALUE!</v>
      </c>
      <c r="AG138" s="123">
        <f t="shared" ca="1" si="67"/>
        <v>-1580</v>
      </c>
      <c r="AH138" s="123" t="str">
        <f t="shared" si="68"/>
        <v>NC</v>
      </c>
      <c r="AI138" s="123" t="str">
        <f t="shared" si="69"/>
        <v>NC</v>
      </c>
      <c r="AJ138" s="123" t="str">
        <f t="shared" si="70"/>
        <v>NC</v>
      </c>
      <c r="AK138" s="123">
        <f t="shared" ca="1" si="71"/>
        <v>-1613</v>
      </c>
      <c r="AL138" s="123">
        <f t="shared" ca="1" si="72"/>
        <v>-1584</v>
      </c>
      <c r="AM138" s="123" t="e">
        <f t="shared" si="73"/>
        <v>#VALUE!</v>
      </c>
      <c r="AN138" s="138"/>
      <c r="AO138" s="151" t="e">
        <f t="shared" si="74"/>
        <v>#DIV/0!</v>
      </c>
      <c r="AP138" s="152"/>
      <c r="AR138" s="124" t="s">
        <v>470</v>
      </c>
      <c r="AS138" s="141" t="s">
        <v>643</v>
      </c>
      <c r="AU138" s="143" t="s">
        <v>1243</v>
      </c>
      <c r="AV138" s="143" t="s">
        <v>1246</v>
      </c>
      <c r="AW138" s="143" t="s">
        <v>1245</v>
      </c>
    </row>
    <row r="139" spans="1:49" s="124" customFormat="1" ht="14.4" customHeight="1" x14ac:dyDescent="0.3">
      <c r="A139" s="125"/>
      <c r="B139" s="117"/>
      <c r="C139" s="121"/>
      <c r="D139" s="116"/>
      <c r="E139" s="116"/>
      <c r="F139" s="117"/>
      <c r="G139" s="99"/>
      <c r="H139" s="99"/>
      <c r="I139" s="99"/>
      <c r="J139" s="144">
        <v>43830</v>
      </c>
      <c r="K139" s="153"/>
      <c r="L139" s="146"/>
      <c r="M139" s="154">
        <v>44652</v>
      </c>
      <c r="N139" s="133">
        <v>43831</v>
      </c>
      <c r="O139" s="148"/>
      <c r="P139" s="149" t="s">
        <v>596</v>
      </c>
      <c r="Q139" s="150">
        <v>4933</v>
      </c>
      <c r="R139" s="57">
        <v>43893</v>
      </c>
      <c r="S139" s="57" t="s">
        <v>30</v>
      </c>
      <c r="T139" s="57" t="s">
        <v>30</v>
      </c>
      <c r="U139" s="34" t="s">
        <v>30</v>
      </c>
      <c r="V139" s="57">
        <v>43860</v>
      </c>
      <c r="W139" s="57">
        <v>43889</v>
      </c>
      <c r="X139" s="163">
        <v>43185</v>
      </c>
      <c r="Y139" s="137">
        <f t="shared" si="60"/>
        <v>44258</v>
      </c>
      <c r="Z139" s="57" t="str">
        <f t="shared" si="61"/>
        <v>NC</v>
      </c>
      <c r="AA139" s="57" t="str">
        <f t="shared" si="62"/>
        <v>NC</v>
      </c>
      <c r="AB139" s="57" t="str">
        <f t="shared" si="63"/>
        <v>NC</v>
      </c>
      <c r="AC139" s="57">
        <f t="shared" si="64"/>
        <v>44225</v>
      </c>
      <c r="AD139" s="57">
        <f t="shared" si="65"/>
        <v>44254</v>
      </c>
      <c r="AE139" s="57">
        <f t="shared" si="66"/>
        <v>43915</v>
      </c>
      <c r="AG139" s="123">
        <f t="shared" ca="1" si="67"/>
        <v>-1580</v>
      </c>
      <c r="AH139" s="123" t="str">
        <f t="shared" si="68"/>
        <v>NC</v>
      </c>
      <c r="AI139" s="123" t="str">
        <f t="shared" si="69"/>
        <v>NC</v>
      </c>
      <c r="AJ139" s="123" t="str">
        <f t="shared" si="70"/>
        <v>NC</v>
      </c>
      <c r="AK139" s="123">
        <f t="shared" ca="1" si="71"/>
        <v>-1613</v>
      </c>
      <c r="AL139" s="123">
        <f t="shared" ca="1" si="72"/>
        <v>-1584</v>
      </c>
      <c r="AM139" s="123">
        <f t="shared" ca="1" si="73"/>
        <v>-1923</v>
      </c>
      <c r="AN139" s="138"/>
      <c r="AO139" s="151" t="e">
        <f t="shared" si="74"/>
        <v>#DIV/0!</v>
      </c>
      <c r="AP139" s="152"/>
      <c r="AR139" s="124" t="s">
        <v>470</v>
      </c>
      <c r="AS139" s="141" t="s">
        <v>643</v>
      </c>
      <c r="AU139" s="143" t="s">
        <v>1243</v>
      </c>
      <c r="AV139" s="143" t="s">
        <v>1246</v>
      </c>
      <c r="AW139" s="143" t="s">
        <v>1245</v>
      </c>
    </row>
    <row r="140" spans="1:49" s="124" customFormat="1" ht="14.4" customHeight="1" x14ac:dyDescent="0.3">
      <c r="A140" s="125"/>
      <c r="B140" s="117"/>
      <c r="C140" s="121"/>
      <c r="D140" s="116"/>
      <c r="E140" s="116"/>
      <c r="F140" s="117"/>
      <c r="G140" s="99"/>
      <c r="H140" s="99"/>
      <c r="I140" s="99"/>
      <c r="J140" s="144">
        <v>43830</v>
      </c>
      <c r="K140" s="153"/>
      <c r="L140" s="146"/>
      <c r="M140" s="154">
        <v>44652</v>
      </c>
      <c r="N140" s="133">
        <v>43952</v>
      </c>
      <c r="O140" s="148"/>
      <c r="P140" s="149" t="s">
        <v>596</v>
      </c>
      <c r="Q140" s="150">
        <v>5041</v>
      </c>
      <c r="R140" s="57">
        <v>43893</v>
      </c>
      <c r="S140" s="57" t="s">
        <v>30</v>
      </c>
      <c r="T140" s="57" t="s">
        <v>30</v>
      </c>
      <c r="U140" s="34" t="s">
        <v>30</v>
      </c>
      <c r="V140" s="57">
        <v>43860</v>
      </c>
      <c r="W140" s="57">
        <v>43889</v>
      </c>
      <c r="X140" s="163">
        <v>43185</v>
      </c>
      <c r="Y140" s="137">
        <f t="shared" si="60"/>
        <v>44258</v>
      </c>
      <c r="Z140" s="57" t="str">
        <f t="shared" si="61"/>
        <v>NC</v>
      </c>
      <c r="AA140" s="57" t="str">
        <f t="shared" si="62"/>
        <v>NC</v>
      </c>
      <c r="AB140" s="57" t="str">
        <f t="shared" si="63"/>
        <v>NC</v>
      </c>
      <c r="AC140" s="57">
        <f t="shared" si="64"/>
        <v>44225</v>
      </c>
      <c r="AD140" s="57">
        <f t="shared" si="65"/>
        <v>44254</v>
      </c>
      <c r="AE140" s="57">
        <f t="shared" si="66"/>
        <v>43915</v>
      </c>
      <c r="AG140" s="123">
        <f t="shared" ca="1" si="67"/>
        <v>-1580</v>
      </c>
      <c r="AH140" s="123" t="str">
        <f t="shared" si="68"/>
        <v>NC</v>
      </c>
      <c r="AI140" s="123" t="str">
        <f t="shared" si="69"/>
        <v>NC</v>
      </c>
      <c r="AJ140" s="123" t="str">
        <f t="shared" si="70"/>
        <v>NC</v>
      </c>
      <c r="AK140" s="123">
        <f t="shared" ca="1" si="71"/>
        <v>-1613</v>
      </c>
      <c r="AL140" s="123">
        <f t="shared" ca="1" si="72"/>
        <v>-1584</v>
      </c>
      <c r="AM140" s="123">
        <f t="shared" ca="1" si="73"/>
        <v>-1923</v>
      </c>
      <c r="AN140" s="138"/>
      <c r="AO140" s="151" t="e">
        <f t="shared" si="74"/>
        <v>#DIV/0!</v>
      </c>
      <c r="AP140" s="152"/>
      <c r="AR140" s="124" t="s">
        <v>470</v>
      </c>
      <c r="AS140" s="141" t="s">
        <v>643</v>
      </c>
      <c r="AU140" s="143" t="s">
        <v>1243</v>
      </c>
      <c r="AV140" s="143" t="s">
        <v>1246</v>
      </c>
      <c r="AW140" s="143" t="s">
        <v>1245</v>
      </c>
    </row>
    <row r="141" spans="1:49" s="124" customFormat="1" ht="14.4" customHeight="1" x14ac:dyDescent="0.3">
      <c r="A141" s="121"/>
      <c r="B141" s="117"/>
      <c r="C141" s="121"/>
      <c r="D141" s="123"/>
      <c r="E141" s="123"/>
      <c r="F141" s="117"/>
      <c r="G141" s="120"/>
      <c r="H141" s="120"/>
      <c r="I141" s="120"/>
      <c r="J141" s="156">
        <v>43830</v>
      </c>
      <c r="K141" s="145"/>
      <c r="L141" s="146"/>
      <c r="M141" s="154">
        <v>44652</v>
      </c>
      <c r="N141" s="133">
        <v>43952</v>
      </c>
      <c r="O141" s="148"/>
      <c r="P141" s="149" t="s">
        <v>596</v>
      </c>
      <c r="Q141" s="150">
        <v>430</v>
      </c>
      <c r="R141" s="57">
        <v>43678</v>
      </c>
      <c r="S141" s="57" t="s">
        <v>30</v>
      </c>
      <c r="T141" s="57" t="s">
        <v>30</v>
      </c>
      <c r="U141" s="34" t="s">
        <v>30</v>
      </c>
      <c r="V141" s="57">
        <v>43836</v>
      </c>
      <c r="W141" s="57">
        <v>43889</v>
      </c>
      <c r="X141" s="163">
        <v>43325</v>
      </c>
      <c r="Y141" s="137">
        <f t="shared" si="60"/>
        <v>44043</v>
      </c>
      <c r="Z141" s="57" t="str">
        <f t="shared" si="61"/>
        <v>NC</v>
      </c>
      <c r="AA141" s="57" t="str">
        <f t="shared" si="62"/>
        <v>NC</v>
      </c>
      <c r="AB141" s="57" t="str">
        <f t="shared" si="63"/>
        <v>NC</v>
      </c>
      <c r="AC141" s="57">
        <f t="shared" si="64"/>
        <v>44201</v>
      </c>
      <c r="AD141" s="57">
        <f t="shared" si="65"/>
        <v>44254</v>
      </c>
      <c r="AE141" s="57">
        <f t="shared" si="66"/>
        <v>44055</v>
      </c>
      <c r="AG141" s="123">
        <f t="shared" ca="1" si="67"/>
        <v>-1795</v>
      </c>
      <c r="AH141" s="123" t="str">
        <f t="shared" si="68"/>
        <v>NC</v>
      </c>
      <c r="AI141" s="123" t="str">
        <f t="shared" si="69"/>
        <v>NC</v>
      </c>
      <c r="AJ141" s="123" t="str">
        <f t="shared" si="70"/>
        <v>NC</v>
      </c>
      <c r="AK141" s="123">
        <f t="shared" ca="1" si="71"/>
        <v>-1637</v>
      </c>
      <c r="AL141" s="123">
        <f t="shared" ca="1" si="72"/>
        <v>-1584</v>
      </c>
      <c r="AM141" s="123">
        <f t="shared" ca="1" si="73"/>
        <v>-1783</v>
      </c>
      <c r="AN141" s="138"/>
      <c r="AO141" s="151" t="e">
        <f t="shared" si="74"/>
        <v>#DIV/0!</v>
      </c>
      <c r="AP141" s="152"/>
      <c r="AR141" s="124" t="s">
        <v>470</v>
      </c>
      <c r="AS141" s="141" t="s">
        <v>643</v>
      </c>
      <c r="AU141" s="143" t="s">
        <v>1243</v>
      </c>
      <c r="AV141" s="143" t="s">
        <v>1246</v>
      </c>
      <c r="AW141" s="143" t="s">
        <v>1245</v>
      </c>
    </row>
    <row r="142" spans="1:49" s="138" customFormat="1" ht="14.4" customHeight="1" x14ac:dyDescent="0.3">
      <c r="A142" s="121"/>
      <c r="B142" s="117"/>
      <c r="C142" s="121"/>
      <c r="D142" s="123"/>
      <c r="E142" s="123"/>
      <c r="F142" s="117"/>
      <c r="G142" s="120"/>
      <c r="H142" s="167"/>
      <c r="I142" s="167"/>
      <c r="J142" s="164">
        <v>43830</v>
      </c>
      <c r="K142" s="153"/>
      <c r="L142" s="146"/>
      <c r="M142" s="154">
        <v>43983</v>
      </c>
      <c r="N142" s="133">
        <v>43952</v>
      </c>
      <c r="O142" s="148"/>
      <c r="P142" s="149" t="s">
        <v>596</v>
      </c>
      <c r="Q142" s="150">
        <v>4844</v>
      </c>
      <c r="R142" s="57">
        <v>43847</v>
      </c>
      <c r="S142" s="57" t="s">
        <v>30</v>
      </c>
      <c r="T142" s="57" t="s">
        <v>30</v>
      </c>
      <c r="U142" s="34" t="s">
        <v>30</v>
      </c>
      <c r="V142" s="57">
        <v>43860</v>
      </c>
      <c r="W142" s="57">
        <v>43889</v>
      </c>
      <c r="X142" s="163">
        <v>43503</v>
      </c>
      <c r="Y142" s="137">
        <f t="shared" si="60"/>
        <v>44212</v>
      </c>
      <c r="Z142" s="57" t="str">
        <f t="shared" si="61"/>
        <v>NC</v>
      </c>
      <c r="AA142" s="57" t="str">
        <f t="shared" si="62"/>
        <v>NC</v>
      </c>
      <c r="AB142" s="57" t="str">
        <f t="shared" si="63"/>
        <v>NC</v>
      </c>
      <c r="AC142" s="57">
        <f t="shared" si="64"/>
        <v>44225</v>
      </c>
      <c r="AD142" s="57">
        <f t="shared" si="65"/>
        <v>44254</v>
      </c>
      <c r="AE142" s="57">
        <f t="shared" si="66"/>
        <v>44233</v>
      </c>
      <c r="AF142" s="124"/>
      <c r="AG142" s="123">
        <f t="shared" ca="1" si="67"/>
        <v>-1626</v>
      </c>
      <c r="AH142" s="123" t="str">
        <f t="shared" si="68"/>
        <v>NC</v>
      </c>
      <c r="AI142" s="123" t="str">
        <f t="shared" si="69"/>
        <v>NC</v>
      </c>
      <c r="AJ142" s="123" t="str">
        <f t="shared" si="70"/>
        <v>NC</v>
      </c>
      <c r="AK142" s="123">
        <f t="shared" ca="1" si="71"/>
        <v>-1613</v>
      </c>
      <c r="AL142" s="123">
        <f t="shared" ca="1" si="72"/>
        <v>-1584</v>
      </c>
      <c r="AM142" s="123">
        <f t="shared" ca="1" si="73"/>
        <v>-1605</v>
      </c>
      <c r="AO142" s="151" t="e">
        <f t="shared" si="74"/>
        <v>#DIV/0!</v>
      </c>
      <c r="AP142" s="152"/>
      <c r="AQ142" s="124"/>
      <c r="AR142" s="124" t="s">
        <v>470</v>
      </c>
      <c r="AS142" s="141" t="s">
        <v>643</v>
      </c>
      <c r="AT142" s="124"/>
      <c r="AU142" s="143" t="s">
        <v>1243</v>
      </c>
      <c r="AV142" s="143" t="s">
        <v>1246</v>
      </c>
      <c r="AW142" s="143" t="s">
        <v>1245</v>
      </c>
    </row>
    <row r="143" spans="1:49" s="124" customFormat="1" ht="14.4" customHeight="1" x14ac:dyDescent="0.3">
      <c r="A143" s="121"/>
      <c r="B143" s="117"/>
      <c r="C143" s="121"/>
      <c r="D143" s="123"/>
      <c r="E143" s="123"/>
      <c r="F143" s="117"/>
      <c r="G143" s="120"/>
      <c r="H143" s="120"/>
      <c r="I143" s="120"/>
      <c r="J143" s="156">
        <v>43830</v>
      </c>
      <c r="K143" s="153"/>
      <c r="L143" s="146"/>
      <c r="M143" s="154">
        <v>43983</v>
      </c>
      <c r="N143" s="133">
        <v>43952</v>
      </c>
      <c r="O143" s="148"/>
      <c r="P143" s="149" t="s">
        <v>596</v>
      </c>
      <c r="Q143" s="150">
        <v>4913</v>
      </c>
      <c r="R143" s="57">
        <v>43847</v>
      </c>
      <c r="S143" s="57" t="s">
        <v>30</v>
      </c>
      <c r="T143" s="57" t="s">
        <v>30</v>
      </c>
      <c r="U143" s="34" t="s">
        <v>30</v>
      </c>
      <c r="V143" s="57">
        <v>43860</v>
      </c>
      <c r="W143" s="57">
        <v>43889</v>
      </c>
      <c r="X143" s="163">
        <v>43503</v>
      </c>
      <c r="Y143" s="137">
        <f t="shared" si="60"/>
        <v>44212</v>
      </c>
      <c r="Z143" s="57" t="str">
        <f t="shared" si="61"/>
        <v>NC</v>
      </c>
      <c r="AA143" s="57" t="str">
        <f t="shared" si="62"/>
        <v>NC</v>
      </c>
      <c r="AB143" s="57" t="str">
        <f t="shared" si="63"/>
        <v>NC</v>
      </c>
      <c r="AC143" s="57">
        <f t="shared" si="64"/>
        <v>44225</v>
      </c>
      <c r="AD143" s="57">
        <f t="shared" si="65"/>
        <v>44254</v>
      </c>
      <c r="AE143" s="57">
        <f t="shared" si="66"/>
        <v>44233</v>
      </c>
      <c r="AG143" s="123">
        <f t="shared" ca="1" si="67"/>
        <v>-1626</v>
      </c>
      <c r="AH143" s="123" t="str">
        <f t="shared" si="68"/>
        <v>NC</v>
      </c>
      <c r="AI143" s="123" t="str">
        <f t="shared" si="69"/>
        <v>NC</v>
      </c>
      <c r="AJ143" s="123" t="str">
        <f t="shared" si="70"/>
        <v>NC</v>
      </c>
      <c r="AK143" s="123">
        <f t="shared" ca="1" si="71"/>
        <v>-1613</v>
      </c>
      <c r="AL143" s="123">
        <f t="shared" ca="1" si="72"/>
        <v>-1584</v>
      </c>
      <c r="AM143" s="123">
        <f t="shared" ca="1" si="73"/>
        <v>-1605</v>
      </c>
      <c r="AN143" s="138"/>
      <c r="AO143" s="151" t="e">
        <f t="shared" si="74"/>
        <v>#DIV/0!</v>
      </c>
      <c r="AP143" s="152"/>
      <c r="AR143" s="124" t="s">
        <v>470</v>
      </c>
      <c r="AS143" s="141" t="s">
        <v>643</v>
      </c>
      <c r="AU143" s="143" t="s">
        <v>1243</v>
      </c>
      <c r="AV143" s="143" t="s">
        <v>1246</v>
      </c>
      <c r="AW143" s="143" t="s">
        <v>1245</v>
      </c>
    </row>
    <row r="144" spans="1:49" s="124" customFormat="1" ht="14.4" customHeight="1" x14ac:dyDescent="0.3">
      <c r="A144" s="121"/>
      <c r="B144" s="117"/>
      <c r="C144" s="121"/>
      <c r="D144" s="123"/>
      <c r="E144" s="123"/>
      <c r="F144" s="117"/>
      <c r="G144" s="120"/>
      <c r="H144" s="120"/>
      <c r="I144" s="120"/>
      <c r="J144" s="156">
        <v>43830</v>
      </c>
      <c r="K144" s="153"/>
      <c r="L144" s="146"/>
      <c r="M144" s="154">
        <v>44013</v>
      </c>
      <c r="N144" s="133">
        <v>43952</v>
      </c>
      <c r="O144" s="148"/>
      <c r="P144" s="149" t="s">
        <v>596</v>
      </c>
      <c r="Q144" s="150">
        <v>5020</v>
      </c>
      <c r="R144" s="57">
        <v>43847</v>
      </c>
      <c r="S144" s="57" t="s">
        <v>30</v>
      </c>
      <c r="T144" s="57" t="s">
        <v>30</v>
      </c>
      <c r="U144" s="34" t="s">
        <v>30</v>
      </c>
      <c r="V144" s="57">
        <v>43860</v>
      </c>
      <c r="W144" s="57">
        <v>43889</v>
      </c>
      <c r="X144" s="163">
        <v>43503</v>
      </c>
      <c r="Y144" s="137">
        <f t="shared" si="60"/>
        <v>44212</v>
      </c>
      <c r="Z144" s="57" t="str">
        <f t="shared" si="61"/>
        <v>NC</v>
      </c>
      <c r="AA144" s="57" t="str">
        <f t="shared" si="62"/>
        <v>NC</v>
      </c>
      <c r="AB144" s="57" t="str">
        <f t="shared" si="63"/>
        <v>NC</v>
      </c>
      <c r="AC144" s="57">
        <f t="shared" si="64"/>
        <v>44225</v>
      </c>
      <c r="AD144" s="57">
        <f t="shared" si="65"/>
        <v>44254</v>
      </c>
      <c r="AE144" s="57">
        <f t="shared" si="66"/>
        <v>44233</v>
      </c>
      <c r="AG144" s="123">
        <f t="shared" ca="1" si="67"/>
        <v>-1626</v>
      </c>
      <c r="AH144" s="123" t="str">
        <f t="shared" si="68"/>
        <v>NC</v>
      </c>
      <c r="AI144" s="123" t="str">
        <f t="shared" si="69"/>
        <v>NC</v>
      </c>
      <c r="AJ144" s="123" t="str">
        <f t="shared" si="70"/>
        <v>NC</v>
      </c>
      <c r="AK144" s="123">
        <f t="shared" ca="1" si="71"/>
        <v>-1613</v>
      </c>
      <c r="AL144" s="123">
        <f t="shared" ca="1" si="72"/>
        <v>-1584</v>
      </c>
      <c r="AM144" s="123">
        <f t="shared" ca="1" si="73"/>
        <v>-1605</v>
      </c>
      <c r="AN144" s="138"/>
      <c r="AO144" s="151" t="e">
        <f t="shared" si="74"/>
        <v>#DIV/0!</v>
      </c>
      <c r="AP144" s="152"/>
      <c r="AR144" s="124" t="s">
        <v>470</v>
      </c>
      <c r="AS144" s="141" t="s">
        <v>643</v>
      </c>
      <c r="AU144" s="143" t="s">
        <v>1243</v>
      </c>
      <c r="AV144" s="143" t="s">
        <v>1246</v>
      </c>
      <c r="AW144" s="143" t="s">
        <v>1245</v>
      </c>
    </row>
    <row r="145" spans="1:49" s="124" customFormat="1" ht="14.4" customHeight="1" x14ac:dyDescent="0.3">
      <c r="A145" s="121"/>
      <c r="B145" s="117"/>
      <c r="C145" s="121"/>
      <c r="D145" s="165"/>
      <c r="E145" s="165"/>
      <c r="F145" s="117"/>
      <c r="G145" s="120"/>
      <c r="H145" s="120"/>
      <c r="I145" s="120"/>
      <c r="J145" s="156">
        <v>43830</v>
      </c>
      <c r="K145" s="153"/>
      <c r="L145" s="146"/>
      <c r="M145" s="154">
        <v>43983</v>
      </c>
      <c r="N145" s="133">
        <v>43952</v>
      </c>
      <c r="O145" s="148"/>
      <c r="P145" s="149" t="s">
        <v>596</v>
      </c>
      <c r="Q145" s="150">
        <v>4786</v>
      </c>
      <c r="R145" s="57">
        <v>43847</v>
      </c>
      <c r="S145" s="57" t="s">
        <v>30</v>
      </c>
      <c r="T145" s="57" t="s">
        <v>30</v>
      </c>
      <c r="U145" s="34" t="s">
        <v>30</v>
      </c>
      <c r="V145" s="57">
        <v>43860</v>
      </c>
      <c r="W145" s="57">
        <v>43889</v>
      </c>
      <c r="X145" s="163">
        <v>43503</v>
      </c>
      <c r="Y145" s="137">
        <f t="shared" si="60"/>
        <v>44212</v>
      </c>
      <c r="Z145" s="57" t="str">
        <f t="shared" si="61"/>
        <v>NC</v>
      </c>
      <c r="AA145" s="57" t="str">
        <f t="shared" si="62"/>
        <v>NC</v>
      </c>
      <c r="AB145" s="57" t="str">
        <f t="shared" si="63"/>
        <v>NC</v>
      </c>
      <c r="AC145" s="57">
        <f t="shared" si="64"/>
        <v>44225</v>
      </c>
      <c r="AD145" s="57">
        <f t="shared" si="65"/>
        <v>44254</v>
      </c>
      <c r="AE145" s="57">
        <f t="shared" si="66"/>
        <v>44233</v>
      </c>
      <c r="AG145" s="123">
        <f t="shared" ca="1" si="67"/>
        <v>-1626</v>
      </c>
      <c r="AH145" s="123" t="str">
        <f t="shared" si="68"/>
        <v>NC</v>
      </c>
      <c r="AI145" s="123" t="str">
        <f t="shared" si="69"/>
        <v>NC</v>
      </c>
      <c r="AJ145" s="123" t="str">
        <f t="shared" si="70"/>
        <v>NC</v>
      </c>
      <c r="AK145" s="123">
        <f t="shared" ca="1" si="71"/>
        <v>-1613</v>
      </c>
      <c r="AL145" s="123">
        <f t="shared" ca="1" si="72"/>
        <v>-1584</v>
      </c>
      <c r="AM145" s="123">
        <f t="shared" ca="1" si="73"/>
        <v>-1605</v>
      </c>
      <c r="AN145" s="138"/>
      <c r="AO145" s="151" t="e">
        <f t="shared" si="74"/>
        <v>#DIV/0!</v>
      </c>
      <c r="AP145" s="152"/>
      <c r="AR145" s="124" t="s">
        <v>470</v>
      </c>
      <c r="AS145" s="141" t="s">
        <v>643</v>
      </c>
      <c r="AU145" s="143" t="s">
        <v>1243</v>
      </c>
      <c r="AV145" s="143" t="s">
        <v>1246</v>
      </c>
      <c r="AW145" s="143" t="s">
        <v>1245</v>
      </c>
    </row>
    <row r="146" spans="1:49" s="124" customFormat="1" ht="14.4" customHeight="1" x14ac:dyDescent="0.3">
      <c r="A146" s="121"/>
      <c r="B146" s="117"/>
      <c r="C146" s="121"/>
      <c r="D146" s="123"/>
      <c r="E146" s="123"/>
      <c r="F146" s="117"/>
      <c r="G146" s="120"/>
      <c r="H146" s="120"/>
      <c r="I146" s="120"/>
      <c r="J146" s="156">
        <v>43830</v>
      </c>
      <c r="K146" s="153"/>
      <c r="L146" s="146"/>
      <c r="M146" s="154">
        <v>43983</v>
      </c>
      <c r="N146" s="133">
        <v>43952</v>
      </c>
      <c r="O146" s="148"/>
      <c r="P146" s="149" t="s">
        <v>596</v>
      </c>
      <c r="Q146" s="150">
        <v>4811</v>
      </c>
      <c r="R146" s="57">
        <v>43847</v>
      </c>
      <c r="S146" s="57" t="s">
        <v>30</v>
      </c>
      <c r="T146" s="57" t="s">
        <v>30</v>
      </c>
      <c r="U146" s="34" t="s">
        <v>30</v>
      </c>
      <c r="V146" s="57">
        <v>43860</v>
      </c>
      <c r="W146" s="57">
        <v>43889</v>
      </c>
      <c r="X146" s="163">
        <v>43503</v>
      </c>
      <c r="Y146" s="137">
        <f t="shared" ref="Y146:Y177" si="75">IF(R146="NC","NC",IF(R146="","erreur",R146+365))</f>
        <v>44212</v>
      </c>
      <c r="Z146" s="57" t="str">
        <f t="shared" si="61"/>
        <v>NC</v>
      </c>
      <c r="AA146" s="57" t="str">
        <f t="shared" si="62"/>
        <v>NC</v>
      </c>
      <c r="AB146" s="57" t="str">
        <f t="shared" si="63"/>
        <v>NC</v>
      </c>
      <c r="AC146" s="57">
        <f t="shared" si="64"/>
        <v>44225</v>
      </c>
      <c r="AD146" s="57">
        <f t="shared" si="65"/>
        <v>44254</v>
      </c>
      <c r="AE146" s="57">
        <f t="shared" si="66"/>
        <v>44233</v>
      </c>
      <c r="AG146" s="123">
        <f t="shared" ca="1" si="67"/>
        <v>-1626</v>
      </c>
      <c r="AH146" s="123" t="str">
        <f t="shared" si="68"/>
        <v>NC</v>
      </c>
      <c r="AI146" s="123" t="str">
        <f t="shared" si="69"/>
        <v>NC</v>
      </c>
      <c r="AJ146" s="123" t="str">
        <f t="shared" si="70"/>
        <v>NC</v>
      </c>
      <c r="AK146" s="123">
        <f t="shared" ca="1" si="71"/>
        <v>-1613</v>
      </c>
      <c r="AL146" s="123">
        <f t="shared" ca="1" si="72"/>
        <v>-1584</v>
      </c>
      <c r="AM146" s="123">
        <f t="shared" ca="1" si="73"/>
        <v>-1605</v>
      </c>
      <c r="AN146" s="138"/>
      <c r="AO146" s="151" t="e">
        <f t="shared" si="74"/>
        <v>#DIV/0!</v>
      </c>
      <c r="AP146" s="152"/>
      <c r="AR146" s="124" t="s">
        <v>470</v>
      </c>
      <c r="AS146" s="141" t="s">
        <v>643</v>
      </c>
      <c r="AU146" s="143" t="s">
        <v>1243</v>
      </c>
      <c r="AV146" s="143" t="s">
        <v>1246</v>
      </c>
      <c r="AW146" s="143" t="s">
        <v>1245</v>
      </c>
    </row>
    <row r="147" spans="1:49" s="124" customFormat="1" ht="14.4" customHeight="1" x14ac:dyDescent="0.3">
      <c r="A147" s="121"/>
      <c r="B147" s="117"/>
      <c r="C147" s="121"/>
      <c r="D147" s="123"/>
      <c r="E147" s="123"/>
      <c r="F147" s="117"/>
      <c r="G147" s="120"/>
      <c r="H147" s="120"/>
      <c r="I147" s="120"/>
      <c r="J147" s="156">
        <v>43830</v>
      </c>
      <c r="K147" s="153"/>
      <c r="L147" s="146"/>
      <c r="M147" s="154">
        <v>43983</v>
      </c>
      <c r="N147" s="133">
        <v>43952</v>
      </c>
      <c r="O147" s="148"/>
      <c r="P147" s="149" t="s">
        <v>596</v>
      </c>
      <c r="Q147" s="150">
        <v>4905</v>
      </c>
      <c r="R147" s="57">
        <v>43847</v>
      </c>
      <c r="S147" s="57" t="s">
        <v>30</v>
      </c>
      <c r="T147" s="57" t="s">
        <v>30</v>
      </c>
      <c r="U147" s="34" t="s">
        <v>30</v>
      </c>
      <c r="V147" s="57">
        <v>43860</v>
      </c>
      <c r="W147" s="57">
        <v>43889</v>
      </c>
      <c r="X147" s="163">
        <v>43503</v>
      </c>
      <c r="Y147" s="137">
        <f t="shared" si="75"/>
        <v>44212</v>
      </c>
      <c r="Z147" s="57" t="str">
        <f t="shared" si="61"/>
        <v>NC</v>
      </c>
      <c r="AA147" s="57" t="str">
        <f t="shared" si="62"/>
        <v>NC</v>
      </c>
      <c r="AB147" s="57" t="str">
        <f t="shared" si="63"/>
        <v>NC</v>
      </c>
      <c r="AC147" s="57">
        <f t="shared" si="64"/>
        <v>44225</v>
      </c>
      <c r="AD147" s="57">
        <f t="shared" si="65"/>
        <v>44254</v>
      </c>
      <c r="AE147" s="57">
        <f t="shared" si="66"/>
        <v>44233</v>
      </c>
      <c r="AG147" s="123">
        <f t="shared" ca="1" si="67"/>
        <v>-1626</v>
      </c>
      <c r="AH147" s="123" t="str">
        <f t="shared" si="68"/>
        <v>NC</v>
      </c>
      <c r="AI147" s="123" t="str">
        <f t="shared" si="69"/>
        <v>NC</v>
      </c>
      <c r="AJ147" s="123" t="str">
        <f t="shared" si="70"/>
        <v>NC</v>
      </c>
      <c r="AK147" s="123">
        <f t="shared" ca="1" si="71"/>
        <v>-1613</v>
      </c>
      <c r="AL147" s="123">
        <f t="shared" ca="1" si="72"/>
        <v>-1584</v>
      </c>
      <c r="AM147" s="123">
        <f t="shared" ca="1" si="73"/>
        <v>-1605</v>
      </c>
      <c r="AN147" s="138"/>
      <c r="AO147" s="151" t="e">
        <f t="shared" si="74"/>
        <v>#DIV/0!</v>
      </c>
      <c r="AP147" s="152"/>
      <c r="AR147" s="124" t="s">
        <v>470</v>
      </c>
      <c r="AS147" s="141" t="s">
        <v>643</v>
      </c>
      <c r="AT147" s="138"/>
      <c r="AU147" s="142" t="s">
        <v>1243</v>
      </c>
      <c r="AV147" s="143" t="s">
        <v>1246</v>
      </c>
      <c r="AW147" s="143" t="s">
        <v>1245</v>
      </c>
    </row>
    <row r="148" spans="1:49" s="124" customFormat="1" x14ac:dyDescent="0.3">
      <c r="A148" s="116"/>
      <c r="B148" s="117"/>
      <c r="C148" s="117"/>
      <c r="D148" s="116"/>
      <c r="E148" s="116"/>
      <c r="F148" s="117"/>
      <c r="G148" s="120"/>
      <c r="H148" s="120"/>
      <c r="I148" s="120"/>
      <c r="J148" s="156">
        <v>43830</v>
      </c>
      <c r="K148" s="161"/>
      <c r="L148" s="146"/>
      <c r="M148" s="132"/>
      <c r="N148" s="158">
        <v>44166</v>
      </c>
      <c r="O148" s="116"/>
      <c r="P148" s="135" t="s">
        <v>596</v>
      </c>
      <c r="Q148" s="116"/>
      <c r="R148" s="57">
        <v>43795</v>
      </c>
      <c r="S148" s="57">
        <v>43886</v>
      </c>
      <c r="T148" s="57" t="s">
        <v>30</v>
      </c>
      <c r="U148" s="34" t="s">
        <v>30</v>
      </c>
      <c r="V148" s="57">
        <v>43796</v>
      </c>
      <c r="W148" s="57">
        <v>43889</v>
      </c>
      <c r="X148" s="34">
        <v>43796</v>
      </c>
      <c r="Y148" s="137">
        <f t="shared" si="75"/>
        <v>44160</v>
      </c>
      <c r="Z148" s="57">
        <f t="shared" si="61"/>
        <v>44067</v>
      </c>
      <c r="AA148" s="57" t="str">
        <f t="shared" si="62"/>
        <v>NC</v>
      </c>
      <c r="AB148" s="57" t="str">
        <f t="shared" si="63"/>
        <v>NC</v>
      </c>
      <c r="AC148" s="57">
        <f t="shared" si="64"/>
        <v>44161</v>
      </c>
      <c r="AD148" s="57">
        <f t="shared" si="65"/>
        <v>44254</v>
      </c>
      <c r="AE148" s="57">
        <f t="shared" si="66"/>
        <v>44526</v>
      </c>
      <c r="AF148" s="138"/>
      <c r="AG148" s="123">
        <f t="shared" ca="1" si="67"/>
        <v>-1678</v>
      </c>
      <c r="AH148" s="123">
        <f t="shared" ca="1" si="68"/>
        <v>-1771</v>
      </c>
      <c r="AI148" s="123" t="str">
        <f t="shared" si="69"/>
        <v>NC</v>
      </c>
      <c r="AJ148" s="123" t="str">
        <f t="shared" si="70"/>
        <v>NC</v>
      </c>
      <c r="AK148" s="123">
        <f t="shared" ca="1" si="71"/>
        <v>-1677</v>
      </c>
      <c r="AL148" s="123">
        <f t="shared" ca="1" si="72"/>
        <v>-1584</v>
      </c>
      <c r="AM148" s="123">
        <f t="shared" ca="1" si="73"/>
        <v>-1312</v>
      </c>
      <c r="AN148" s="138"/>
      <c r="AO148" s="151" t="e">
        <f t="shared" si="74"/>
        <v>#DIV/0!</v>
      </c>
      <c r="AP148" s="138"/>
      <c r="AQ148" s="138"/>
      <c r="AR148" s="138" t="s">
        <v>470</v>
      </c>
      <c r="AS148" s="141" t="s">
        <v>643</v>
      </c>
      <c r="AU148" s="143" t="s">
        <v>1243</v>
      </c>
      <c r="AV148" s="143" t="s">
        <v>1246</v>
      </c>
      <c r="AW148" s="143" t="s">
        <v>1247</v>
      </c>
    </row>
    <row r="149" spans="1:49" s="124" customFormat="1" ht="14.4" customHeight="1" x14ac:dyDescent="0.3">
      <c r="A149" s="116"/>
      <c r="B149" s="117"/>
      <c r="C149" s="117"/>
      <c r="D149" s="116"/>
      <c r="E149" s="116"/>
      <c r="F149" s="117"/>
      <c r="G149" s="120"/>
      <c r="H149" s="120"/>
      <c r="I149" s="120"/>
      <c r="J149" s="156">
        <v>43830</v>
      </c>
      <c r="K149" s="145"/>
      <c r="L149" s="120"/>
      <c r="M149" s="132"/>
      <c r="N149" s="158">
        <v>44075</v>
      </c>
      <c r="O149" s="116"/>
      <c r="P149" s="135" t="s">
        <v>596</v>
      </c>
      <c r="Q149" s="116"/>
      <c r="R149" s="57">
        <v>43796</v>
      </c>
      <c r="S149" s="57" t="s">
        <v>30</v>
      </c>
      <c r="T149" s="57" t="s">
        <v>30</v>
      </c>
      <c r="U149" s="34" t="s">
        <v>30</v>
      </c>
      <c r="V149" s="57"/>
      <c r="W149" s="57"/>
      <c r="X149" s="34"/>
      <c r="Y149" s="137">
        <f t="shared" si="75"/>
        <v>44161</v>
      </c>
      <c r="Z149" s="57" t="str">
        <f t="shared" si="61"/>
        <v>NC</v>
      </c>
      <c r="AA149" s="57" t="str">
        <f t="shared" si="62"/>
        <v>NC</v>
      </c>
      <c r="AB149" s="57" t="str">
        <f t="shared" si="63"/>
        <v>NC</v>
      </c>
      <c r="AC149" s="57" t="str">
        <f t="shared" si="64"/>
        <v>erreur</v>
      </c>
      <c r="AD149" s="57" t="str">
        <f t="shared" si="65"/>
        <v>erreur</v>
      </c>
      <c r="AE149" s="57" t="str">
        <f t="shared" si="66"/>
        <v>erreur</v>
      </c>
      <c r="AF149" s="138"/>
      <c r="AG149" s="123">
        <f t="shared" ca="1" si="67"/>
        <v>-1677</v>
      </c>
      <c r="AH149" s="123" t="str">
        <f t="shared" si="68"/>
        <v>NC</v>
      </c>
      <c r="AI149" s="123" t="str">
        <f t="shared" si="69"/>
        <v>NC</v>
      </c>
      <c r="AJ149" s="123" t="str">
        <f t="shared" si="70"/>
        <v>NC</v>
      </c>
      <c r="AK149" s="123" t="str">
        <f t="shared" si="71"/>
        <v>erreur</v>
      </c>
      <c r="AL149" s="123" t="str">
        <f t="shared" si="72"/>
        <v>erreur</v>
      </c>
      <c r="AM149" s="123" t="str">
        <f t="shared" si="73"/>
        <v>erreur</v>
      </c>
      <c r="AN149" s="138"/>
      <c r="AO149" s="139" t="e">
        <f t="shared" si="74"/>
        <v>#DIV/0!</v>
      </c>
      <c r="AP149" s="138"/>
      <c r="AQ149" s="138"/>
      <c r="AR149" s="138" t="s">
        <v>735</v>
      </c>
      <c r="AS149" s="141" t="s">
        <v>643</v>
      </c>
      <c r="AT149" s="138"/>
      <c r="AU149" s="142" t="s">
        <v>1243</v>
      </c>
      <c r="AV149" s="143" t="s">
        <v>1246</v>
      </c>
      <c r="AW149" s="143" t="s">
        <v>1245</v>
      </c>
    </row>
    <row r="150" spans="1:49" s="124" customFormat="1" ht="14.4" customHeight="1" x14ac:dyDescent="0.3">
      <c r="A150" s="116"/>
      <c r="B150" s="117"/>
      <c r="C150" s="117"/>
      <c r="D150" s="116"/>
      <c r="E150" s="116"/>
      <c r="F150" s="117"/>
      <c r="G150" s="120"/>
      <c r="H150" s="120"/>
      <c r="I150" s="120"/>
      <c r="J150" s="156">
        <v>43830</v>
      </c>
      <c r="K150" s="145"/>
      <c r="L150" s="120"/>
      <c r="M150" s="132"/>
      <c r="N150" s="158">
        <v>43831</v>
      </c>
      <c r="O150" s="116"/>
      <c r="P150" s="135" t="s">
        <v>596</v>
      </c>
      <c r="Q150" s="116"/>
      <c r="R150" s="57">
        <v>43819</v>
      </c>
      <c r="S150" s="57" t="s">
        <v>30</v>
      </c>
      <c r="T150" s="57" t="s">
        <v>30</v>
      </c>
      <c r="U150" s="34" t="s">
        <v>30</v>
      </c>
      <c r="V150" s="57"/>
      <c r="W150" s="57"/>
      <c r="X150" s="34"/>
      <c r="Y150" s="137">
        <f t="shared" si="75"/>
        <v>44184</v>
      </c>
      <c r="Z150" s="57" t="str">
        <f t="shared" si="61"/>
        <v>NC</v>
      </c>
      <c r="AA150" s="57" t="str">
        <f t="shared" si="62"/>
        <v>NC</v>
      </c>
      <c r="AB150" s="57" t="str">
        <f t="shared" si="63"/>
        <v>NC</v>
      </c>
      <c r="AC150" s="57" t="str">
        <f t="shared" si="64"/>
        <v>erreur</v>
      </c>
      <c r="AD150" s="57" t="str">
        <f t="shared" si="65"/>
        <v>erreur</v>
      </c>
      <c r="AE150" s="57" t="str">
        <f t="shared" si="66"/>
        <v>erreur</v>
      </c>
      <c r="AF150" s="138"/>
      <c r="AG150" s="123">
        <f t="shared" ca="1" si="67"/>
        <v>-1654</v>
      </c>
      <c r="AH150" s="123" t="str">
        <f t="shared" si="68"/>
        <v>NC</v>
      </c>
      <c r="AI150" s="123" t="str">
        <f t="shared" si="69"/>
        <v>NC</v>
      </c>
      <c r="AJ150" s="123" t="str">
        <f t="shared" si="70"/>
        <v>NC</v>
      </c>
      <c r="AK150" s="123" t="str">
        <f t="shared" si="71"/>
        <v>erreur</v>
      </c>
      <c r="AL150" s="123" t="str">
        <f t="shared" si="72"/>
        <v>erreur</v>
      </c>
      <c r="AM150" s="123" t="str">
        <f t="shared" si="73"/>
        <v>erreur</v>
      </c>
      <c r="AN150" s="138"/>
      <c r="AO150" s="139" t="e">
        <f t="shared" si="74"/>
        <v>#DIV/0!</v>
      </c>
      <c r="AP150" s="138"/>
      <c r="AQ150" s="138"/>
      <c r="AR150" s="138" t="s">
        <v>735</v>
      </c>
      <c r="AS150" s="141" t="s">
        <v>643</v>
      </c>
      <c r="AT150" s="138"/>
      <c r="AU150" s="142" t="s">
        <v>1243</v>
      </c>
      <c r="AV150" s="143" t="s">
        <v>1246</v>
      </c>
      <c r="AW150" s="143" t="s">
        <v>1245</v>
      </c>
    </row>
    <row r="151" spans="1:49" s="124" customFormat="1" ht="14.4" customHeight="1" x14ac:dyDescent="0.3">
      <c r="A151" s="116"/>
      <c r="B151" s="116"/>
      <c r="C151" s="117"/>
      <c r="D151" s="116"/>
      <c r="E151" s="116"/>
      <c r="F151" s="117"/>
      <c r="G151" s="120"/>
      <c r="H151" s="120"/>
      <c r="I151" s="120"/>
      <c r="J151" s="156">
        <v>43830</v>
      </c>
      <c r="K151" s="145"/>
      <c r="L151" s="120"/>
      <c r="M151" s="132"/>
      <c r="N151" s="158">
        <v>44075</v>
      </c>
      <c r="O151" s="116"/>
      <c r="P151" s="135" t="s">
        <v>596</v>
      </c>
      <c r="Q151" s="116"/>
      <c r="R151" s="57">
        <v>43790</v>
      </c>
      <c r="S151" s="57" t="s">
        <v>30</v>
      </c>
      <c r="T151" s="57" t="s">
        <v>30</v>
      </c>
      <c r="U151" s="34" t="s">
        <v>30</v>
      </c>
      <c r="V151" s="57">
        <v>43795</v>
      </c>
      <c r="W151" s="57">
        <v>43889</v>
      </c>
      <c r="X151" s="34">
        <v>43795</v>
      </c>
      <c r="Y151" s="137">
        <f t="shared" si="75"/>
        <v>44155</v>
      </c>
      <c r="Z151" s="57" t="str">
        <f t="shared" si="61"/>
        <v>NC</v>
      </c>
      <c r="AA151" s="57" t="str">
        <f t="shared" si="62"/>
        <v>NC</v>
      </c>
      <c r="AB151" s="57" t="str">
        <f t="shared" si="63"/>
        <v>NC</v>
      </c>
      <c r="AC151" s="57">
        <f t="shared" si="64"/>
        <v>44160</v>
      </c>
      <c r="AD151" s="57">
        <f t="shared" si="65"/>
        <v>44254</v>
      </c>
      <c r="AE151" s="57">
        <f t="shared" si="66"/>
        <v>44525</v>
      </c>
      <c r="AF151" s="138"/>
      <c r="AG151" s="123">
        <f t="shared" ca="1" si="67"/>
        <v>-1683</v>
      </c>
      <c r="AH151" s="123" t="str">
        <f t="shared" si="68"/>
        <v>NC</v>
      </c>
      <c r="AI151" s="123" t="str">
        <f t="shared" si="69"/>
        <v>NC</v>
      </c>
      <c r="AJ151" s="123" t="str">
        <f t="shared" si="70"/>
        <v>NC</v>
      </c>
      <c r="AK151" s="123">
        <f t="shared" ca="1" si="71"/>
        <v>-1678</v>
      </c>
      <c r="AL151" s="123">
        <f t="shared" ca="1" si="72"/>
        <v>-1584</v>
      </c>
      <c r="AM151" s="123">
        <f t="shared" ca="1" si="73"/>
        <v>-1313</v>
      </c>
      <c r="AN151" s="138"/>
      <c r="AO151" s="139" t="e">
        <f t="shared" si="74"/>
        <v>#DIV/0!</v>
      </c>
      <c r="AP151" s="138"/>
      <c r="AQ151" s="138"/>
      <c r="AR151" s="138" t="s">
        <v>735</v>
      </c>
      <c r="AS151" s="141" t="s">
        <v>643</v>
      </c>
      <c r="AT151" s="138"/>
      <c r="AU151" s="142" t="s">
        <v>1243</v>
      </c>
      <c r="AV151" s="143" t="s">
        <v>1248</v>
      </c>
      <c r="AW151" s="143" t="s">
        <v>1245</v>
      </c>
    </row>
    <row r="152" spans="1:49" s="124" customFormat="1" ht="14.4" customHeight="1" x14ac:dyDescent="0.3">
      <c r="A152" s="121"/>
      <c r="B152" s="116"/>
      <c r="C152" s="121"/>
      <c r="D152" s="123"/>
      <c r="E152" s="123"/>
      <c r="F152" s="117"/>
      <c r="G152" s="120"/>
      <c r="H152" s="120"/>
      <c r="I152" s="120"/>
      <c r="J152" s="144">
        <v>43830</v>
      </c>
      <c r="K152" s="153"/>
      <c r="L152" s="146"/>
      <c r="M152" s="154">
        <v>44866</v>
      </c>
      <c r="N152" s="133">
        <v>44166</v>
      </c>
      <c r="O152" s="148"/>
      <c r="P152" s="149" t="s">
        <v>596</v>
      </c>
      <c r="Q152" s="150">
        <v>879</v>
      </c>
      <c r="R152" s="57">
        <v>43566</v>
      </c>
      <c r="S152" s="116" t="s">
        <v>30</v>
      </c>
      <c r="T152" s="116" t="s">
        <v>30</v>
      </c>
      <c r="U152" s="34" t="s">
        <v>30</v>
      </c>
      <c r="V152" s="57">
        <v>43570</v>
      </c>
      <c r="W152" s="57">
        <v>43889</v>
      </c>
      <c r="X152" s="163">
        <v>43572</v>
      </c>
      <c r="Y152" s="137">
        <f t="shared" si="75"/>
        <v>43931</v>
      </c>
      <c r="Z152" s="57" t="str">
        <f t="shared" si="61"/>
        <v>NC</v>
      </c>
      <c r="AA152" s="57" t="str">
        <f t="shared" si="62"/>
        <v>NC</v>
      </c>
      <c r="AB152" s="57" t="str">
        <f t="shared" si="63"/>
        <v>NC</v>
      </c>
      <c r="AC152" s="57">
        <f t="shared" si="64"/>
        <v>43935</v>
      </c>
      <c r="AD152" s="57">
        <f t="shared" si="65"/>
        <v>44254</v>
      </c>
      <c r="AE152" s="57">
        <f t="shared" si="66"/>
        <v>44302</v>
      </c>
      <c r="AG152" s="123">
        <f t="shared" ca="1" si="67"/>
        <v>-1907</v>
      </c>
      <c r="AH152" s="123" t="str">
        <f t="shared" si="68"/>
        <v>NC</v>
      </c>
      <c r="AI152" s="123" t="str">
        <f t="shared" si="69"/>
        <v>NC</v>
      </c>
      <c r="AJ152" s="123" t="str">
        <f t="shared" si="70"/>
        <v>NC</v>
      </c>
      <c r="AK152" s="123">
        <f t="shared" ca="1" si="71"/>
        <v>-1903</v>
      </c>
      <c r="AL152" s="123">
        <f t="shared" ca="1" si="72"/>
        <v>-1584</v>
      </c>
      <c r="AM152" s="123">
        <f t="shared" ca="1" si="73"/>
        <v>-1536</v>
      </c>
      <c r="AN152" s="138"/>
      <c r="AO152" s="151" t="e">
        <f t="shared" si="74"/>
        <v>#DIV/0!</v>
      </c>
      <c r="AP152" s="152"/>
      <c r="AR152" s="124" t="s">
        <v>470</v>
      </c>
      <c r="AS152" s="141" t="s">
        <v>643</v>
      </c>
      <c r="AU152" s="143" t="s">
        <v>1243</v>
      </c>
      <c r="AV152" s="143" t="s">
        <v>1248</v>
      </c>
      <c r="AW152" s="143" t="s">
        <v>1245</v>
      </c>
    </row>
    <row r="153" spans="1:49" s="124" customFormat="1" ht="14.4" customHeight="1" x14ac:dyDescent="0.3">
      <c r="A153" s="121"/>
      <c r="B153" s="116"/>
      <c r="C153" s="121"/>
      <c r="D153" s="123"/>
      <c r="E153" s="123"/>
      <c r="F153" s="117"/>
      <c r="G153" s="120"/>
      <c r="H153" s="120"/>
      <c r="I153" s="120"/>
      <c r="J153" s="144">
        <v>43830</v>
      </c>
      <c r="K153" s="153"/>
      <c r="L153" s="146"/>
      <c r="M153" s="154">
        <v>44866</v>
      </c>
      <c r="N153" s="133">
        <v>43891</v>
      </c>
      <c r="O153" s="148"/>
      <c r="P153" s="149" t="s">
        <v>596</v>
      </c>
      <c r="Q153" s="150">
        <v>910</v>
      </c>
      <c r="R153" s="57">
        <v>43566</v>
      </c>
      <c r="S153" s="116" t="s">
        <v>30</v>
      </c>
      <c r="T153" s="116" t="s">
        <v>30</v>
      </c>
      <c r="U153" s="34" t="s">
        <v>30</v>
      </c>
      <c r="V153" s="57">
        <v>43570</v>
      </c>
      <c r="W153" s="57">
        <v>43889</v>
      </c>
      <c r="X153" s="163">
        <v>43573</v>
      </c>
      <c r="Y153" s="137">
        <f t="shared" si="75"/>
        <v>43931</v>
      </c>
      <c r="Z153" s="57" t="str">
        <f t="shared" si="61"/>
        <v>NC</v>
      </c>
      <c r="AA153" s="57" t="str">
        <f t="shared" si="62"/>
        <v>NC</v>
      </c>
      <c r="AB153" s="57" t="str">
        <f t="shared" si="63"/>
        <v>NC</v>
      </c>
      <c r="AC153" s="57">
        <f t="shared" si="64"/>
        <v>43935</v>
      </c>
      <c r="AD153" s="57">
        <f t="shared" si="65"/>
        <v>44254</v>
      </c>
      <c r="AE153" s="57">
        <f t="shared" si="66"/>
        <v>44303</v>
      </c>
      <c r="AG153" s="123">
        <f t="shared" ca="1" si="67"/>
        <v>-1907</v>
      </c>
      <c r="AH153" s="123" t="str">
        <f t="shared" si="68"/>
        <v>NC</v>
      </c>
      <c r="AI153" s="123" t="str">
        <f t="shared" si="69"/>
        <v>NC</v>
      </c>
      <c r="AJ153" s="123" t="str">
        <f t="shared" si="70"/>
        <v>NC</v>
      </c>
      <c r="AK153" s="123">
        <f t="shared" ca="1" si="71"/>
        <v>-1903</v>
      </c>
      <c r="AL153" s="123">
        <f t="shared" ca="1" si="72"/>
        <v>-1584</v>
      </c>
      <c r="AM153" s="123">
        <f t="shared" ca="1" si="73"/>
        <v>-1535</v>
      </c>
      <c r="AN153" s="138"/>
      <c r="AO153" s="151" t="e">
        <f t="shared" si="74"/>
        <v>#DIV/0!</v>
      </c>
      <c r="AP153" s="152"/>
      <c r="AR153" s="124" t="s">
        <v>470</v>
      </c>
      <c r="AS153" s="141" t="s">
        <v>643</v>
      </c>
      <c r="AU153" s="143" t="s">
        <v>1243</v>
      </c>
      <c r="AV153" s="143" t="s">
        <v>1248</v>
      </c>
      <c r="AW153" s="143" t="s">
        <v>1245</v>
      </c>
    </row>
    <row r="154" spans="1:49" s="124" customFormat="1" ht="14.4" customHeight="1" x14ac:dyDescent="0.3">
      <c r="A154" s="121"/>
      <c r="B154" s="116"/>
      <c r="C154" s="121"/>
      <c r="D154" s="123"/>
      <c r="E154" s="123"/>
      <c r="F154" s="117"/>
      <c r="G154" s="120"/>
      <c r="H154" s="120"/>
      <c r="I154" s="120"/>
      <c r="J154" s="144">
        <v>43830</v>
      </c>
      <c r="K154" s="153"/>
      <c r="L154" s="146"/>
      <c r="M154" s="154">
        <v>44866</v>
      </c>
      <c r="N154" s="133">
        <v>43891</v>
      </c>
      <c r="O154" s="148"/>
      <c r="P154" s="149" t="s">
        <v>596</v>
      </c>
      <c r="Q154" s="150">
        <v>827</v>
      </c>
      <c r="R154" s="57">
        <v>43566</v>
      </c>
      <c r="S154" s="116" t="s">
        <v>30</v>
      </c>
      <c r="T154" s="116" t="s">
        <v>30</v>
      </c>
      <c r="U154" s="34" t="s">
        <v>30</v>
      </c>
      <c r="V154" s="57">
        <v>43570</v>
      </c>
      <c r="W154" s="57">
        <v>43889</v>
      </c>
      <c r="X154" s="166">
        <v>43572</v>
      </c>
      <c r="Y154" s="137">
        <f t="shared" si="75"/>
        <v>43931</v>
      </c>
      <c r="Z154" s="57" t="str">
        <f t="shared" si="61"/>
        <v>NC</v>
      </c>
      <c r="AA154" s="57" t="str">
        <f t="shared" si="62"/>
        <v>NC</v>
      </c>
      <c r="AB154" s="57" t="str">
        <f t="shared" si="63"/>
        <v>NC</v>
      </c>
      <c r="AC154" s="57">
        <f t="shared" si="64"/>
        <v>43935</v>
      </c>
      <c r="AD154" s="57">
        <f t="shared" si="65"/>
        <v>44254</v>
      </c>
      <c r="AE154" s="57">
        <f t="shared" si="66"/>
        <v>44302</v>
      </c>
      <c r="AG154" s="123">
        <f t="shared" ca="1" si="67"/>
        <v>-1907</v>
      </c>
      <c r="AH154" s="123" t="str">
        <f t="shared" si="68"/>
        <v>NC</v>
      </c>
      <c r="AI154" s="123" t="str">
        <f t="shared" si="69"/>
        <v>NC</v>
      </c>
      <c r="AJ154" s="123" t="str">
        <f t="shared" si="70"/>
        <v>NC</v>
      </c>
      <c r="AK154" s="123">
        <f t="shared" ca="1" si="71"/>
        <v>-1903</v>
      </c>
      <c r="AL154" s="123">
        <f t="shared" ca="1" si="72"/>
        <v>-1584</v>
      </c>
      <c r="AM154" s="123">
        <f t="shared" ca="1" si="73"/>
        <v>-1536</v>
      </c>
      <c r="AN154" s="138"/>
      <c r="AO154" s="151" t="e">
        <f t="shared" si="74"/>
        <v>#DIV/0!</v>
      </c>
      <c r="AP154" s="152"/>
      <c r="AR154" s="124" t="s">
        <v>470</v>
      </c>
      <c r="AS154" s="141" t="s">
        <v>643</v>
      </c>
      <c r="AU154" s="143" t="s">
        <v>1243</v>
      </c>
      <c r="AV154" s="143" t="s">
        <v>1248</v>
      </c>
      <c r="AW154" s="143" t="s">
        <v>1245</v>
      </c>
    </row>
    <row r="155" spans="1:49" s="124" customFormat="1" ht="14.4" customHeight="1" x14ac:dyDescent="0.3">
      <c r="A155" s="121"/>
      <c r="B155" s="117"/>
      <c r="C155" s="121"/>
      <c r="D155" s="123"/>
      <c r="E155" s="123"/>
      <c r="F155" s="117"/>
      <c r="G155" s="99"/>
      <c r="H155" s="99"/>
      <c r="I155" s="99"/>
      <c r="J155" s="144">
        <v>43830</v>
      </c>
      <c r="K155" s="153"/>
      <c r="L155" s="146"/>
      <c r="M155" s="147" t="s">
        <v>609</v>
      </c>
      <c r="N155" s="133">
        <v>43891</v>
      </c>
      <c r="O155" s="148"/>
      <c r="P155" s="149" t="s">
        <v>596</v>
      </c>
      <c r="Q155" s="150"/>
      <c r="R155" s="57">
        <v>43698</v>
      </c>
      <c r="S155" s="57">
        <v>43860</v>
      </c>
      <c r="T155" s="57" t="s">
        <v>30</v>
      </c>
      <c r="U155" s="34" t="s">
        <v>30</v>
      </c>
      <c r="V155" s="57">
        <v>43860</v>
      </c>
      <c r="W155" s="57">
        <v>43889</v>
      </c>
      <c r="X155" s="163">
        <v>43444</v>
      </c>
      <c r="Y155" s="137">
        <f t="shared" si="75"/>
        <v>44063</v>
      </c>
      <c r="Z155" s="57">
        <f t="shared" si="61"/>
        <v>44041</v>
      </c>
      <c r="AA155" s="57" t="str">
        <f t="shared" si="62"/>
        <v>NC</v>
      </c>
      <c r="AB155" s="57" t="str">
        <f t="shared" si="63"/>
        <v>NC</v>
      </c>
      <c r="AC155" s="57">
        <f t="shared" si="64"/>
        <v>44225</v>
      </c>
      <c r="AD155" s="57">
        <f t="shared" si="65"/>
        <v>44254</v>
      </c>
      <c r="AE155" s="57">
        <f t="shared" si="66"/>
        <v>44174</v>
      </c>
      <c r="AG155" s="123">
        <f t="shared" ca="1" si="67"/>
        <v>-1775</v>
      </c>
      <c r="AH155" s="123">
        <f t="shared" ca="1" si="68"/>
        <v>-1797</v>
      </c>
      <c r="AI155" s="123" t="str">
        <f t="shared" si="69"/>
        <v>NC</v>
      </c>
      <c r="AJ155" s="123" t="str">
        <f t="shared" si="70"/>
        <v>NC</v>
      </c>
      <c r="AK155" s="123">
        <f t="shared" ca="1" si="71"/>
        <v>-1613</v>
      </c>
      <c r="AL155" s="123">
        <f t="shared" ca="1" si="72"/>
        <v>-1584</v>
      </c>
      <c r="AM155" s="123">
        <f t="shared" ca="1" si="73"/>
        <v>-1664</v>
      </c>
      <c r="AN155" s="138"/>
      <c r="AO155" s="151" t="e">
        <f t="shared" si="74"/>
        <v>#DIV/0!</v>
      </c>
      <c r="AP155" s="152"/>
      <c r="AR155" s="124" t="s">
        <v>470</v>
      </c>
      <c r="AS155" s="141" t="s">
        <v>643</v>
      </c>
      <c r="AU155" s="143" t="s">
        <v>1243</v>
      </c>
      <c r="AV155" s="143" t="s">
        <v>1249</v>
      </c>
      <c r="AW155" s="143" t="s">
        <v>1247</v>
      </c>
    </row>
    <row r="156" spans="1:49" s="124" customFormat="1" ht="14.4" customHeight="1" x14ac:dyDescent="0.3">
      <c r="A156" s="26"/>
      <c r="B156" s="26"/>
      <c r="C156" s="121"/>
      <c r="D156" s="116"/>
      <c r="E156" s="116"/>
      <c r="F156" s="117"/>
      <c r="G156" s="120"/>
      <c r="H156" s="120"/>
      <c r="I156" s="120"/>
      <c r="J156" s="144">
        <v>43830</v>
      </c>
      <c r="K156" s="130"/>
      <c r="L156" s="131"/>
      <c r="M156" s="147" t="s">
        <v>609</v>
      </c>
      <c r="N156" s="133">
        <v>43952</v>
      </c>
      <c r="O156" s="134"/>
      <c r="P156" s="149" t="s">
        <v>596</v>
      </c>
      <c r="Q156" s="136">
        <v>4553</v>
      </c>
      <c r="R156" s="57">
        <v>43801</v>
      </c>
      <c r="S156" s="116" t="s">
        <v>30</v>
      </c>
      <c r="T156" s="57" t="s">
        <v>30</v>
      </c>
      <c r="U156" s="34" t="s">
        <v>30</v>
      </c>
      <c r="V156" s="57">
        <v>43804</v>
      </c>
      <c r="W156" s="57">
        <v>43889</v>
      </c>
      <c r="X156" s="57">
        <v>43804</v>
      </c>
      <c r="Y156" s="137">
        <f t="shared" si="75"/>
        <v>44166</v>
      </c>
      <c r="Z156" s="57" t="str">
        <f t="shared" si="61"/>
        <v>NC</v>
      </c>
      <c r="AA156" s="57" t="str">
        <f t="shared" si="62"/>
        <v>NC</v>
      </c>
      <c r="AB156" s="57" t="str">
        <f t="shared" si="63"/>
        <v>NC</v>
      </c>
      <c r="AC156" s="57">
        <f t="shared" si="64"/>
        <v>44169</v>
      </c>
      <c r="AD156" s="57">
        <f t="shared" si="65"/>
        <v>44254</v>
      </c>
      <c r="AE156" s="57">
        <f t="shared" si="66"/>
        <v>44534</v>
      </c>
      <c r="AG156" s="123">
        <f t="shared" ca="1" si="67"/>
        <v>-1672</v>
      </c>
      <c r="AH156" s="123" t="str">
        <f t="shared" si="68"/>
        <v>NC</v>
      </c>
      <c r="AI156" s="123" t="str">
        <f t="shared" si="69"/>
        <v>NC</v>
      </c>
      <c r="AJ156" s="123" t="str">
        <f t="shared" si="70"/>
        <v>NC</v>
      </c>
      <c r="AK156" s="123">
        <f t="shared" ca="1" si="71"/>
        <v>-1669</v>
      </c>
      <c r="AL156" s="123">
        <f t="shared" ca="1" si="72"/>
        <v>-1584</v>
      </c>
      <c r="AM156" s="123">
        <f t="shared" ca="1" si="73"/>
        <v>-1304</v>
      </c>
      <c r="AN156" s="138"/>
      <c r="AO156" s="151" t="e">
        <f t="shared" si="74"/>
        <v>#DIV/0!</v>
      </c>
      <c r="AP156" s="140"/>
      <c r="AR156" s="124" t="s">
        <v>470</v>
      </c>
      <c r="AS156" s="141" t="s">
        <v>643</v>
      </c>
      <c r="AU156" s="143" t="s">
        <v>1243</v>
      </c>
      <c r="AV156" s="143" t="s">
        <v>1246</v>
      </c>
      <c r="AW156" s="143" t="s">
        <v>1245</v>
      </c>
    </row>
    <row r="157" spans="1:49" s="124" customFormat="1" ht="14.4" customHeight="1" x14ac:dyDescent="0.3">
      <c r="A157" s="116"/>
      <c r="B157" s="117"/>
      <c r="C157" s="117"/>
      <c r="D157" s="116"/>
      <c r="E157" s="116"/>
      <c r="F157" s="117"/>
      <c r="G157" s="120"/>
      <c r="H157" s="120"/>
      <c r="I157" s="120"/>
      <c r="J157" s="156">
        <v>43830</v>
      </c>
      <c r="K157" s="145"/>
      <c r="L157" s="120"/>
      <c r="M157" s="132"/>
      <c r="N157" s="158">
        <v>43831</v>
      </c>
      <c r="O157" s="116"/>
      <c r="P157" s="135" t="s">
        <v>596</v>
      </c>
      <c r="Q157" s="116"/>
      <c r="R157" s="57"/>
      <c r="S157" s="57" t="s">
        <v>30</v>
      </c>
      <c r="T157" s="57" t="s">
        <v>30</v>
      </c>
      <c r="U157" s="34" t="s">
        <v>30</v>
      </c>
      <c r="V157" s="57"/>
      <c r="W157" s="57"/>
      <c r="X157" s="34"/>
      <c r="Y157" s="137" t="str">
        <f t="shared" si="75"/>
        <v>erreur</v>
      </c>
      <c r="Z157" s="57" t="str">
        <f t="shared" si="61"/>
        <v>NC</v>
      </c>
      <c r="AA157" s="57" t="str">
        <f t="shared" si="62"/>
        <v>NC</v>
      </c>
      <c r="AB157" s="57" t="str">
        <f t="shared" si="63"/>
        <v>NC</v>
      </c>
      <c r="AC157" s="57" t="str">
        <f t="shared" si="64"/>
        <v>erreur</v>
      </c>
      <c r="AD157" s="57" t="str">
        <f t="shared" si="65"/>
        <v>erreur</v>
      </c>
      <c r="AE157" s="57" t="str">
        <f t="shared" si="66"/>
        <v>erreur</v>
      </c>
      <c r="AF157" s="138"/>
      <c r="AG157" s="123" t="str">
        <f t="shared" si="67"/>
        <v>erreur</v>
      </c>
      <c r="AH157" s="123" t="str">
        <f t="shared" si="68"/>
        <v>NC</v>
      </c>
      <c r="AI157" s="123" t="str">
        <f t="shared" si="69"/>
        <v>NC</v>
      </c>
      <c r="AJ157" s="123" t="str">
        <f t="shared" si="70"/>
        <v>NC</v>
      </c>
      <c r="AK157" s="123" t="str">
        <f t="shared" si="71"/>
        <v>erreur</v>
      </c>
      <c r="AL157" s="123" t="str">
        <f t="shared" si="72"/>
        <v>erreur</v>
      </c>
      <c r="AM157" s="123" t="str">
        <f t="shared" si="73"/>
        <v>erreur</v>
      </c>
      <c r="AN157" s="138"/>
      <c r="AO157" s="139" t="e">
        <f t="shared" si="74"/>
        <v>#DIV/0!</v>
      </c>
      <c r="AP157" s="138"/>
      <c r="AQ157" s="138"/>
      <c r="AR157" s="138" t="s">
        <v>735</v>
      </c>
      <c r="AS157" s="141" t="s">
        <v>643</v>
      </c>
      <c r="AT157" s="138"/>
      <c r="AU157" s="142" t="s">
        <v>1243</v>
      </c>
      <c r="AV157" s="143" t="s">
        <v>1246</v>
      </c>
      <c r="AW157" s="143" t="s">
        <v>1245</v>
      </c>
    </row>
    <row r="158" spans="1:49" s="138" customFormat="1" ht="14.4" customHeight="1" x14ac:dyDescent="0.3">
      <c r="A158" s="125"/>
      <c r="B158" s="117"/>
      <c r="C158" s="121"/>
      <c r="D158" s="116"/>
      <c r="E158" s="116"/>
      <c r="F158" s="117"/>
      <c r="G158" s="120"/>
      <c r="H158" s="120"/>
      <c r="I158" s="120"/>
      <c r="J158" s="156">
        <v>43830</v>
      </c>
      <c r="K158" s="153"/>
      <c r="L158" s="146"/>
      <c r="M158" s="154">
        <v>43497</v>
      </c>
      <c r="N158" s="133">
        <v>43862</v>
      </c>
      <c r="O158" s="148"/>
      <c r="P158" s="149" t="s">
        <v>596</v>
      </c>
      <c r="Q158" s="150">
        <v>3960</v>
      </c>
      <c r="R158" s="57">
        <v>43801</v>
      </c>
      <c r="S158" s="57" t="s">
        <v>30</v>
      </c>
      <c r="T158" s="57" t="s">
        <v>30</v>
      </c>
      <c r="U158" s="34" t="s">
        <v>30</v>
      </c>
      <c r="V158" s="57">
        <v>43804</v>
      </c>
      <c r="W158" s="57">
        <v>43889</v>
      </c>
      <c r="X158" s="34">
        <v>43804</v>
      </c>
      <c r="Y158" s="137">
        <f t="shared" si="75"/>
        <v>44166</v>
      </c>
      <c r="Z158" s="57" t="str">
        <f t="shared" si="61"/>
        <v>NC</v>
      </c>
      <c r="AA158" s="57" t="str">
        <f t="shared" si="62"/>
        <v>NC</v>
      </c>
      <c r="AB158" s="57" t="str">
        <f t="shared" si="63"/>
        <v>NC</v>
      </c>
      <c r="AC158" s="57">
        <f t="shared" si="64"/>
        <v>44169</v>
      </c>
      <c r="AD158" s="57">
        <f t="shared" si="65"/>
        <v>44254</v>
      </c>
      <c r="AE158" s="57">
        <f t="shared" si="66"/>
        <v>44534</v>
      </c>
      <c r="AF158" s="124"/>
      <c r="AG158" s="123">
        <f t="shared" ca="1" si="67"/>
        <v>-1672</v>
      </c>
      <c r="AH158" s="123" t="str">
        <f t="shared" si="68"/>
        <v>NC</v>
      </c>
      <c r="AI158" s="123" t="str">
        <f t="shared" si="69"/>
        <v>NC</v>
      </c>
      <c r="AJ158" s="123" t="str">
        <f t="shared" si="70"/>
        <v>NC</v>
      </c>
      <c r="AK158" s="123">
        <f t="shared" ca="1" si="71"/>
        <v>-1669</v>
      </c>
      <c r="AL158" s="123">
        <f t="shared" ca="1" si="72"/>
        <v>-1584</v>
      </c>
      <c r="AM158" s="123">
        <f t="shared" ca="1" si="73"/>
        <v>-1304</v>
      </c>
      <c r="AO158" s="151" t="e">
        <f t="shared" si="74"/>
        <v>#DIV/0!</v>
      </c>
      <c r="AP158" s="152"/>
      <c r="AQ158" s="124"/>
      <c r="AR158" s="124" t="s">
        <v>470</v>
      </c>
      <c r="AS158" s="141" t="s">
        <v>643</v>
      </c>
      <c r="AT158" s="124"/>
      <c r="AU158" s="143" t="s">
        <v>1243</v>
      </c>
      <c r="AV158" s="143" t="s">
        <v>1246</v>
      </c>
      <c r="AW158" s="143" t="s">
        <v>1245</v>
      </c>
    </row>
    <row r="159" spans="1:49" s="138" customFormat="1" ht="14.4" customHeight="1" x14ac:dyDescent="0.3">
      <c r="A159" s="117"/>
      <c r="B159" s="117"/>
      <c r="C159" s="121"/>
      <c r="D159" s="123"/>
      <c r="E159" s="123"/>
      <c r="F159" s="117"/>
      <c r="G159" s="120"/>
      <c r="H159" s="120"/>
      <c r="I159" s="120"/>
      <c r="J159" s="156">
        <v>43830</v>
      </c>
      <c r="K159" s="153"/>
      <c r="L159" s="146"/>
      <c r="M159" s="154">
        <v>43617</v>
      </c>
      <c r="N159" s="133">
        <v>43952</v>
      </c>
      <c r="O159" s="148"/>
      <c r="P159" s="149" t="s">
        <v>596</v>
      </c>
      <c r="Q159" s="150">
        <v>5373</v>
      </c>
      <c r="R159" s="57">
        <v>43858</v>
      </c>
      <c r="S159" s="57">
        <v>43818</v>
      </c>
      <c r="T159" s="57" t="s">
        <v>30</v>
      </c>
      <c r="U159" s="34" t="s">
        <v>30</v>
      </c>
      <c r="V159" s="57">
        <v>43860</v>
      </c>
      <c r="W159" s="57">
        <v>43889</v>
      </c>
      <c r="X159" s="163">
        <v>43503</v>
      </c>
      <c r="Y159" s="137">
        <f t="shared" si="75"/>
        <v>44223</v>
      </c>
      <c r="Z159" s="57">
        <f t="shared" si="61"/>
        <v>43999</v>
      </c>
      <c r="AA159" s="57" t="str">
        <f t="shared" si="62"/>
        <v>NC</v>
      </c>
      <c r="AB159" s="57" t="str">
        <f t="shared" si="63"/>
        <v>NC</v>
      </c>
      <c r="AC159" s="57">
        <f t="shared" si="64"/>
        <v>44225</v>
      </c>
      <c r="AD159" s="57">
        <f t="shared" si="65"/>
        <v>44254</v>
      </c>
      <c r="AE159" s="57">
        <f t="shared" si="66"/>
        <v>44233</v>
      </c>
      <c r="AF159" s="124"/>
      <c r="AG159" s="123">
        <f t="shared" ca="1" si="67"/>
        <v>-1615</v>
      </c>
      <c r="AH159" s="123">
        <f t="shared" ca="1" si="68"/>
        <v>-1839</v>
      </c>
      <c r="AI159" s="123" t="str">
        <f t="shared" si="69"/>
        <v>NC</v>
      </c>
      <c r="AJ159" s="123" t="str">
        <f t="shared" si="70"/>
        <v>NC</v>
      </c>
      <c r="AK159" s="123">
        <f t="shared" ca="1" si="71"/>
        <v>-1613</v>
      </c>
      <c r="AL159" s="123">
        <f t="shared" ca="1" si="72"/>
        <v>-1584</v>
      </c>
      <c r="AM159" s="123">
        <f t="shared" ca="1" si="73"/>
        <v>-1605</v>
      </c>
      <c r="AO159" s="151" t="e">
        <f t="shared" si="74"/>
        <v>#DIV/0!</v>
      </c>
      <c r="AP159" s="152"/>
      <c r="AQ159" s="124" t="s">
        <v>395</v>
      </c>
      <c r="AR159" s="124" t="s">
        <v>470</v>
      </c>
      <c r="AS159" s="141" t="s">
        <v>643</v>
      </c>
      <c r="AT159" s="124"/>
      <c r="AU159" s="143" t="s">
        <v>1243</v>
      </c>
      <c r="AV159" s="143" t="s">
        <v>1246</v>
      </c>
      <c r="AW159" s="143" t="s">
        <v>1247</v>
      </c>
    </row>
    <row r="160" spans="1:49" s="138" customFormat="1" ht="14.4" customHeight="1" x14ac:dyDescent="0.3">
      <c r="A160" s="121"/>
      <c r="B160" s="116"/>
      <c r="C160" s="121"/>
      <c r="D160" s="123"/>
      <c r="E160" s="123"/>
      <c r="F160" s="117"/>
      <c r="G160" s="120"/>
      <c r="H160" s="120"/>
      <c r="I160" s="120"/>
      <c r="J160" s="144">
        <v>43830</v>
      </c>
      <c r="K160" s="145"/>
      <c r="L160" s="146"/>
      <c r="M160" s="154">
        <v>44774</v>
      </c>
      <c r="N160" s="133">
        <v>43952</v>
      </c>
      <c r="O160" s="148"/>
      <c r="P160" s="149" t="s">
        <v>596</v>
      </c>
      <c r="Q160" s="150">
        <v>113</v>
      </c>
      <c r="R160" s="57">
        <v>43811</v>
      </c>
      <c r="S160" s="116" t="s">
        <v>30</v>
      </c>
      <c r="T160" s="57" t="s">
        <v>30</v>
      </c>
      <c r="U160" s="34" t="s">
        <v>30</v>
      </c>
      <c r="V160" s="57">
        <v>43860</v>
      </c>
      <c r="W160" s="57">
        <v>43889</v>
      </c>
      <c r="X160" s="163">
        <v>43458</v>
      </c>
      <c r="Y160" s="137">
        <f t="shared" si="75"/>
        <v>44176</v>
      </c>
      <c r="Z160" s="57" t="str">
        <f t="shared" si="61"/>
        <v>NC</v>
      </c>
      <c r="AA160" s="57" t="str">
        <f t="shared" si="62"/>
        <v>NC</v>
      </c>
      <c r="AB160" s="57" t="str">
        <f t="shared" si="63"/>
        <v>NC</v>
      </c>
      <c r="AC160" s="57">
        <f t="shared" si="64"/>
        <v>44225</v>
      </c>
      <c r="AD160" s="57">
        <f t="shared" si="65"/>
        <v>44254</v>
      </c>
      <c r="AE160" s="57">
        <f t="shared" si="66"/>
        <v>44188</v>
      </c>
      <c r="AF160" s="124"/>
      <c r="AG160" s="123">
        <f t="shared" ca="1" si="67"/>
        <v>-1662</v>
      </c>
      <c r="AH160" s="123" t="str">
        <f t="shared" si="68"/>
        <v>NC</v>
      </c>
      <c r="AI160" s="123" t="str">
        <f t="shared" si="69"/>
        <v>NC</v>
      </c>
      <c r="AJ160" s="123" t="str">
        <f t="shared" si="70"/>
        <v>NC</v>
      </c>
      <c r="AK160" s="123">
        <f t="shared" ca="1" si="71"/>
        <v>-1613</v>
      </c>
      <c r="AL160" s="123">
        <f t="shared" ca="1" si="72"/>
        <v>-1584</v>
      </c>
      <c r="AM160" s="123">
        <f t="shared" ca="1" si="73"/>
        <v>-1650</v>
      </c>
      <c r="AO160" s="151" t="e">
        <f t="shared" si="74"/>
        <v>#DIV/0!</v>
      </c>
      <c r="AP160" s="152"/>
      <c r="AQ160" s="124"/>
      <c r="AR160" s="124" t="s">
        <v>470</v>
      </c>
      <c r="AS160" s="141" t="s">
        <v>643</v>
      </c>
      <c r="AT160" s="124"/>
      <c r="AU160" s="143" t="s">
        <v>1243</v>
      </c>
      <c r="AV160" s="143" t="s">
        <v>1248</v>
      </c>
      <c r="AW160" s="143" t="s">
        <v>1245</v>
      </c>
    </row>
    <row r="161" spans="1:49" s="138" customFormat="1" ht="14.4" customHeight="1" x14ac:dyDescent="0.3">
      <c r="A161" s="121"/>
      <c r="B161" s="116"/>
      <c r="C161" s="121"/>
      <c r="D161" s="123"/>
      <c r="E161" s="123"/>
      <c r="F161" s="117"/>
      <c r="G161" s="120"/>
      <c r="H161" s="120"/>
      <c r="I161" s="120"/>
      <c r="J161" s="144">
        <v>43830</v>
      </c>
      <c r="K161" s="145"/>
      <c r="L161" s="146"/>
      <c r="M161" s="154">
        <v>44774</v>
      </c>
      <c r="N161" s="133">
        <v>43952</v>
      </c>
      <c r="O161" s="148"/>
      <c r="P161" s="149" t="s">
        <v>596</v>
      </c>
      <c r="Q161" s="150">
        <v>103</v>
      </c>
      <c r="R161" s="57">
        <v>43811</v>
      </c>
      <c r="S161" s="116" t="s">
        <v>30</v>
      </c>
      <c r="T161" s="57" t="s">
        <v>30</v>
      </c>
      <c r="U161" s="34" t="s">
        <v>30</v>
      </c>
      <c r="V161" s="57">
        <v>43836</v>
      </c>
      <c r="W161" s="57">
        <v>43889</v>
      </c>
      <c r="X161" s="163">
        <v>43458</v>
      </c>
      <c r="Y161" s="137">
        <f t="shared" si="75"/>
        <v>44176</v>
      </c>
      <c r="Z161" s="57" t="str">
        <f t="shared" si="61"/>
        <v>NC</v>
      </c>
      <c r="AA161" s="57" t="str">
        <f t="shared" si="62"/>
        <v>NC</v>
      </c>
      <c r="AB161" s="57" t="str">
        <f t="shared" si="63"/>
        <v>NC</v>
      </c>
      <c r="AC161" s="57">
        <f t="shared" si="64"/>
        <v>44201</v>
      </c>
      <c r="AD161" s="57">
        <f t="shared" si="65"/>
        <v>44254</v>
      </c>
      <c r="AE161" s="57">
        <f t="shared" si="66"/>
        <v>44188</v>
      </c>
      <c r="AF161" s="124"/>
      <c r="AG161" s="123">
        <f t="shared" ca="1" si="67"/>
        <v>-1662</v>
      </c>
      <c r="AH161" s="123" t="str">
        <f t="shared" si="68"/>
        <v>NC</v>
      </c>
      <c r="AI161" s="123" t="str">
        <f t="shared" si="69"/>
        <v>NC</v>
      </c>
      <c r="AJ161" s="123" t="str">
        <f t="shared" si="70"/>
        <v>NC</v>
      </c>
      <c r="AK161" s="123">
        <f t="shared" ca="1" si="71"/>
        <v>-1637</v>
      </c>
      <c r="AL161" s="123">
        <f t="shared" ca="1" si="72"/>
        <v>-1584</v>
      </c>
      <c r="AM161" s="123">
        <f t="shared" ca="1" si="73"/>
        <v>-1650</v>
      </c>
      <c r="AO161" s="151" t="e">
        <f t="shared" si="74"/>
        <v>#DIV/0!</v>
      </c>
      <c r="AP161" s="152"/>
      <c r="AQ161" s="124"/>
      <c r="AR161" s="124" t="s">
        <v>470</v>
      </c>
      <c r="AS161" s="141" t="s">
        <v>643</v>
      </c>
      <c r="AT161" s="124"/>
      <c r="AU161" s="143" t="s">
        <v>1243</v>
      </c>
      <c r="AV161" s="143" t="s">
        <v>1248</v>
      </c>
      <c r="AW161" s="143" t="s">
        <v>1245</v>
      </c>
    </row>
    <row r="162" spans="1:49" s="124" customFormat="1" ht="14.4" customHeight="1" x14ac:dyDescent="0.3">
      <c r="A162" s="121"/>
      <c r="B162" s="116"/>
      <c r="C162" s="121"/>
      <c r="D162" s="123"/>
      <c r="E162" s="123"/>
      <c r="F162" s="117"/>
      <c r="G162" s="120"/>
      <c r="H162" s="120"/>
      <c r="I162" s="120"/>
      <c r="J162" s="144">
        <v>43830</v>
      </c>
      <c r="K162" s="145"/>
      <c r="L162" s="146"/>
      <c r="M162" s="154">
        <v>44774</v>
      </c>
      <c r="N162" s="133">
        <v>43952</v>
      </c>
      <c r="O162" s="148"/>
      <c r="P162" s="149" t="s">
        <v>596</v>
      </c>
      <c r="Q162" s="150">
        <v>121</v>
      </c>
      <c r="R162" s="57">
        <v>43811</v>
      </c>
      <c r="S162" s="116" t="s">
        <v>30</v>
      </c>
      <c r="T162" s="57" t="s">
        <v>30</v>
      </c>
      <c r="U162" s="34" t="s">
        <v>30</v>
      </c>
      <c r="V162" s="57">
        <v>43836</v>
      </c>
      <c r="W162" s="57">
        <v>43889</v>
      </c>
      <c r="X162" s="163">
        <v>43458</v>
      </c>
      <c r="Y162" s="137">
        <f t="shared" si="75"/>
        <v>44176</v>
      </c>
      <c r="Z162" s="57" t="str">
        <f t="shared" si="61"/>
        <v>NC</v>
      </c>
      <c r="AA162" s="57" t="str">
        <f t="shared" si="62"/>
        <v>NC</v>
      </c>
      <c r="AB162" s="57" t="str">
        <f t="shared" si="63"/>
        <v>NC</v>
      </c>
      <c r="AC162" s="57">
        <f t="shared" si="64"/>
        <v>44201</v>
      </c>
      <c r="AD162" s="57">
        <f t="shared" si="65"/>
        <v>44254</v>
      </c>
      <c r="AE162" s="57">
        <f t="shared" si="66"/>
        <v>44188</v>
      </c>
      <c r="AG162" s="123">
        <f t="shared" ca="1" si="67"/>
        <v>-1662</v>
      </c>
      <c r="AH162" s="123" t="str">
        <f t="shared" si="68"/>
        <v>NC</v>
      </c>
      <c r="AI162" s="123" t="str">
        <f t="shared" si="69"/>
        <v>NC</v>
      </c>
      <c r="AJ162" s="123" t="str">
        <f t="shared" si="70"/>
        <v>NC</v>
      </c>
      <c r="AK162" s="123">
        <f t="shared" ca="1" si="71"/>
        <v>-1637</v>
      </c>
      <c r="AL162" s="123">
        <f t="shared" ca="1" si="72"/>
        <v>-1584</v>
      </c>
      <c r="AM162" s="123">
        <f t="shared" ca="1" si="73"/>
        <v>-1650</v>
      </c>
      <c r="AN162" s="138"/>
      <c r="AO162" s="151" t="e">
        <f t="shared" si="74"/>
        <v>#DIV/0!</v>
      </c>
      <c r="AP162" s="152"/>
      <c r="AR162" s="124" t="s">
        <v>470</v>
      </c>
      <c r="AS162" s="141" t="s">
        <v>643</v>
      </c>
      <c r="AU162" s="143" t="s">
        <v>1243</v>
      </c>
      <c r="AV162" s="143" t="s">
        <v>1248</v>
      </c>
      <c r="AW162" s="143" t="s">
        <v>1245</v>
      </c>
    </row>
    <row r="163" spans="1:49" s="124" customFormat="1" ht="14.4" customHeight="1" x14ac:dyDescent="0.3">
      <c r="A163" s="121"/>
      <c r="B163" s="116"/>
      <c r="C163" s="121"/>
      <c r="D163" s="123"/>
      <c r="E163" s="123"/>
      <c r="F163" s="117"/>
      <c r="G163" s="167"/>
      <c r="H163" s="167"/>
      <c r="I163" s="167"/>
      <c r="J163" s="144">
        <v>43830</v>
      </c>
      <c r="K163" s="145"/>
      <c r="L163" s="146"/>
      <c r="M163" s="154">
        <v>44774</v>
      </c>
      <c r="N163" s="133">
        <v>43952</v>
      </c>
      <c r="O163" s="148"/>
      <c r="P163" s="149" t="s">
        <v>596</v>
      </c>
      <c r="Q163" s="150">
        <v>66</v>
      </c>
      <c r="R163" s="57">
        <v>43811</v>
      </c>
      <c r="S163" s="116" t="s">
        <v>30</v>
      </c>
      <c r="T163" s="57" t="s">
        <v>30</v>
      </c>
      <c r="U163" s="57" t="s">
        <v>30</v>
      </c>
      <c r="V163" s="57">
        <v>43836</v>
      </c>
      <c r="W163" s="57">
        <v>43889</v>
      </c>
      <c r="X163" s="163">
        <v>43458</v>
      </c>
      <c r="Y163" s="137">
        <f t="shared" si="75"/>
        <v>44176</v>
      </c>
      <c r="Z163" s="57" t="str">
        <f t="shared" si="61"/>
        <v>NC</v>
      </c>
      <c r="AA163" s="57" t="str">
        <f t="shared" si="62"/>
        <v>NC</v>
      </c>
      <c r="AB163" s="57" t="str">
        <f t="shared" si="63"/>
        <v>NC</v>
      </c>
      <c r="AC163" s="57">
        <f t="shared" si="64"/>
        <v>44201</v>
      </c>
      <c r="AD163" s="57">
        <f t="shared" si="65"/>
        <v>44254</v>
      </c>
      <c r="AE163" s="57">
        <f t="shared" si="66"/>
        <v>44188</v>
      </c>
      <c r="AG163" s="123">
        <f t="shared" ca="1" si="67"/>
        <v>-1662</v>
      </c>
      <c r="AH163" s="123" t="str">
        <f t="shared" si="68"/>
        <v>NC</v>
      </c>
      <c r="AI163" s="123" t="str">
        <f t="shared" si="69"/>
        <v>NC</v>
      </c>
      <c r="AJ163" s="123" t="str">
        <f t="shared" si="70"/>
        <v>NC</v>
      </c>
      <c r="AK163" s="123">
        <f t="shared" ca="1" si="71"/>
        <v>-1637</v>
      </c>
      <c r="AL163" s="123">
        <f t="shared" ca="1" si="72"/>
        <v>-1584</v>
      </c>
      <c r="AM163" s="123">
        <f t="shared" ca="1" si="73"/>
        <v>-1650</v>
      </c>
      <c r="AN163" s="138"/>
      <c r="AO163" s="151" t="e">
        <f t="shared" si="74"/>
        <v>#DIV/0!</v>
      </c>
      <c r="AP163" s="152"/>
      <c r="AR163" s="124" t="s">
        <v>470</v>
      </c>
      <c r="AS163" s="141" t="s">
        <v>643</v>
      </c>
      <c r="AU163" s="143" t="s">
        <v>1243</v>
      </c>
      <c r="AV163" s="143" t="s">
        <v>1248</v>
      </c>
      <c r="AW163" s="143" t="s">
        <v>1245</v>
      </c>
    </row>
    <row r="164" spans="1:49" s="160" customFormat="1" ht="14.4" customHeight="1" x14ac:dyDescent="0.3">
      <c r="A164" s="121"/>
      <c r="B164" s="116"/>
      <c r="C164" s="121"/>
      <c r="D164" s="123"/>
      <c r="E164" s="123"/>
      <c r="F164" s="117"/>
      <c r="G164" s="120"/>
      <c r="H164" s="120"/>
      <c r="I164" s="120"/>
      <c r="J164" s="156">
        <v>43830</v>
      </c>
      <c r="K164" s="145"/>
      <c r="L164" s="146"/>
      <c r="M164" s="154">
        <v>44774</v>
      </c>
      <c r="N164" s="133">
        <v>43952</v>
      </c>
      <c r="O164" s="148"/>
      <c r="P164" s="149" t="s">
        <v>596</v>
      </c>
      <c r="Q164" s="150">
        <v>116</v>
      </c>
      <c r="R164" s="57">
        <v>43811</v>
      </c>
      <c r="S164" s="116" t="s">
        <v>30</v>
      </c>
      <c r="T164" s="57" t="s">
        <v>30</v>
      </c>
      <c r="U164" s="57" t="s">
        <v>30</v>
      </c>
      <c r="V164" s="57">
        <v>43860</v>
      </c>
      <c r="W164" s="57">
        <v>43889</v>
      </c>
      <c r="X164" s="163">
        <v>43458</v>
      </c>
      <c r="Y164" s="137">
        <f t="shared" si="75"/>
        <v>44176</v>
      </c>
      <c r="Z164" s="57" t="str">
        <f t="shared" si="61"/>
        <v>NC</v>
      </c>
      <c r="AA164" s="57" t="str">
        <f t="shared" si="62"/>
        <v>NC</v>
      </c>
      <c r="AB164" s="57" t="str">
        <f t="shared" si="63"/>
        <v>NC</v>
      </c>
      <c r="AC164" s="57">
        <f t="shared" si="64"/>
        <v>44225</v>
      </c>
      <c r="AD164" s="57">
        <f t="shared" si="65"/>
        <v>44254</v>
      </c>
      <c r="AE164" s="57">
        <f t="shared" si="66"/>
        <v>44188</v>
      </c>
      <c r="AF164" s="124"/>
      <c r="AG164" s="123">
        <f t="shared" ca="1" si="67"/>
        <v>-1662</v>
      </c>
      <c r="AH164" s="123" t="str">
        <f t="shared" si="68"/>
        <v>NC</v>
      </c>
      <c r="AI164" s="123" t="str">
        <f t="shared" si="69"/>
        <v>NC</v>
      </c>
      <c r="AJ164" s="123" t="str">
        <f t="shared" si="70"/>
        <v>NC</v>
      </c>
      <c r="AK164" s="123">
        <f t="shared" ca="1" si="71"/>
        <v>-1613</v>
      </c>
      <c r="AL164" s="123">
        <f t="shared" ca="1" si="72"/>
        <v>-1584</v>
      </c>
      <c r="AM164" s="123">
        <f t="shared" ca="1" si="73"/>
        <v>-1650</v>
      </c>
      <c r="AN164" s="138"/>
      <c r="AO164" s="151" t="e">
        <f t="shared" si="74"/>
        <v>#DIV/0!</v>
      </c>
      <c r="AP164" s="152"/>
      <c r="AQ164" s="124"/>
      <c r="AR164" s="124" t="s">
        <v>470</v>
      </c>
      <c r="AS164" s="141" t="s">
        <v>643</v>
      </c>
      <c r="AT164" s="124"/>
      <c r="AU164" s="143" t="s">
        <v>1243</v>
      </c>
      <c r="AV164" s="143" t="s">
        <v>1248</v>
      </c>
      <c r="AW164" s="143" t="s">
        <v>1245</v>
      </c>
    </row>
    <row r="165" spans="1:49" s="160" customFormat="1" ht="14.4" customHeight="1" x14ac:dyDescent="0.3">
      <c r="A165" s="116"/>
      <c r="B165" s="117"/>
      <c r="C165" s="117"/>
      <c r="D165" s="116"/>
      <c r="E165" s="116"/>
      <c r="F165" s="117"/>
      <c r="G165" s="120"/>
      <c r="H165" s="120"/>
      <c r="I165" s="120"/>
      <c r="J165" s="156">
        <v>43830</v>
      </c>
      <c r="K165" s="153"/>
      <c r="L165" s="120"/>
      <c r="M165" s="132"/>
      <c r="N165" s="158">
        <v>43952</v>
      </c>
      <c r="O165" s="116"/>
      <c r="P165" s="135" t="s">
        <v>596</v>
      </c>
      <c r="Q165" s="116"/>
      <c r="R165" s="57">
        <v>43707</v>
      </c>
      <c r="S165" s="57">
        <v>43886</v>
      </c>
      <c r="T165" s="57" t="s">
        <v>30</v>
      </c>
      <c r="U165" s="34" t="s">
        <v>30</v>
      </c>
      <c r="V165" s="57">
        <v>43798</v>
      </c>
      <c r="W165" s="57">
        <v>43889</v>
      </c>
      <c r="X165" s="34">
        <v>43798</v>
      </c>
      <c r="Y165" s="137">
        <f t="shared" si="75"/>
        <v>44072</v>
      </c>
      <c r="Z165" s="57">
        <f t="shared" si="61"/>
        <v>44067</v>
      </c>
      <c r="AA165" s="57" t="str">
        <f t="shared" si="62"/>
        <v>NC</v>
      </c>
      <c r="AB165" s="57" t="str">
        <f t="shared" si="63"/>
        <v>NC</v>
      </c>
      <c r="AC165" s="57">
        <f t="shared" si="64"/>
        <v>44163</v>
      </c>
      <c r="AD165" s="57">
        <f t="shared" si="65"/>
        <v>44254</v>
      </c>
      <c r="AE165" s="57">
        <f t="shared" si="66"/>
        <v>44528</v>
      </c>
      <c r="AF165" s="138"/>
      <c r="AG165" s="123">
        <f t="shared" ca="1" si="67"/>
        <v>-1766</v>
      </c>
      <c r="AH165" s="123">
        <f t="shared" ca="1" si="68"/>
        <v>-1771</v>
      </c>
      <c r="AI165" s="123" t="str">
        <f t="shared" si="69"/>
        <v>NC</v>
      </c>
      <c r="AJ165" s="123" t="str">
        <f t="shared" si="70"/>
        <v>NC</v>
      </c>
      <c r="AK165" s="123">
        <f t="shared" ca="1" si="71"/>
        <v>-1675</v>
      </c>
      <c r="AL165" s="123">
        <f t="shared" ca="1" si="72"/>
        <v>-1584</v>
      </c>
      <c r="AM165" s="123">
        <f t="shared" ca="1" si="73"/>
        <v>-1310</v>
      </c>
      <c r="AN165" s="138"/>
      <c r="AO165" s="139" t="e">
        <f t="shared" si="74"/>
        <v>#DIV/0!</v>
      </c>
      <c r="AP165" s="138"/>
      <c r="AQ165" s="138"/>
      <c r="AR165" s="138" t="s">
        <v>861</v>
      </c>
      <c r="AS165" s="141" t="s">
        <v>643</v>
      </c>
      <c r="AT165" s="138"/>
      <c r="AU165" s="142" t="s">
        <v>1243</v>
      </c>
      <c r="AV165" s="143" t="s">
        <v>1248</v>
      </c>
      <c r="AW165" s="143" t="s">
        <v>1247</v>
      </c>
    </row>
    <row r="166" spans="1:49" s="124" customFormat="1" ht="14.4" customHeight="1" x14ac:dyDescent="0.3">
      <c r="A166" s="157"/>
      <c r="B166" s="157"/>
      <c r="C166" s="168"/>
      <c r="D166" s="157"/>
      <c r="E166" s="157"/>
      <c r="F166" s="168"/>
      <c r="G166" s="169"/>
      <c r="H166" s="169"/>
      <c r="I166" s="169"/>
      <c r="J166" s="170"/>
      <c r="K166" s="171"/>
      <c r="L166" s="172"/>
      <c r="M166" s="133"/>
      <c r="N166" s="157"/>
      <c r="O166" s="157"/>
      <c r="P166" s="135" t="s">
        <v>596</v>
      </c>
      <c r="Q166" s="157"/>
      <c r="R166" s="173"/>
      <c r="S166" s="173" t="s">
        <v>30</v>
      </c>
      <c r="T166" s="173" t="s">
        <v>30</v>
      </c>
      <c r="U166" s="174" t="s">
        <v>30</v>
      </c>
      <c r="V166" s="173"/>
      <c r="W166" s="173"/>
      <c r="X166" s="174"/>
      <c r="Y166" s="137" t="str">
        <f t="shared" si="75"/>
        <v>erreur</v>
      </c>
      <c r="Z166" s="57" t="str">
        <f t="shared" ref="Z166:Z188" si="76">IF(S166="NC","NC",IF(S166="","erreur",S166+181))</f>
        <v>NC</v>
      </c>
      <c r="AA166" s="57" t="str">
        <f t="shared" ref="AA166:AA188" si="77">IF(T166="NC","NC",IF(T166="","erreur",T166+365))</f>
        <v>NC</v>
      </c>
      <c r="AB166" s="57" t="str">
        <f t="shared" ref="AB166:AB188" si="78">IF(U166="NC","NC",IF(U166="","erreur",U166+3650))</f>
        <v>NC</v>
      </c>
      <c r="AC166" s="57" t="str">
        <f t="shared" ref="AC166:AC188" si="79">IF(V166="NC","NC",IF(V166="","erreur",V166+365))</f>
        <v>erreur</v>
      </c>
      <c r="AD166" s="57" t="str">
        <f t="shared" ref="AD166:AD188" si="80">IF(W166="NC","NC",IF(W166="","erreur",W166+365))</f>
        <v>erreur</v>
      </c>
      <c r="AE166" s="57" t="str">
        <f t="shared" ref="AE166:AE188" si="81">IF(X166="NC","NC",IF(X166="","erreur",X166+730))</f>
        <v>erreur</v>
      </c>
      <c r="AF166" s="138"/>
      <c r="AG166" s="123" t="str">
        <f t="shared" ref="AG166:AG188" si="82">IF(Y166="NC","NC",IF(Y166="erreur","erreur",Y166-$F$3))</f>
        <v>erreur</v>
      </c>
      <c r="AH166" s="123" t="str">
        <f t="shared" ref="AH166:AH188" si="83">IF(Z166="NC","NC",IF(Z166="erreur","erreur",Z166-$F$3))</f>
        <v>NC</v>
      </c>
      <c r="AI166" s="123" t="str">
        <f t="shared" ref="AI166:AI188" si="84">IF(AA166="NC","NC",IF(AA166="erreur","erreur",AA166-$F$3))</f>
        <v>NC</v>
      </c>
      <c r="AJ166" s="123" t="str">
        <f t="shared" ref="AJ166:AJ188" si="85">IF(AB166="NC","NC",IF(AB166="erreur","erreur",AB166-$F$3))</f>
        <v>NC</v>
      </c>
      <c r="AK166" s="123" t="str">
        <f t="shared" ref="AK166:AK188" si="86">IF(AC166="NC","NC",IF(AC166="erreur","erreur",AC166-$F$3))</f>
        <v>erreur</v>
      </c>
      <c r="AL166" s="123" t="str">
        <f t="shared" ref="AL166:AL188" si="87">IF(AD166="NC","NC",IF(AD166="erreur","erreur",AD166-$F$3))</f>
        <v>erreur</v>
      </c>
      <c r="AM166" s="123" t="str">
        <f t="shared" ref="AM166:AM188" si="88">IF(AE166="NC","NC",IF(AE166="erreur","erreur",AE166-$F$3))</f>
        <v>erreur</v>
      </c>
      <c r="AN166" s="138"/>
      <c r="AO166" s="139" t="e">
        <f t="shared" si="74"/>
        <v>#DIV/0!</v>
      </c>
      <c r="AP166" s="160"/>
      <c r="AQ166" s="160"/>
      <c r="AR166" s="141"/>
      <c r="AS166" s="141" t="s">
        <v>643</v>
      </c>
      <c r="AT166" s="160"/>
      <c r="AU166" s="175" t="s">
        <v>1243</v>
      </c>
      <c r="AV166" s="175" t="s">
        <v>1248</v>
      </c>
      <c r="AW166" s="175" t="s">
        <v>587</v>
      </c>
    </row>
    <row r="167" spans="1:49" s="138" customFormat="1" ht="14.4" customHeight="1" x14ac:dyDescent="0.3">
      <c r="A167" s="157"/>
      <c r="B167" s="157"/>
      <c r="C167" s="168"/>
      <c r="D167" s="157"/>
      <c r="E167" s="157"/>
      <c r="F167" s="168"/>
      <c r="G167" s="172"/>
      <c r="H167" s="172"/>
      <c r="I167" s="172"/>
      <c r="J167" s="170"/>
      <c r="K167" s="171"/>
      <c r="L167" s="172"/>
      <c r="M167" s="133"/>
      <c r="N167" s="157"/>
      <c r="O167" s="157"/>
      <c r="P167" s="135" t="s">
        <v>596</v>
      </c>
      <c r="Q167" s="157"/>
      <c r="R167" s="173"/>
      <c r="S167" s="173" t="s">
        <v>30</v>
      </c>
      <c r="T167" s="173" t="s">
        <v>30</v>
      </c>
      <c r="U167" s="174" t="s">
        <v>30</v>
      </c>
      <c r="V167" s="173"/>
      <c r="W167" s="173"/>
      <c r="X167" s="174"/>
      <c r="Y167" s="137" t="str">
        <f t="shared" si="75"/>
        <v>erreur</v>
      </c>
      <c r="Z167" s="57" t="str">
        <f t="shared" si="76"/>
        <v>NC</v>
      </c>
      <c r="AA167" s="57" t="str">
        <f t="shared" si="77"/>
        <v>NC</v>
      </c>
      <c r="AB167" s="57" t="str">
        <f t="shared" si="78"/>
        <v>NC</v>
      </c>
      <c r="AC167" s="57" t="str">
        <f t="shared" si="79"/>
        <v>erreur</v>
      </c>
      <c r="AD167" s="57" t="str">
        <f t="shared" si="80"/>
        <v>erreur</v>
      </c>
      <c r="AE167" s="57" t="str">
        <f t="shared" si="81"/>
        <v>erreur</v>
      </c>
      <c r="AG167" s="123" t="str">
        <f t="shared" si="82"/>
        <v>erreur</v>
      </c>
      <c r="AH167" s="123" t="str">
        <f t="shared" si="83"/>
        <v>NC</v>
      </c>
      <c r="AI167" s="123" t="str">
        <f t="shared" si="84"/>
        <v>NC</v>
      </c>
      <c r="AJ167" s="123" t="str">
        <f t="shared" si="85"/>
        <v>NC</v>
      </c>
      <c r="AK167" s="123" t="str">
        <f t="shared" si="86"/>
        <v>erreur</v>
      </c>
      <c r="AL167" s="123" t="str">
        <f t="shared" si="87"/>
        <v>erreur</v>
      </c>
      <c r="AM167" s="123" t="str">
        <f t="shared" si="88"/>
        <v>erreur</v>
      </c>
      <c r="AO167" s="139" t="e">
        <f t="shared" si="74"/>
        <v>#DIV/0!</v>
      </c>
      <c r="AP167" s="160"/>
      <c r="AQ167" s="160"/>
      <c r="AR167" s="141"/>
      <c r="AS167" s="141" t="s">
        <v>643</v>
      </c>
      <c r="AT167" s="160"/>
      <c r="AU167" s="175" t="s">
        <v>1243</v>
      </c>
      <c r="AV167" s="175" t="s">
        <v>1248</v>
      </c>
      <c r="AW167" s="175" t="s">
        <v>587</v>
      </c>
    </row>
    <row r="168" spans="1:49" s="138" customFormat="1" ht="14.4" customHeight="1" x14ac:dyDescent="0.3">
      <c r="A168" s="116"/>
      <c r="B168" s="126"/>
      <c r="C168" s="117"/>
      <c r="D168" s="116"/>
      <c r="E168" s="116"/>
      <c r="F168" s="117"/>
      <c r="G168" s="120"/>
      <c r="H168" s="120"/>
      <c r="I168" s="120"/>
      <c r="J168" s="156">
        <v>43830</v>
      </c>
      <c r="K168" s="130"/>
      <c r="L168" s="120"/>
      <c r="M168" s="132"/>
      <c r="N168" s="158">
        <v>43952</v>
      </c>
      <c r="O168" s="116"/>
      <c r="P168" s="135" t="s">
        <v>596</v>
      </c>
      <c r="Q168" s="116"/>
      <c r="R168" s="57">
        <v>43893</v>
      </c>
      <c r="S168" s="57" t="s">
        <v>30</v>
      </c>
      <c r="T168" s="57" t="s">
        <v>30</v>
      </c>
      <c r="U168" s="34" t="s">
        <v>30</v>
      </c>
      <c r="V168" s="57">
        <v>43902</v>
      </c>
      <c r="W168" s="57">
        <v>43889</v>
      </c>
      <c r="X168" s="163">
        <v>43570</v>
      </c>
      <c r="Y168" s="137">
        <f t="shared" si="75"/>
        <v>44258</v>
      </c>
      <c r="Z168" s="57" t="str">
        <f t="shared" si="76"/>
        <v>NC</v>
      </c>
      <c r="AA168" s="57" t="str">
        <f t="shared" si="77"/>
        <v>NC</v>
      </c>
      <c r="AB168" s="57" t="str">
        <f t="shared" si="78"/>
        <v>NC</v>
      </c>
      <c r="AC168" s="57">
        <f t="shared" si="79"/>
        <v>44267</v>
      </c>
      <c r="AD168" s="57">
        <f t="shared" si="80"/>
        <v>44254</v>
      </c>
      <c r="AE168" s="57">
        <f t="shared" si="81"/>
        <v>44300</v>
      </c>
      <c r="AF168" s="124"/>
      <c r="AG168" s="123">
        <f t="shared" ca="1" si="82"/>
        <v>-1580</v>
      </c>
      <c r="AH168" s="123" t="str">
        <f t="shared" si="83"/>
        <v>NC</v>
      </c>
      <c r="AI168" s="123" t="str">
        <f t="shared" si="84"/>
        <v>NC</v>
      </c>
      <c r="AJ168" s="123" t="str">
        <f t="shared" si="85"/>
        <v>NC</v>
      </c>
      <c r="AK168" s="123">
        <f t="shared" ca="1" si="86"/>
        <v>-1571</v>
      </c>
      <c r="AL168" s="123">
        <f t="shared" ca="1" si="87"/>
        <v>-1584</v>
      </c>
      <c r="AM168" s="123">
        <f t="shared" ca="1" si="88"/>
        <v>-1538</v>
      </c>
      <c r="AO168" s="151" t="e">
        <f t="shared" si="74"/>
        <v>#DIV/0!</v>
      </c>
      <c r="AQ168" s="138" t="s">
        <v>395</v>
      </c>
      <c r="AR168" s="138" t="s">
        <v>735</v>
      </c>
      <c r="AU168" s="142" t="s">
        <v>1243</v>
      </c>
      <c r="AV168" s="143" t="s">
        <v>1253</v>
      </c>
      <c r="AW168" s="143" t="s">
        <v>1241</v>
      </c>
    </row>
    <row r="169" spans="1:49" s="138" customFormat="1" ht="14.4" customHeight="1" x14ac:dyDescent="0.3">
      <c r="A169" s="121"/>
      <c r="B169" s="117"/>
      <c r="C169" s="121"/>
      <c r="D169" s="123"/>
      <c r="E169" s="123"/>
      <c r="F169" s="117"/>
      <c r="G169" s="99"/>
      <c r="H169" s="99"/>
      <c r="I169" s="99"/>
      <c r="J169" s="156">
        <v>43830</v>
      </c>
      <c r="K169" s="153"/>
      <c r="L169" s="146"/>
      <c r="M169" s="154">
        <v>44440</v>
      </c>
      <c r="N169" s="133">
        <v>43952</v>
      </c>
      <c r="O169" s="148"/>
      <c r="P169" s="149" t="s">
        <v>596</v>
      </c>
      <c r="Q169" s="150">
        <v>641</v>
      </c>
      <c r="R169" s="57">
        <v>43641</v>
      </c>
      <c r="S169" s="116" t="s">
        <v>30</v>
      </c>
      <c r="T169" s="57" t="s">
        <v>30</v>
      </c>
      <c r="U169" s="34" t="s">
        <v>30</v>
      </c>
      <c r="V169" s="57">
        <v>43860</v>
      </c>
      <c r="W169" s="57">
        <v>43889</v>
      </c>
      <c r="X169" s="163">
        <v>43364</v>
      </c>
      <c r="Y169" s="137">
        <f t="shared" si="75"/>
        <v>44006</v>
      </c>
      <c r="Z169" s="57" t="str">
        <f t="shared" si="76"/>
        <v>NC</v>
      </c>
      <c r="AA169" s="57" t="str">
        <f t="shared" si="77"/>
        <v>NC</v>
      </c>
      <c r="AB169" s="57" t="str">
        <f t="shared" si="78"/>
        <v>NC</v>
      </c>
      <c r="AC169" s="57">
        <f t="shared" si="79"/>
        <v>44225</v>
      </c>
      <c r="AD169" s="57">
        <f t="shared" si="80"/>
        <v>44254</v>
      </c>
      <c r="AE169" s="57">
        <f t="shared" si="81"/>
        <v>44094</v>
      </c>
      <c r="AF169" s="124"/>
      <c r="AG169" s="123">
        <f t="shared" ca="1" si="82"/>
        <v>-1832</v>
      </c>
      <c r="AH169" s="123" t="str">
        <f t="shared" si="83"/>
        <v>NC</v>
      </c>
      <c r="AI169" s="123" t="str">
        <f t="shared" si="84"/>
        <v>NC</v>
      </c>
      <c r="AJ169" s="123" t="str">
        <f t="shared" si="85"/>
        <v>NC</v>
      </c>
      <c r="AK169" s="123">
        <f t="shared" ca="1" si="86"/>
        <v>-1613</v>
      </c>
      <c r="AL169" s="123">
        <f t="shared" ca="1" si="87"/>
        <v>-1584</v>
      </c>
      <c r="AM169" s="123">
        <f t="shared" ca="1" si="88"/>
        <v>-1744</v>
      </c>
      <c r="AO169" s="151" t="e">
        <f t="shared" si="74"/>
        <v>#DIV/0!</v>
      </c>
      <c r="AP169" s="152"/>
      <c r="AQ169" s="124" t="s">
        <v>395</v>
      </c>
      <c r="AR169" s="124" t="s">
        <v>470</v>
      </c>
      <c r="AS169" s="141" t="s">
        <v>643</v>
      </c>
      <c r="AT169" s="124"/>
      <c r="AU169" s="143" t="s">
        <v>1243</v>
      </c>
      <c r="AV169" s="143" t="s">
        <v>1254</v>
      </c>
      <c r="AW169" s="143" t="s">
        <v>1241</v>
      </c>
    </row>
    <row r="170" spans="1:49" s="138" customFormat="1" ht="14.4" customHeight="1" x14ac:dyDescent="0.3">
      <c r="A170" s="121"/>
      <c r="B170" s="126"/>
      <c r="C170" s="121"/>
      <c r="D170" s="123"/>
      <c r="E170" s="123"/>
      <c r="F170" s="117"/>
      <c r="G170" s="120"/>
      <c r="H170" s="120"/>
      <c r="I170" s="120"/>
      <c r="J170" s="156">
        <v>43830</v>
      </c>
      <c r="K170" s="153"/>
      <c r="L170" s="146"/>
      <c r="M170" s="154">
        <v>44866</v>
      </c>
      <c r="N170" s="133">
        <v>44166</v>
      </c>
      <c r="O170" s="148"/>
      <c r="P170" s="149" t="s">
        <v>596</v>
      </c>
      <c r="Q170" s="150">
        <v>920</v>
      </c>
      <c r="R170" s="57">
        <v>43566</v>
      </c>
      <c r="S170" s="116" t="s">
        <v>30</v>
      </c>
      <c r="T170" s="57" t="s">
        <v>30</v>
      </c>
      <c r="U170" s="34" t="s">
        <v>30</v>
      </c>
      <c r="V170" s="34">
        <v>43570</v>
      </c>
      <c r="W170" s="57">
        <v>43889</v>
      </c>
      <c r="X170" s="163">
        <v>43573</v>
      </c>
      <c r="Y170" s="137">
        <f t="shared" si="75"/>
        <v>43931</v>
      </c>
      <c r="Z170" s="57" t="str">
        <f t="shared" si="76"/>
        <v>NC</v>
      </c>
      <c r="AA170" s="57" t="str">
        <f t="shared" si="77"/>
        <v>NC</v>
      </c>
      <c r="AB170" s="57" t="str">
        <f t="shared" si="78"/>
        <v>NC</v>
      </c>
      <c r="AC170" s="57">
        <f t="shared" si="79"/>
        <v>43935</v>
      </c>
      <c r="AD170" s="57">
        <f t="shared" si="80"/>
        <v>44254</v>
      </c>
      <c r="AE170" s="57">
        <f t="shared" si="81"/>
        <v>44303</v>
      </c>
      <c r="AF170" s="124"/>
      <c r="AG170" s="123">
        <f t="shared" ca="1" si="82"/>
        <v>-1907</v>
      </c>
      <c r="AH170" s="123" t="str">
        <f t="shared" si="83"/>
        <v>NC</v>
      </c>
      <c r="AI170" s="123" t="str">
        <f t="shared" si="84"/>
        <v>NC</v>
      </c>
      <c r="AJ170" s="123" t="str">
        <f t="shared" si="85"/>
        <v>NC</v>
      </c>
      <c r="AK170" s="123">
        <f t="shared" ca="1" si="86"/>
        <v>-1903</v>
      </c>
      <c r="AL170" s="123">
        <f t="shared" ca="1" si="87"/>
        <v>-1584</v>
      </c>
      <c r="AM170" s="123">
        <f t="shared" ca="1" si="88"/>
        <v>-1535</v>
      </c>
      <c r="AO170" s="151" t="e">
        <f t="shared" si="74"/>
        <v>#DIV/0!</v>
      </c>
      <c r="AP170" s="152"/>
      <c r="AQ170" s="124"/>
      <c r="AR170" s="124" t="s">
        <v>470</v>
      </c>
      <c r="AS170" s="141" t="s">
        <v>643</v>
      </c>
      <c r="AT170" s="124"/>
      <c r="AU170" s="143" t="s">
        <v>1243</v>
      </c>
      <c r="AV170" s="143" t="s">
        <v>1253</v>
      </c>
      <c r="AW170" s="143" t="s">
        <v>1241</v>
      </c>
    </row>
    <row r="171" spans="1:49" s="124" customFormat="1" ht="14.4" customHeight="1" x14ac:dyDescent="0.3">
      <c r="A171" s="168"/>
      <c r="B171" s="176"/>
      <c r="C171" s="168"/>
      <c r="D171" s="157"/>
      <c r="F171" s="117"/>
      <c r="G171" s="120"/>
      <c r="H171" s="120"/>
      <c r="I171" s="120"/>
      <c r="J171" s="156"/>
      <c r="K171" s="153"/>
      <c r="L171" s="146"/>
      <c r="M171" s="154"/>
      <c r="N171" s="133">
        <v>44044</v>
      </c>
      <c r="O171" s="148"/>
      <c r="P171" s="149" t="s">
        <v>596</v>
      </c>
      <c r="Q171" s="150"/>
      <c r="R171" s="57"/>
      <c r="S171" s="116" t="s">
        <v>30</v>
      </c>
      <c r="T171" s="57" t="s">
        <v>30</v>
      </c>
      <c r="U171" s="34" t="s">
        <v>30</v>
      </c>
      <c r="V171" s="57"/>
      <c r="W171" s="57"/>
      <c r="X171" s="163"/>
      <c r="Y171" s="137" t="str">
        <f t="shared" si="75"/>
        <v>erreur</v>
      </c>
      <c r="Z171" s="57" t="str">
        <f t="shared" si="76"/>
        <v>NC</v>
      </c>
      <c r="AA171" s="57" t="str">
        <f t="shared" si="77"/>
        <v>NC</v>
      </c>
      <c r="AB171" s="57" t="str">
        <f t="shared" si="78"/>
        <v>NC</v>
      </c>
      <c r="AC171" s="57" t="str">
        <f t="shared" si="79"/>
        <v>erreur</v>
      </c>
      <c r="AD171" s="57" t="str">
        <f t="shared" si="80"/>
        <v>erreur</v>
      </c>
      <c r="AE171" s="57" t="str">
        <f t="shared" si="81"/>
        <v>erreur</v>
      </c>
      <c r="AG171" s="123" t="str">
        <f t="shared" si="82"/>
        <v>erreur</v>
      </c>
      <c r="AH171" s="123" t="str">
        <f t="shared" si="83"/>
        <v>NC</v>
      </c>
      <c r="AI171" s="123" t="str">
        <f t="shared" si="84"/>
        <v>NC</v>
      </c>
      <c r="AJ171" s="123" t="str">
        <f t="shared" si="85"/>
        <v>NC</v>
      </c>
      <c r="AK171" s="123" t="str">
        <f t="shared" si="86"/>
        <v>erreur</v>
      </c>
      <c r="AL171" s="123" t="str">
        <f t="shared" si="87"/>
        <v>erreur</v>
      </c>
      <c r="AM171" s="123" t="str">
        <f t="shared" si="88"/>
        <v>erreur</v>
      </c>
      <c r="AN171" s="138"/>
      <c r="AO171" s="151"/>
      <c r="AP171" s="152"/>
      <c r="AR171" s="141" t="s">
        <v>643</v>
      </c>
      <c r="AS171" s="141" t="s">
        <v>643</v>
      </c>
      <c r="AU171" s="143"/>
      <c r="AV171" s="143"/>
      <c r="AW171" s="143" t="s">
        <v>1241</v>
      </c>
    </row>
    <row r="172" spans="1:49" s="124" customFormat="1" ht="14.4" customHeight="1" x14ac:dyDescent="0.3">
      <c r="A172" s="121"/>
      <c r="B172" s="117"/>
      <c r="C172" s="121"/>
      <c r="D172" s="123"/>
      <c r="E172" s="123"/>
      <c r="F172" s="117"/>
      <c r="G172" s="99"/>
      <c r="H172" s="99"/>
      <c r="I172" s="99"/>
      <c r="J172" s="156">
        <v>43830</v>
      </c>
      <c r="K172" s="145"/>
      <c r="L172" s="146"/>
      <c r="M172" s="154">
        <v>44440</v>
      </c>
      <c r="N172" s="133">
        <v>43952</v>
      </c>
      <c r="O172" s="148"/>
      <c r="P172" s="149" t="s">
        <v>596</v>
      </c>
      <c r="Q172" s="150"/>
      <c r="R172" s="57">
        <v>43641</v>
      </c>
      <c r="S172" s="116" t="s">
        <v>30</v>
      </c>
      <c r="T172" s="57" t="s">
        <v>30</v>
      </c>
      <c r="U172" s="34" t="s">
        <v>30</v>
      </c>
      <c r="V172" s="57">
        <v>43860</v>
      </c>
      <c r="W172" s="57">
        <v>43889</v>
      </c>
      <c r="X172" s="163">
        <v>43528</v>
      </c>
      <c r="Y172" s="137">
        <f t="shared" si="75"/>
        <v>44006</v>
      </c>
      <c r="Z172" s="57" t="str">
        <f t="shared" si="76"/>
        <v>NC</v>
      </c>
      <c r="AA172" s="57" t="str">
        <f t="shared" si="77"/>
        <v>NC</v>
      </c>
      <c r="AB172" s="57" t="str">
        <f t="shared" si="78"/>
        <v>NC</v>
      </c>
      <c r="AC172" s="57">
        <f t="shared" si="79"/>
        <v>44225</v>
      </c>
      <c r="AD172" s="57">
        <f t="shared" si="80"/>
        <v>44254</v>
      </c>
      <c r="AE172" s="57">
        <f t="shared" si="81"/>
        <v>44258</v>
      </c>
      <c r="AG172" s="123">
        <f t="shared" ca="1" si="82"/>
        <v>-1832</v>
      </c>
      <c r="AH172" s="123" t="str">
        <f t="shared" si="83"/>
        <v>NC</v>
      </c>
      <c r="AI172" s="123" t="str">
        <f t="shared" si="84"/>
        <v>NC</v>
      </c>
      <c r="AJ172" s="123" t="str">
        <f t="shared" si="85"/>
        <v>NC</v>
      </c>
      <c r="AK172" s="123">
        <f t="shared" ca="1" si="86"/>
        <v>-1613</v>
      </c>
      <c r="AL172" s="123">
        <f t="shared" ca="1" si="87"/>
        <v>-1584</v>
      </c>
      <c r="AM172" s="123">
        <f t="shared" ca="1" si="88"/>
        <v>-1580</v>
      </c>
      <c r="AN172" s="138"/>
      <c r="AO172" s="151" t="e">
        <f t="shared" ref="AO172:AO188" si="89">K172*($AO$3-L172)/$K$4</f>
        <v>#DIV/0!</v>
      </c>
      <c r="AP172" s="152"/>
      <c r="AR172" s="141" t="s">
        <v>643</v>
      </c>
      <c r="AS172" s="141" t="s">
        <v>643</v>
      </c>
      <c r="AT172" s="138"/>
      <c r="AU172" s="142" t="s">
        <v>1255</v>
      </c>
      <c r="AV172" s="143" t="s">
        <v>1256</v>
      </c>
      <c r="AW172" s="143" t="s">
        <v>1257</v>
      </c>
    </row>
    <row r="173" spans="1:49" s="124" customFormat="1" ht="14.4" customHeight="1" x14ac:dyDescent="0.3">
      <c r="A173" s="116"/>
      <c r="B173" s="116"/>
      <c r="C173" s="117"/>
      <c r="D173" s="177"/>
      <c r="E173" s="177"/>
      <c r="F173" s="117"/>
      <c r="G173" s="120"/>
      <c r="H173" s="120"/>
      <c r="I173" s="120"/>
      <c r="J173" s="156">
        <v>43830</v>
      </c>
      <c r="K173" s="134"/>
      <c r="L173" s="120"/>
      <c r="M173" s="154"/>
      <c r="N173" s="162">
        <v>44044</v>
      </c>
      <c r="O173" s="116"/>
      <c r="P173" s="149" t="s">
        <v>596</v>
      </c>
      <c r="Q173" s="136"/>
      <c r="R173" s="57" t="s">
        <v>30</v>
      </c>
      <c r="S173" s="57" t="s">
        <v>30</v>
      </c>
      <c r="T173" s="57" t="s">
        <v>30</v>
      </c>
      <c r="U173" s="34" t="s">
        <v>30</v>
      </c>
      <c r="V173" s="57" t="s">
        <v>30</v>
      </c>
      <c r="W173" s="57" t="s">
        <v>30</v>
      </c>
      <c r="X173" s="34" t="s">
        <v>30</v>
      </c>
      <c r="Y173" s="137" t="str">
        <f t="shared" si="75"/>
        <v>NC</v>
      </c>
      <c r="Z173" s="57" t="str">
        <f t="shared" si="76"/>
        <v>NC</v>
      </c>
      <c r="AA173" s="57" t="str">
        <f t="shared" si="77"/>
        <v>NC</v>
      </c>
      <c r="AB173" s="57" t="str">
        <f t="shared" si="78"/>
        <v>NC</v>
      </c>
      <c r="AC173" s="57" t="str">
        <f t="shared" si="79"/>
        <v>NC</v>
      </c>
      <c r="AD173" s="57" t="str">
        <f t="shared" si="80"/>
        <v>NC</v>
      </c>
      <c r="AE173" s="57" t="str">
        <f t="shared" si="81"/>
        <v>NC</v>
      </c>
      <c r="AF173" s="138"/>
      <c r="AG173" s="123" t="str">
        <f t="shared" si="82"/>
        <v>NC</v>
      </c>
      <c r="AH173" s="123" t="str">
        <f t="shared" si="83"/>
        <v>NC</v>
      </c>
      <c r="AI173" s="123" t="str">
        <f t="shared" si="84"/>
        <v>NC</v>
      </c>
      <c r="AJ173" s="123" t="str">
        <f t="shared" si="85"/>
        <v>NC</v>
      </c>
      <c r="AK173" s="123" t="str">
        <f t="shared" si="86"/>
        <v>NC</v>
      </c>
      <c r="AL173" s="123" t="str">
        <f t="shared" si="87"/>
        <v>NC</v>
      </c>
      <c r="AM173" s="123" t="str">
        <f t="shared" si="88"/>
        <v>NC</v>
      </c>
      <c r="AN173" s="138"/>
      <c r="AO173" s="151" t="e">
        <f t="shared" si="89"/>
        <v>#DIV/0!</v>
      </c>
      <c r="AP173" s="138"/>
      <c r="AQ173" s="138"/>
      <c r="AR173" s="141" t="s">
        <v>643</v>
      </c>
      <c r="AS173" s="141" t="s">
        <v>643</v>
      </c>
      <c r="AT173" s="138"/>
      <c r="AU173" s="142" t="s">
        <v>1258</v>
      </c>
      <c r="AV173" s="143" t="s">
        <v>1256</v>
      </c>
      <c r="AW173" s="143"/>
    </row>
    <row r="174" spans="1:49" s="124" customFormat="1" ht="14.4" customHeight="1" x14ac:dyDescent="0.3">
      <c r="A174" s="116"/>
      <c r="B174" s="116"/>
      <c r="C174" s="117"/>
      <c r="D174" s="116"/>
      <c r="E174" s="178"/>
      <c r="F174" s="117"/>
      <c r="G174" s="120"/>
      <c r="H174" s="120"/>
      <c r="I174" s="120"/>
      <c r="J174" s="156">
        <v>43830</v>
      </c>
      <c r="K174" s="134"/>
      <c r="L174" s="120"/>
      <c r="M174" s="132"/>
      <c r="N174" s="158">
        <v>43952</v>
      </c>
      <c r="O174" s="116"/>
      <c r="P174" s="135" t="s">
        <v>596</v>
      </c>
      <c r="Q174" s="116"/>
      <c r="R174" s="57">
        <v>43893</v>
      </c>
      <c r="S174" s="57" t="s">
        <v>30</v>
      </c>
      <c r="T174" s="57" t="s">
        <v>30</v>
      </c>
      <c r="U174" s="34" t="s">
        <v>30</v>
      </c>
      <c r="V174" s="57">
        <v>43902</v>
      </c>
      <c r="W174" s="57">
        <v>43889</v>
      </c>
      <c r="X174" s="163">
        <v>43565</v>
      </c>
      <c r="Y174" s="137">
        <f t="shared" si="75"/>
        <v>44258</v>
      </c>
      <c r="Z174" s="57" t="str">
        <f t="shared" si="76"/>
        <v>NC</v>
      </c>
      <c r="AA174" s="57" t="str">
        <f t="shared" si="77"/>
        <v>NC</v>
      </c>
      <c r="AB174" s="57" t="str">
        <f t="shared" si="78"/>
        <v>NC</v>
      </c>
      <c r="AC174" s="57">
        <f t="shared" si="79"/>
        <v>44267</v>
      </c>
      <c r="AD174" s="57">
        <f t="shared" si="80"/>
        <v>44254</v>
      </c>
      <c r="AE174" s="57">
        <f t="shared" si="81"/>
        <v>44295</v>
      </c>
      <c r="AF174" s="138"/>
      <c r="AG174" s="123">
        <f t="shared" ca="1" si="82"/>
        <v>-1580</v>
      </c>
      <c r="AH174" s="123" t="str">
        <f t="shared" si="83"/>
        <v>NC</v>
      </c>
      <c r="AI174" s="123" t="str">
        <f t="shared" si="84"/>
        <v>NC</v>
      </c>
      <c r="AJ174" s="123" t="str">
        <f t="shared" si="85"/>
        <v>NC</v>
      </c>
      <c r="AK174" s="123">
        <f t="shared" ca="1" si="86"/>
        <v>-1571</v>
      </c>
      <c r="AL174" s="123">
        <f t="shared" ca="1" si="87"/>
        <v>-1584</v>
      </c>
      <c r="AM174" s="123">
        <f t="shared" ca="1" si="88"/>
        <v>-1543</v>
      </c>
      <c r="AN174" s="138"/>
      <c r="AO174" s="151" t="e">
        <f t="shared" si="89"/>
        <v>#DIV/0!</v>
      </c>
      <c r="AP174" s="138"/>
      <c r="AQ174" s="138"/>
      <c r="AR174" s="141" t="s">
        <v>643</v>
      </c>
      <c r="AS174" s="141" t="s">
        <v>643</v>
      </c>
      <c r="AT174" s="138"/>
      <c r="AU174" s="142" t="s">
        <v>1259</v>
      </c>
      <c r="AV174" s="143" t="s">
        <v>1250</v>
      </c>
      <c r="AW174" s="143" t="s">
        <v>1260</v>
      </c>
    </row>
    <row r="175" spans="1:49" s="138" customFormat="1" ht="14.4" customHeight="1" x14ac:dyDescent="0.3">
      <c r="A175" s="116"/>
      <c r="B175" s="116"/>
      <c r="C175" s="117"/>
      <c r="D175" s="116"/>
      <c r="E175" s="116"/>
      <c r="F175" s="117"/>
      <c r="G175" s="120"/>
      <c r="H175" s="120"/>
      <c r="I175" s="120"/>
      <c r="J175" s="156">
        <v>43830</v>
      </c>
      <c r="K175" s="134"/>
      <c r="L175" s="120"/>
      <c r="M175" s="132"/>
      <c r="N175" s="158">
        <v>44166</v>
      </c>
      <c r="O175" s="116"/>
      <c r="P175" s="135" t="s">
        <v>596</v>
      </c>
      <c r="Q175" s="116"/>
      <c r="R175" s="57">
        <v>43788</v>
      </c>
      <c r="S175" s="57" t="s">
        <v>30</v>
      </c>
      <c r="T175" s="57" t="s">
        <v>30</v>
      </c>
      <c r="U175" s="34" t="s">
        <v>30</v>
      </c>
      <c r="V175" s="57">
        <v>43795</v>
      </c>
      <c r="W175" s="57">
        <v>43889</v>
      </c>
      <c r="X175" s="34">
        <v>43795</v>
      </c>
      <c r="Y175" s="137">
        <f t="shared" si="75"/>
        <v>44153</v>
      </c>
      <c r="Z175" s="57" t="str">
        <f t="shared" si="76"/>
        <v>NC</v>
      </c>
      <c r="AA175" s="57" t="str">
        <f t="shared" si="77"/>
        <v>NC</v>
      </c>
      <c r="AB175" s="57" t="str">
        <f t="shared" si="78"/>
        <v>NC</v>
      </c>
      <c r="AC175" s="57">
        <f t="shared" si="79"/>
        <v>44160</v>
      </c>
      <c r="AD175" s="57">
        <f t="shared" si="80"/>
        <v>44254</v>
      </c>
      <c r="AE175" s="57">
        <f t="shared" si="81"/>
        <v>44525</v>
      </c>
      <c r="AG175" s="123">
        <f t="shared" ca="1" si="82"/>
        <v>-1685</v>
      </c>
      <c r="AH175" s="123" t="str">
        <f t="shared" si="83"/>
        <v>NC</v>
      </c>
      <c r="AI175" s="123" t="str">
        <f t="shared" si="84"/>
        <v>NC</v>
      </c>
      <c r="AJ175" s="123" t="str">
        <f t="shared" si="85"/>
        <v>NC</v>
      </c>
      <c r="AK175" s="123">
        <f t="shared" ca="1" si="86"/>
        <v>-1678</v>
      </c>
      <c r="AL175" s="123">
        <f t="shared" ca="1" si="87"/>
        <v>-1584</v>
      </c>
      <c r="AM175" s="123">
        <f t="shared" ca="1" si="88"/>
        <v>-1313</v>
      </c>
      <c r="AO175" s="139" t="e">
        <f t="shared" si="89"/>
        <v>#DIV/0!</v>
      </c>
      <c r="AR175" s="141" t="s">
        <v>643</v>
      </c>
      <c r="AS175" s="141" t="s">
        <v>643</v>
      </c>
      <c r="AU175" s="142"/>
      <c r="AV175" s="143" t="s">
        <v>1256</v>
      </c>
      <c r="AW175" s="143"/>
    </row>
    <row r="176" spans="1:49" s="138" customFormat="1" ht="14.4" customHeight="1" x14ac:dyDescent="0.3">
      <c r="A176" s="125"/>
      <c r="B176" s="117"/>
      <c r="C176" s="121"/>
      <c r="D176" s="116"/>
      <c r="E176" s="116"/>
      <c r="F176" s="117"/>
      <c r="G176" s="120"/>
      <c r="H176" s="120"/>
      <c r="I176" s="120"/>
      <c r="J176" s="156">
        <v>43830</v>
      </c>
      <c r="K176" s="153"/>
      <c r="L176" s="146"/>
      <c r="M176" s="154">
        <v>44197</v>
      </c>
      <c r="N176" s="133">
        <v>43831</v>
      </c>
      <c r="O176" s="148"/>
      <c r="P176" s="149" t="s">
        <v>596</v>
      </c>
      <c r="Q176" s="150">
        <v>5040</v>
      </c>
      <c r="R176" s="57">
        <v>43893</v>
      </c>
      <c r="S176" s="116" t="s">
        <v>30</v>
      </c>
      <c r="T176" s="57" t="s">
        <v>30</v>
      </c>
      <c r="U176" s="34" t="s">
        <v>30</v>
      </c>
      <c r="V176" s="57">
        <v>43902</v>
      </c>
      <c r="W176" s="57">
        <v>43889</v>
      </c>
      <c r="X176" s="34">
        <v>43550</v>
      </c>
      <c r="Y176" s="137">
        <f t="shared" si="75"/>
        <v>44258</v>
      </c>
      <c r="Z176" s="57" t="str">
        <f t="shared" si="76"/>
        <v>NC</v>
      </c>
      <c r="AA176" s="57" t="str">
        <f t="shared" si="77"/>
        <v>NC</v>
      </c>
      <c r="AB176" s="57" t="str">
        <f t="shared" si="78"/>
        <v>NC</v>
      </c>
      <c r="AC176" s="57">
        <f t="shared" si="79"/>
        <v>44267</v>
      </c>
      <c r="AD176" s="57">
        <f t="shared" si="80"/>
        <v>44254</v>
      </c>
      <c r="AE176" s="57">
        <f t="shared" si="81"/>
        <v>44280</v>
      </c>
      <c r="AF176" s="124"/>
      <c r="AG176" s="123">
        <f t="shared" ca="1" si="82"/>
        <v>-1580</v>
      </c>
      <c r="AH176" s="123" t="str">
        <f t="shared" si="83"/>
        <v>NC</v>
      </c>
      <c r="AI176" s="123" t="str">
        <f t="shared" si="84"/>
        <v>NC</v>
      </c>
      <c r="AJ176" s="123" t="str">
        <f t="shared" si="85"/>
        <v>NC</v>
      </c>
      <c r="AK176" s="123">
        <f t="shared" ca="1" si="86"/>
        <v>-1571</v>
      </c>
      <c r="AL176" s="123">
        <f t="shared" ca="1" si="87"/>
        <v>-1584</v>
      </c>
      <c r="AM176" s="123">
        <f t="shared" ca="1" si="88"/>
        <v>-1558</v>
      </c>
      <c r="AO176" s="151" t="e">
        <f t="shared" si="89"/>
        <v>#DIV/0!</v>
      </c>
      <c r="AP176" s="152"/>
      <c r="AQ176" s="124"/>
      <c r="AR176" s="124" t="s">
        <v>470</v>
      </c>
      <c r="AS176" s="141" t="s">
        <v>643</v>
      </c>
      <c r="AT176" s="124"/>
      <c r="AU176" s="143" t="s">
        <v>1243</v>
      </c>
      <c r="AV176" s="143" t="s">
        <v>1261</v>
      </c>
      <c r="AW176" s="143" t="s">
        <v>1251</v>
      </c>
    </row>
    <row r="177" spans="1:49" s="124" customFormat="1" ht="14.4" customHeight="1" x14ac:dyDescent="0.3">
      <c r="A177" s="125"/>
      <c r="B177" s="117"/>
      <c r="C177" s="121"/>
      <c r="D177" s="116"/>
      <c r="E177" s="116"/>
      <c r="F177" s="117"/>
      <c r="G177" s="120"/>
      <c r="H177" s="120"/>
      <c r="I177" s="120"/>
      <c r="J177" s="156">
        <v>43830</v>
      </c>
      <c r="K177" s="145"/>
      <c r="L177" s="146"/>
      <c r="M177" s="154"/>
      <c r="N177" s="133">
        <v>43952</v>
      </c>
      <c r="O177" s="148"/>
      <c r="P177" s="149" t="s">
        <v>596</v>
      </c>
      <c r="Q177" s="150"/>
      <c r="R177" s="57">
        <v>43790</v>
      </c>
      <c r="S177" s="116" t="s">
        <v>30</v>
      </c>
      <c r="T177" s="57" t="s">
        <v>30</v>
      </c>
      <c r="U177" s="34" t="s">
        <v>30</v>
      </c>
      <c r="V177" s="57">
        <v>43795</v>
      </c>
      <c r="W177" s="57">
        <v>43889</v>
      </c>
      <c r="X177" s="34">
        <v>43795</v>
      </c>
      <c r="Y177" s="137">
        <f t="shared" si="75"/>
        <v>44155</v>
      </c>
      <c r="Z177" s="57" t="str">
        <f t="shared" si="76"/>
        <v>NC</v>
      </c>
      <c r="AA177" s="57" t="str">
        <f t="shared" si="77"/>
        <v>NC</v>
      </c>
      <c r="AB177" s="57" t="str">
        <f t="shared" si="78"/>
        <v>NC</v>
      </c>
      <c r="AC177" s="57">
        <f t="shared" si="79"/>
        <v>44160</v>
      </c>
      <c r="AD177" s="57">
        <f t="shared" si="80"/>
        <v>44254</v>
      </c>
      <c r="AE177" s="57">
        <f t="shared" si="81"/>
        <v>44525</v>
      </c>
      <c r="AG177" s="123">
        <f t="shared" ca="1" si="82"/>
        <v>-1683</v>
      </c>
      <c r="AH177" s="123" t="str">
        <f t="shared" si="83"/>
        <v>NC</v>
      </c>
      <c r="AI177" s="123" t="str">
        <f t="shared" si="84"/>
        <v>NC</v>
      </c>
      <c r="AJ177" s="123" t="str">
        <f t="shared" si="85"/>
        <v>NC</v>
      </c>
      <c r="AK177" s="123">
        <f t="shared" ca="1" si="86"/>
        <v>-1678</v>
      </c>
      <c r="AL177" s="123">
        <f t="shared" ca="1" si="87"/>
        <v>-1584</v>
      </c>
      <c r="AM177" s="123">
        <f t="shared" ca="1" si="88"/>
        <v>-1313</v>
      </c>
      <c r="AN177" s="138"/>
      <c r="AO177" s="151" t="e">
        <f t="shared" si="89"/>
        <v>#DIV/0!</v>
      </c>
      <c r="AP177" s="152"/>
      <c r="AR177" s="124" t="s">
        <v>470</v>
      </c>
      <c r="AS177" s="141" t="s">
        <v>643</v>
      </c>
      <c r="AU177" s="143" t="s">
        <v>1243</v>
      </c>
      <c r="AV177" s="143" t="s">
        <v>1248</v>
      </c>
      <c r="AW177" s="143" t="s">
        <v>1252</v>
      </c>
    </row>
    <row r="178" spans="1:49" s="124" customFormat="1" ht="14.4" customHeight="1" x14ac:dyDescent="0.3">
      <c r="A178" s="121"/>
      <c r="B178" s="117"/>
      <c r="C178" s="121"/>
      <c r="D178" s="123"/>
      <c r="E178" s="123"/>
      <c r="F178" s="117"/>
      <c r="G178" s="120"/>
      <c r="H178" s="120"/>
      <c r="I178" s="120"/>
      <c r="J178" s="144">
        <v>43830</v>
      </c>
      <c r="K178" s="145"/>
      <c r="L178" s="146"/>
      <c r="M178" s="154">
        <v>44470</v>
      </c>
      <c r="N178" s="133">
        <v>43952</v>
      </c>
      <c r="O178" s="148"/>
      <c r="P178" s="149" t="s">
        <v>596</v>
      </c>
      <c r="Q178" s="150">
        <v>3064</v>
      </c>
      <c r="R178" s="57">
        <v>43566</v>
      </c>
      <c r="S178" s="116" t="s">
        <v>30</v>
      </c>
      <c r="T178" s="116" t="s">
        <v>30</v>
      </c>
      <c r="U178" s="34" t="s">
        <v>30</v>
      </c>
      <c r="V178" s="57">
        <v>43570</v>
      </c>
      <c r="W178" s="57">
        <v>43889</v>
      </c>
      <c r="X178" s="166">
        <v>43573</v>
      </c>
      <c r="Y178" s="137">
        <f t="shared" ref="Y178:Y188" si="90">IF(R178="NC","NC",IF(R178="","erreur",R178+365))</f>
        <v>43931</v>
      </c>
      <c r="Z178" s="57" t="str">
        <f t="shared" si="76"/>
        <v>NC</v>
      </c>
      <c r="AA178" s="57" t="str">
        <f t="shared" si="77"/>
        <v>NC</v>
      </c>
      <c r="AB178" s="57" t="str">
        <f t="shared" si="78"/>
        <v>NC</v>
      </c>
      <c r="AC178" s="57">
        <f t="shared" si="79"/>
        <v>43935</v>
      </c>
      <c r="AD178" s="57">
        <f t="shared" si="80"/>
        <v>44254</v>
      </c>
      <c r="AE178" s="57">
        <f t="shared" si="81"/>
        <v>44303</v>
      </c>
      <c r="AG178" s="123">
        <f t="shared" ca="1" si="82"/>
        <v>-1907</v>
      </c>
      <c r="AH178" s="123" t="str">
        <f t="shared" si="83"/>
        <v>NC</v>
      </c>
      <c r="AI178" s="123" t="str">
        <f t="shared" si="84"/>
        <v>NC</v>
      </c>
      <c r="AJ178" s="123" t="str">
        <f t="shared" si="85"/>
        <v>NC</v>
      </c>
      <c r="AK178" s="123">
        <f t="shared" ca="1" si="86"/>
        <v>-1903</v>
      </c>
      <c r="AL178" s="123">
        <f t="shared" ca="1" si="87"/>
        <v>-1584</v>
      </c>
      <c r="AM178" s="123">
        <f t="shared" ca="1" si="88"/>
        <v>-1535</v>
      </c>
      <c r="AN178" s="138"/>
      <c r="AO178" s="151" t="e">
        <f t="shared" si="89"/>
        <v>#DIV/0!</v>
      </c>
      <c r="AP178" s="152"/>
      <c r="AR178" s="124" t="s">
        <v>470</v>
      </c>
      <c r="AS178" s="141" t="s">
        <v>643</v>
      </c>
      <c r="AU178" s="143" t="s">
        <v>1243</v>
      </c>
      <c r="AV178" s="143" t="s">
        <v>1248</v>
      </c>
      <c r="AW178" s="143" t="s">
        <v>1252</v>
      </c>
    </row>
    <row r="179" spans="1:49" s="138" customFormat="1" ht="14.4" customHeight="1" x14ac:dyDescent="0.3">
      <c r="A179" s="121"/>
      <c r="B179" s="117"/>
      <c r="C179" s="121"/>
      <c r="D179" s="123"/>
      <c r="E179" s="123"/>
      <c r="F179" s="117"/>
      <c r="G179" s="120"/>
      <c r="H179" s="120"/>
      <c r="I179" s="120"/>
      <c r="J179" s="144">
        <v>43830</v>
      </c>
      <c r="K179" s="145"/>
      <c r="L179" s="146"/>
      <c r="M179" s="154">
        <v>44835</v>
      </c>
      <c r="N179" s="133">
        <v>44136</v>
      </c>
      <c r="O179" s="148"/>
      <c r="P179" s="149" t="s">
        <v>596</v>
      </c>
      <c r="Q179" s="150">
        <v>3071</v>
      </c>
      <c r="R179" s="57">
        <v>43566</v>
      </c>
      <c r="S179" s="116" t="s">
        <v>30</v>
      </c>
      <c r="T179" s="116" t="s">
        <v>30</v>
      </c>
      <c r="U179" s="34" t="s">
        <v>30</v>
      </c>
      <c r="V179" s="57">
        <v>43570</v>
      </c>
      <c r="W179" s="57">
        <v>43889</v>
      </c>
      <c r="X179" s="166">
        <v>43572</v>
      </c>
      <c r="Y179" s="137">
        <f t="shared" si="90"/>
        <v>43931</v>
      </c>
      <c r="Z179" s="57" t="str">
        <f t="shared" si="76"/>
        <v>NC</v>
      </c>
      <c r="AA179" s="57" t="str">
        <f t="shared" si="77"/>
        <v>NC</v>
      </c>
      <c r="AB179" s="57" t="str">
        <f t="shared" si="78"/>
        <v>NC</v>
      </c>
      <c r="AC179" s="57">
        <f t="shared" si="79"/>
        <v>43935</v>
      </c>
      <c r="AD179" s="57">
        <f t="shared" si="80"/>
        <v>44254</v>
      </c>
      <c r="AE179" s="57">
        <f t="shared" si="81"/>
        <v>44302</v>
      </c>
      <c r="AF179" s="124"/>
      <c r="AG179" s="123">
        <f t="shared" ca="1" si="82"/>
        <v>-1907</v>
      </c>
      <c r="AH179" s="123" t="str">
        <f t="shared" si="83"/>
        <v>NC</v>
      </c>
      <c r="AI179" s="123" t="str">
        <f t="shared" si="84"/>
        <v>NC</v>
      </c>
      <c r="AJ179" s="123" t="str">
        <f t="shared" si="85"/>
        <v>NC</v>
      </c>
      <c r="AK179" s="123">
        <f t="shared" ca="1" si="86"/>
        <v>-1903</v>
      </c>
      <c r="AL179" s="123">
        <f t="shared" ca="1" si="87"/>
        <v>-1584</v>
      </c>
      <c r="AM179" s="123">
        <f t="shared" ca="1" si="88"/>
        <v>-1536</v>
      </c>
      <c r="AO179" s="151" t="e">
        <f t="shared" si="89"/>
        <v>#DIV/0!</v>
      </c>
      <c r="AP179" s="152"/>
      <c r="AQ179" s="124"/>
      <c r="AR179" s="124" t="s">
        <v>470</v>
      </c>
      <c r="AS179" s="141" t="s">
        <v>643</v>
      </c>
      <c r="AT179" s="124"/>
      <c r="AU179" s="143" t="s">
        <v>1243</v>
      </c>
      <c r="AV179" s="143" t="s">
        <v>1248</v>
      </c>
      <c r="AW179" s="143" t="s">
        <v>1252</v>
      </c>
    </row>
    <row r="180" spans="1:49" s="124" customFormat="1" ht="14.4" customHeight="1" x14ac:dyDescent="0.3">
      <c r="A180" s="116"/>
      <c r="B180" s="116"/>
      <c r="C180" s="117"/>
      <c r="D180" s="116"/>
      <c r="E180" s="116"/>
      <c r="F180" s="117"/>
      <c r="G180" s="120"/>
      <c r="H180" s="120"/>
      <c r="I180" s="120"/>
      <c r="J180" s="156">
        <v>43830</v>
      </c>
      <c r="K180" s="134"/>
      <c r="L180" s="120"/>
      <c r="M180" s="132"/>
      <c r="N180" s="158">
        <v>43952</v>
      </c>
      <c r="O180" s="116"/>
      <c r="P180" s="135" t="s">
        <v>596</v>
      </c>
      <c r="Q180" s="116"/>
      <c r="R180" s="57">
        <v>43801</v>
      </c>
      <c r="S180" s="57" t="s">
        <v>30</v>
      </c>
      <c r="T180" s="57" t="s">
        <v>30</v>
      </c>
      <c r="U180" s="34" t="s">
        <v>30</v>
      </c>
      <c r="V180" s="57">
        <v>43804</v>
      </c>
      <c r="W180" s="57">
        <v>43889</v>
      </c>
      <c r="X180" s="34">
        <v>43804</v>
      </c>
      <c r="Y180" s="137">
        <f t="shared" si="90"/>
        <v>44166</v>
      </c>
      <c r="Z180" s="57" t="str">
        <f t="shared" si="76"/>
        <v>NC</v>
      </c>
      <c r="AA180" s="57" t="str">
        <f t="shared" si="77"/>
        <v>NC</v>
      </c>
      <c r="AB180" s="57" t="str">
        <f t="shared" si="78"/>
        <v>NC</v>
      </c>
      <c r="AC180" s="57">
        <f t="shared" si="79"/>
        <v>44169</v>
      </c>
      <c r="AD180" s="57">
        <f t="shared" si="80"/>
        <v>44254</v>
      </c>
      <c r="AE180" s="57">
        <f t="shared" si="81"/>
        <v>44534</v>
      </c>
      <c r="AF180" s="138"/>
      <c r="AG180" s="123">
        <f t="shared" ca="1" si="82"/>
        <v>-1672</v>
      </c>
      <c r="AH180" s="123" t="str">
        <f t="shared" si="83"/>
        <v>NC</v>
      </c>
      <c r="AI180" s="123" t="str">
        <f t="shared" si="84"/>
        <v>NC</v>
      </c>
      <c r="AJ180" s="123" t="str">
        <f t="shared" si="85"/>
        <v>NC</v>
      </c>
      <c r="AK180" s="123">
        <f t="shared" ca="1" si="86"/>
        <v>-1669</v>
      </c>
      <c r="AL180" s="123">
        <f t="shared" ca="1" si="87"/>
        <v>-1584</v>
      </c>
      <c r="AM180" s="123">
        <f t="shared" ca="1" si="88"/>
        <v>-1304</v>
      </c>
      <c r="AN180" s="138"/>
      <c r="AO180" s="151" t="e">
        <f t="shared" si="89"/>
        <v>#DIV/0!</v>
      </c>
      <c r="AP180" s="138"/>
      <c r="AQ180" s="138" t="s">
        <v>395</v>
      </c>
      <c r="AR180" s="138" t="s">
        <v>470</v>
      </c>
      <c r="AS180" s="141" t="s">
        <v>643</v>
      </c>
      <c r="AT180" s="138"/>
      <c r="AU180" s="142" t="s">
        <v>1243</v>
      </c>
      <c r="AV180" s="143" t="s">
        <v>1262</v>
      </c>
      <c r="AW180" s="143" t="s">
        <v>396</v>
      </c>
    </row>
    <row r="181" spans="1:49" s="155" customFormat="1" ht="14.4" customHeight="1" x14ac:dyDescent="0.3">
      <c r="A181" s="117"/>
      <c r="B181" s="117"/>
      <c r="C181" s="121"/>
      <c r="D181" s="116"/>
      <c r="E181" s="116"/>
      <c r="F181" s="117"/>
      <c r="G181" s="120"/>
      <c r="H181" s="120"/>
      <c r="I181" s="120"/>
      <c r="J181" s="144">
        <v>43830</v>
      </c>
      <c r="K181" s="145"/>
      <c r="L181" s="131"/>
      <c r="M181" s="154">
        <v>44136</v>
      </c>
      <c r="N181" s="133">
        <v>43952</v>
      </c>
      <c r="O181" s="134"/>
      <c r="P181" s="149" t="s">
        <v>596</v>
      </c>
      <c r="Q181" s="136">
        <v>2173</v>
      </c>
      <c r="R181" s="57">
        <v>43801</v>
      </c>
      <c r="S181" s="116" t="s">
        <v>30</v>
      </c>
      <c r="T181" s="116" t="s">
        <v>30</v>
      </c>
      <c r="U181" s="34" t="s">
        <v>30</v>
      </c>
      <c r="V181" s="57">
        <v>43804</v>
      </c>
      <c r="W181" s="57">
        <v>43889</v>
      </c>
      <c r="X181" s="57">
        <v>43804</v>
      </c>
      <c r="Y181" s="137">
        <f t="shared" si="90"/>
        <v>44166</v>
      </c>
      <c r="Z181" s="57" t="str">
        <f t="shared" si="76"/>
        <v>NC</v>
      </c>
      <c r="AA181" s="57" t="str">
        <f t="shared" si="77"/>
        <v>NC</v>
      </c>
      <c r="AB181" s="57" t="str">
        <f t="shared" si="78"/>
        <v>NC</v>
      </c>
      <c r="AC181" s="57">
        <f t="shared" si="79"/>
        <v>44169</v>
      </c>
      <c r="AD181" s="57">
        <f t="shared" si="80"/>
        <v>44254</v>
      </c>
      <c r="AE181" s="57">
        <f t="shared" si="81"/>
        <v>44534</v>
      </c>
      <c r="AF181" s="124"/>
      <c r="AG181" s="123">
        <f t="shared" ca="1" si="82"/>
        <v>-1672</v>
      </c>
      <c r="AH181" s="123" t="str">
        <f t="shared" si="83"/>
        <v>NC</v>
      </c>
      <c r="AI181" s="123" t="str">
        <f t="shared" si="84"/>
        <v>NC</v>
      </c>
      <c r="AJ181" s="123" t="str">
        <f t="shared" si="85"/>
        <v>NC</v>
      </c>
      <c r="AK181" s="123">
        <f t="shared" ca="1" si="86"/>
        <v>-1669</v>
      </c>
      <c r="AL181" s="123">
        <f t="shared" ca="1" si="87"/>
        <v>-1584</v>
      </c>
      <c r="AM181" s="123">
        <f t="shared" ca="1" si="88"/>
        <v>-1304</v>
      </c>
      <c r="AN181" s="138"/>
      <c r="AO181" s="151" t="e">
        <f t="shared" si="89"/>
        <v>#DIV/0!</v>
      </c>
      <c r="AP181" s="152"/>
      <c r="AQ181" s="124"/>
      <c r="AR181" s="124" t="s">
        <v>470</v>
      </c>
      <c r="AS181" s="141" t="s">
        <v>643</v>
      </c>
      <c r="AT181" s="138"/>
      <c r="AU181" s="142" t="s">
        <v>1243</v>
      </c>
      <c r="AV181" s="143" t="s">
        <v>1248</v>
      </c>
      <c r="AW181" s="143" t="s">
        <v>1263</v>
      </c>
    </row>
    <row r="182" spans="1:49" s="124" customFormat="1" ht="14.4" customHeight="1" x14ac:dyDescent="0.3">
      <c r="A182" s="116"/>
      <c r="B182" s="117"/>
      <c r="C182" s="121"/>
      <c r="D182" s="116"/>
      <c r="E182" s="116"/>
      <c r="F182" s="117"/>
      <c r="G182" s="120"/>
      <c r="H182" s="120"/>
      <c r="I182" s="120"/>
      <c r="J182" s="156">
        <v>43830</v>
      </c>
      <c r="K182" s="145"/>
      <c r="L182" s="120"/>
      <c r="M182" s="154"/>
      <c r="N182" s="162">
        <v>44166</v>
      </c>
      <c r="O182" s="116"/>
      <c r="P182" s="149" t="s">
        <v>596</v>
      </c>
      <c r="Q182" s="136">
        <v>2332</v>
      </c>
      <c r="R182" s="57">
        <v>43795</v>
      </c>
      <c r="S182" s="57" t="s">
        <v>30</v>
      </c>
      <c r="T182" s="57" t="s">
        <v>30</v>
      </c>
      <c r="U182" s="34" t="s">
        <v>30</v>
      </c>
      <c r="V182" s="57">
        <v>43796</v>
      </c>
      <c r="W182" s="57">
        <v>43889</v>
      </c>
      <c r="X182" s="34">
        <v>43796</v>
      </c>
      <c r="Y182" s="137">
        <f t="shared" si="90"/>
        <v>44160</v>
      </c>
      <c r="Z182" s="57" t="str">
        <f t="shared" si="76"/>
        <v>NC</v>
      </c>
      <c r="AA182" s="57" t="str">
        <f t="shared" si="77"/>
        <v>NC</v>
      </c>
      <c r="AB182" s="57" t="str">
        <f t="shared" si="78"/>
        <v>NC</v>
      </c>
      <c r="AC182" s="57">
        <f t="shared" si="79"/>
        <v>44161</v>
      </c>
      <c r="AD182" s="57">
        <f t="shared" si="80"/>
        <v>44254</v>
      </c>
      <c r="AE182" s="57">
        <f t="shared" si="81"/>
        <v>44526</v>
      </c>
      <c r="AF182" s="138"/>
      <c r="AG182" s="123">
        <f t="shared" ca="1" si="82"/>
        <v>-1678</v>
      </c>
      <c r="AH182" s="123" t="str">
        <f t="shared" si="83"/>
        <v>NC</v>
      </c>
      <c r="AI182" s="123" t="str">
        <f t="shared" si="84"/>
        <v>NC</v>
      </c>
      <c r="AJ182" s="123" t="str">
        <f t="shared" si="85"/>
        <v>NC</v>
      </c>
      <c r="AK182" s="123">
        <f t="shared" ca="1" si="86"/>
        <v>-1677</v>
      </c>
      <c r="AL182" s="123">
        <f t="shared" ca="1" si="87"/>
        <v>-1584</v>
      </c>
      <c r="AM182" s="123">
        <f t="shared" ca="1" si="88"/>
        <v>-1312</v>
      </c>
      <c r="AN182" s="138"/>
      <c r="AO182" s="151" t="e">
        <f t="shared" si="89"/>
        <v>#DIV/0!</v>
      </c>
      <c r="AP182" s="138"/>
      <c r="AQ182" s="138"/>
      <c r="AR182" s="138" t="s">
        <v>470</v>
      </c>
      <c r="AS182" s="141" t="s">
        <v>643</v>
      </c>
      <c r="AU182" s="143" t="s">
        <v>1243</v>
      </c>
      <c r="AV182" s="143" t="s">
        <v>1248</v>
      </c>
      <c r="AW182" s="143" t="s">
        <v>1263</v>
      </c>
    </row>
    <row r="183" spans="1:49" s="124" customFormat="1" ht="14.4" customHeight="1" x14ac:dyDescent="0.3">
      <c r="A183" s="116"/>
      <c r="B183" s="117"/>
      <c r="C183" s="117"/>
      <c r="D183" s="116"/>
      <c r="E183" s="116"/>
      <c r="F183" s="117"/>
      <c r="G183" s="120"/>
      <c r="H183" s="120"/>
      <c r="I183" s="120"/>
      <c r="J183" s="156">
        <v>43830</v>
      </c>
      <c r="K183" s="145"/>
      <c r="L183" s="120"/>
      <c r="M183" s="132"/>
      <c r="N183" s="158">
        <v>43952</v>
      </c>
      <c r="O183" s="116"/>
      <c r="P183" s="135" t="s">
        <v>596</v>
      </c>
      <c r="Q183" s="116"/>
      <c r="R183" s="57">
        <v>43801</v>
      </c>
      <c r="S183" s="57" t="s">
        <v>30</v>
      </c>
      <c r="T183" s="57" t="s">
        <v>30</v>
      </c>
      <c r="U183" s="34" t="s">
        <v>30</v>
      </c>
      <c r="V183" s="57">
        <v>43804</v>
      </c>
      <c r="W183" s="57">
        <v>43889</v>
      </c>
      <c r="X183" s="34">
        <v>43804</v>
      </c>
      <c r="Y183" s="137">
        <f t="shared" si="90"/>
        <v>44166</v>
      </c>
      <c r="Z183" s="57" t="str">
        <f t="shared" si="76"/>
        <v>NC</v>
      </c>
      <c r="AA183" s="57" t="str">
        <f t="shared" si="77"/>
        <v>NC</v>
      </c>
      <c r="AB183" s="57" t="str">
        <f t="shared" si="78"/>
        <v>NC</v>
      </c>
      <c r="AC183" s="57">
        <f t="shared" si="79"/>
        <v>44169</v>
      </c>
      <c r="AD183" s="57">
        <f t="shared" si="80"/>
        <v>44254</v>
      </c>
      <c r="AE183" s="57">
        <f t="shared" si="81"/>
        <v>44534</v>
      </c>
      <c r="AF183" s="138"/>
      <c r="AG183" s="123">
        <f t="shared" ca="1" si="82"/>
        <v>-1672</v>
      </c>
      <c r="AH183" s="123" t="str">
        <f t="shared" si="83"/>
        <v>NC</v>
      </c>
      <c r="AI183" s="123" t="str">
        <f t="shared" si="84"/>
        <v>NC</v>
      </c>
      <c r="AJ183" s="123" t="str">
        <f t="shared" si="85"/>
        <v>NC</v>
      </c>
      <c r="AK183" s="123">
        <f t="shared" ca="1" si="86"/>
        <v>-1669</v>
      </c>
      <c r="AL183" s="123">
        <f t="shared" ca="1" si="87"/>
        <v>-1584</v>
      </c>
      <c r="AM183" s="123">
        <f t="shared" ca="1" si="88"/>
        <v>-1304</v>
      </c>
      <c r="AN183" s="138"/>
      <c r="AO183" s="151" t="e">
        <f t="shared" si="89"/>
        <v>#DIV/0!</v>
      </c>
      <c r="AP183" s="138"/>
      <c r="AQ183" s="138"/>
      <c r="AR183" s="138" t="s">
        <v>470</v>
      </c>
      <c r="AS183" s="141" t="s">
        <v>643</v>
      </c>
      <c r="AU183" s="143" t="s">
        <v>1243</v>
      </c>
      <c r="AV183" s="143" t="s">
        <v>1248</v>
      </c>
      <c r="AW183" s="143" t="s">
        <v>1263</v>
      </c>
    </row>
    <row r="184" spans="1:49" s="124" customFormat="1" ht="14.4" customHeight="1" x14ac:dyDescent="0.3">
      <c r="A184" s="179"/>
      <c r="B184" s="179"/>
      <c r="C184" s="179"/>
      <c r="D184" s="180"/>
      <c r="E184" s="180"/>
      <c r="F184" s="181"/>
      <c r="G184" s="182"/>
      <c r="H184" s="182"/>
      <c r="I184" s="182"/>
      <c r="J184" s="183">
        <v>43830</v>
      </c>
      <c r="K184" s="184"/>
      <c r="L184" s="185"/>
      <c r="M184" s="186" t="s">
        <v>609</v>
      </c>
      <c r="N184" s="187">
        <v>43922</v>
      </c>
      <c r="O184" s="184"/>
      <c r="P184" s="188" t="s">
        <v>596</v>
      </c>
      <c r="Q184" s="189"/>
      <c r="R184" s="190" t="s">
        <v>30</v>
      </c>
      <c r="S184" s="191" t="s">
        <v>30</v>
      </c>
      <c r="T184" s="190" t="s">
        <v>30</v>
      </c>
      <c r="U184" s="192" t="s">
        <v>30</v>
      </c>
      <c r="V184" s="190" t="s">
        <v>30</v>
      </c>
      <c r="W184" s="190" t="s">
        <v>30</v>
      </c>
      <c r="X184" s="193" t="s">
        <v>30</v>
      </c>
      <c r="Y184" s="194" t="str">
        <f t="shared" si="90"/>
        <v>NC</v>
      </c>
      <c r="Z184" s="190" t="str">
        <f t="shared" si="76"/>
        <v>NC</v>
      </c>
      <c r="AA184" s="190" t="str">
        <f t="shared" si="77"/>
        <v>NC</v>
      </c>
      <c r="AB184" s="190" t="str">
        <f t="shared" si="78"/>
        <v>NC</v>
      </c>
      <c r="AC184" s="190" t="str">
        <f t="shared" si="79"/>
        <v>NC</v>
      </c>
      <c r="AD184" s="190" t="str">
        <f t="shared" si="80"/>
        <v>NC</v>
      </c>
      <c r="AE184" s="190" t="str">
        <f t="shared" si="81"/>
        <v>NC</v>
      </c>
      <c r="AF184" s="155"/>
      <c r="AG184" s="180" t="str">
        <f t="shared" si="82"/>
        <v>NC</v>
      </c>
      <c r="AH184" s="180" t="str">
        <f t="shared" si="83"/>
        <v>NC</v>
      </c>
      <c r="AI184" s="180" t="str">
        <f t="shared" si="84"/>
        <v>NC</v>
      </c>
      <c r="AJ184" s="180" t="str">
        <f t="shared" si="85"/>
        <v>NC</v>
      </c>
      <c r="AK184" s="180" t="str">
        <f t="shared" si="86"/>
        <v>NC</v>
      </c>
      <c r="AL184" s="180" t="str">
        <f t="shared" si="87"/>
        <v>NC</v>
      </c>
      <c r="AM184" s="180" t="str">
        <f t="shared" si="88"/>
        <v>NC</v>
      </c>
      <c r="AN184" s="195"/>
      <c r="AO184" s="196" t="e">
        <f t="shared" si="89"/>
        <v>#DIV/0!</v>
      </c>
      <c r="AP184" s="197"/>
      <c r="AQ184" s="155"/>
      <c r="AR184" s="155" t="s">
        <v>470</v>
      </c>
      <c r="AS184" s="198" t="s">
        <v>643</v>
      </c>
      <c r="AT184" s="195"/>
      <c r="AU184" s="199" t="s">
        <v>1243</v>
      </c>
      <c r="AV184" s="200" t="s">
        <v>1249</v>
      </c>
      <c r="AW184" s="200" t="s">
        <v>1264</v>
      </c>
    </row>
    <row r="185" spans="1:49" s="124" customFormat="1" ht="14.4" customHeight="1" x14ac:dyDescent="0.3">
      <c r="A185" s="201"/>
      <c r="B185" s="202"/>
      <c r="C185" s="121"/>
      <c r="D185" s="203"/>
      <c r="E185" s="203"/>
      <c r="F185" s="128"/>
      <c r="G185" s="204"/>
      <c r="H185" s="204"/>
      <c r="I185" s="204"/>
      <c r="J185" s="205">
        <v>43830</v>
      </c>
      <c r="K185" s="206"/>
      <c r="L185" s="207"/>
      <c r="M185" s="147" t="s">
        <v>609</v>
      </c>
      <c r="N185" s="133">
        <v>43922</v>
      </c>
      <c r="O185" s="148"/>
      <c r="P185" s="149" t="s">
        <v>596</v>
      </c>
      <c r="Q185" s="150"/>
      <c r="R185" s="208">
        <v>43703</v>
      </c>
      <c r="S185" s="127" t="s">
        <v>30</v>
      </c>
      <c r="T185" s="208" t="s">
        <v>30</v>
      </c>
      <c r="U185" s="209" t="s">
        <v>30</v>
      </c>
      <c r="V185" s="208">
        <v>43860</v>
      </c>
      <c r="W185" s="57">
        <v>43889</v>
      </c>
      <c r="X185" s="210">
        <v>43677</v>
      </c>
      <c r="Y185" s="137">
        <f t="shared" si="90"/>
        <v>44068</v>
      </c>
      <c r="Z185" s="57" t="str">
        <f t="shared" si="76"/>
        <v>NC</v>
      </c>
      <c r="AA185" s="57" t="str">
        <f t="shared" si="77"/>
        <v>NC</v>
      </c>
      <c r="AB185" s="57" t="str">
        <f t="shared" si="78"/>
        <v>NC</v>
      </c>
      <c r="AC185" s="57">
        <f t="shared" si="79"/>
        <v>44225</v>
      </c>
      <c r="AD185" s="57">
        <f t="shared" si="80"/>
        <v>44254</v>
      </c>
      <c r="AE185" s="57">
        <f t="shared" si="81"/>
        <v>44407</v>
      </c>
      <c r="AG185" s="123">
        <f t="shared" ca="1" si="82"/>
        <v>-1770</v>
      </c>
      <c r="AH185" s="123" t="str">
        <f t="shared" si="83"/>
        <v>NC</v>
      </c>
      <c r="AI185" s="123" t="str">
        <f t="shared" si="84"/>
        <v>NC</v>
      </c>
      <c r="AJ185" s="123" t="str">
        <f t="shared" si="85"/>
        <v>NC</v>
      </c>
      <c r="AK185" s="123">
        <f t="shared" ca="1" si="86"/>
        <v>-1613</v>
      </c>
      <c r="AL185" s="123">
        <f t="shared" ca="1" si="87"/>
        <v>-1584</v>
      </c>
      <c r="AM185" s="123">
        <f t="shared" ca="1" si="88"/>
        <v>-1431</v>
      </c>
      <c r="AN185" s="138"/>
      <c r="AO185" s="151" t="e">
        <f t="shared" si="89"/>
        <v>#DIV/0!</v>
      </c>
      <c r="AP185" s="152"/>
      <c r="AR185" s="124" t="s">
        <v>470</v>
      </c>
      <c r="AS185" s="141" t="s">
        <v>643</v>
      </c>
      <c r="AU185" s="143" t="s">
        <v>1243</v>
      </c>
      <c r="AV185" s="143" t="s">
        <v>1265</v>
      </c>
      <c r="AW185" s="143" t="s">
        <v>1266</v>
      </c>
    </row>
    <row r="186" spans="1:49" s="212" customFormat="1" ht="14.4" customHeight="1" x14ac:dyDescent="0.3">
      <c r="A186" s="127"/>
      <c r="B186" s="116"/>
      <c r="C186" s="121"/>
      <c r="D186" s="127"/>
      <c r="E186" s="127"/>
      <c r="F186" s="128"/>
      <c r="G186" s="129"/>
      <c r="H186" s="129"/>
      <c r="I186" s="129"/>
      <c r="J186" s="205">
        <v>43830</v>
      </c>
      <c r="K186" s="211"/>
      <c r="L186" s="129"/>
      <c r="M186" s="154"/>
      <c r="N186" s="162">
        <v>43952</v>
      </c>
      <c r="O186" s="116"/>
      <c r="P186" s="149" t="s">
        <v>596</v>
      </c>
      <c r="Q186" s="136">
        <v>681</v>
      </c>
      <c r="R186" s="208">
        <v>43801</v>
      </c>
      <c r="S186" s="208" t="s">
        <v>30</v>
      </c>
      <c r="T186" s="208" t="s">
        <v>30</v>
      </c>
      <c r="U186" s="209" t="s">
        <v>30</v>
      </c>
      <c r="V186" s="208">
        <v>43804</v>
      </c>
      <c r="W186" s="57">
        <v>43889</v>
      </c>
      <c r="X186" s="209">
        <v>43804</v>
      </c>
      <c r="Y186" s="137">
        <f t="shared" si="90"/>
        <v>44166</v>
      </c>
      <c r="Z186" s="57" t="str">
        <f t="shared" si="76"/>
        <v>NC</v>
      </c>
      <c r="AA186" s="57" t="str">
        <f t="shared" si="77"/>
        <v>NC</v>
      </c>
      <c r="AB186" s="57" t="str">
        <f t="shared" si="78"/>
        <v>NC</v>
      </c>
      <c r="AC186" s="57">
        <f t="shared" si="79"/>
        <v>44169</v>
      </c>
      <c r="AD186" s="57">
        <f t="shared" si="80"/>
        <v>44254</v>
      </c>
      <c r="AE186" s="57">
        <f t="shared" si="81"/>
        <v>44534</v>
      </c>
      <c r="AF186" s="138"/>
      <c r="AG186" s="123">
        <f t="shared" ca="1" si="82"/>
        <v>-1672</v>
      </c>
      <c r="AH186" s="123" t="str">
        <f t="shared" si="83"/>
        <v>NC</v>
      </c>
      <c r="AI186" s="123" t="str">
        <f t="shared" si="84"/>
        <v>NC</v>
      </c>
      <c r="AJ186" s="123" t="str">
        <f t="shared" si="85"/>
        <v>NC</v>
      </c>
      <c r="AK186" s="123">
        <f t="shared" ca="1" si="86"/>
        <v>-1669</v>
      </c>
      <c r="AL186" s="123">
        <f t="shared" ca="1" si="87"/>
        <v>-1584</v>
      </c>
      <c r="AM186" s="123">
        <f t="shared" ca="1" si="88"/>
        <v>-1304</v>
      </c>
      <c r="AN186" s="138"/>
      <c r="AO186" s="151" t="e">
        <f t="shared" si="89"/>
        <v>#DIV/0!</v>
      </c>
      <c r="AP186" s="138"/>
      <c r="AQ186" s="138"/>
      <c r="AR186" s="124" t="s">
        <v>470</v>
      </c>
      <c r="AS186" s="141" t="s">
        <v>643</v>
      </c>
      <c r="AT186" s="124"/>
      <c r="AU186" s="143" t="s">
        <v>1243</v>
      </c>
      <c r="AV186" s="143" t="s">
        <v>1261</v>
      </c>
      <c r="AW186" s="143" t="s">
        <v>1251</v>
      </c>
    </row>
    <row r="187" spans="1:49" s="138" customFormat="1" ht="14.4" customHeight="1" x14ac:dyDescent="0.3">
      <c r="A187" s="121"/>
      <c r="B187" s="117"/>
      <c r="C187" s="121"/>
      <c r="D187" s="123"/>
      <c r="E187" s="123"/>
      <c r="F187" s="117"/>
      <c r="G187" s="120"/>
      <c r="H187" s="120"/>
      <c r="I187" s="120"/>
      <c r="J187" s="156">
        <v>43830</v>
      </c>
      <c r="K187" s="145"/>
      <c r="L187" s="146"/>
      <c r="M187" s="147" t="s">
        <v>609</v>
      </c>
      <c r="N187" s="133">
        <v>44166</v>
      </c>
      <c r="O187" s="148"/>
      <c r="P187" s="149" t="s">
        <v>596</v>
      </c>
      <c r="Q187" s="150">
        <v>4759</v>
      </c>
      <c r="R187" s="57">
        <v>43858</v>
      </c>
      <c r="S187" s="57" t="s">
        <v>30</v>
      </c>
      <c r="T187" s="57" t="s">
        <v>30</v>
      </c>
      <c r="U187" s="34" t="s">
        <v>30</v>
      </c>
      <c r="V187" s="57">
        <v>43860</v>
      </c>
      <c r="W187" s="57">
        <v>43889</v>
      </c>
      <c r="X187" s="163">
        <v>43503</v>
      </c>
      <c r="Y187" s="137">
        <f t="shared" si="90"/>
        <v>44223</v>
      </c>
      <c r="Z187" s="57" t="str">
        <f t="shared" si="76"/>
        <v>NC</v>
      </c>
      <c r="AA187" s="57" t="str">
        <f t="shared" si="77"/>
        <v>NC</v>
      </c>
      <c r="AB187" s="57" t="str">
        <f t="shared" si="78"/>
        <v>NC</v>
      </c>
      <c r="AC187" s="57">
        <f t="shared" si="79"/>
        <v>44225</v>
      </c>
      <c r="AD187" s="57">
        <f t="shared" si="80"/>
        <v>44254</v>
      </c>
      <c r="AE187" s="57">
        <f t="shared" si="81"/>
        <v>44233</v>
      </c>
      <c r="AF187" s="124"/>
      <c r="AG187" s="123">
        <f t="shared" ca="1" si="82"/>
        <v>-1615</v>
      </c>
      <c r="AH187" s="123" t="str">
        <f t="shared" si="83"/>
        <v>NC</v>
      </c>
      <c r="AI187" s="123" t="str">
        <f t="shared" si="84"/>
        <v>NC</v>
      </c>
      <c r="AJ187" s="123" t="str">
        <f t="shared" si="85"/>
        <v>NC</v>
      </c>
      <c r="AK187" s="123">
        <f t="shared" ca="1" si="86"/>
        <v>-1613</v>
      </c>
      <c r="AL187" s="123">
        <f t="shared" ca="1" si="87"/>
        <v>-1584</v>
      </c>
      <c r="AM187" s="123">
        <f t="shared" ca="1" si="88"/>
        <v>-1605</v>
      </c>
      <c r="AO187" s="151" t="e">
        <f t="shared" si="89"/>
        <v>#DIV/0!</v>
      </c>
      <c r="AP187" s="152"/>
      <c r="AQ187" s="124" t="s">
        <v>395</v>
      </c>
      <c r="AR187" s="124" t="s">
        <v>470</v>
      </c>
      <c r="AS187" s="141" t="s">
        <v>643</v>
      </c>
      <c r="AT187" s="124"/>
      <c r="AU187" s="143" t="s">
        <v>1243</v>
      </c>
      <c r="AV187" s="143" t="s">
        <v>1267</v>
      </c>
      <c r="AW187" s="143" t="s">
        <v>1266</v>
      </c>
    </row>
    <row r="188" spans="1:49" s="138" customFormat="1" ht="14.4" customHeight="1" x14ac:dyDescent="0.3">
      <c r="A188" s="125"/>
      <c r="B188" s="117"/>
      <c r="C188" s="121"/>
      <c r="D188" s="123"/>
      <c r="E188" s="123"/>
      <c r="F188" s="117"/>
      <c r="G188" s="120"/>
      <c r="H188" s="120"/>
      <c r="I188" s="120"/>
      <c r="J188" s="156">
        <v>43830</v>
      </c>
      <c r="K188" s="153"/>
      <c r="L188" s="146"/>
      <c r="M188" s="147" t="s">
        <v>609</v>
      </c>
      <c r="N188" s="133">
        <v>43952</v>
      </c>
      <c r="O188" s="148"/>
      <c r="P188" s="149" t="s">
        <v>596</v>
      </c>
      <c r="Q188" s="150">
        <v>148</v>
      </c>
      <c r="R188" s="57">
        <v>43866</v>
      </c>
      <c r="S188" s="57" t="s">
        <v>30</v>
      </c>
      <c r="T188" s="57" t="s">
        <v>30</v>
      </c>
      <c r="U188" s="34" t="s">
        <v>30</v>
      </c>
      <c r="V188" s="57">
        <v>43795</v>
      </c>
      <c r="W188" s="57">
        <v>43889</v>
      </c>
      <c r="X188" s="34">
        <v>43532</v>
      </c>
      <c r="Y188" s="137">
        <f t="shared" si="90"/>
        <v>44231</v>
      </c>
      <c r="Z188" s="57" t="str">
        <f t="shared" si="76"/>
        <v>NC</v>
      </c>
      <c r="AA188" s="57" t="str">
        <f t="shared" si="77"/>
        <v>NC</v>
      </c>
      <c r="AB188" s="57" t="str">
        <f t="shared" si="78"/>
        <v>NC</v>
      </c>
      <c r="AC188" s="57">
        <f t="shared" si="79"/>
        <v>44160</v>
      </c>
      <c r="AD188" s="57">
        <f t="shared" si="80"/>
        <v>44254</v>
      </c>
      <c r="AE188" s="57">
        <f t="shared" si="81"/>
        <v>44262</v>
      </c>
      <c r="AF188" s="124"/>
      <c r="AG188" s="123">
        <f t="shared" ca="1" si="82"/>
        <v>-1607</v>
      </c>
      <c r="AH188" s="123" t="str">
        <f t="shared" si="83"/>
        <v>NC</v>
      </c>
      <c r="AI188" s="123" t="str">
        <f t="shared" si="84"/>
        <v>NC</v>
      </c>
      <c r="AJ188" s="123" t="str">
        <f t="shared" si="85"/>
        <v>NC</v>
      </c>
      <c r="AK188" s="123">
        <f t="shared" ca="1" si="86"/>
        <v>-1678</v>
      </c>
      <c r="AL188" s="123">
        <f t="shared" ca="1" si="87"/>
        <v>-1584</v>
      </c>
      <c r="AM188" s="123">
        <f t="shared" ca="1" si="88"/>
        <v>-1576</v>
      </c>
      <c r="AO188" s="151" t="e">
        <f t="shared" si="89"/>
        <v>#DIV/0!</v>
      </c>
      <c r="AP188" s="152"/>
      <c r="AQ188" s="124"/>
      <c r="AR188" s="124" t="s">
        <v>470</v>
      </c>
      <c r="AS188" s="141" t="s">
        <v>643</v>
      </c>
      <c r="AT188" s="124"/>
      <c r="AU188" s="143" t="s">
        <v>1243</v>
      </c>
      <c r="AV188" s="143" t="s">
        <v>1261</v>
      </c>
      <c r="AW188" s="143" t="s">
        <v>1251</v>
      </c>
    </row>
    <row r="189" spans="1:49" s="124" customFormat="1" ht="14.4" customHeight="1" x14ac:dyDescent="0.3">
      <c r="A189" s="213"/>
      <c r="B189" s="119"/>
      <c r="C189" s="214"/>
      <c r="D189" s="215"/>
      <c r="E189" s="215"/>
      <c r="F189" s="214"/>
      <c r="G189" s="216"/>
      <c r="H189" s="216"/>
      <c r="I189" s="216"/>
      <c r="J189" s="217"/>
      <c r="K189" s="218"/>
      <c r="L189" s="219"/>
      <c r="M189" s="220"/>
      <c r="N189" s="220"/>
      <c r="O189" s="221"/>
      <c r="P189" s="222"/>
      <c r="Q189" s="223"/>
      <c r="R189" s="224"/>
      <c r="S189" s="224"/>
      <c r="T189" s="224"/>
      <c r="U189" s="225"/>
      <c r="V189" s="224"/>
      <c r="W189" s="224"/>
      <c r="X189" s="225"/>
      <c r="Y189" s="226"/>
      <c r="Z189" s="224"/>
      <c r="AA189" s="224"/>
      <c r="AB189" s="224"/>
      <c r="AC189" s="224"/>
      <c r="AD189" s="224"/>
      <c r="AE189" s="224"/>
      <c r="AF189" s="212"/>
      <c r="AG189" s="215"/>
      <c r="AH189" s="215"/>
      <c r="AI189" s="215"/>
      <c r="AJ189" s="215"/>
      <c r="AK189" s="215"/>
      <c r="AL189" s="215"/>
      <c r="AM189" s="215"/>
      <c r="AN189" s="212"/>
      <c r="AO189" s="227"/>
      <c r="AP189" s="152"/>
      <c r="AQ189" s="212"/>
      <c r="AR189" s="212"/>
      <c r="AS189" s="212"/>
      <c r="AT189" s="212"/>
      <c r="AU189" s="228" t="s">
        <v>1243</v>
      </c>
      <c r="AV189" s="228" t="s">
        <v>1246</v>
      </c>
      <c r="AW189" s="228" t="s">
        <v>1263</v>
      </c>
    </row>
    <row r="190" spans="1:49" s="124" customFormat="1" ht="14.4" customHeight="1" x14ac:dyDescent="0.3">
      <c r="A190" s="121"/>
      <c r="B190" s="121"/>
      <c r="C190" s="121"/>
      <c r="D190" s="123"/>
      <c r="E190" s="123"/>
      <c r="F190" s="117"/>
      <c r="G190" s="120"/>
      <c r="H190" s="120"/>
      <c r="I190" s="120"/>
      <c r="J190" s="156">
        <v>43830</v>
      </c>
      <c r="K190" s="153"/>
      <c r="L190" s="146"/>
      <c r="M190" s="147" t="s">
        <v>609</v>
      </c>
      <c r="N190" s="133">
        <v>43952</v>
      </c>
      <c r="O190" s="148"/>
      <c r="P190" s="149" t="s">
        <v>596</v>
      </c>
      <c r="Q190" s="150">
        <v>6295</v>
      </c>
      <c r="R190" s="57">
        <v>43858</v>
      </c>
      <c r="S190" s="57" t="s">
        <v>30</v>
      </c>
      <c r="T190" s="57" t="s">
        <v>30</v>
      </c>
      <c r="U190" s="34" t="s">
        <v>30</v>
      </c>
      <c r="V190" s="57">
        <v>43860</v>
      </c>
      <c r="W190" s="57">
        <v>43889</v>
      </c>
      <c r="X190" s="163">
        <v>43503</v>
      </c>
      <c r="Y190" s="137">
        <f t="shared" ref="Y190:Y221" si="91">IF(R190="NC","NC",IF(R190="","erreur",R190+365))</f>
        <v>44223</v>
      </c>
      <c r="Z190" s="57" t="str">
        <f t="shared" ref="Z190:Z195" si="92">IF(S190="NC","NC",IF(S190="","erreur",S190+181))</f>
        <v>NC</v>
      </c>
      <c r="AA190" s="57" t="str">
        <f t="shared" ref="AA190:AA221" si="93">IF(T190="NC","NC",IF(T190="","erreur",T190+365))</f>
        <v>NC</v>
      </c>
      <c r="AB190" s="57" t="str">
        <f t="shared" ref="AB190:AB221" si="94">IF(U190="NC","NC",IF(U190="","erreur",U190+3650))</f>
        <v>NC</v>
      </c>
      <c r="AC190" s="57">
        <f t="shared" ref="AC190:AC221" si="95">IF(V190="NC","NC",IF(V190="","erreur",V190+365))</f>
        <v>44225</v>
      </c>
      <c r="AD190" s="57">
        <f t="shared" ref="AD190:AD221" si="96">IF(W190="NC","NC",IF(W190="","erreur",W190+365))</f>
        <v>44254</v>
      </c>
      <c r="AE190" s="57">
        <f t="shared" ref="AE190:AE221" si="97">IF(X190="NC","NC",IF(X190="","erreur",X190+730))</f>
        <v>44233</v>
      </c>
      <c r="AG190" s="123">
        <f t="shared" ref="AG190:AG221" ca="1" si="98">IF(Y190="NC","NC",IF(Y190="erreur","erreur",Y190-$F$3))</f>
        <v>-1615</v>
      </c>
      <c r="AH190" s="123" t="str">
        <f t="shared" ref="AH190:AH221" si="99">IF(Z190="NC","NC",IF(Z190="erreur","erreur",Z190-$F$3))</f>
        <v>NC</v>
      </c>
      <c r="AI190" s="123" t="str">
        <f t="shared" ref="AI190:AI221" si="100">IF(AA190="NC","NC",IF(AA190="erreur","erreur",AA190-$F$3))</f>
        <v>NC</v>
      </c>
      <c r="AJ190" s="123" t="str">
        <f t="shared" ref="AJ190:AJ221" si="101">IF(AB190="NC","NC",IF(AB190="erreur","erreur",AB190-$F$3))</f>
        <v>NC</v>
      </c>
      <c r="AK190" s="123">
        <f t="shared" ref="AK190:AK221" ca="1" si="102">IF(AC190="NC","NC",IF(AC190="erreur","erreur",AC190-$F$3))</f>
        <v>-1613</v>
      </c>
      <c r="AL190" s="123">
        <f t="shared" ref="AL190:AL221" ca="1" si="103">IF(AD190="NC","NC",IF(AD190="erreur","erreur",AD190-$F$3))</f>
        <v>-1584</v>
      </c>
      <c r="AM190" s="123">
        <f t="shared" ref="AM190:AM221" ca="1" si="104">IF(AE190="NC","NC",IF(AE190="erreur","erreur",AE190-$F$3))</f>
        <v>-1605</v>
      </c>
      <c r="AN190" s="138"/>
      <c r="AO190" s="151" t="e">
        <f t="shared" ref="AO190:AO202" si="105">K190*($AO$3-L190)/$K$4</f>
        <v>#DIV/0!</v>
      </c>
      <c r="AP190" s="152"/>
      <c r="AQ190" s="124" t="s">
        <v>395</v>
      </c>
      <c r="AR190" s="124" t="s">
        <v>470</v>
      </c>
      <c r="AS190" s="141" t="s">
        <v>643</v>
      </c>
      <c r="AU190" s="143" t="s">
        <v>1243</v>
      </c>
      <c r="AV190" s="143" t="s">
        <v>1268</v>
      </c>
      <c r="AW190" s="143" t="s">
        <v>1269</v>
      </c>
    </row>
    <row r="191" spans="1:49" s="124" customFormat="1" ht="14.4" customHeight="1" x14ac:dyDescent="0.3">
      <c r="A191" s="121"/>
      <c r="B191" s="201"/>
      <c r="C191" s="121"/>
      <c r="D191" s="123"/>
      <c r="E191" s="123"/>
      <c r="F191" s="117"/>
      <c r="G191" s="120"/>
      <c r="H191" s="120"/>
      <c r="I191" s="120"/>
      <c r="J191" s="156">
        <v>43830</v>
      </c>
      <c r="K191" s="153"/>
      <c r="L191" s="146"/>
      <c r="M191" s="154">
        <v>44044</v>
      </c>
      <c r="N191" s="133">
        <v>43952</v>
      </c>
      <c r="O191" s="148"/>
      <c r="P191" s="149" t="s">
        <v>596</v>
      </c>
      <c r="Q191" s="150">
        <v>5252</v>
      </c>
      <c r="R191" s="57">
        <v>43858</v>
      </c>
      <c r="S191" s="57" t="s">
        <v>30</v>
      </c>
      <c r="T191" s="57" t="s">
        <v>30</v>
      </c>
      <c r="U191" s="34" t="s">
        <v>30</v>
      </c>
      <c r="V191" s="57">
        <v>43860</v>
      </c>
      <c r="W191" s="57">
        <v>43889</v>
      </c>
      <c r="X191" s="163">
        <v>43503</v>
      </c>
      <c r="Y191" s="137">
        <f t="shared" si="91"/>
        <v>44223</v>
      </c>
      <c r="Z191" s="57" t="str">
        <f t="shared" si="92"/>
        <v>NC</v>
      </c>
      <c r="AA191" s="57" t="str">
        <f t="shared" si="93"/>
        <v>NC</v>
      </c>
      <c r="AB191" s="57" t="str">
        <f t="shared" si="94"/>
        <v>NC</v>
      </c>
      <c r="AC191" s="57">
        <f t="shared" si="95"/>
        <v>44225</v>
      </c>
      <c r="AD191" s="57">
        <f t="shared" si="96"/>
        <v>44254</v>
      </c>
      <c r="AE191" s="57">
        <f t="shared" si="97"/>
        <v>44233</v>
      </c>
      <c r="AG191" s="123">
        <f t="shared" ca="1" si="98"/>
        <v>-1615</v>
      </c>
      <c r="AH191" s="123" t="str">
        <f t="shared" si="99"/>
        <v>NC</v>
      </c>
      <c r="AI191" s="123" t="str">
        <f t="shared" si="100"/>
        <v>NC</v>
      </c>
      <c r="AJ191" s="123" t="str">
        <f t="shared" si="101"/>
        <v>NC</v>
      </c>
      <c r="AK191" s="123">
        <f t="shared" ca="1" si="102"/>
        <v>-1613</v>
      </c>
      <c r="AL191" s="123">
        <f t="shared" ca="1" si="103"/>
        <v>-1584</v>
      </c>
      <c r="AM191" s="123">
        <f t="shared" ca="1" si="104"/>
        <v>-1605</v>
      </c>
      <c r="AN191" s="138"/>
      <c r="AO191" s="151" t="e">
        <f t="shared" si="105"/>
        <v>#DIV/0!</v>
      </c>
      <c r="AP191" s="152"/>
      <c r="AR191" s="124" t="s">
        <v>470</v>
      </c>
      <c r="AS191" s="141" t="s">
        <v>643</v>
      </c>
      <c r="AU191" s="143" t="s">
        <v>1243</v>
      </c>
      <c r="AV191" s="143" t="s">
        <v>1268</v>
      </c>
      <c r="AW191" s="143" t="s">
        <v>1263</v>
      </c>
    </row>
    <row r="192" spans="1:49" s="124" customFormat="1" ht="14.4" customHeight="1" x14ac:dyDescent="0.3">
      <c r="A192" s="121"/>
      <c r="B192" s="229"/>
      <c r="C192" s="121"/>
      <c r="D192" s="123"/>
      <c r="E192" s="123"/>
      <c r="F192" s="117"/>
      <c r="G192" s="120"/>
      <c r="H192" s="120"/>
      <c r="I192" s="120"/>
      <c r="J192" s="156">
        <v>43830</v>
      </c>
      <c r="K192" s="153"/>
      <c r="L192" s="146"/>
      <c r="M192" s="154">
        <v>44044</v>
      </c>
      <c r="N192" s="133">
        <v>43952</v>
      </c>
      <c r="O192" s="148"/>
      <c r="P192" s="149" t="s">
        <v>596</v>
      </c>
      <c r="Q192" s="150">
        <v>5606</v>
      </c>
      <c r="R192" s="57">
        <v>43858</v>
      </c>
      <c r="S192" s="57" t="s">
        <v>30</v>
      </c>
      <c r="T192" s="57" t="s">
        <v>30</v>
      </c>
      <c r="U192" s="34" t="s">
        <v>30</v>
      </c>
      <c r="V192" s="57">
        <v>43860</v>
      </c>
      <c r="W192" s="57">
        <v>43889</v>
      </c>
      <c r="X192" s="163">
        <v>43503</v>
      </c>
      <c r="Y192" s="137">
        <f t="shared" si="91"/>
        <v>44223</v>
      </c>
      <c r="Z192" s="57" t="str">
        <f t="shared" si="92"/>
        <v>NC</v>
      </c>
      <c r="AA192" s="57" t="str">
        <f t="shared" si="93"/>
        <v>NC</v>
      </c>
      <c r="AB192" s="57" t="str">
        <f t="shared" si="94"/>
        <v>NC</v>
      </c>
      <c r="AC192" s="57">
        <f t="shared" si="95"/>
        <v>44225</v>
      </c>
      <c r="AD192" s="57">
        <f t="shared" si="96"/>
        <v>44254</v>
      </c>
      <c r="AE192" s="57">
        <f t="shared" si="97"/>
        <v>44233</v>
      </c>
      <c r="AG192" s="123">
        <f t="shared" ca="1" si="98"/>
        <v>-1615</v>
      </c>
      <c r="AH192" s="123" t="str">
        <f t="shared" si="99"/>
        <v>NC</v>
      </c>
      <c r="AI192" s="123" t="str">
        <f t="shared" si="100"/>
        <v>NC</v>
      </c>
      <c r="AJ192" s="123" t="str">
        <f t="shared" si="101"/>
        <v>NC</v>
      </c>
      <c r="AK192" s="123">
        <f t="shared" ca="1" si="102"/>
        <v>-1613</v>
      </c>
      <c r="AL192" s="123">
        <f t="shared" ca="1" si="103"/>
        <v>-1584</v>
      </c>
      <c r="AM192" s="123">
        <f t="shared" ca="1" si="104"/>
        <v>-1605</v>
      </c>
      <c r="AN192" s="138"/>
      <c r="AO192" s="151" t="e">
        <f t="shared" si="105"/>
        <v>#DIV/0!</v>
      </c>
      <c r="AP192" s="152"/>
      <c r="AR192" s="124" t="s">
        <v>470</v>
      </c>
      <c r="AS192" s="141" t="s">
        <v>643</v>
      </c>
      <c r="AT192" s="138"/>
      <c r="AU192" s="142" t="s">
        <v>1243</v>
      </c>
      <c r="AV192" s="143" t="s">
        <v>1268</v>
      </c>
      <c r="AW192" s="143" t="s">
        <v>1263</v>
      </c>
    </row>
    <row r="193" spans="1:49" s="124" customFormat="1" ht="14.4" customHeight="1" x14ac:dyDescent="0.3">
      <c r="A193" s="116"/>
      <c r="B193" s="123"/>
      <c r="C193" s="117"/>
      <c r="D193" s="116"/>
      <c r="E193" s="116"/>
      <c r="F193" s="117"/>
      <c r="G193" s="120"/>
      <c r="H193" s="120"/>
      <c r="I193" s="120"/>
      <c r="J193" s="156">
        <v>43830</v>
      </c>
      <c r="K193" s="134"/>
      <c r="L193" s="120"/>
      <c r="M193" s="132"/>
      <c r="N193" s="158">
        <v>43952</v>
      </c>
      <c r="O193" s="116"/>
      <c r="P193" s="135" t="s">
        <v>596</v>
      </c>
      <c r="Q193" s="116"/>
      <c r="R193" s="57">
        <v>43789</v>
      </c>
      <c r="S193" s="57" t="s">
        <v>30</v>
      </c>
      <c r="T193" s="57" t="s">
        <v>30</v>
      </c>
      <c r="U193" s="34" t="s">
        <v>30</v>
      </c>
      <c r="V193" s="57">
        <v>43836</v>
      </c>
      <c r="W193" s="57">
        <v>43889</v>
      </c>
      <c r="X193" s="34">
        <v>43837</v>
      </c>
      <c r="Y193" s="137">
        <f t="shared" si="91"/>
        <v>44154</v>
      </c>
      <c r="Z193" s="57" t="str">
        <f t="shared" si="92"/>
        <v>NC</v>
      </c>
      <c r="AA193" s="57" t="str">
        <f t="shared" si="93"/>
        <v>NC</v>
      </c>
      <c r="AB193" s="57" t="str">
        <f t="shared" si="94"/>
        <v>NC</v>
      </c>
      <c r="AC193" s="57">
        <f t="shared" si="95"/>
        <v>44201</v>
      </c>
      <c r="AD193" s="57">
        <f t="shared" si="96"/>
        <v>44254</v>
      </c>
      <c r="AE193" s="57">
        <f t="shared" si="97"/>
        <v>44567</v>
      </c>
      <c r="AF193" s="138"/>
      <c r="AG193" s="123">
        <f t="shared" ca="1" si="98"/>
        <v>-1684</v>
      </c>
      <c r="AH193" s="123" t="str">
        <f t="shared" si="99"/>
        <v>NC</v>
      </c>
      <c r="AI193" s="123" t="str">
        <f t="shared" si="100"/>
        <v>NC</v>
      </c>
      <c r="AJ193" s="123" t="str">
        <f t="shared" si="101"/>
        <v>NC</v>
      </c>
      <c r="AK193" s="123">
        <f t="shared" ca="1" si="102"/>
        <v>-1637</v>
      </c>
      <c r="AL193" s="123">
        <f t="shared" ca="1" si="103"/>
        <v>-1584</v>
      </c>
      <c r="AM193" s="123">
        <f t="shared" ca="1" si="104"/>
        <v>-1271</v>
      </c>
      <c r="AN193" s="138"/>
      <c r="AO193" s="139" t="e">
        <f t="shared" si="105"/>
        <v>#DIV/0!</v>
      </c>
      <c r="AP193" s="138"/>
      <c r="AQ193" s="138"/>
      <c r="AR193" s="138" t="s">
        <v>470</v>
      </c>
      <c r="AS193" s="141" t="s">
        <v>643</v>
      </c>
      <c r="AT193" s="138"/>
      <c r="AU193" s="142" t="s">
        <v>1243</v>
      </c>
      <c r="AV193" s="143" t="s">
        <v>1262</v>
      </c>
      <c r="AW193" s="143" t="s">
        <v>1271</v>
      </c>
    </row>
    <row r="194" spans="1:49" s="124" customFormat="1" x14ac:dyDescent="0.3">
      <c r="A194" s="121"/>
      <c r="B194" s="117"/>
      <c r="C194" s="121"/>
      <c r="D194" s="123"/>
      <c r="E194" s="123"/>
      <c r="F194" s="121"/>
      <c r="G194" s="120"/>
      <c r="H194" s="120"/>
      <c r="I194" s="120"/>
      <c r="J194" s="144">
        <v>43830</v>
      </c>
      <c r="K194" s="145"/>
      <c r="L194" s="146"/>
      <c r="M194" s="154">
        <v>45047</v>
      </c>
      <c r="N194" s="133">
        <v>43983</v>
      </c>
      <c r="O194" s="148"/>
      <c r="P194" s="149" t="s">
        <v>596</v>
      </c>
      <c r="Q194" s="150"/>
      <c r="R194" s="116" t="s">
        <v>30</v>
      </c>
      <c r="S194" s="57">
        <v>43755</v>
      </c>
      <c r="T194" s="57" t="s">
        <v>30</v>
      </c>
      <c r="U194" s="34" t="s">
        <v>30</v>
      </c>
      <c r="V194" s="57" t="s">
        <v>30</v>
      </c>
      <c r="W194" s="57" t="s">
        <v>30</v>
      </c>
      <c r="X194" s="34" t="s">
        <v>30</v>
      </c>
      <c r="Y194" s="137" t="str">
        <f t="shared" si="91"/>
        <v>NC</v>
      </c>
      <c r="Z194" s="57">
        <f t="shared" si="92"/>
        <v>43936</v>
      </c>
      <c r="AA194" s="57" t="str">
        <f t="shared" si="93"/>
        <v>NC</v>
      </c>
      <c r="AB194" s="57" t="str">
        <f t="shared" si="94"/>
        <v>NC</v>
      </c>
      <c r="AC194" s="57" t="str">
        <f t="shared" si="95"/>
        <v>NC</v>
      </c>
      <c r="AD194" s="57" t="str">
        <f t="shared" si="96"/>
        <v>NC</v>
      </c>
      <c r="AE194" s="57" t="str">
        <f t="shared" si="97"/>
        <v>NC</v>
      </c>
      <c r="AG194" s="123" t="str">
        <f t="shared" si="98"/>
        <v>NC</v>
      </c>
      <c r="AH194" s="123">
        <f t="shared" ca="1" si="99"/>
        <v>-1902</v>
      </c>
      <c r="AI194" s="123" t="str">
        <f t="shared" si="100"/>
        <v>NC</v>
      </c>
      <c r="AJ194" s="123" t="str">
        <f t="shared" si="101"/>
        <v>NC</v>
      </c>
      <c r="AK194" s="123" t="str">
        <f t="shared" si="102"/>
        <v>NC</v>
      </c>
      <c r="AL194" s="123" t="str">
        <f t="shared" si="103"/>
        <v>NC</v>
      </c>
      <c r="AM194" s="123" t="str">
        <f t="shared" si="104"/>
        <v>NC</v>
      </c>
      <c r="AN194" s="138"/>
      <c r="AO194" s="151" t="e">
        <f t="shared" si="105"/>
        <v>#DIV/0!</v>
      </c>
      <c r="AP194" s="152"/>
      <c r="AR194" s="141" t="s">
        <v>643</v>
      </c>
      <c r="AS194" s="141" t="s">
        <v>643</v>
      </c>
      <c r="AU194" s="143" t="s">
        <v>1273</v>
      </c>
      <c r="AV194" s="143" t="s">
        <v>1272</v>
      </c>
      <c r="AW194" s="143" t="s">
        <v>1274</v>
      </c>
    </row>
    <row r="195" spans="1:49" s="124" customFormat="1" x14ac:dyDescent="0.3">
      <c r="A195" s="121"/>
      <c r="B195" s="117"/>
      <c r="C195" s="121"/>
      <c r="D195" s="123"/>
      <c r="E195" s="123"/>
      <c r="F195" s="121"/>
      <c r="G195" s="120"/>
      <c r="H195" s="120"/>
      <c r="I195" s="120"/>
      <c r="J195" s="144">
        <v>43830</v>
      </c>
      <c r="K195" s="145"/>
      <c r="L195" s="146"/>
      <c r="M195" s="154">
        <v>45931</v>
      </c>
      <c r="N195" s="133">
        <v>43952</v>
      </c>
      <c r="O195" s="148"/>
      <c r="P195" s="149" t="s">
        <v>596</v>
      </c>
      <c r="Q195" s="150"/>
      <c r="R195" s="116" t="s">
        <v>30</v>
      </c>
      <c r="S195" s="57">
        <v>43755</v>
      </c>
      <c r="T195" s="57" t="s">
        <v>30</v>
      </c>
      <c r="U195" s="34" t="s">
        <v>30</v>
      </c>
      <c r="V195" s="57" t="s">
        <v>30</v>
      </c>
      <c r="W195" s="57" t="s">
        <v>30</v>
      </c>
      <c r="X195" s="34" t="s">
        <v>30</v>
      </c>
      <c r="Y195" s="137" t="str">
        <f t="shared" si="91"/>
        <v>NC</v>
      </c>
      <c r="Z195" s="57">
        <f t="shared" si="92"/>
        <v>43936</v>
      </c>
      <c r="AA195" s="57" t="str">
        <f t="shared" si="93"/>
        <v>NC</v>
      </c>
      <c r="AB195" s="57" t="str">
        <f t="shared" si="94"/>
        <v>NC</v>
      </c>
      <c r="AC195" s="57" t="str">
        <f t="shared" si="95"/>
        <v>NC</v>
      </c>
      <c r="AD195" s="57" t="str">
        <f t="shared" si="96"/>
        <v>NC</v>
      </c>
      <c r="AE195" s="57" t="str">
        <f t="shared" si="97"/>
        <v>NC</v>
      </c>
      <c r="AG195" s="123" t="str">
        <f t="shared" si="98"/>
        <v>NC</v>
      </c>
      <c r="AH195" s="123">
        <f t="shared" ca="1" si="99"/>
        <v>-1902</v>
      </c>
      <c r="AI195" s="123" t="str">
        <f t="shared" si="100"/>
        <v>NC</v>
      </c>
      <c r="AJ195" s="123" t="str">
        <f t="shared" si="101"/>
        <v>NC</v>
      </c>
      <c r="AK195" s="123" t="str">
        <f t="shared" si="102"/>
        <v>NC</v>
      </c>
      <c r="AL195" s="123" t="str">
        <f t="shared" si="103"/>
        <v>NC</v>
      </c>
      <c r="AM195" s="123" t="str">
        <f t="shared" si="104"/>
        <v>NC</v>
      </c>
      <c r="AN195" s="138"/>
      <c r="AO195" s="230" t="e">
        <f t="shared" si="105"/>
        <v>#DIV/0!</v>
      </c>
      <c r="AP195" s="152"/>
      <c r="AR195" s="141" t="s">
        <v>643</v>
      </c>
      <c r="AS195" s="141" t="s">
        <v>643</v>
      </c>
      <c r="AU195" s="143" t="s">
        <v>1273</v>
      </c>
      <c r="AV195" s="143" t="s">
        <v>1272</v>
      </c>
      <c r="AW195" s="143" t="s">
        <v>1274</v>
      </c>
    </row>
    <row r="196" spans="1:49" s="124" customFormat="1" x14ac:dyDescent="0.3">
      <c r="A196" s="121"/>
      <c r="B196" s="117"/>
      <c r="C196" s="121"/>
      <c r="D196" s="123"/>
      <c r="E196" s="123"/>
      <c r="F196" s="121"/>
      <c r="G196" s="120"/>
      <c r="H196" s="120"/>
      <c r="I196" s="120"/>
      <c r="J196" s="144">
        <v>43830</v>
      </c>
      <c r="K196" s="145"/>
      <c r="L196" s="146"/>
      <c r="M196" s="154">
        <v>45566</v>
      </c>
      <c r="N196" s="133">
        <v>44075</v>
      </c>
      <c r="O196" s="148"/>
      <c r="P196" s="149" t="s">
        <v>596</v>
      </c>
      <c r="Q196" s="150"/>
      <c r="R196" s="116" t="s">
        <v>30</v>
      </c>
      <c r="S196" s="57">
        <v>43573</v>
      </c>
      <c r="T196" s="116" t="s">
        <v>30</v>
      </c>
      <c r="U196" s="34" t="s">
        <v>30</v>
      </c>
      <c r="V196" s="57" t="s">
        <v>30</v>
      </c>
      <c r="W196" s="57" t="s">
        <v>30</v>
      </c>
      <c r="X196" s="34" t="s">
        <v>30</v>
      </c>
      <c r="Y196" s="137" t="str">
        <f t="shared" si="91"/>
        <v>NC</v>
      </c>
      <c r="Z196" s="57">
        <f>IF(S196="NC","NC",IF(S196="","erreur",S196+365))</f>
        <v>43938</v>
      </c>
      <c r="AA196" s="57" t="str">
        <f t="shared" si="93"/>
        <v>NC</v>
      </c>
      <c r="AB196" s="57" t="str">
        <f t="shared" si="94"/>
        <v>NC</v>
      </c>
      <c r="AC196" s="57" t="str">
        <f t="shared" si="95"/>
        <v>NC</v>
      </c>
      <c r="AD196" s="57" t="str">
        <f t="shared" si="96"/>
        <v>NC</v>
      </c>
      <c r="AE196" s="57" t="str">
        <f t="shared" si="97"/>
        <v>NC</v>
      </c>
      <c r="AG196" s="123" t="str">
        <f t="shared" si="98"/>
        <v>NC</v>
      </c>
      <c r="AH196" s="123">
        <f t="shared" ca="1" si="99"/>
        <v>-1900</v>
      </c>
      <c r="AI196" s="123" t="str">
        <f t="shared" si="100"/>
        <v>NC</v>
      </c>
      <c r="AJ196" s="123" t="str">
        <f t="shared" si="101"/>
        <v>NC</v>
      </c>
      <c r="AK196" s="123" t="str">
        <f t="shared" si="102"/>
        <v>NC</v>
      </c>
      <c r="AL196" s="123" t="str">
        <f t="shared" si="103"/>
        <v>NC</v>
      </c>
      <c r="AM196" s="123" t="str">
        <f t="shared" si="104"/>
        <v>NC</v>
      </c>
      <c r="AN196" s="138"/>
      <c r="AO196" s="230" t="e">
        <f t="shared" si="105"/>
        <v>#DIV/0!</v>
      </c>
      <c r="AP196" s="152"/>
      <c r="AR196" s="141" t="s">
        <v>643</v>
      </c>
      <c r="AS196" s="141" t="s">
        <v>643</v>
      </c>
      <c r="AU196" s="143" t="s">
        <v>1273</v>
      </c>
      <c r="AV196" s="143" t="s">
        <v>1275</v>
      </c>
      <c r="AW196" s="143" t="s">
        <v>1276</v>
      </c>
    </row>
    <row r="197" spans="1:49" s="138" customFormat="1" ht="14.4" customHeight="1" x14ac:dyDescent="0.3">
      <c r="A197" s="121"/>
      <c r="B197" s="117"/>
      <c r="C197" s="121"/>
      <c r="D197" s="123"/>
      <c r="E197" s="123"/>
      <c r="F197" s="121"/>
      <c r="G197" s="120"/>
      <c r="H197" s="120"/>
      <c r="I197" s="120"/>
      <c r="J197" s="231" t="s">
        <v>30</v>
      </c>
      <c r="K197" s="145"/>
      <c r="L197" s="146"/>
      <c r="M197" s="154">
        <v>45992</v>
      </c>
      <c r="N197" s="133">
        <v>44075</v>
      </c>
      <c r="O197" s="148"/>
      <c r="P197" s="149" t="s">
        <v>596</v>
      </c>
      <c r="Q197" s="150"/>
      <c r="R197" s="116" t="s">
        <v>30</v>
      </c>
      <c r="S197" s="116" t="s">
        <v>30</v>
      </c>
      <c r="T197" s="116" t="s">
        <v>30</v>
      </c>
      <c r="U197" s="34" t="s">
        <v>30</v>
      </c>
      <c r="V197" s="57" t="s">
        <v>30</v>
      </c>
      <c r="W197" s="57" t="s">
        <v>30</v>
      </c>
      <c r="X197" s="34" t="s">
        <v>30</v>
      </c>
      <c r="Y197" s="137" t="str">
        <f t="shared" si="91"/>
        <v>NC</v>
      </c>
      <c r="Z197" s="57" t="str">
        <f>IF(S197="NC","NC",IF(S197="","erreur",S197+181))</f>
        <v>NC</v>
      </c>
      <c r="AA197" s="57" t="str">
        <f t="shared" si="93"/>
        <v>NC</v>
      </c>
      <c r="AB197" s="57" t="str">
        <f t="shared" si="94"/>
        <v>NC</v>
      </c>
      <c r="AC197" s="57" t="str">
        <f t="shared" si="95"/>
        <v>NC</v>
      </c>
      <c r="AD197" s="57" t="str">
        <f t="shared" si="96"/>
        <v>NC</v>
      </c>
      <c r="AE197" s="57" t="str">
        <f t="shared" si="97"/>
        <v>NC</v>
      </c>
      <c r="AF197" s="124"/>
      <c r="AG197" s="123" t="str">
        <f t="shared" si="98"/>
        <v>NC</v>
      </c>
      <c r="AH197" s="123" t="str">
        <f t="shared" si="99"/>
        <v>NC</v>
      </c>
      <c r="AI197" s="123" t="str">
        <f t="shared" si="100"/>
        <v>NC</v>
      </c>
      <c r="AJ197" s="123" t="str">
        <f t="shared" si="101"/>
        <v>NC</v>
      </c>
      <c r="AK197" s="123" t="str">
        <f t="shared" si="102"/>
        <v>NC</v>
      </c>
      <c r="AL197" s="123" t="str">
        <f t="shared" si="103"/>
        <v>NC</v>
      </c>
      <c r="AM197" s="123" t="str">
        <f t="shared" si="104"/>
        <v>NC</v>
      </c>
      <c r="AO197" s="151" t="e">
        <f t="shared" si="105"/>
        <v>#DIV/0!</v>
      </c>
      <c r="AP197" s="152"/>
      <c r="AQ197" s="124"/>
      <c r="AR197" s="141" t="s">
        <v>643</v>
      </c>
      <c r="AS197" s="141" t="s">
        <v>643</v>
      </c>
      <c r="AT197" s="124"/>
      <c r="AU197" s="143" t="s">
        <v>1273</v>
      </c>
      <c r="AV197" s="143" t="s">
        <v>165</v>
      </c>
      <c r="AW197" s="143"/>
    </row>
    <row r="198" spans="1:49" s="232" customFormat="1" x14ac:dyDescent="0.3">
      <c r="A198" s="121"/>
      <c r="B198" s="117"/>
      <c r="C198" s="121"/>
      <c r="D198" s="123"/>
      <c r="E198" s="123"/>
      <c r="F198" s="121"/>
      <c r="G198" s="120"/>
      <c r="H198" s="120"/>
      <c r="I198" s="120"/>
      <c r="J198" s="144">
        <v>43830</v>
      </c>
      <c r="K198" s="145"/>
      <c r="L198" s="146"/>
      <c r="M198" s="147" t="s">
        <v>609</v>
      </c>
      <c r="N198" s="133">
        <v>44044</v>
      </c>
      <c r="O198" s="148"/>
      <c r="P198" s="149" t="s">
        <v>596</v>
      </c>
      <c r="Q198" s="150"/>
      <c r="R198" s="116" t="s">
        <v>30</v>
      </c>
      <c r="S198" s="57">
        <v>43692</v>
      </c>
      <c r="T198" s="116" t="s">
        <v>30</v>
      </c>
      <c r="U198" s="34" t="s">
        <v>30</v>
      </c>
      <c r="V198" s="57" t="s">
        <v>30</v>
      </c>
      <c r="W198" s="57" t="s">
        <v>30</v>
      </c>
      <c r="X198" s="34" t="s">
        <v>30</v>
      </c>
      <c r="Y198" s="137" t="str">
        <f t="shared" si="91"/>
        <v>NC</v>
      </c>
      <c r="Z198" s="57">
        <f>IF(S198="NC","NC",IF(S198="","erreur",S198+365))</f>
        <v>44057</v>
      </c>
      <c r="AA198" s="57" t="str">
        <f t="shared" si="93"/>
        <v>NC</v>
      </c>
      <c r="AB198" s="57" t="str">
        <f t="shared" si="94"/>
        <v>NC</v>
      </c>
      <c r="AC198" s="57" t="str">
        <f t="shared" si="95"/>
        <v>NC</v>
      </c>
      <c r="AD198" s="57" t="str">
        <f t="shared" si="96"/>
        <v>NC</v>
      </c>
      <c r="AE198" s="57" t="str">
        <f t="shared" si="97"/>
        <v>NC</v>
      </c>
      <c r="AF198" s="124"/>
      <c r="AG198" s="123" t="str">
        <f t="shared" si="98"/>
        <v>NC</v>
      </c>
      <c r="AH198" s="123">
        <f t="shared" ca="1" si="99"/>
        <v>-1781</v>
      </c>
      <c r="AI198" s="123" t="str">
        <f t="shared" si="100"/>
        <v>NC</v>
      </c>
      <c r="AJ198" s="123" t="str">
        <f t="shared" si="101"/>
        <v>NC</v>
      </c>
      <c r="AK198" s="123" t="str">
        <f t="shared" si="102"/>
        <v>NC</v>
      </c>
      <c r="AL198" s="123" t="str">
        <f t="shared" si="103"/>
        <v>NC</v>
      </c>
      <c r="AM198" s="123" t="str">
        <f t="shared" si="104"/>
        <v>NC</v>
      </c>
      <c r="AN198" s="138"/>
      <c r="AO198" s="230" t="e">
        <f t="shared" si="105"/>
        <v>#DIV/0!</v>
      </c>
      <c r="AP198" s="152"/>
      <c r="AQ198" s="124"/>
      <c r="AR198" s="141" t="s">
        <v>643</v>
      </c>
      <c r="AS198" s="141" t="s">
        <v>643</v>
      </c>
      <c r="AT198" s="124"/>
      <c r="AU198" s="143" t="s">
        <v>1273</v>
      </c>
      <c r="AV198" s="143" t="s">
        <v>1275</v>
      </c>
      <c r="AW198" s="143" t="s">
        <v>1276</v>
      </c>
    </row>
    <row r="199" spans="1:49" s="160" customFormat="1" ht="14.4" customHeight="1" x14ac:dyDescent="0.3">
      <c r="A199" s="121"/>
      <c r="B199" s="117"/>
      <c r="C199" s="121"/>
      <c r="D199" s="123"/>
      <c r="E199" s="123"/>
      <c r="F199" s="121"/>
      <c r="G199" s="120"/>
      <c r="H199" s="120"/>
      <c r="I199" s="120"/>
      <c r="J199" s="231" t="s">
        <v>30</v>
      </c>
      <c r="K199" s="145"/>
      <c r="L199" s="146"/>
      <c r="M199" s="154"/>
      <c r="N199" s="133"/>
      <c r="O199" s="148"/>
      <c r="P199" s="149" t="s">
        <v>596</v>
      </c>
      <c r="Q199" s="150"/>
      <c r="R199" s="116" t="s">
        <v>30</v>
      </c>
      <c r="S199" s="116" t="s">
        <v>30</v>
      </c>
      <c r="T199" s="116" t="s">
        <v>30</v>
      </c>
      <c r="U199" s="34" t="s">
        <v>30</v>
      </c>
      <c r="V199" s="57" t="s">
        <v>30</v>
      </c>
      <c r="W199" s="57" t="s">
        <v>30</v>
      </c>
      <c r="X199" s="34" t="s">
        <v>30</v>
      </c>
      <c r="Y199" s="137" t="str">
        <f t="shared" si="91"/>
        <v>NC</v>
      </c>
      <c r="Z199" s="57" t="str">
        <f t="shared" ref="Z199:Z230" si="106">IF(S199="NC","NC",IF(S199="","erreur",S199+181))</f>
        <v>NC</v>
      </c>
      <c r="AA199" s="57" t="str">
        <f t="shared" si="93"/>
        <v>NC</v>
      </c>
      <c r="AB199" s="57" t="str">
        <f t="shared" si="94"/>
        <v>NC</v>
      </c>
      <c r="AC199" s="57" t="str">
        <f t="shared" si="95"/>
        <v>NC</v>
      </c>
      <c r="AD199" s="57" t="str">
        <f t="shared" si="96"/>
        <v>NC</v>
      </c>
      <c r="AE199" s="57" t="str">
        <f t="shared" si="97"/>
        <v>NC</v>
      </c>
      <c r="AF199" s="124"/>
      <c r="AG199" s="123" t="str">
        <f t="shared" si="98"/>
        <v>NC</v>
      </c>
      <c r="AH199" s="123" t="str">
        <f t="shared" si="99"/>
        <v>NC</v>
      </c>
      <c r="AI199" s="123" t="str">
        <f t="shared" si="100"/>
        <v>NC</v>
      </c>
      <c r="AJ199" s="123" t="str">
        <f t="shared" si="101"/>
        <v>NC</v>
      </c>
      <c r="AK199" s="123" t="str">
        <f t="shared" si="102"/>
        <v>NC</v>
      </c>
      <c r="AL199" s="123" t="str">
        <f t="shared" si="103"/>
        <v>NC</v>
      </c>
      <c r="AM199" s="123" t="str">
        <f t="shared" si="104"/>
        <v>NC</v>
      </c>
      <c r="AN199" s="138"/>
      <c r="AO199" s="151" t="e">
        <f t="shared" si="105"/>
        <v>#DIV/0!</v>
      </c>
      <c r="AP199" s="152"/>
      <c r="AQ199" s="124"/>
      <c r="AR199" s="141" t="s">
        <v>643</v>
      </c>
      <c r="AS199" s="141" t="s">
        <v>643</v>
      </c>
      <c r="AT199" s="124"/>
      <c r="AU199" s="143" t="s">
        <v>1277</v>
      </c>
      <c r="AV199" s="143" t="s">
        <v>945</v>
      </c>
      <c r="AW199" s="143" t="s">
        <v>946</v>
      </c>
    </row>
    <row r="200" spans="1:49" s="124" customFormat="1" ht="14.4" customHeight="1" x14ac:dyDescent="0.3">
      <c r="A200" s="121"/>
      <c r="B200" s="117"/>
      <c r="C200" s="121"/>
      <c r="D200" s="123"/>
      <c r="E200" s="123"/>
      <c r="F200" s="121"/>
      <c r="G200" s="120"/>
      <c r="H200" s="120"/>
      <c r="I200" s="120"/>
      <c r="J200" s="231" t="s">
        <v>30</v>
      </c>
      <c r="K200" s="145"/>
      <c r="L200" s="146"/>
      <c r="M200" s="154"/>
      <c r="N200" s="133"/>
      <c r="O200" s="148"/>
      <c r="P200" s="149" t="s">
        <v>596</v>
      </c>
      <c r="Q200" s="150"/>
      <c r="R200" s="116" t="s">
        <v>30</v>
      </c>
      <c r="S200" s="116" t="s">
        <v>30</v>
      </c>
      <c r="T200" s="116" t="s">
        <v>30</v>
      </c>
      <c r="U200" s="34" t="s">
        <v>30</v>
      </c>
      <c r="V200" s="57" t="s">
        <v>30</v>
      </c>
      <c r="W200" s="57" t="s">
        <v>30</v>
      </c>
      <c r="X200" s="34" t="s">
        <v>30</v>
      </c>
      <c r="Y200" s="137" t="str">
        <f t="shared" si="91"/>
        <v>NC</v>
      </c>
      <c r="Z200" s="57" t="str">
        <f t="shared" si="106"/>
        <v>NC</v>
      </c>
      <c r="AA200" s="57" t="str">
        <f t="shared" si="93"/>
        <v>NC</v>
      </c>
      <c r="AB200" s="57" t="str">
        <f t="shared" si="94"/>
        <v>NC</v>
      </c>
      <c r="AC200" s="57" t="str">
        <f t="shared" si="95"/>
        <v>NC</v>
      </c>
      <c r="AD200" s="57" t="str">
        <f t="shared" si="96"/>
        <v>NC</v>
      </c>
      <c r="AE200" s="57" t="str">
        <f t="shared" si="97"/>
        <v>NC</v>
      </c>
      <c r="AG200" s="123" t="str">
        <f t="shared" si="98"/>
        <v>NC</v>
      </c>
      <c r="AH200" s="123" t="str">
        <f t="shared" si="99"/>
        <v>NC</v>
      </c>
      <c r="AI200" s="123" t="str">
        <f t="shared" si="100"/>
        <v>NC</v>
      </c>
      <c r="AJ200" s="123" t="str">
        <f t="shared" si="101"/>
        <v>NC</v>
      </c>
      <c r="AK200" s="123" t="str">
        <f t="shared" si="102"/>
        <v>NC</v>
      </c>
      <c r="AL200" s="123" t="str">
        <f t="shared" si="103"/>
        <v>NC</v>
      </c>
      <c r="AM200" s="123" t="str">
        <f t="shared" si="104"/>
        <v>NC</v>
      </c>
      <c r="AN200" s="138"/>
      <c r="AO200" s="151" t="e">
        <f t="shared" si="105"/>
        <v>#DIV/0!</v>
      </c>
      <c r="AP200" s="152"/>
      <c r="AR200" s="141" t="s">
        <v>643</v>
      </c>
      <c r="AS200" s="141" t="s">
        <v>643</v>
      </c>
      <c r="AU200" s="143" t="s">
        <v>1277</v>
      </c>
      <c r="AV200" s="143" t="s">
        <v>945</v>
      </c>
      <c r="AW200" s="143" t="s">
        <v>946</v>
      </c>
    </row>
    <row r="201" spans="1:49" s="212" customFormat="1" x14ac:dyDescent="0.3">
      <c r="A201" s="117"/>
      <c r="B201" s="117"/>
      <c r="C201" s="121"/>
      <c r="D201" s="116"/>
      <c r="E201" s="116"/>
      <c r="F201" s="121"/>
      <c r="G201" s="120"/>
      <c r="H201" s="120"/>
      <c r="I201" s="120"/>
      <c r="J201" s="144">
        <v>43830</v>
      </c>
      <c r="K201" s="130"/>
      <c r="L201" s="131"/>
      <c r="M201" s="154">
        <v>44501</v>
      </c>
      <c r="N201" s="133">
        <v>44166</v>
      </c>
      <c r="O201" s="134"/>
      <c r="P201" s="149" t="s">
        <v>596</v>
      </c>
      <c r="Q201" s="136">
        <v>3515</v>
      </c>
      <c r="R201" s="116" t="s">
        <v>30</v>
      </c>
      <c r="S201" s="57">
        <v>43886</v>
      </c>
      <c r="T201" s="57">
        <v>43673</v>
      </c>
      <c r="U201" s="34" t="s">
        <v>30</v>
      </c>
      <c r="V201" s="57" t="s">
        <v>30</v>
      </c>
      <c r="W201" s="57" t="s">
        <v>30</v>
      </c>
      <c r="X201" s="34" t="s">
        <v>30</v>
      </c>
      <c r="Y201" s="137" t="str">
        <f t="shared" si="91"/>
        <v>NC</v>
      </c>
      <c r="Z201" s="57">
        <f t="shared" si="106"/>
        <v>44067</v>
      </c>
      <c r="AA201" s="57">
        <f t="shared" si="93"/>
        <v>44038</v>
      </c>
      <c r="AB201" s="57" t="str">
        <f t="shared" si="94"/>
        <v>NC</v>
      </c>
      <c r="AC201" s="57" t="str">
        <f t="shared" si="95"/>
        <v>NC</v>
      </c>
      <c r="AD201" s="57" t="str">
        <f t="shared" si="96"/>
        <v>NC</v>
      </c>
      <c r="AE201" s="57" t="str">
        <f t="shared" si="97"/>
        <v>NC</v>
      </c>
      <c r="AF201" s="124"/>
      <c r="AG201" s="123" t="str">
        <f t="shared" si="98"/>
        <v>NC</v>
      </c>
      <c r="AH201" s="123">
        <f t="shared" ca="1" si="99"/>
        <v>-1771</v>
      </c>
      <c r="AI201" s="123">
        <f t="shared" ca="1" si="100"/>
        <v>-1800</v>
      </c>
      <c r="AJ201" s="123" t="str">
        <f t="shared" si="101"/>
        <v>NC</v>
      </c>
      <c r="AK201" s="123" t="str">
        <f t="shared" si="102"/>
        <v>NC</v>
      </c>
      <c r="AL201" s="123" t="str">
        <f t="shared" si="103"/>
        <v>NC</v>
      </c>
      <c r="AM201" s="123" t="str">
        <f t="shared" si="104"/>
        <v>NC</v>
      </c>
      <c r="AN201" s="138"/>
      <c r="AO201" s="151" t="e">
        <f t="shared" si="105"/>
        <v>#DIV/0!</v>
      </c>
      <c r="AP201" s="152"/>
      <c r="AQ201" s="124"/>
      <c r="AR201" s="141" t="s">
        <v>643</v>
      </c>
      <c r="AS201" s="141" t="s">
        <v>643</v>
      </c>
      <c r="AT201" s="124"/>
      <c r="AU201" s="143" t="s">
        <v>1278</v>
      </c>
      <c r="AV201" s="143" t="s">
        <v>1279</v>
      </c>
      <c r="AW201" s="143" t="s">
        <v>1280</v>
      </c>
    </row>
    <row r="202" spans="1:49" s="160" customFormat="1" ht="14.4" customHeight="1" x14ac:dyDescent="0.3">
      <c r="A202" s="117"/>
      <c r="B202" s="117"/>
      <c r="C202" s="121"/>
      <c r="D202" s="123"/>
      <c r="E202" s="123"/>
      <c r="F202" s="121"/>
      <c r="G202" s="120"/>
      <c r="H202" s="120"/>
      <c r="I202" s="120"/>
      <c r="J202" s="144">
        <v>43830</v>
      </c>
      <c r="K202" s="130"/>
      <c r="L202" s="146"/>
      <c r="M202" s="147" t="s">
        <v>609</v>
      </c>
      <c r="N202" s="133">
        <v>43983</v>
      </c>
      <c r="O202" s="148"/>
      <c r="P202" s="149" t="s">
        <v>596</v>
      </c>
      <c r="Q202" s="150"/>
      <c r="R202" s="57" t="s">
        <v>30</v>
      </c>
      <c r="S202" s="57">
        <v>43683</v>
      </c>
      <c r="T202" s="57">
        <v>43628</v>
      </c>
      <c r="U202" s="34" t="s">
        <v>30</v>
      </c>
      <c r="V202" s="57" t="s">
        <v>30</v>
      </c>
      <c r="W202" s="57" t="s">
        <v>30</v>
      </c>
      <c r="X202" s="34" t="s">
        <v>30</v>
      </c>
      <c r="Y202" s="137" t="str">
        <f t="shared" si="91"/>
        <v>NC</v>
      </c>
      <c r="Z202" s="57">
        <f t="shared" si="106"/>
        <v>43864</v>
      </c>
      <c r="AA202" s="57">
        <f t="shared" si="93"/>
        <v>43993</v>
      </c>
      <c r="AB202" s="57" t="str">
        <f t="shared" si="94"/>
        <v>NC</v>
      </c>
      <c r="AC202" s="57" t="str">
        <f t="shared" si="95"/>
        <v>NC</v>
      </c>
      <c r="AD202" s="57" t="str">
        <f t="shared" si="96"/>
        <v>NC</v>
      </c>
      <c r="AE202" s="57" t="str">
        <f t="shared" si="97"/>
        <v>NC</v>
      </c>
      <c r="AF202" s="124"/>
      <c r="AG202" s="123" t="str">
        <f t="shared" si="98"/>
        <v>NC</v>
      </c>
      <c r="AH202" s="123">
        <f t="shared" ca="1" si="99"/>
        <v>-1974</v>
      </c>
      <c r="AI202" s="123">
        <f t="shared" ca="1" si="100"/>
        <v>-1845</v>
      </c>
      <c r="AJ202" s="123" t="str">
        <f t="shared" si="101"/>
        <v>NC</v>
      </c>
      <c r="AK202" s="123" t="str">
        <f t="shared" si="102"/>
        <v>NC</v>
      </c>
      <c r="AL202" s="123" t="str">
        <f t="shared" si="103"/>
        <v>NC</v>
      </c>
      <c r="AM202" s="123" t="str">
        <f t="shared" si="104"/>
        <v>NC</v>
      </c>
      <c r="AN202" s="138"/>
      <c r="AO202" s="230" t="e">
        <f t="shared" si="105"/>
        <v>#DIV/0!</v>
      </c>
      <c r="AP202" s="152"/>
      <c r="AQ202" s="124"/>
      <c r="AR202" s="141" t="s">
        <v>643</v>
      </c>
      <c r="AS202" s="141" t="s">
        <v>643</v>
      </c>
      <c r="AT202" s="138"/>
      <c r="AU202" s="142" t="s">
        <v>1278</v>
      </c>
      <c r="AV202" s="143" t="s">
        <v>1279</v>
      </c>
      <c r="AW202" s="143" t="s">
        <v>1280</v>
      </c>
    </row>
    <row r="203" spans="1:49" s="160" customFormat="1" x14ac:dyDescent="0.3">
      <c r="A203" s="116"/>
      <c r="B203" s="117"/>
      <c r="C203" s="117"/>
      <c r="D203" s="116"/>
      <c r="E203" s="116"/>
      <c r="F203" s="117"/>
      <c r="G203" s="120"/>
      <c r="H203" s="120"/>
      <c r="I203" s="120"/>
      <c r="J203" s="156"/>
      <c r="K203" s="130"/>
      <c r="L203" s="131"/>
      <c r="M203" s="132"/>
      <c r="N203" s="233">
        <v>44044</v>
      </c>
      <c r="O203" s="116"/>
      <c r="P203" s="135"/>
      <c r="Q203" s="136"/>
      <c r="R203" s="57" t="s">
        <v>30</v>
      </c>
      <c r="S203" s="57">
        <v>43742</v>
      </c>
      <c r="T203" s="57"/>
      <c r="U203" s="34" t="s">
        <v>30</v>
      </c>
      <c r="V203" s="57" t="s">
        <v>30</v>
      </c>
      <c r="W203" s="57" t="s">
        <v>30</v>
      </c>
      <c r="X203" s="34" t="s">
        <v>30</v>
      </c>
      <c r="Y203" s="137" t="str">
        <f t="shared" si="91"/>
        <v>NC</v>
      </c>
      <c r="Z203" s="57">
        <f t="shared" si="106"/>
        <v>43923</v>
      </c>
      <c r="AA203" s="57" t="str">
        <f t="shared" si="93"/>
        <v>erreur</v>
      </c>
      <c r="AB203" s="57" t="str">
        <f t="shared" si="94"/>
        <v>NC</v>
      </c>
      <c r="AC203" s="57" t="str">
        <f t="shared" si="95"/>
        <v>NC</v>
      </c>
      <c r="AD203" s="57" t="str">
        <f t="shared" si="96"/>
        <v>NC</v>
      </c>
      <c r="AE203" s="57" t="str">
        <f t="shared" si="97"/>
        <v>NC</v>
      </c>
      <c r="AF203" s="138"/>
      <c r="AG203" s="116" t="str">
        <f t="shared" si="98"/>
        <v>NC</v>
      </c>
      <c r="AH203" s="116">
        <f t="shared" ca="1" si="99"/>
        <v>-1915</v>
      </c>
      <c r="AI203" s="116" t="str">
        <f t="shared" si="100"/>
        <v>erreur</v>
      </c>
      <c r="AJ203" s="116" t="str">
        <f t="shared" si="101"/>
        <v>NC</v>
      </c>
      <c r="AK203" s="116" t="str">
        <f t="shared" si="102"/>
        <v>NC</v>
      </c>
      <c r="AL203" s="116" t="str">
        <f t="shared" si="103"/>
        <v>NC</v>
      </c>
      <c r="AM203" s="116" t="str">
        <f t="shared" si="104"/>
        <v>NC</v>
      </c>
      <c r="AN203" s="138"/>
      <c r="AO203" s="139"/>
      <c r="AP203" s="138"/>
      <c r="AQ203" s="138"/>
      <c r="AR203" s="138" t="s">
        <v>643</v>
      </c>
      <c r="AS203" s="138" t="s">
        <v>643</v>
      </c>
      <c r="AT203" s="138"/>
      <c r="AU203" s="142" t="s">
        <v>1278</v>
      </c>
      <c r="AV203" s="142" t="s">
        <v>1279</v>
      </c>
      <c r="AW203" s="142" t="s">
        <v>1280</v>
      </c>
    </row>
    <row r="204" spans="1:49" s="138" customFormat="1" ht="14.4" customHeight="1" x14ac:dyDescent="0.3">
      <c r="A204" s="116"/>
      <c r="B204" s="116"/>
      <c r="C204" s="121"/>
      <c r="D204" s="116"/>
      <c r="E204" s="116"/>
      <c r="F204" s="117"/>
      <c r="G204" s="120"/>
      <c r="H204" s="120"/>
      <c r="I204" s="120"/>
      <c r="J204" s="156">
        <v>43830</v>
      </c>
      <c r="K204" s="130"/>
      <c r="L204" s="146"/>
      <c r="M204" s="154"/>
      <c r="N204" s="162">
        <v>43983</v>
      </c>
      <c r="O204" s="116"/>
      <c r="P204" s="149" t="s">
        <v>596</v>
      </c>
      <c r="Q204" s="136">
        <v>4752</v>
      </c>
      <c r="R204" s="57" t="s">
        <v>30</v>
      </c>
      <c r="S204" s="57">
        <v>43762</v>
      </c>
      <c r="T204" s="34">
        <v>43852</v>
      </c>
      <c r="U204" s="34" t="s">
        <v>30</v>
      </c>
      <c r="V204" s="57" t="s">
        <v>30</v>
      </c>
      <c r="W204" s="57" t="s">
        <v>30</v>
      </c>
      <c r="X204" s="34" t="s">
        <v>30</v>
      </c>
      <c r="Y204" s="137" t="str">
        <f t="shared" si="91"/>
        <v>NC</v>
      </c>
      <c r="Z204" s="57">
        <f t="shared" si="106"/>
        <v>43943</v>
      </c>
      <c r="AA204" s="57">
        <f t="shared" si="93"/>
        <v>44217</v>
      </c>
      <c r="AB204" s="57" t="str">
        <f t="shared" si="94"/>
        <v>NC</v>
      </c>
      <c r="AC204" s="57" t="str">
        <f t="shared" si="95"/>
        <v>NC</v>
      </c>
      <c r="AD204" s="57" t="str">
        <f t="shared" si="96"/>
        <v>NC</v>
      </c>
      <c r="AE204" s="57" t="str">
        <f t="shared" si="97"/>
        <v>NC</v>
      </c>
      <c r="AG204" s="123" t="str">
        <f t="shared" si="98"/>
        <v>NC</v>
      </c>
      <c r="AH204" s="123">
        <f t="shared" ca="1" si="99"/>
        <v>-1895</v>
      </c>
      <c r="AI204" s="123">
        <f t="shared" ca="1" si="100"/>
        <v>-1621</v>
      </c>
      <c r="AJ204" s="123" t="str">
        <f t="shared" si="101"/>
        <v>NC</v>
      </c>
      <c r="AK204" s="123" t="str">
        <f t="shared" si="102"/>
        <v>NC</v>
      </c>
      <c r="AL204" s="123" t="str">
        <f t="shared" si="103"/>
        <v>NC</v>
      </c>
      <c r="AM204" s="123" t="str">
        <f t="shared" si="104"/>
        <v>NC</v>
      </c>
      <c r="AO204" s="151" t="e">
        <f>K204*($AO$3-L204)/$K$4</f>
        <v>#DIV/0!</v>
      </c>
      <c r="AR204" s="141" t="s">
        <v>643</v>
      </c>
      <c r="AS204" s="141" t="s">
        <v>643</v>
      </c>
      <c r="AT204" s="232"/>
      <c r="AU204" s="143" t="s">
        <v>1278</v>
      </c>
      <c r="AV204" s="143" t="s">
        <v>1279</v>
      </c>
      <c r="AW204" s="143" t="s">
        <v>1281</v>
      </c>
    </row>
    <row r="205" spans="1:49" s="138" customFormat="1" x14ac:dyDescent="0.3">
      <c r="A205" s="157"/>
      <c r="B205" s="157"/>
      <c r="C205" s="168"/>
      <c r="D205" s="157"/>
      <c r="E205" s="157"/>
      <c r="F205" s="168"/>
      <c r="G205" s="172"/>
      <c r="H205" s="172"/>
      <c r="I205" s="172"/>
      <c r="J205" s="170"/>
      <c r="K205" s="171"/>
      <c r="L205" s="234"/>
      <c r="M205" s="133"/>
      <c r="N205" s="162">
        <v>44044</v>
      </c>
      <c r="O205" s="157"/>
      <c r="P205" s="235"/>
      <c r="Q205" s="236"/>
      <c r="R205" s="57" t="s">
        <v>30</v>
      </c>
      <c r="S205" s="173"/>
      <c r="T205" s="57"/>
      <c r="U205" s="34" t="s">
        <v>30</v>
      </c>
      <c r="V205" s="57" t="s">
        <v>30</v>
      </c>
      <c r="W205" s="57" t="s">
        <v>30</v>
      </c>
      <c r="X205" s="34" t="s">
        <v>30</v>
      </c>
      <c r="Y205" s="137" t="str">
        <f t="shared" si="91"/>
        <v>NC</v>
      </c>
      <c r="Z205" s="57" t="str">
        <f t="shared" si="106"/>
        <v>erreur</v>
      </c>
      <c r="AA205" s="57" t="str">
        <f t="shared" si="93"/>
        <v>erreur</v>
      </c>
      <c r="AB205" s="57" t="str">
        <f t="shared" si="94"/>
        <v>NC</v>
      </c>
      <c r="AC205" s="57" t="str">
        <f t="shared" si="95"/>
        <v>NC</v>
      </c>
      <c r="AD205" s="57" t="str">
        <f t="shared" si="96"/>
        <v>NC</v>
      </c>
      <c r="AE205" s="57" t="str">
        <f t="shared" si="97"/>
        <v>NC</v>
      </c>
      <c r="AF205" s="160"/>
      <c r="AG205" s="123" t="str">
        <f t="shared" si="98"/>
        <v>NC</v>
      </c>
      <c r="AH205" s="123" t="str">
        <f t="shared" si="99"/>
        <v>erreur</v>
      </c>
      <c r="AI205" s="123" t="str">
        <f t="shared" si="100"/>
        <v>erreur</v>
      </c>
      <c r="AJ205" s="123" t="str">
        <f t="shared" si="101"/>
        <v>NC</v>
      </c>
      <c r="AK205" s="123" t="str">
        <f t="shared" si="102"/>
        <v>NC</v>
      </c>
      <c r="AL205" s="123" t="str">
        <f t="shared" si="103"/>
        <v>NC</v>
      </c>
      <c r="AM205" s="123" t="str">
        <f t="shared" si="104"/>
        <v>NC</v>
      </c>
      <c r="AN205" s="160"/>
      <c r="AO205" s="237"/>
      <c r="AP205" s="160"/>
      <c r="AQ205" s="160"/>
      <c r="AR205" s="141" t="s">
        <v>643</v>
      </c>
      <c r="AS205" s="141" t="s">
        <v>643</v>
      </c>
      <c r="AT205" s="160"/>
      <c r="AU205" s="175"/>
      <c r="AV205" s="175"/>
      <c r="AW205" s="175"/>
    </row>
    <row r="206" spans="1:49" s="124" customFormat="1" x14ac:dyDescent="0.3">
      <c r="A206" s="117"/>
      <c r="B206" s="117"/>
      <c r="C206" s="117"/>
      <c r="D206" s="116"/>
      <c r="E206" s="116"/>
      <c r="F206" s="117"/>
      <c r="G206" s="120"/>
      <c r="H206" s="120"/>
      <c r="I206" s="120"/>
      <c r="J206" s="156" t="s">
        <v>974</v>
      </c>
      <c r="K206" s="130"/>
      <c r="L206" s="131"/>
      <c r="M206" s="132"/>
      <c r="N206" s="133">
        <v>44013</v>
      </c>
      <c r="O206" s="134"/>
      <c r="P206" s="135" t="s">
        <v>822</v>
      </c>
      <c r="Q206" s="136"/>
      <c r="R206" s="57" t="s">
        <v>30</v>
      </c>
      <c r="S206" s="57">
        <v>43798</v>
      </c>
      <c r="T206" s="57" t="s">
        <v>30</v>
      </c>
      <c r="U206" s="34" t="s">
        <v>30</v>
      </c>
      <c r="V206" s="57" t="s">
        <v>30</v>
      </c>
      <c r="W206" s="57" t="s">
        <v>30</v>
      </c>
      <c r="X206" s="34" t="s">
        <v>30</v>
      </c>
      <c r="Y206" s="137" t="str">
        <f t="shared" si="91"/>
        <v>NC</v>
      </c>
      <c r="Z206" s="57">
        <f t="shared" si="106"/>
        <v>43979</v>
      </c>
      <c r="AA206" s="57" t="str">
        <f t="shared" si="93"/>
        <v>NC</v>
      </c>
      <c r="AB206" s="57" t="str">
        <f t="shared" si="94"/>
        <v>NC</v>
      </c>
      <c r="AC206" s="57" t="str">
        <f t="shared" si="95"/>
        <v>NC</v>
      </c>
      <c r="AD206" s="57" t="str">
        <f t="shared" si="96"/>
        <v>NC</v>
      </c>
      <c r="AE206" s="57" t="str">
        <f t="shared" si="97"/>
        <v>NC</v>
      </c>
      <c r="AF206" s="138"/>
      <c r="AG206" s="116" t="str">
        <f t="shared" si="98"/>
        <v>NC</v>
      </c>
      <c r="AH206" s="116">
        <f t="shared" ca="1" si="99"/>
        <v>-1859</v>
      </c>
      <c r="AI206" s="116" t="str">
        <f t="shared" si="100"/>
        <v>NC</v>
      </c>
      <c r="AJ206" s="116" t="str">
        <f t="shared" si="101"/>
        <v>NC</v>
      </c>
      <c r="AK206" s="116" t="str">
        <f t="shared" si="102"/>
        <v>NC</v>
      </c>
      <c r="AL206" s="116" t="str">
        <f t="shared" si="103"/>
        <v>NC</v>
      </c>
      <c r="AM206" s="116" t="str">
        <f t="shared" si="104"/>
        <v>NC</v>
      </c>
      <c r="AN206" s="138"/>
      <c r="AO206" s="139" t="e">
        <f t="shared" ref="AO206:AO211" si="107">K206*($AO$3-L206)/$K$4</f>
        <v>#DIV/0!</v>
      </c>
      <c r="AP206" s="138"/>
      <c r="AQ206" s="138"/>
      <c r="AR206" s="141" t="s">
        <v>643</v>
      </c>
      <c r="AS206" s="141" t="s">
        <v>643</v>
      </c>
      <c r="AT206" s="138"/>
      <c r="AU206" s="142" t="s">
        <v>1426</v>
      </c>
      <c r="AV206" s="142" t="s">
        <v>1427</v>
      </c>
      <c r="AW206" s="142" t="s">
        <v>1428</v>
      </c>
    </row>
    <row r="207" spans="1:49" s="124" customFormat="1" ht="14.4" customHeight="1" x14ac:dyDescent="0.3">
      <c r="A207" s="117"/>
      <c r="B207" s="117"/>
      <c r="C207" s="121"/>
      <c r="D207" s="123"/>
      <c r="E207" s="123"/>
      <c r="F207" s="121"/>
      <c r="G207" s="120"/>
      <c r="H207" s="120"/>
      <c r="I207" s="120"/>
      <c r="J207" s="231" t="s">
        <v>30</v>
      </c>
      <c r="K207" s="153"/>
      <c r="L207" s="146"/>
      <c r="M207" s="147" t="s">
        <v>609</v>
      </c>
      <c r="N207" s="133" t="s">
        <v>1022</v>
      </c>
      <c r="O207" s="148"/>
      <c r="P207" s="149" t="s">
        <v>596</v>
      </c>
      <c r="Q207" s="150">
        <v>3035</v>
      </c>
      <c r="R207" s="116" t="s">
        <v>30</v>
      </c>
      <c r="S207" s="57">
        <v>42864</v>
      </c>
      <c r="T207" s="57"/>
      <c r="U207" s="34" t="s">
        <v>30</v>
      </c>
      <c r="V207" s="57" t="s">
        <v>30</v>
      </c>
      <c r="W207" s="57" t="s">
        <v>30</v>
      </c>
      <c r="X207" s="34" t="s">
        <v>30</v>
      </c>
      <c r="Y207" s="137" t="str">
        <f t="shared" si="91"/>
        <v>NC</v>
      </c>
      <c r="Z207" s="57">
        <f t="shared" si="106"/>
        <v>43045</v>
      </c>
      <c r="AA207" s="57" t="str">
        <f t="shared" si="93"/>
        <v>erreur</v>
      </c>
      <c r="AB207" s="57" t="str">
        <f t="shared" si="94"/>
        <v>NC</v>
      </c>
      <c r="AC207" s="57" t="str">
        <f t="shared" si="95"/>
        <v>NC</v>
      </c>
      <c r="AD207" s="57" t="str">
        <f t="shared" si="96"/>
        <v>NC</v>
      </c>
      <c r="AE207" s="57" t="str">
        <f t="shared" si="97"/>
        <v>NC</v>
      </c>
      <c r="AG207" s="123" t="str">
        <f t="shared" si="98"/>
        <v>NC</v>
      </c>
      <c r="AH207" s="123">
        <f t="shared" ca="1" si="99"/>
        <v>-2793</v>
      </c>
      <c r="AI207" s="123" t="str">
        <f t="shared" si="100"/>
        <v>erreur</v>
      </c>
      <c r="AJ207" s="123" t="str">
        <f t="shared" si="101"/>
        <v>NC</v>
      </c>
      <c r="AK207" s="123" t="str">
        <f t="shared" si="102"/>
        <v>NC</v>
      </c>
      <c r="AL207" s="123" t="str">
        <f t="shared" si="103"/>
        <v>NC</v>
      </c>
      <c r="AM207" s="123" t="str">
        <f t="shared" si="104"/>
        <v>NC</v>
      </c>
      <c r="AN207" s="138"/>
      <c r="AO207" s="151" t="e">
        <f t="shared" si="107"/>
        <v>#DIV/0!</v>
      </c>
      <c r="AP207" s="152"/>
      <c r="AR207" s="141" t="s">
        <v>643</v>
      </c>
      <c r="AS207" s="141" t="s">
        <v>643</v>
      </c>
      <c r="AU207" s="143" t="s">
        <v>1282</v>
      </c>
      <c r="AV207" s="143" t="s">
        <v>1283</v>
      </c>
      <c r="AW207" s="143" t="s">
        <v>1284</v>
      </c>
    </row>
    <row r="208" spans="1:49" s="138" customFormat="1" ht="14.4" customHeight="1" x14ac:dyDescent="0.3">
      <c r="A208" s="121"/>
      <c r="B208" s="117"/>
      <c r="C208" s="121"/>
      <c r="D208" s="123"/>
      <c r="E208" s="123"/>
      <c r="F208" s="121"/>
      <c r="G208" s="120"/>
      <c r="H208" s="120"/>
      <c r="I208" s="120"/>
      <c r="J208" s="231" t="s">
        <v>30</v>
      </c>
      <c r="K208" s="153"/>
      <c r="L208" s="146"/>
      <c r="M208" s="147" t="s">
        <v>609</v>
      </c>
      <c r="N208" s="133">
        <v>43983</v>
      </c>
      <c r="O208" s="148"/>
      <c r="P208" s="149" t="s">
        <v>596</v>
      </c>
      <c r="Q208" s="150"/>
      <c r="R208" s="116" t="s">
        <v>30</v>
      </c>
      <c r="S208" s="57">
        <v>43805</v>
      </c>
      <c r="T208" s="57">
        <v>43523</v>
      </c>
      <c r="U208" s="34" t="s">
        <v>30</v>
      </c>
      <c r="V208" s="57" t="s">
        <v>30</v>
      </c>
      <c r="W208" s="57" t="s">
        <v>30</v>
      </c>
      <c r="X208" s="34" t="s">
        <v>30</v>
      </c>
      <c r="Y208" s="137" t="str">
        <f t="shared" si="91"/>
        <v>NC</v>
      </c>
      <c r="Z208" s="57">
        <f t="shared" si="106"/>
        <v>43986</v>
      </c>
      <c r="AA208" s="57">
        <f t="shared" si="93"/>
        <v>43888</v>
      </c>
      <c r="AB208" s="57" t="str">
        <f t="shared" si="94"/>
        <v>NC</v>
      </c>
      <c r="AC208" s="57" t="str">
        <f t="shared" si="95"/>
        <v>NC</v>
      </c>
      <c r="AD208" s="57" t="str">
        <f t="shared" si="96"/>
        <v>NC</v>
      </c>
      <c r="AE208" s="57" t="str">
        <f t="shared" si="97"/>
        <v>NC</v>
      </c>
      <c r="AF208" s="124"/>
      <c r="AG208" s="123" t="str">
        <f t="shared" si="98"/>
        <v>NC</v>
      </c>
      <c r="AH208" s="123">
        <f t="shared" ca="1" si="99"/>
        <v>-1852</v>
      </c>
      <c r="AI208" s="123">
        <f t="shared" ca="1" si="100"/>
        <v>-1950</v>
      </c>
      <c r="AJ208" s="123" t="str">
        <f t="shared" si="101"/>
        <v>NC</v>
      </c>
      <c r="AK208" s="123" t="str">
        <f t="shared" si="102"/>
        <v>NC</v>
      </c>
      <c r="AL208" s="123" t="str">
        <f t="shared" si="103"/>
        <v>NC</v>
      </c>
      <c r="AM208" s="123" t="str">
        <f t="shared" si="104"/>
        <v>NC</v>
      </c>
      <c r="AO208" s="151" t="e">
        <f t="shared" si="107"/>
        <v>#DIV/0!</v>
      </c>
      <c r="AP208" s="152"/>
      <c r="AQ208" s="124"/>
      <c r="AR208" s="141" t="s">
        <v>643</v>
      </c>
      <c r="AS208" s="141" t="s">
        <v>643</v>
      </c>
      <c r="AT208" s="124"/>
      <c r="AU208" s="143" t="s">
        <v>1282</v>
      </c>
      <c r="AV208" s="143" t="s">
        <v>1283</v>
      </c>
      <c r="AW208" s="143" t="s">
        <v>1429</v>
      </c>
    </row>
    <row r="209" spans="1:49" s="232" customFormat="1" ht="14.4" customHeight="1" x14ac:dyDescent="0.3">
      <c r="A209" s="116"/>
      <c r="B209" s="116"/>
      <c r="C209" s="117"/>
      <c r="D209" s="116"/>
      <c r="E209" s="116"/>
      <c r="F209" s="117"/>
      <c r="G209" s="120"/>
      <c r="H209" s="120"/>
      <c r="I209" s="120"/>
      <c r="J209" s="120" t="s">
        <v>30</v>
      </c>
      <c r="K209" s="134"/>
      <c r="L209" s="120"/>
      <c r="M209" s="132"/>
      <c r="N209" s="158">
        <v>43952</v>
      </c>
      <c r="O209" s="116"/>
      <c r="P209" s="135" t="s">
        <v>596</v>
      </c>
      <c r="Q209" s="116"/>
      <c r="R209" s="57" t="s">
        <v>30</v>
      </c>
      <c r="S209" s="57">
        <v>43818</v>
      </c>
      <c r="T209" s="57">
        <v>43670</v>
      </c>
      <c r="U209" s="34" t="s">
        <v>30</v>
      </c>
      <c r="V209" s="57" t="s">
        <v>30</v>
      </c>
      <c r="W209" s="57" t="s">
        <v>30</v>
      </c>
      <c r="X209" s="34" t="s">
        <v>30</v>
      </c>
      <c r="Y209" s="137" t="str">
        <f t="shared" si="91"/>
        <v>NC</v>
      </c>
      <c r="Z209" s="57">
        <f t="shared" si="106"/>
        <v>43999</v>
      </c>
      <c r="AA209" s="57">
        <f t="shared" si="93"/>
        <v>44035</v>
      </c>
      <c r="AB209" s="57" t="str">
        <f t="shared" si="94"/>
        <v>NC</v>
      </c>
      <c r="AC209" s="57" t="str">
        <f t="shared" si="95"/>
        <v>NC</v>
      </c>
      <c r="AD209" s="57" t="str">
        <f t="shared" si="96"/>
        <v>NC</v>
      </c>
      <c r="AE209" s="57" t="str">
        <f t="shared" si="97"/>
        <v>NC</v>
      </c>
      <c r="AF209" s="138"/>
      <c r="AG209" s="123" t="str">
        <f t="shared" si="98"/>
        <v>NC</v>
      </c>
      <c r="AH209" s="123">
        <f t="shared" ca="1" si="99"/>
        <v>-1839</v>
      </c>
      <c r="AI209" s="123">
        <f t="shared" ca="1" si="100"/>
        <v>-1803</v>
      </c>
      <c r="AJ209" s="123" t="str">
        <f t="shared" si="101"/>
        <v>NC</v>
      </c>
      <c r="AK209" s="123" t="str">
        <f t="shared" si="102"/>
        <v>NC</v>
      </c>
      <c r="AL209" s="123" t="str">
        <f t="shared" si="103"/>
        <v>NC</v>
      </c>
      <c r="AM209" s="123" t="str">
        <f t="shared" si="104"/>
        <v>NC</v>
      </c>
      <c r="AN209" s="138"/>
      <c r="AO209" s="139" t="e">
        <f t="shared" si="107"/>
        <v>#DIV/0!</v>
      </c>
      <c r="AP209" s="138"/>
      <c r="AQ209" s="138"/>
      <c r="AR209" s="141" t="s">
        <v>643</v>
      </c>
      <c r="AS209" s="141" t="s">
        <v>643</v>
      </c>
      <c r="AT209" s="138"/>
      <c r="AU209" s="142" t="s">
        <v>1282</v>
      </c>
      <c r="AV209" s="143" t="s">
        <v>1283</v>
      </c>
      <c r="AW209" s="143" t="s">
        <v>1285</v>
      </c>
    </row>
    <row r="210" spans="1:49" s="138" customFormat="1" x14ac:dyDescent="0.3">
      <c r="A210" s="116"/>
      <c r="B210" s="116"/>
      <c r="C210" s="117"/>
      <c r="D210" s="116"/>
      <c r="E210" s="116"/>
      <c r="F210" s="117"/>
      <c r="G210" s="120"/>
      <c r="H210" s="120"/>
      <c r="I210" s="120"/>
      <c r="J210" s="120" t="s">
        <v>30</v>
      </c>
      <c r="K210" s="134"/>
      <c r="L210" s="120"/>
      <c r="M210" s="132"/>
      <c r="N210" s="158">
        <v>44166</v>
      </c>
      <c r="O210" s="116"/>
      <c r="P210" s="135" t="s">
        <v>596</v>
      </c>
      <c r="Q210" s="116"/>
      <c r="R210" s="57" t="s">
        <v>30</v>
      </c>
      <c r="S210" s="57">
        <v>43718</v>
      </c>
      <c r="T210" s="57">
        <v>43721</v>
      </c>
      <c r="U210" s="34" t="s">
        <v>30</v>
      </c>
      <c r="V210" s="57" t="s">
        <v>30</v>
      </c>
      <c r="W210" s="57" t="s">
        <v>30</v>
      </c>
      <c r="X210" s="34" t="s">
        <v>30</v>
      </c>
      <c r="Y210" s="137" t="str">
        <f t="shared" si="91"/>
        <v>NC</v>
      </c>
      <c r="Z210" s="57">
        <f t="shared" si="106"/>
        <v>43899</v>
      </c>
      <c r="AA210" s="57">
        <f t="shared" si="93"/>
        <v>44086</v>
      </c>
      <c r="AB210" s="57" t="str">
        <f t="shared" si="94"/>
        <v>NC</v>
      </c>
      <c r="AC210" s="57" t="str">
        <f t="shared" si="95"/>
        <v>NC</v>
      </c>
      <c r="AD210" s="57" t="str">
        <f t="shared" si="96"/>
        <v>NC</v>
      </c>
      <c r="AE210" s="57" t="str">
        <f t="shared" si="97"/>
        <v>NC</v>
      </c>
      <c r="AG210" s="123" t="str">
        <f t="shared" si="98"/>
        <v>NC</v>
      </c>
      <c r="AH210" s="123">
        <f t="shared" ca="1" si="99"/>
        <v>-1939</v>
      </c>
      <c r="AI210" s="123">
        <f t="shared" ca="1" si="100"/>
        <v>-1752</v>
      </c>
      <c r="AJ210" s="123" t="str">
        <f t="shared" si="101"/>
        <v>NC</v>
      </c>
      <c r="AK210" s="123" t="str">
        <f t="shared" si="102"/>
        <v>NC</v>
      </c>
      <c r="AL210" s="123" t="str">
        <f t="shared" si="103"/>
        <v>NC</v>
      </c>
      <c r="AM210" s="123" t="str">
        <f t="shared" si="104"/>
        <v>NC</v>
      </c>
      <c r="AO210" s="139" t="e">
        <f t="shared" si="107"/>
        <v>#DIV/0!</v>
      </c>
      <c r="AR210" s="141" t="s">
        <v>643</v>
      </c>
      <c r="AS210" s="141" t="s">
        <v>643</v>
      </c>
      <c r="AU210" s="142" t="s">
        <v>1282</v>
      </c>
      <c r="AV210" s="143" t="s">
        <v>1283</v>
      </c>
      <c r="AW210" s="143" t="s">
        <v>1430</v>
      </c>
    </row>
    <row r="211" spans="1:49" s="160" customFormat="1" x14ac:dyDescent="0.3">
      <c r="A211" s="116"/>
      <c r="B211" s="116"/>
      <c r="C211" s="117"/>
      <c r="D211" s="116"/>
      <c r="E211" s="116"/>
      <c r="F211" s="117"/>
      <c r="G211" s="120"/>
      <c r="H211" s="120"/>
      <c r="I211" s="120"/>
      <c r="J211" s="120" t="s">
        <v>30</v>
      </c>
      <c r="K211" s="134"/>
      <c r="L211" s="120"/>
      <c r="M211" s="132"/>
      <c r="N211" s="158">
        <v>44044</v>
      </c>
      <c r="O211" s="157" t="s">
        <v>145</v>
      </c>
      <c r="P211" s="135"/>
      <c r="Q211" s="116"/>
      <c r="R211" s="57" t="s">
        <v>30</v>
      </c>
      <c r="S211" s="57">
        <v>43873</v>
      </c>
      <c r="T211" s="57">
        <v>43837</v>
      </c>
      <c r="U211" s="34" t="s">
        <v>30</v>
      </c>
      <c r="V211" s="57" t="s">
        <v>30</v>
      </c>
      <c r="W211" s="57" t="s">
        <v>30</v>
      </c>
      <c r="X211" s="34" t="s">
        <v>30</v>
      </c>
      <c r="Y211" s="137" t="str">
        <f t="shared" si="91"/>
        <v>NC</v>
      </c>
      <c r="Z211" s="57">
        <f t="shared" si="106"/>
        <v>44054</v>
      </c>
      <c r="AA211" s="57">
        <f t="shared" si="93"/>
        <v>44202</v>
      </c>
      <c r="AB211" s="57" t="str">
        <f t="shared" si="94"/>
        <v>NC</v>
      </c>
      <c r="AC211" s="57" t="str">
        <f t="shared" si="95"/>
        <v>NC</v>
      </c>
      <c r="AD211" s="57" t="str">
        <f t="shared" si="96"/>
        <v>NC</v>
      </c>
      <c r="AE211" s="57" t="str">
        <f t="shared" si="97"/>
        <v>NC</v>
      </c>
      <c r="AF211" s="138"/>
      <c r="AG211" s="116" t="str">
        <f t="shared" si="98"/>
        <v>NC</v>
      </c>
      <c r="AH211" s="116">
        <f t="shared" ca="1" si="99"/>
        <v>-1784</v>
      </c>
      <c r="AI211" s="116">
        <f t="shared" ca="1" si="100"/>
        <v>-1636</v>
      </c>
      <c r="AJ211" s="116" t="str">
        <f t="shared" si="101"/>
        <v>NC</v>
      </c>
      <c r="AK211" s="116" t="str">
        <f t="shared" si="102"/>
        <v>NC</v>
      </c>
      <c r="AL211" s="116" t="str">
        <f t="shared" si="103"/>
        <v>NC</v>
      </c>
      <c r="AM211" s="116" t="str">
        <f t="shared" si="104"/>
        <v>NC</v>
      </c>
      <c r="AN211" s="138"/>
      <c r="AO211" s="139" t="e">
        <f t="shared" si="107"/>
        <v>#DIV/0!</v>
      </c>
      <c r="AP211" s="138"/>
      <c r="AQ211" s="138"/>
      <c r="AR211" s="141" t="s">
        <v>643</v>
      </c>
      <c r="AS211" s="141" t="s">
        <v>643</v>
      </c>
      <c r="AT211" s="138"/>
      <c r="AU211" s="142" t="s">
        <v>1282</v>
      </c>
      <c r="AV211" s="142" t="s">
        <v>1283</v>
      </c>
      <c r="AW211" s="142" t="s">
        <v>1431</v>
      </c>
    </row>
    <row r="212" spans="1:49" s="160" customFormat="1" x14ac:dyDescent="0.3">
      <c r="A212" s="116"/>
      <c r="B212" s="116"/>
      <c r="C212" s="117"/>
      <c r="D212" s="116"/>
      <c r="E212" s="116"/>
      <c r="F212" s="117"/>
      <c r="G212" s="120"/>
      <c r="H212" s="120"/>
      <c r="I212" s="120"/>
      <c r="J212" s="120"/>
      <c r="K212" s="134"/>
      <c r="L212" s="120"/>
      <c r="M212" s="132"/>
      <c r="N212" s="238">
        <v>44044</v>
      </c>
      <c r="O212" s="116"/>
      <c r="P212" s="135"/>
      <c r="Q212" s="116"/>
      <c r="R212" s="57" t="s">
        <v>30</v>
      </c>
      <c r="S212" s="57">
        <v>43886</v>
      </c>
      <c r="T212" s="57"/>
      <c r="U212" s="34" t="s">
        <v>30</v>
      </c>
      <c r="V212" s="57" t="s">
        <v>30</v>
      </c>
      <c r="W212" s="57" t="s">
        <v>30</v>
      </c>
      <c r="X212" s="34" t="s">
        <v>30</v>
      </c>
      <c r="Y212" s="137" t="str">
        <f t="shared" si="91"/>
        <v>NC</v>
      </c>
      <c r="Z212" s="57">
        <f t="shared" si="106"/>
        <v>44067</v>
      </c>
      <c r="AA212" s="57" t="str">
        <f t="shared" si="93"/>
        <v>erreur</v>
      </c>
      <c r="AB212" s="57" t="str">
        <f t="shared" si="94"/>
        <v>NC</v>
      </c>
      <c r="AC212" s="57" t="str">
        <f t="shared" si="95"/>
        <v>NC</v>
      </c>
      <c r="AD212" s="57" t="str">
        <f t="shared" si="96"/>
        <v>NC</v>
      </c>
      <c r="AE212" s="57" t="str">
        <f t="shared" si="97"/>
        <v>NC</v>
      </c>
      <c r="AF212" s="138"/>
      <c r="AG212" s="116" t="str">
        <f t="shared" si="98"/>
        <v>NC</v>
      </c>
      <c r="AH212" s="116">
        <f t="shared" ca="1" si="99"/>
        <v>-1771</v>
      </c>
      <c r="AI212" s="116" t="str">
        <f t="shared" si="100"/>
        <v>erreur</v>
      </c>
      <c r="AJ212" s="116" t="str">
        <f t="shared" si="101"/>
        <v>NC</v>
      </c>
      <c r="AK212" s="116" t="str">
        <f t="shared" si="102"/>
        <v>NC</v>
      </c>
      <c r="AL212" s="116" t="str">
        <f t="shared" si="103"/>
        <v>NC</v>
      </c>
      <c r="AM212" s="116" t="str">
        <f t="shared" si="104"/>
        <v>NC</v>
      </c>
      <c r="AN212" s="138"/>
      <c r="AO212" s="139"/>
      <c r="AP212" s="138"/>
      <c r="AQ212" s="138"/>
      <c r="AR212" s="138" t="s">
        <v>643</v>
      </c>
      <c r="AS212" s="138" t="s">
        <v>643</v>
      </c>
      <c r="AT212" s="138"/>
      <c r="AU212" s="142" t="s">
        <v>1282</v>
      </c>
      <c r="AV212" s="142" t="s">
        <v>1283</v>
      </c>
      <c r="AW212" s="142" t="s">
        <v>1431</v>
      </c>
    </row>
    <row r="213" spans="1:49" s="160" customFormat="1" x14ac:dyDescent="0.3">
      <c r="A213" s="116"/>
      <c r="B213" s="116"/>
      <c r="C213" s="117"/>
      <c r="D213" s="116"/>
      <c r="E213" s="116"/>
      <c r="F213" s="117"/>
      <c r="G213" s="120"/>
      <c r="H213" s="120"/>
      <c r="I213" s="120"/>
      <c r="J213" s="120"/>
      <c r="K213" s="134"/>
      <c r="L213" s="120"/>
      <c r="M213" s="132"/>
      <c r="N213" s="158">
        <v>44044</v>
      </c>
      <c r="O213" s="116"/>
      <c r="P213" s="135"/>
      <c r="Q213" s="116"/>
      <c r="R213" s="57" t="s">
        <v>30</v>
      </c>
      <c r="S213" s="57">
        <v>43844</v>
      </c>
      <c r="T213" s="57">
        <v>43844</v>
      </c>
      <c r="U213" s="34" t="s">
        <v>30</v>
      </c>
      <c r="V213" s="57" t="s">
        <v>30</v>
      </c>
      <c r="W213" s="57" t="s">
        <v>30</v>
      </c>
      <c r="X213" s="34" t="s">
        <v>30</v>
      </c>
      <c r="Y213" s="137" t="str">
        <f t="shared" si="91"/>
        <v>NC</v>
      </c>
      <c r="Z213" s="57">
        <f t="shared" si="106"/>
        <v>44025</v>
      </c>
      <c r="AA213" s="57">
        <f t="shared" si="93"/>
        <v>44209</v>
      </c>
      <c r="AB213" s="57" t="str">
        <f t="shared" si="94"/>
        <v>NC</v>
      </c>
      <c r="AC213" s="57" t="str">
        <f t="shared" si="95"/>
        <v>NC</v>
      </c>
      <c r="AD213" s="57" t="str">
        <f t="shared" si="96"/>
        <v>NC</v>
      </c>
      <c r="AE213" s="57" t="str">
        <f t="shared" si="97"/>
        <v>NC</v>
      </c>
      <c r="AF213" s="138"/>
      <c r="AG213" s="116" t="str">
        <f t="shared" si="98"/>
        <v>NC</v>
      </c>
      <c r="AH213" s="116">
        <f t="shared" ca="1" si="99"/>
        <v>-1813</v>
      </c>
      <c r="AI213" s="116">
        <f t="shared" ca="1" si="100"/>
        <v>-1629</v>
      </c>
      <c r="AJ213" s="116" t="str">
        <f t="shared" si="101"/>
        <v>NC</v>
      </c>
      <c r="AK213" s="116" t="str">
        <f t="shared" si="102"/>
        <v>NC</v>
      </c>
      <c r="AL213" s="116" t="str">
        <f t="shared" si="103"/>
        <v>NC</v>
      </c>
      <c r="AM213" s="116" t="str">
        <f t="shared" si="104"/>
        <v>NC</v>
      </c>
      <c r="AN213" s="138"/>
      <c r="AO213" s="139"/>
      <c r="AP213" s="138"/>
      <c r="AQ213" s="138"/>
      <c r="AR213" s="141" t="s">
        <v>643</v>
      </c>
      <c r="AS213" s="141" t="s">
        <v>643</v>
      </c>
      <c r="AT213" s="138"/>
      <c r="AU213" s="142" t="s">
        <v>1437</v>
      </c>
      <c r="AV213" s="142" t="s">
        <v>1438</v>
      </c>
      <c r="AW213" s="142" t="s">
        <v>1439</v>
      </c>
    </row>
    <row r="214" spans="1:49" s="138" customFormat="1" x14ac:dyDescent="0.3">
      <c r="A214" s="116"/>
      <c r="B214" s="116"/>
      <c r="C214" s="117"/>
      <c r="D214" s="116"/>
      <c r="E214" s="116"/>
      <c r="F214" s="239"/>
      <c r="G214" s="120"/>
      <c r="H214" s="120"/>
      <c r="I214" s="120"/>
      <c r="J214" s="120"/>
      <c r="K214" s="134"/>
      <c r="L214" s="120"/>
      <c r="M214" s="132"/>
      <c r="N214" s="238">
        <v>44166</v>
      </c>
      <c r="O214" s="116"/>
      <c r="P214" s="135" t="s">
        <v>596</v>
      </c>
      <c r="Q214" s="116"/>
      <c r="R214" s="57" t="s">
        <v>30</v>
      </c>
      <c r="S214" s="57">
        <v>43873</v>
      </c>
      <c r="T214" s="57"/>
      <c r="U214" s="34" t="s">
        <v>30</v>
      </c>
      <c r="V214" s="57" t="s">
        <v>30</v>
      </c>
      <c r="W214" s="57" t="s">
        <v>30</v>
      </c>
      <c r="X214" s="34" t="s">
        <v>30</v>
      </c>
      <c r="Y214" s="137" t="str">
        <f t="shared" si="91"/>
        <v>NC</v>
      </c>
      <c r="Z214" s="57">
        <f t="shared" si="106"/>
        <v>44054</v>
      </c>
      <c r="AA214" s="57" t="str">
        <f t="shared" si="93"/>
        <v>erreur</v>
      </c>
      <c r="AB214" s="57" t="str">
        <f t="shared" si="94"/>
        <v>NC</v>
      </c>
      <c r="AC214" s="57" t="str">
        <f t="shared" si="95"/>
        <v>NC</v>
      </c>
      <c r="AD214" s="57" t="str">
        <f t="shared" si="96"/>
        <v>NC</v>
      </c>
      <c r="AE214" s="57" t="str">
        <f t="shared" si="97"/>
        <v>NC</v>
      </c>
      <c r="AG214" s="116" t="str">
        <f t="shared" si="98"/>
        <v>NC</v>
      </c>
      <c r="AH214" s="116">
        <f t="shared" ca="1" si="99"/>
        <v>-1784</v>
      </c>
      <c r="AI214" s="116" t="str">
        <f t="shared" si="100"/>
        <v>erreur</v>
      </c>
      <c r="AJ214" s="116" t="str">
        <f t="shared" si="101"/>
        <v>NC</v>
      </c>
      <c r="AK214" s="116" t="str">
        <f t="shared" si="102"/>
        <v>NC</v>
      </c>
      <c r="AL214" s="116" t="str">
        <f t="shared" si="103"/>
        <v>NC</v>
      </c>
      <c r="AM214" s="116" t="str">
        <f t="shared" si="104"/>
        <v>NC</v>
      </c>
      <c r="AO214" s="139" t="e">
        <f t="shared" ref="AO214:AO245" si="108">K214*($AO$3-L214)/$K$4</f>
        <v>#DIV/0!</v>
      </c>
      <c r="AR214" s="138" t="s">
        <v>643</v>
      </c>
      <c r="AS214" s="138" t="s">
        <v>643</v>
      </c>
      <c r="AU214" s="142"/>
      <c r="AV214" s="142" t="s">
        <v>1438</v>
      </c>
      <c r="AW214" s="142"/>
    </row>
    <row r="215" spans="1:49" s="124" customFormat="1" ht="14.4" customHeight="1" x14ac:dyDescent="0.3">
      <c r="A215" s="26"/>
      <c r="B215" s="26"/>
      <c r="C215" s="121"/>
      <c r="D215" s="116"/>
      <c r="E215" s="116"/>
      <c r="F215" s="121"/>
      <c r="G215" s="120"/>
      <c r="H215" s="120"/>
      <c r="I215" s="120"/>
      <c r="J215" s="144">
        <v>43830</v>
      </c>
      <c r="K215" s="134"/>
      <c r="L215" s="131"/>
      <c r="M215" s="154">
        <v>45231</v>
      </c>
      <c r="N215" s="133">
        <v>43891</v>
      </c>
      <c r="O215" s="134"/>
      <c r="P215" s="149" t="s">
        <v>596</v>
      </c>
      <c r="Q215" s="136">
        <v>167</v>
      </c>
      <c r="R215" s="57" t="s">
        <v>30</v>
      </c>
      <c r="S215" s="57" t="s">
        <v>30</v>
      </c>
      <c r="T215" s="57">
        <v>43703</v>
      </c>
      <c r="U215" s="34" t="s">
        <v>30</v>
      </c>
      <c r="V215" s="57" t="s">
        <v>30</v>
      </c>
      <c r="W215" s="57" t="s">
        <v>30</v>
      </c>
      <c r="X215" s="34" t="s">
        <v>30</v>
      </c>
      <c r="Y215" s="137" t="str">
        <f t="shared" si="91"/>
        <v>NC</v>
      </c>
      <c r="Z215" s="57" t="str">
        <f t="shared" si="106"/>
        <v>NC</v>
      </c>
      <c r="AA215" s="57">
        <f t="shared" si="93"/>
        <v>44068</v>
      </c>
      <c r="AB215" s="57" t="str">
        <f t="shared" si="94"/>
        <v>NC</v>
      </c>
      <c r="AC215" s="57" t="str">
        <f t="shared" si="95"/>
        <v>NC</v>
      </c>
      <c r="AD215" s="57" t="str">
        <f t="shared" si="96"/>
        <v>NC</v>
      </c>
      <c r="AE215" s="57" t="str">
        <f t="shared" si="97"/>
        <v>NC</v>
      </c>
      <c r="AG215" s="123" t="str">
        <f t="shared" si="98"/>
        <v>NC</v>
      </c>
      <c r="AH215" s="123" t="str">
        <f t="shared" si="99"/>
        <v>NC</v>
      </c>
      <c r="AI215" s="123">
        <f t="shared" ca="1" si="100"/>
        <v>-1770</v>
      </c>
      <c r="AJ215" s="123" t="str">
        <f t="shared" si="101"/>
        <v>NC</v>
      </c>
      <c r="AK215" s="123" t="str">
        <f t="shared" si="102"/>
        <v>NC</v>
      </c>
      <c r="AL215" s="123" t="str">
        <f t="shared" si="103"/>
        <v>NC</v>
      </c>
      <c r="AM215" s="123" t="str">
        <f t="shared" si="104"/>
        <v>NC</v>
      </c>
      <c r="AN215" s="138"/>
      <c r="AO215" s="151" t="e">
        <f t="shared" si="108"/>
        <v>#DIV/0!</v>
      </c>
      <c r="AP215" s="140"/>
      <c r="AR215" s="141" t="s">
        <v>643</v>
      </c>
      <c r="AS215" s="141" t="s">
        <v>643</v>
      </c>
      <c r="AT215" s="138"/>
      <c r="AU215" s="142" t="s">
        <v>1169</v>
      </c>
      <c r="AV215" s="143" t="s">
        <v>1286</v>
      </c>
      <c r="AW215" s="143" t="s">
        <v>1287</v>
      </c>
    </row>
    <row r="216" spans="1:49" s="124" customFormat="1" ht="14.4" customHeight="1" x14ac:dyDescent="0.3">
      <c r="A216" s="116"/>
      <c r="B216" s="116"/>
      <c r="C216" s="117"/>
      <c r="D216" s="116"/>
      <c r="E216" s="116"/>
      <c r="F216" s="117"/>
      <c r="G216" s="120"/>
      <c r="H216" s="120"/>
      <c r="I216" s="120"/>
      <c r="J216" s="120" t="s">
        <v>30</v>
      </c>
      <c r="K216" s="134"/>
      <c r="L216" s="120"/>
      <c r="M216" s="132"/>
      <c r="N216" s="158">
        <v>43891</v>
      </c>
      <c r="O216" s="116"/>
      <c r="P216" s="135" t="s">
        <v>596</v>
      </c>
      <c r="Q216" s="116"/>
      <c r="R216" s="57" t="s">
        <v>30</v>
      </c>
      <c r="S216" s="57" t="s">
        <v>30</v>
      </c>
      <c r="T216" s="57" t="s">
        <v>30</v>
      </c>
      <c r="U216" s="34" t="s">
        <v>30</v>
      </c>
      <c r="V216" s="57" t="s">
        <v>30</v>
      </c>
      <c r="W216" s="57" t="s">
        <v>30</v>
      </c>
      <c r="X216" s="34" t="s">
        <v>30</v>
      </c>
      <c r="Y216" s="137" t="str">
        <f t="shared" si="91"/>
        <v>NC</v>
      </c>
      <c r="Z216" s="57" t="str">
        <f t="shared" si="106"/>
        <v>NC</v>
      </c>
      <c r="AA216" s="57" t="str">
        <f t="shared" si="93"/>
        <v>NC</v>
      </c>
      <c r="AB216" s="57" t="str">
        <f t="shared" si="94"/>
        <v>NC</v>
      </c>
      <c r="AC216" s="57" t="str">
        <f t="shared" si="95"/>
        <v>NC</v>
      </c>
      <c r="AD216" s="57" t="str">
        <f t="shared" si="96"/>
        <v>NC</v>
      </c>
      <c r="AE216" s="57" t="str">
        <f t="shared" si="97"/>
        <v>NC</v>
      </c>
      <c r="AF216" s="138"/>
      <c r="AG216" s="123" t="str">
        <f t="shared" si="98"/>
        <v>NC</v>
      </c>
      <c r="AH216" s="123" t="str">
        <f t="shared" si="99"/>
        <v>NC</v>
      </c>
      <c r="AI216" s="123" t="str">
        <f t="shared" si="100"/>
        <v>NC</v>
      </c>
      <c r="AJ216" s="123" t="str">
        <f t="shared" si="101"/>
        <v>NC</v>
      </c>
      <c r="AK216" s="123" t="str">
        <f t="shared" si="102"/>
        <v>NC</v>
      </c>
      <c r="AL216" s="123" t="str">
        <f t="shared" si="103"/>
        <v>NC</v>
      </c>
      <c r="AM216" s="123" t="str">
        <f t="shared" si="104"/>
        <v>NC</v>
      </c>
      <c r="AN216" s="138"/>
      <c r="AO216" s="151" t="e">
        <f t="shared" si="108"/>
        <v>#DIV/0!</v>
      </c>
      <c r="AP216" s="138"/>
      <c r="AQ216" s="138"/>
      <c r="AR216" s="141" t="s">
        <v>643</v>
      </c>
      <c r="AS216" s="141" t="s">
        <v>643</v>
      </c>
      <c r="AT216" s="232"/>
      <c r="AU216" s="240" t="s">
        <v>1288</v>
      </c>
      <c r="AV216" s="143" t="s">
        <v>1289</v>
      </c>
      <c r="AW216" s="143" t="s">
        <v>1290</v>
      </c>
    </row>
    <row r="217" spans="1:49" s="138" customFormat="1" ht="14.4" customHeight="1" x14ac:dyDescent="0.3">
      <c r="A217" s="26"/>
      <c r="B217" s="26"/>
      <c r="C217" s="121"/>
      <c r="D217" s="116"/>
      <c r="E217" s="116"/>
      <c r="F217" s="117"/>
      <c r="G217" s="120"/>
      <c r="H217" s="120"/>
      <c r="I217" s="120"/>
      <c r="J217" s="120" t="s">
        <v>30</v>
      </c>
      <c r="K217" s="153"/>
      <c r="L217" s="131"/>
      <c r="M217" s="147" t="s">
        <v>609</v>
      </c>
      <c r="N217" s="133">
        <v>43952</v>
      </c>
      <c r="O217" s="134"/>
      <c r="P217" s="149" t="s">
        <v>596</v>
      </c>
      <c r="Q217" s="136"/>
      <c r="R217" s="57" t="s">
        <v>30</v>
      </c>
      <c r="S217" s="57" t="s">
        <v>30</v>
      </c>
      <c r="T217" s="57" t="s">
        <v>30</v>
      </c>
      <c r="U217" s="34" t="s">
        <v>30</v>
      </c>
      <c r="V217" s="57" t="s">
        <v>30</v>
      </c>
      <c r="W217" s="57" t="s">
        <v>30</v>
      </c>
      <c r="X217" s="34" t="s">
        <v>30</v>
      </c>
      <c r="Y217" s="137" t="str">
        <f t="shared" si="91"/>
        <v>NC</v>
      </c>
      <c r="Z217" s="57" t="str">
        <f t="shared" si="106"/>
        <v>NC</v>
      </c>
      <c r="AA217" s="57" t="str">
        <f t="shared" si="93"/>
        <v>NC</v>
      </c>
      <c r="AB217" s="57" t="str">
        <f t="shared" si="94"/>
        <v>NC</v>
      </c>
      <c r="AC217" s="57" t="str">
        <f t="shared" si="95"/>
        <v>NC</v>
      </c>
      <c r="AD217" s="57" t="str">
        <f t="shared" si="96"/>
        <v>NC</v>
      </c>
      <c r="AE217" s="57" t="str">
        <f t="shared" si="97"/>
        <v>NC</v>
      </c>
      <c r="AF217" s="124"/>
      <c r="AG217" s="123" t="str">
        <f t="shared" si="98"/>
        <v>NC</v>
      </c>
      <c r="AH217" s="123" t="str">
        <f t="shared" si="99"/>
        <v>NC</v>
      </c>
      <c r="AI217" s="123" t="str">
        <f t="shared" si="100"/>
        <v>NC</v>
      </c>
      <c r="AJ217" s="123" t="str">
        <f t="shared" si="101"/>
        <v>NC</v>
      </c>
      <c r="AK217" s="123" t="str">
        <f t="shared" si="102"/>
        <v>NC</v>
      </c>
      <c r="AL217" s="123" t="str">
        <f t="shared" si="103"/>
        <v>NC</v>
      </c>
      <c r="AM217" s="123" t="str">
        <f t="shared" si="104"/>
        <v>NC</v>
      </c>
      <c r="AO217" s="151" t="e">
        <f t="shared" si="108"/>
        <v>#DIV/0!</v>
      </c>
      <c r="AP217" s="140"/>
      <c r="AQ217" s="124"/>
      <c r="AR217" s="141" t="s">
        <v>643</v>
      </c>
      <c r="AS217" s="141" t="s">
        <v>643</v>
      </c>
      <c r="AT217" s="160"/>
      <c r="AU217" s="175" t="s">
        <v>1291</v>
      </c>
      <c r="AV217" s="143" t="s">
        <v>1292</v>
      </c>
      <c r="AW217" s="143" t="s">
        <v>1293</v>
      </c>
    </row>
    <row r="218" spans="1:49" s="138" customFormat="1" ht="14.4" customHeight="1" x14ac:dyDescent="0.3">
      <c r="A218" s="121"/>
      <c r="B218" s="26"/>
      <c r="C218" s="121"/>
      <c r="D218" s="123"/>
      <c r="E218" s="123"/>
      <c r="F218" s="121"/>
      <c r="G218" s="120"/>
      <c r="H218" s="120"/>
      <c r="I218" s="120"/>
      <c r="J218" s="231" t="s">
        <v>30</v>
      </c>
      <c r="K218" s="153"/>
      <c r="L218" s="146"/>
      <c r="M218" s="154">
        <v>43497</v>
      </c>
      <c r="N218" s="133">
        <v>43862</v>
      </c>
      <c r="O218" s="148"/>
      <c r="P218" s="149" t="s">
        <v>596</v>
      </c>
      <c r="Q218" s="150"/>
      <c r="R218" s="57" t="s">
        <v>30</v>
      </c>
      <c r="S218" s="57" t="s">
        <v>30</v>
      </c>
      <c r="T218" s="57" t="s">
        <v>30</v>
      </c>
      <c r="U218" s="34" t="s">
        <v>30</v>
      </c>
      <c r="V218" s="57" t="s">
        <v>30</v>
      </c>
      <c r="W218" s="57" t="s">
        <v>30</v>
      </c>
      <c r="X218" s="34" t="s">
        <v>30</v>
      </c>
      <c r="Y218" s="137" t="str">
        <f t="shared" si="91"/>
        <v>NC</v>
      </c>
      <c r="Z218" s="57" t="str">
        <f t="shared" si="106"/>
        <v>NC</v>
      </c>
      <c r="AA218" s="57" t="str">
        <f t="shared" si="93"/>
        <v>NC</v>
      </c>
      <c r="AB218" s="57" t="str">
        <f t="shared" si="94"/>
        <v>NC</v>
      </c>
      <c r="AC218" s="57" t="str">
        <f t="shared" si="95"/>
        <v>NC</v>
      </c>
      <c r="AD218" s="57" t="str">
        <f t="shared" si="96"/>
        <v>NC</v>
      </c>
      <c r="AE218" s="57" t="str">
        <f t="shared" si="97"/>
        <v>NC</v>
      </c>
      <c r="AF218" s="124"/>
      <c r="AG218" s="123" t="str">
        <f t="shared" si="98"/>
        <v>NC</v>
      </c>
      <c r="AH218" s="123" t="str">
        <f t="shared" si="99"/>
        <v>NC</v>
      </c>
      <c r="AI218" s="123" t="str">
        <f t="shared" si="100"/>
        <v>NC</v>
      </c>
      <c r="AJ218" s="123" t="str">
        <f t="shared" si="101"/>
        <v>NC</v>
      </c>
      <c r="AK218" s="123" t="str">
        <f t="shared" si="102"/>
        <v>NC</v>
      </c>
      <c r="AL218" s="123" t="str">
        <f t="shared" si="103"/>
        <v>NC</v>
      </c>
      <c r="AM218" s="123" t="str">
        <f t="shared" si="104"/>
        <v>NC</v>
      </c>
      <c r="AO218" s="151" t="e">
        <f t="shared" si="108"/>
        <v>#DIV/0!</v>
      </c>
      <c r="AP218" s="152"/>
      <c r="AQ218" s="124"/>
      <c r="AR218" s="141" t="s">
        <v>643</v>
      </c>
      <c r="AS218" s="141" t="s">
        <v>643</v>
      </c>
      <c r="AT218" s="160"/>
      <c r="AU218" s="175" t="s">
        <v>1291</v>
      </c>
      <c r="AV218" s="143" t="s">
        <v>1292</v>
      </c>
      <c r="AW218" s="143" t="s">
        <v>1293</v>
      </c>
    </row>
    <row r="219" spans="1:49" s="124" customFormat="1" ht="14.4" customHeight="1" x14ac:dyDescent="0.3">
      <c r="A219" s="116"/>
      <c r="B219" s="241"/>
      <c r="C219" s="121"/>
      <c r="D219" s="116"/>
      <c r="E219" s="116"/>
      <c r="F219" s="117"/>
      <c r="G219" s="120"/>
      <c r="H219" s="120"/>
      <c r="I219" s="120"/>
      <c r="J219" s="156">
        <v>43830</v>
      </c>
      <c r="K219" s="134"/>
      <c r="L219" s="120"/>
      <c r="M219" s="154"/>
      <c r="N219" s="162" t="s">
        <v>1022</v>
      </c>
      <c r="O219" s="116"/>
      <c r="P219" s="149" t="s">
        <v>596</v>
      </c>
      <c r="Q219" s="136"/>
      <c r="R219" s="57" t="s">
        <v>30</v>
      </c>
      <c r="S219" s="57" t="s">
        <v>30</v>
      </c>
      <c r="T219" s="57">
        <v>43638</v>
      </c>
      <c r="U219" s="34" t="s">
        <v>30</v>
      </c>
      <c r="V219" s="57" t="s">
        <v>30</v>
      </c>
      <c r="W219" s="57" t="s">
        <v>30</v>
      </c>
      <c r="X219" s="34" t="s">
        <v>30</v>
      </c>
      <c r="Y219" s="137" t="str">
        <f t="shared" si="91"/>
        <v>NC</v>
      </c>
      <c r="Z219" s="57" t="str">
        <f t="shared" si="106"/>
        <v>NC</v>
      </c>
      <c r="AA219" s="57">
        <f t="shared" si="93"/>
        <v>44003</v>
      </c>
      <c r="AB219" s="57" t="str">
        <f t="shared" si="94"/>
        <v>NC</v>
      </c>
      <c r="AC219" s="57" t="str">
        <f t="shared" si="95"/>
        <v>NC</v>
      </c>
      <c r="AD219" s="57" t="str">
        <f t="shared" si="96"/>
        <v>NC</v>
      </c>
      <c r="AE219" s="57" t="str">
        <f t="shared" si="97"/>
        <v>NC</v>
      </c>
      <c r="AF219" s="138"/>
      <c r="AG219" s="123" t="str">
        <f t="shared" si="98"/>
        <v>NC</v>
      </c>
      <c r="AH219" s="123" t="str">
        <f t="shared" si="99"/>
        <v>NC</v>
      </c>
      <c r="AI219" s="123">
        <f t="shared" ca="1" si="100"/>
        <v>-1835</v>
      </c>
      <c r="AJ219" s="123" t="str">
        <f t="shared" si="101"/>
        <v>NC</v>
      </c>
      <c r="AK219" s="123" t="str">
        <f t="shared" si="102"/>
        <v>NC</v>
      </c>
      <c r="AL219" s="123" t="str">
        <f t="shared" si="103"/>
        <v>NC</v>
      </c>
      <c r="AM219" s="123" t="str">
        <f t="shared" si="104"/>
        <v>NC</v>
      </c>
      <c r="AN219" s="138"/>
      <c r="AO219" s="230" t="e">
        <f t="shared" si="108"/>
        <v>#DIV/0!</v>
      </c>
      <c r="AP219" s="138"/>
      <c r="AQ219" s="138"/>
      <c r="AR219" s="141" t="s">
        <v>643</v>
      </c>
      <c r="AS219" s="141" t="s">
        <v>643</v>
      </c>
      <c r="AT219" s="138"/>
      <c r="AU219" s="142" t="s">
        <v>1294</v>
      </c>
      <c r="AV219" s="143" t="s">
        <v>1295</v>
      </c>
      <c r="AW219" s="143" t="s">
        <v>1296</v>
      </c>
    </row>
    <row r="220" spans="1:49" s="124" customFormat="1" ht="14.4" customHeight="1" x14ac:dyDescent="0.3">
      <c r="A220" s="121"/>
      <c r="B220" s="117"/>
      <c r="C220" s="121"/>
      <c r="D220" s="123"/>
      <c r="E220" s="123"/>
      <c r="F220" s="121"/>
      <c r="G220" s="120"/>
      <c r="H220" s="120"/>
      <c r="I220" s="120"/>
      <c r="J220" s="231" t="s">
        <v>30</v>
      </c>
      <c r="K220" s="145"/>
      <c r="L220" s="146"/>
      <c r="M220" s="154"/>
      <c r="N220" s="133" t="s">
        <v>1022</v>
      </c>
      <c r="O220" s="148"/>
      <c r="P220" s="149" t="s">
        <v>596</v>
      </c>
      <c r="Q220" s="150"/>
      <c r="R220" s="242" t="s">
        <v>30</v>
      </c>
      <c r="S220" s="242" t="s">
        <v>30</v>
      </c>
      <c r="T220" s="242" t="s">
        <v>30</v>
      </c>
      <c r="U220" s="243" t="s">
        <v>30</v>
      </c>
      <c r="V220" s="57" t="s">
        <v>30</v>
      </c>
      <c r="W220" s="57" t="s">
        <v>30</v>
      </c>
      <c r="X220" s="243" t="s">
        <v>30</v>
      </c>
      <c r="Y220" s="137" t="str">
        <f t="shared" si="91"/>
        <v>NC</v>
      </c>
      <c r="Z220" s="57" t="str">
        <f t="shared" si="106"/>
        <v>NC</v>
      </c>
      <c r="AA220" s="57" t="str">
        <f t="shared" si="93"/>
        <v>NC</v>
      </c>
      <c r="AB220" s="57" t="str">
        <f t="shared" si="94"/>
        <v>NC</v>
      </c>
      <c r="AC220" s="57" t="str">
        <f t="shared" si="95"/>
        <v>NC</v>
      </c>
      <c r="AD220" s="57" t="str">
        <f t="shared" si="96"/>
        <v>NC</v>
      </c>
      <c r="AE220" s="57" t="str">
        <f t="shared" si="97"/>
        <v>NC</v>
      </c>
      <c r="AG220" s="123" t="str">
        <f t="shared" si="98"/>
        <v>NC</v>
      </c>
      <c r="AH220" s="123" t="str">
        <f t="shared" si="99"/>
        <v>NC</v>
      </c>
      <c r="AI220" s="123" t="str">
        <f t="shared" si="100"/>
        <v>NC</v>
      </c>
      <c r="AJ220" s="123" t="str">
        <f t="shared" si="101"/>
        <v>NC</v>
      </c>
      <c r="AK220" s="123" t="str">
        <f t="shared" si="102"/>
        <v>NC</v>
      </c>
      <c r="AL220" s="123" t="str">
        <f t="shared" si="103"/>
        <v>NC</v>
      </c>
      <c r="AM220" s="123" t="str">
        <f t="shared" si="104"/>
        <v>NC</v>
      </c>
      <c r="AO220" s="151" t="e">
        <f t="shared" si="108"/>
        <v>#DIV/0!</v>
      </c>
      <c r="AP220" s="152"/>
      <c r="AR220" s="141" t="s">
        <v>643</v>
      </c>
      <c r="AS220" s="141" t="s">
        <v>643</v>
      </c>
      <c r="AU220" s="143" t="s">
        <v>1297</v>
      </c>
      <c r="AV220" s="143" t="s">
        <v>1298</v>
      </c>
      <c r="AW220" s="143" t="s">
        <v>1441</v>
      </c>
    </row>
    <row r="221" spans="1:49" s="138" customFormat="1" ht="14.4" customHeight="1" x14ac:dyDescent="0.3">
      <c r="A221" s="117"/>
      <c r="B221" s="117"/>
      <c r="C221" s="121"/>
      <c r="D221" s="116"/>
      <c r="E221" s="116"/>
      <c r="F221" s="117"/>
      <c r="G221" s="120"/>
      <c r="H221" s="120"/>
      <c r="I221" s="120"/>
      <c r="J221" s="156">
        <v>43830</v>
      </c>
      <c r="K221" s="134"/>
      <c r="L221" s="131"/>
      <c r="M221" s="154">
        <v>45231</v>
      </c>
      <c r="N221" s="133">
        <v>43952</v>
      </c>
      <c r="O221" s="134"/>
      <c r="P221" s="149" t="s">
        <v>596</v>
      </c>
      <c r="Q221" s="136"/>
      <c r="R221" s="57" t="s">
        <v>30</v>
      </c>
      <c r="S221" s="57" t="s">
        <v>30</v>
      </c>
      <c r="T221" s="57">
        <v>43704</v>
      </c>
      <c r="U221" s="34" t="s">
        <v>30</v>
      </c>
      <c r="V221" s="57" t="s">
        <v>30</v>
      </c>
      <c r="W221" s="57" t="s">
        <v>30</v>
      </c>
      <c r="X221" s="34" t="s">
        <v>30</v>
      </c>
      <c r="Y221" s="137" t="str">
        <f t="shared" si="91"/>
        <v>NC</v>
      </c>
      <c r="Z221" s="57" t="str">
        <f t="shared" si="106"/>
        <v>NC</v>
      </c>
      <c r="AA221" s="57">
        <f t="shared" si="93"/>
        <v>44069</v>
      </c>
      <c r="AB221" s="57" t="str">
        <f t="shared" si="94"/>
        <v>NC</v>
      </c>
      <c r="AC221" s="57" t="str">
        <f t="shared" si="95"/>
        <v>NC</v>
      </c>
      <c r="AD221" s="57" t="str">
        <f t="shared" si="96"/>
        <v>NC</v>
      </c>
      <c r="AE221" s="57" t="str">
        <f t="shared" si="97"/>
        <v>NC</v>
      </c>
      <c r="AF221" s="124"/>
      <c r="AG221" s="123" t="str">
        <f t="shared" si="98"/>
        <v>NC</v>
      </c>
      <c r="AH221" s="123" t="str">
        <f t="shared" si="99"/>
        <v>NC</v>
      </c>
      <c r="AI221" s="123">
        <f t="shared" ca="1" si="100"/>
        <v>-1769</v>
      </c>
      <c r="AJ221" s="123" t="str">
        <f t="shared" si="101"/>
        <v>NC</v>
      </c>
      <c r="AK221" s="123" t="str">
        <f t="shared" si="102"/>
        <v>NC</v>
      </c>
      <c r="AL221" s="123" t="str">
        <f t="shared" si="103"/>
        <v>NC</v>
      </c>
      <c r="AM221" s="123" t="str">
        <f t="shared" si="104"/>
        <v>NC</v>
      </c>
      <c r="AO221" s="151" t="e">
        <f t="shared" si="108"/>
        <v>#DIV/0!</v>
      </c>
      <c r="AP221" s="140"/>
      <c r="AQ221" s="124"/>
      <c r="AR221" s="141" t="s">
        <v>643</v>
      </c>
      <c r="AS221" s="141" t="s">
        <v>643</v>
      </c>
      <c r="AT221" s="124"/>
      <c r="AU221" s="143" t="s">
        <v>1294</v>
      </c>
      <c r="AV221" s="143" t="s">
        <v>1295</v>
      </c>
      <c r="AW221" s="143" t="s">
        <v>1299</v>
      </c>
    </row>
    <row r="222" spans="1:49" s="138" customFormat="1" ht="14.4" customHeight="1" x14ac:dyDescent="0.3">
      <c r="A222" s="116"/>
      <c r="B222" s="116"/>
      <c r="C222" s="117"/>
      <c r="D222" s="116"/>
      <c r="E222" s="116"/>
      <c r="F222" s="117"/>
      <c r="G222" s="120"/>
      <c r="H222" s="120"/>
      <c r="I222" s="120"/>
      <c r="J222" s="120" t="s">
        <v>30</v>
      </c>
      <c r="K222" s="134"/>
      <c r="L222" s="120"/>
      <c r="M222" s="132"/>
      <c r="N222" s="158">
        <v>43952</v>
      </c>
      <c r="O222" s="116"/>
      <c r="P222" s="135" t="s">
        <v>596</v>
      </c>
      <c r="Q222" s="116"/>
      <c r="R222" s="57" t="s">
        <v>30</v>
      </c>
      <c r="S222" s="57" t="s">
        <v>30</v>
      </c>
      <c r="T222" s="57" t="s">
        <v>30</v>
      </c>
      <c r="U222" s="34">
        <v>43466</v>
      </c>
      <c r="V222" s="57" t="s">
        <v>30</v>
      </c>
      <c r="W222" s="57" t="s">
        <v>30</v>
      </c>
      <c r="X222" s="34" t="s">
        <v>30</v>
      </c>
      <c r="Y222" s="137" t="str">
        <f t="shared" ref="Y222:Y253" si="109">IF(R222="NC","NC",IF(R222="","erreur",R222+365))</f>
        <v>NC</v>
      </c>
      <c r="Z222" s="57" t="str">
        <f t="shared" si="106"/>
        <v>NC</v>
      </c>
      <c r="AA222" s="57" t="str">
        <f t="shared" ref="AA222:AA253" si="110">IF(T222="NC","NC",IF(T222="","erreur",T222+365))</f>
        <v>NC</v>
      </c>
      <c r="AB222" s="57">
        <f t="shared" ref="AB222:AB253" si="111">IF(U222="NC","NC",IF(U222="","erreur",U222+3650))</f>
        <v>47116</v>
      </c>
      <c r="AC222" s="57" t="str">
        <f t="shared" ref="AC222:AC253" si="112">IF(V222="NC","NC",IF(V222="","erreur",V222+365))</f>
        <v>NC</v>
      </c>
      <c r="AD222" s="57" t="str">
        <f t="shared" ref="AD222:AD253" si="113">IF(W222="NC","NC",IF(W222="","erreur",W222+365))</f>
        <v>NC</v>
      </c>
      <c r="AE222" s="57" t="str">
        <f t="shared" ref="AE222:AE253" si="114">IF(X222="NC","NC",IF(X222="","erreur",X222+730))</f>
        <v>NC</v>
      </c>
      <c r="AG222" s="123" t="str">
        <f t="shared" ref="AG222:AG253" si="115">IF(Y222="NC","NC",IF(Y222="erreur","erreur",Y222-$F$3))</f>
        <v>NC</v>
      </c>
      <c r="AH222" s="123" t="str">
        <f t="shared" ref="AH222:AH253" si="116">IF(Z222="NC","NC",IF(Z222="erreur","erreur",Z222-$F$3))</f>
        <v>NC</v>
      </c>
      <c r="AI222" s="123" t="str">
        <f t="shared" ref="AI222:AI253" si="117">IF(AA222="NC","NC",IF(AA222="erreur","erreur",AA222-$F$3))</f>
        <v>NC</v>
      </c>
      <c r="AJ222" s="123">
        <f t="shared" ref="AJ222:AJ253" ca="1" si="118">IF(AB222="NC","NC",IF(AB222="erreur","erreur",AB222-$F$3))</f>
        <v>1278</v>
      </c>
      <c r="AK222" s="123" t="str">
        <f t="shared" ref="AK222:AK253" si="119">IF(AC222="NC","NC",IF(AC222="erreur","erreur",AC222-$F$3))</f>
        <v>NC</v>
      </c>
      <c r="AL222" s="123" t="str">
        <f t="shared" ref="AL222:AL253" si="120">IF(AD222="NC","NC",IF(AD222="erreur","erreur",AD222-$F$3))</f>
        <v>NC</v>
      </c>
      <c r="AM222" s="123" t="str">
        <f t="shared" ref="AM222:AM253" si="121">IF(AE222="NC","NC",IF(AE222="erreur","erreur",AE222-$F$3))</f>
        <v>NC</v>
      </c>
      <c r="AO222" s="151" t="e">
        <f t="shared" si="108"/>
        <v>#DIV/0!</v>
      </c>
      <c r="AR222" s="141" t="s">
        <v>643</v>
      </c>
      <c r="AS222" s="141" t="s">
        <v>643</v>
      </c>
      <c r="AU222" s="142" t="s">
        <v>1300</v>
      </c>
      <c r="AV222" s="143"/>
      <c r="AW222" s="143" t="s">
        <v>1301</v>
      </c>
    </row>
    <row r="223" spans="1:49" s="124" customFormat="1" ht="14.4" customHeight="1" x14ac:dyDescent="0.3">
      <c r="A223" s="121"/>
      <c r="B223" s="117"/>
      <c r="C223" s="121"/>
      <c r="D223" s="123"/>
      <c r="E223" s="123"/>
      <c r="F223" s="121"/>
      <c r="G223" s="120"/>
      <c r="H223" s="120"/>
      <c r="I223" s="120"/>
      <c r="J223" s="120" t="s">
        <v>30</v>
      </c>
      <c r="K223" s="145"/>
      <c r="L223" s="146"/>
      <c r="M223" s="154"/>
      <c r="N223" s="133">
        <v>43891</v>
      </c>
      <c r="O223" s="148"/>
      <c r="P223" s="149" t="s">
        <v>596</v>
      </c>
      <c r="Q223" s="150"/>
      <c r="R223" s="57" t="s">
        <v>30</v>
      </c>
      <c r="S223" s="57" t="s">
        <v>30</v>
      </c>
      <c r="T223" s="116" t="s">
        <v>30</v>
      </c>
      <c r="U223" s="118" t="s">
        <v>30</v>
      </c>
      <c r="V223" s="57" t="s">
        <v>30</v>
      </c>
      <c r="W223" s="57" t="s">
        <v>30</v>
      </c>
      <c r="X223" s="34" t="s">
        <v>30</v>
      </c>
      <c r="Y223" s="137" t="str">
        <f t="shared" si="109"/>
        <v>NC</v>
      </c>
      <c r="Z223" s="57" t="str">
        <f t="shared" si="106"/>
        <v>NC</v>
      </c>
      <c r="AA223" s="57" t="str">
        <f t="shared" si="110"/>
        <v>NC</v>
      </c>
      <c r="AB223" s="57" t="str">
        <f t="shared" si="111"/>
        <v>NC</v>
      </c>
      <c r="AC223" s="57" t="str">
        <f t="shared" si="112"/>
        <v>NC</v>
      </c>
      <c r="AD223" s="57" t="str">
        <f t="shared" si="113"/>
        <v>NC</v>
      </c>
      <c r="AE223" s="57" t="str">
        <f t="shared" si="114"/>
        <v>NC</v>
      </c>
      <c r="AG223" s="123" t="str">
        <f t="shared" si="115"/>
        <v>NC</v>
      </c>
      <c r="AH223" s="123" t="str">
        <f t="shared" si="116"/>
        <v>NC</v>
      </c>
      <c r="AI223" s="123" t="str">
        <f t="shared" si="117"/>
        <v>NC</v>
      </c>
      <c r="AJ223" s="123" t="str">
        <f t="shared" si="118"/>
        <v>NC</v>
      </c>
      <c r="AK223" s="123" t="str">
        <f t="shared" si="119"/>
        <v>NC</v>
      </c>
      <c r="AL223" s="123" t="str">
        <f t="shared" si="120"/>
        <v>NC</v>
      </c>
      <c r="AM223" s="123" t="str">
        <f t="shared" si="121"/>
        <v>NC</v>
      </c>
      <c r="AN223" s="138"/>
      <c r="AO223" s="151" t="e">
        <f t="shared" si="108"/>
        <v>#DIV/0!</v>
      </c>
      <c r="AP223" s="152"/>
      <c r="AR223" s="141" t="s">
        <v>643</v>
      </c>
      <c r="AS223" s="141" t="s">
        <v>643</v>
      </c>
      <c r="AU223" s="143" t="s">
        <v>1302</v>
      </c>
      <c r="AV223" s="143" t="s">
        <v>1303</v>
      </c>
      <c r="AW223" s="143" t="s">
        <v>1304</v>
      </c>
    </row>
    <row r="224" spans="1:49" s="124" customFormat="1" ht="14.4" customHeight="1" x14ac:dyDescent="0.3">
      <c r="A224" s="121"/>
      <c r="B224" s="117"/>
      <c r="C224" s="121"/>
      <c r="D224" s="123"/>
      <c r="E224" s="123"/>
      <c r="F224" s="121"/>
      <c r="G224" s="120"/>
      <c r="H224" s="120"/>
      <c r="I224" s="120"/>
      <c r="J224" s="120" t="s">
        <v>30</v>
      </c>
      <c r="K224" s="145"/>
      <c r="L224" s="146"/>
      <c r="M224" s="154"/>
      <c r="N224" s="133">
        <v>43891</v>
      </c>
      <c r="O224" s="148"/>
      <c r="P224" s="149" t="s">
        <v>596</v>
      </c>
      <c r="Q224" s="150"/>
      <c r="R224" s="57" t="s">
        <v>30</v>
      </c>
      <c r="S224" s="57" t="s">
        <v>30</v>
      </c>
      <c r="T224" s="116" t="s">
        <v>30</v>
      </c>
      <c r="U224" s="118" t="s">
        <v>30</v>
      </c>
      <c r="V224" s="57" t="s">
        <v>30</v>
      </c>
      <c r="W224" s="57" t="s">
        <v>30</v>
      </c>
      <c r="X224" s="34" t="s">
        <v>30</v>
      </c>
      <c r="Y224" s="137" t="str">
        <f t="shared" si="109"/>
        <v>NC</v>
      </c>
      <c r="Z224" s="57" t="str">
        <f t="shared" si="106"/>
        <v>NC</v>
      </c>
      <c r="AA224" s="57" t="str">
        <f t="shared" si="110"/>
        <v>NC</v>
      </c>
      <c r="AB224" s="57" t="str">
        <f t="shared" si="111"/>
        <v>NC</v>
      </c>
      <c r="AC224" s="57" t="str">
        <f t="shared" si="112"/>
        <v>NC</v>
      </c>
      <c r="AD224" s="57" t="str">
        <f t="shared" si="113"/>
        <v>NC</v>
      </c>
      <c r="AE224" s="57" t="str">
        <f t="shared" si="114"/>
        <v>NC</v>
      </c>
      <c r="AG224" s="123" t="str">
        <f t="shared" si="115"/>
        <v>NC</v>
      </c>
      <c r="AH224" s="123" t="str">
        <f t="shared" si="116"/>
        <v>NC</v>
      </c>
      <c r="AI224" s="123" t="str">
        <f t="shared" si="117"/>
        <v>NC</v>
      </c>
      <c r="AJ224" s="123" t="str">
        <f t="shared" si="118"/>
        <v>NC</v>
      </c>
      <c r="AK224" s="123" t="str">
        <f t="shared" si="119"/>
        <v>NC</v>
      </c>
      <c r="AL224" s="123" t="str">
        <f t="shared" si="120"/>
        <v>NC</v>
      </c>
      <c r="AM224" s="123" t="str">
        <f t="shared" si="121"/>
        <v>NC</v>
      </c>
      <c r="AN224" s="138"/>
      <c r="AO224" s="151" t="e">
        <f t="shared" si="108"/>
        <v>#DIV/0!</v>
      </c>
      <c r="AP224" s="152"/>
      <c r="AR224" s="141" t="s">
        <v>643</v>
      </c>
      <c r="AS224" s="141" t="s">
        <v>643</v>
      </c>
      <c r="AU224" s="143" t="s">
        <v>1302</v>
      </c>
      <c r="AV224" s="143" t="s">
        <v>1303</v>
      </c>
      <c r="AW224" s="143" t="s">
        <v>1304</v>
      </c>
    </row>
    <row r="225" spans="1:49" s="124" customFormat="1" ht="14.4" customHeight="1" x14ac:dyDescent="0.3">
      <c r="A225" s="125"/>
      <c r="B225" s="117"/>
      <c r="C225" s="121"/>
      <c r="D225" s="123"/>
      <c r="E225" s="123"/>
      <c r="F225" s="121"/>
      <c r="G225" s="120"/>
      <c r="H225" s="120"/>
      <c r="I225" s="120"/>
      <c r="J225" s="120" t="s">
        <v>30</v>
      </c>
      <c r="K225" s="153"/>
      <c r="L225" s="146"/>
      <c r="M225" s="154">
        <v>44317</v>
      </c>
      <c r="N225" s="133">
        <v>43952</v>
      </c>
      <c r="O225" s="148"/>
      <c r="P225" s="149" t="s">
        <v>596</v>
      </c>
      <c r="Q225" s="150">
        <v>1268</v>
      </c>
      <c r="R225" s="57" t="s">
        <v>30</v>
      </c>
      <c r="S225" s="57" t="s">
        <v>30</v>
      </c>
      <c r="T225" s="57">
        <v>43794</v>
      </c>
      <c r="U225" s="34" t="s">
        <v>30</v>
      </c>
      <c r="V225" s="57" t="s">
        <v>30</v>
      </c>
      <c r="W225" s="57" t="s">
        <v>30</v>
      </c>
      <c r="X225" s="34" t="s">
        <v>30</v>
      </c>
      <c r="Y225" s="137" t="str">
        <f t="shared" si="109"/>
        <v>NC</v>
      </c>
      <c r="Z225" s="57" t="str">
        <f t="shared" si="106"/>
        <v>NC</v>
      </c>
      <c r="AA225" s="57">
        <f t="shared" si="110"/>
        <v>44159</v>
      </c>
      <c r="AB225" s="57" t="str">
        <f t="shared" si="111"/>
        <v>NC</v>
      </c>
      <c r="AC225" s="57" t="str">
        <f t="shared" si="112"/>
        <v>NC</v>
      </c>
      <c r="AD225" s="57" t="str">
        <f t="shared" si="113"/>
        <v>NC</v>
      </c>
      <c r="AE225" s="57" t="str">
        <f t="shared" si="114"/>
        <v>NC</v>
      </c>
      <c r="AG225" s="123" t="str">
        <f t="shared" si="115"/>
        <v>NC</v>
      </c>
      <c r="AH225" s="123" t="str">
        <f t="shared" si="116"/>
        <v>NC</v>
      </c>
      <c r="AI225" s="123">
        <f t="shared" ca="1" si="117"/>
        <v>-1679</v>
      </c>
      <c r="AJ225" s="123" t="str">
        <f t="shared" si="118"/>
        <v>NC</v>
      </c>
      <c r="AK225" s="123" t="str">
        <f t="shared" si="119"/>
        <v>NC</v>
      </c>
      <c r="AL225" s="123" t="str">
        <f t="shared" si="120"/>
        <v>NC</v>
      </c>
      <c r="AM225" s="123" t="str">
        <f t="shared" si="121"/>
        <v>NC</v>
      </c>
      <c r="AN225" s="138"/>
      <c r="AO225" s="151" t="e">
        <f t="shared" si="108"/>
        <v>#DIV/0!</v>
      </c>
      <c r="AP225" s="152"/>
      <c r="AR225" s="141" t="s">
        <v>643</v>
      </c>
      <c r="AS225" s="141" t="s">
        <v>643</v>
      </c>
      <c r="AU225" s="143" t="s">
        <v>1302</v>
      </c>
      <c r="AV225" s="143" t="s">
        <v>1305</v>
      </c>
      <c r="AW225" s="143" t="s">
        <v>1306</v>
      </c>
    </row>
    <row r="226" spans="1:49" s="138" customFormat="1" ht="14.4" customHeight="1" x14ac:dyDescent="0.3">
      <c r="A226" s="116"/>
      <c r="B226" s="116"/>
      <c r="C226" s="121"/>
      <c r="D226" s="116"/>
      <c r="E226" s="116"/>
      <c r="F226" s="117"/>
      <c r="G226" s="120"/>
      <c r="H226" s="120"/>
      <c r="I226" s="120"/>
      <c r="J226" s="120" t="s">
        <v>30</v>
      </c>
      <c r="K226" s="153"/>
      <c r="L226" s="146"/>
      <c r="M226" s="154"/>
      <c r="N226" s="162">
        <v>43952</v>
      </c>
      <c r="O226" s="116"/>
      <c r="P226" s="149" t="s">
        <v>596</v>
      </c>
      <c r="Q226" s="136">
        <v>1278</v>
      </c>
      <c r="R226" s="57" t="s">
        <v>30</v>
      </c>
      <c r="S226" s="57" t="s">
        <v>30</v>
      </c>
      <c r="T226" s="57">
        <v>43724</v>
      </c>
      <c r="U226" s="34" t="s">
        <v>30</v>
      </c>
      <c r="V226" s="57" t="s">
        <v>30</v>
      </c>
      <c r="W226" s="57" t="s">
        <v>30</v>
      </c>
      <c r="X226" s="34" t="s">
        <v>30</v>
      </c>
      <c r="Y226" s="137" t="str">
        <f t="shared" si="109"/>
        <v>NC</v>
      </c>
      <c r="Z226" s="57" t="str">
        <f t="shared" si="106"/>
        <v>NC</v>
      </c>
      <c r="AA226" s="57">
        <f t="shared" si="110"/>
        <v>44089</v>
      </c>
      <c r="AB226" s="57" t="str">
        <f t="shared" si="111"/>
        <v>NC</v>
      </c>
      <c r="AC226" s="57" t="str">
        <f t="shared" si="112"/>
        <v>NC</v>
      </c>
      <c r="AD226" s="57" t="str">
        <f t="shared" si="113"/>
        <v>NC</v>
      </c>
      <c r="AE226" s="57" t="str">
        <f t="shared" si="114"/>
        <v>NC</v>
      </c>
      <c r="AG226" s="123" t="str">
        <f t="shared" si="115"/>
        <v>NC</v>
      </c>
      <c r="AH226" s="123" t="str">
        <f t="shared" si="116"/>
        <v>NC</v>
      </c>
      <c r="AI226" s="123">
        <f t="shared" ca="1" si="117"/>
        <v>-1749</v>
      </c>
      <c r="AJ226" s="123" t="str">
        <f t="shared" si="118"/>
        <v>NC</v>
      </c>
      <c r="AK226" s="123" t="str">
        <f t="shared" si="119"/>
        <v>NC</v>
      </c>
      <c r="AL226" s="123" t="str">
        <f t="shared" si="120"/>
        <v>NC</v>
      </c>
      <c r="AM226" s="123" t="str">
        <f t="shared" si="121"/>
        <v>NC</v>
      </c>
      <c r="AO226" s="151" t="e">
        <f t="shared" si="108"/>
        <v>#DIV/0!</v>
      </c>
      <c r="AR226" s="141" t="s">
        <v>643</v>
      </c>
      <c r="AS226" s="141" t="s">
        <v>643</v>
      </c>
      <c r="AU226" s="142" t="s">
        <v>1169</v>
      </c>
      <c r="AV226" s="143" t="s">
        <v>1305</v>
      </c>
      <c r="AW226" s="143" t="s">
        <v>1307</v>
      </c>
    </row>
    <row r="227" spans="1:49" s="124" customFormat="1" ht="14.4" customHeight="1" x14ac:dyDescent="0.3">
      <c r="A227" s="116"/>
      <c r="B227" s="116"/>
      <c r="C227" s="117"/>
      <c r="D227" s="123"/>
      <c r="E227" s="116"/>
      <c r="F227" s="117"/>
      <c r="G227" s="120"/>
      <c r="H227" s="120"/>
      <c r="I227" s="120"/>
      <c r="J227" s="120" t="s">
        <v>30</v>
      </c>
      <c r="K227" s="153"/>
      <c r="L227" s="120"/>
      <c r="M227" s="132"/>
      <c r="N227" s="158">
        <v>43952</v>
      </c>
      <c r="O227" s="116"/>
      <c r="P227" s="135" t="s">
        <v>596</v>
      </c>
      <c r="Q227" s="116"/>
      <c r="R227" s="57" t="s">
        <v>30</v>
      </c>
      <c r="S227" s="57" t="s">
        <v>30</v>
      </c>
      <c r="T227" s="57">
        <v>43757</v>
      </c>
      <c r="U227" s="34" t="s">
        <v>30</v>
      </c>
      <c r="V227" s="57" t="s">
        <v>30</v>
      </c>
      <c r="W227" s="57" t="s">
        <v>30</v>
      </c>
      <c r="X227" s="34" t="s">
        <v>30</v>
      </c>
      <c r="Y227" s="137" t="str">
        <f t="shared" si="109"/>
        <v>NC</v>
      </c>
      <c r="Z227" s="57" t="str">
        <f t="shared" si="106"/>
        <v>NC</v>
      </c>
      <c r="AA227" s="57">
        <f t="shared" si="110"/>
        <v>44122</v>
      </c>
      <c r="AB227" s="57" t="str">
        <f t="shared" si="111"/>
        <v>NC</v>
      </c>
      <c r="AC227" s="57" t="str">
        <f t="shared" si="112"/>
        <v>NC</v>
      </c>
      <c r="AD227" s="57" t="str">
        <f t="shared" si="113"/>
        <v>NC</v>
      </c>
      <c r="AE227" s="57" t="str">
        <f t="shared" si="114"/>
        <v>NC</v>
      </c>
      <c r="AF227" s="138"/>
      <c r="AG227" s="123" t="str">
        <f t="shared" si="115"/>
        <v>NC</v>
      </c>
      <c r="AH227" s="123" t="str">
        <f t="shared" si="116"/>
        <v>NC</v>
      </c>
      <c r="AI227" s="123">
        <f t="shared" ca="1" si="117"/>
        <v>-1716</v>
      </c>
      <c r="AJ227" s="123" t="str">
        <f t="shared" si="118"/>
        <v>NC</v>
      </c>
      <c r="AK227" s="123" t="str">
        <f t="shared" si="119"/>
        <v>NC</v>
      </c>
      <c r="AL227" s="123" t="str">
        <f t="shared" si="120"/>
        <v>NC</v>
      </c>
      <c r="AM227" s="123" t="str">
        <f t="shared" si="121"/>
        <v>NC</v>
      </c>
      <c r="AN227" s="138"/>
      <c r="AO227" s="151" t="e">
        <f t="shared" si="108"/>
        <v>#DIV/0!</v>
      </c>
      <c r="AP227" s="138"/>
      <c r="AQ227" s="138"/>
      <c r="AR227" s="141" t="s">
        <v>643</v>
      </c>
      <c r="AS227" s="141" t="s">
        <v>643</v>
      </c>
      <c r="AT227" s="138"/>
      <c r="AU227" s="142" t="s">
        <v>1169</v>
      </c>
      <c r="AV227" s="143" t="s">
        <v>1305</v>
      </c>
      <c r="AW227" s="143" t="s">
        <v>1307</v>
      </c>
    </row>
    <row r="228" spans="1:49" s="124" customFormat="1" ht="14.4" customHeight="1" x14ac:dyDescent="0.3">
      <c r="A228" s="121"/>
      <c r="B228" s="117"/>
      <c r="C228" s="121"/>
      <c r="D228" s="123"/>
      <c r="E228" s="123"/>
      <c r="F228" s="121"/>
      <c r="G228" s="120"/>
      <c r="H228" s="120"/>
      <c r="I228" s="120"/>
      <c r="J228" s="120" t="s">
        <v>30</v>
      </c>
      <c r="K228" s="145"/>
      <c r="L228" s="146"/>
      <c r="M228" s="154"/>
      <c r="N228" s="133">
        <v>43922</v>
      </c>
      <c r="O228" s="148"/>
      <c r="P228" s="149" t="s">
        <v>596</v>
      </c>
      <c r="Q228" s="150"/>
      <c r="R228" s="57" t="s">
        <v>30</v>
      </c>
      <c r="S228" s="57" t="s">
        <v>30</v>
      </c>
      <c r="T228" s="116" t="s">
        <v>30</v>
      </c>
      <c r="U228" s="118" t="s">
        <v>30</v>
      </c>
      <c r="V228" s="57" t="s">
        <v>30</v>
      </c>
      <c r="W228" s="57" t="s">
        <v>30</v>
      </c>
      <c r="X228" s="34" t="s">
        <v>30</v>
      </c>
      <c r="Y228" s="137" t="str">
        <f t="shared" si="109"/>
        <v>NC</v>
      </c>
      <c r="Z228" s="57" t="str">
        <f t="shared" si="106"/>
        <v>NC</v>
      </c>
      <c r="AA228" s="57" t="str">
        <f t="shared" si="110"/>
        <v>NC</v>
      </c>
      <c r="AB228" s="57" t="str">
        <f t="shared" si="111"/>
        <v>NC</v>
      </c>
      <c r="AC228" s="57" t="str">
        <f t="shared" si="112"/>
        <v>NC</v>
      </c>
      <c r="AD228" s="57" t="str">
        <f t="shared" si="113"/>
        <v>NC</v>
      </c>
      <c r="AE228" s="57" t="str">
        <f t="shared" si="114"/>
        <v>NC</v>
      </c>
      <c r="AG228" s="123" t="str">
        <f t="shared" si="115"/>
        <v>NC</v>
      </c>
      <c r="AH228" s="123" t="str">
        <f t="shared" si="116"/>
        <v>NC</v>
      </c>
      <c r="AI228" s="123" t="str">
        <f t="shared" si="117"/>
        <v>NC</v>
      </c>
      <c r="AJ228" s="123" t="str">
        <f t="shared" si="118"/>
        <v>NC</v>
      </c>
      <c r="AK228" s="123" t="str">
        <f t="shared" si="119"/>
        <v>NC</v>
      </c>
      <c r="AL228" s="123" t="str">
        <f t="shared" si="120"/>
        <v>NC</v>
      </c>
      <c r="AM228" s="123" t="str">
        <f t="shared" si="121"/>
        <v>NC</v>
      </c>
      <c r="AN228" s="138"/>
      <c r="AO228" s="151" t="e">
        <f t="shared" si="108"/>
        <v>#DIV/0!</v>
      </c>
      <c r="AP228" s="152"/>
      <c r="AR228" s="141" t="s">
        <v>643</v>
      </c>
      <c r="AS228" s="141" t="s">
        <v>643</v>
      </c>
      <c r="AU228" s="143" t="s">
        <v>1302</v>
      </c>
      <c r="AV228" s="143" t="s">
        <v>947</v>
      </c>
      <c r="AW228" s="143" t="s">
        <v>948</v>
      </c>
    </row>
    <row r="229" spans="1:49" s="124" customFormat="1" ht="14.4" customHeight="1" x14ac:dyDescent="0.3">
      <c r="A229" s="121"/>
      <c r="B229" s="117"/>
      <c r="C229" s="121"/>
      <c r="D229" s="123"/>
      <c r="E229" s="123"/>
      <c r="F229" s="121"/>
      <c r="G229" s="120"/>
      <c r="H229" s="120"/>
      <c r="I229" s="120"/>
      <c r="J229" s="120" t="s">
        <v>30</v>
      </c>
      <c r="K229" s="145"/>
      <c r="L229" s="146"/>
      <c r="M229" s="154"/>
      <c r="N229" s="133">
        <v>43922</v>
      </c>
      <c r="O229" s="148"/>
      <c r="P229" s="149" t="s">
        <v>596</v>
      </c>
      <c r="Q229" s="150"/>
      <c r="R229" s="57" t="s">
        <v>30</v>
      </c>
      <c r="S229" s="57" t="s">
        <v>30</v>
      </c>
      <c r="T229" s="116" t="s">
        <v>30</v>
      </c>
      <c r="U229" s="118" t="s">
        <v>30</v>
      </c>
      <c r="V229" s="57" t="s">
        <v>30</v>
      </c>
      <c r="W229" s="57" t="s">
        <v>30</v>
      </c>
      <c r="X229" s="34" t="s">
        <v>30</v>
      </c>
      <c r="Y229" s="137" t="str">
        <f t="shared" si="109"/>
        <v>NC</v>
      </c>
      <c r="Z229" s="57" t="str">
        <f t="shared" si="106"/>
        <v>NC</v>
      </c>
      <c r="AA229" s="57" t="str">
        <f t="shared" si="110"/>
        <v>NC</v>
      </c>
      <c r="AB229" s="57" t="str">
        <f t="shared" si="111"/>
        <v>NC</v>
      </c>
      <c r="AC229" s="57" t="str">
        <f t="shared" si="112"/>
        <v>NC</v>
      </c>
      <c r="AD229" s="57" t="str">
        <f t="shared" si="113"/>
        <v>NC</v>
      </c>
      <c r="AE229" s="57" t="str">
        <f t="shared" si="114"/>
        <v>NC</v>
      </c>
      <c r="AG229" s="123" t="str">
        <f t="shared" si="115"/>
        <v>NC</v>
      </c>
      <c r="AH229" s="123" t="str">
        <f t="shared" si="116"/>
        <v>NC</v>
      </c>
      <c r="AI229" s="123" t="str">
        <f t="shared" si="117"/>
        <v>NC</v>
      </c>
      <c r="AJ229" s="123" t="str">
        <f t="shared" si="118"/>
        <v>NC</v>
      </c>
      <c r="AK229" s="123" t="str">
        <f t="shared" si="119"/>
        <v>NC</v>
      </c>
      <c r="AL229" s="123" t="str">
        <f t="shared" si="120"/>
        <v>NC</v>
      </c>
      <c r="AM229" s="123" t="str">
        <f t="shared" si="121"/>
        <v>NC</v>
      </c>
      <c r="AN229" s="138"/>
      <c r="AO229" s="151" t="e">
        <f t="shared" si="108"/>
        <v>#DIV/0!</v>
      </c>
      <c r="AP229" s="152"/>
      <c r="AR229" s="141" t="s">
        <v>643</v>
      </c>
      <c r="AS229" s="141" t="s">
        <v>643</v>
      </c>
      <c r="AU229" s="143" t="s">
        <v>1302</v>
      </c>
      <c r="AV229" s="143" t="s">
        <v>947</v>
      </c>
      <c r="AW229" s="143" t="s">
        <v>948</v>
      </c>
    </row>
    <row r="230" spans="1:49" s="124" customFormat="1" ht="14.4" customHeight="1" x14ac:dyDescent="0.3">
      <c r="A230" s="121"/>
      <c r="B230" s="117"/>
      <c r="C230" s="121"/>
      <c r="D230" s="123"/>
      <c r="E230" s="123"/>
      <c r="F230" s="244"/>
      <c r="G230" s="120"/>
      <c r="H230" s="120"/>
      <c r="I230" s="120"/>
      <c r="J230" s="120" t="s">
        <v>30</v>
      </c>
      <c r="K230" s="145"/>
      <c r="L230" s="146"/>
      <c r="M230" s="154"/>
      <c r="N230" s="133"/>
      <c r="O230" s="148"/>
      <c r="P230" s="149" t="s">
        <v>596</v>
      </c>
      <c r="Q230" s="150"/>
      <c r="R230" s="57" t="s">
        <v>30</v>
      </c>
      <c r="S230" s="57" t="s">
        <v>30</v>
      </c>
      <c r="T230" s="116" t="s">
        <v>30</v>
      </c>
      <c r="U230" s="118" t="s">
        <v>30</v>
      </c>
      <c r="V230" s="57" t="s">
        <v>30</v>
      </c>
      <c r="W230" s="57" t="s">
        <v>30</v>
      </c>
      <c r="X230" s="34" t="s">
        <v>30</v>
      </c>
      <c r="Y230" s="137" t="str">
        <f t="shared" si="109"/>
        <v>NC</v>
      </c>
      <c r="Z230" s="57" t="str">
        <f t="shared" si="106"/>
        <v>NC</v>
      </c>
      <c r="AA230" s="57" t="str">
        <f t="shared" si="110"/>
        <v>NC</v>
      </c>
      <c r="AB230" s="57" t="str">
        <f t="shared" si="111"/>
        <v>NC</v>
      </c>
      <c r="AC230" s="57" t="str">
        <f t="shared" si="112"/>
        <v>NC</v>
      </c>
      <c r="AD230" s="57" t="str">
        <f t="shared" si="113"/>
        <v>NC</v>
      </c>
      <c r="AE230" s="57" t="str">
        <f t="shared" si="114"/>
        <v>NC</v>
      </c>
      <c r="AG230" s="123" t="str">
        <f t="shared" si="115"/>
        <v>NC</v>
      </c>
      <c r="AH230" s="123" t="str">
        <f t="shared" si="116"/>
        <v>NC</v>
      </c>
      <c r="AI230" s="123" t="str">
        <f t="shared" si="117"/>
        <v>NC</v>
      </c>
      <c r="AJ230" s="123" t="str">
        <f t="shared" si="118"/>
        <v>NC</v>
      </c>
      <c r="AK230" s="123" t="str">
        <f t="shared" si="119"/>
        <v>NC</v>
      </c>
      <c r="AL230" s="123" t="str">
        <f t="shared" si="120"/>
        <v>NC</v>
      </c>
      <c r="AM230" s="123" t="str">
        <f t="shared" si="121"/>
        <v>NC</v>
      </c>
      <c r="AN230" s="138"/>
      <c r="AO230" s="151" t="e">
        <f t="shared" si="108"/>
        <v>#DIV/0!</v>
      </c>
      <c r="AP230" s="152"/>
      <c r="AR230" s="141" t="s">
        <v>643</v>
      </c>
      <c r="AS230" s="141" t="s">
        <v>643</v>
      </c>
      <c r="AU230" s="143" t="s">
        <v>1302</v>
      </c>
      <c r="AV230" s="143" t="s">
        <v>947</v>
      </c>
      <c r="AW230" s="143" t="s">
        <v>948</v>
      </c>
    </row>
    <row r="231" spans="1:49" s="138" customFormat="1" ht="14.4" customHeight="1" x14ac:dyDescent="0.3">
      <c r="A231" s="116"/>
      <c r="B231" s="116"/>
      <c r="C231" s="121"/>
      <c r="D231" s="116"/>
      <c r="E231" s="116"/>
      <c r="F231" s="117"/>
      <c r="G231" s="120"/>
      <c r="H231" s="120"/>
      <c r="I231" s="120"/>
      <c r="J231" s="120" t="s">
        <v>30</v>
      </c>
      <c r="K231" s="134"/>
      <c r="L231" s="146"/>
      <c r="M231" s="154"/>
      <c r="N231" s="162" t="s">
        <v>1022</v>
      </c>
      <c r="O231" s="116"/>
      <c r="P231" s="149" t="s">
        <v>596</v>
      </c>
      <c r="Q231" s="136">
        <v>6993</v>
      </c>
      <c r="R231" s="57" t="s">
        <v>30</v>
      </c>
      <c r="S231" s="57" t="s">
        <v>30</v>
      </c>
      <c r="T231" s="57">
        <v>43670</v>
      </c>
      <c r="U231" s="34" t="s">
        <v>30</v>
      </c>
      <c r="V231" s="57" t="s">
        <v>30</v>
      </c>
      <c r="W231" s="57" t="s">
        <v>30</v>
      </c>
      <c r="X231" s="34" t="s">
        <v>30</v>
      </c>
      <c r="Y231" s="137" t="str">
        <f t="shared" si="109"/>
        <v>NC</v>
      </c>
      <c r="Z231" s="57" t="str">
        <f t="shared" ref="Z231:Z262" si="122">IF(S231="NC","NC",IF(S231="","erreur",S231+181))</f>
        <v>NC</v>
      </c>
      <c r="AA231" s="57">
        <f t="shared" si="110"/>
        <v>44035</v>
      </c>
      <c r="AB231" s="57" t="str">
        <f t="shared" si="111"/>
        <v>NC</v>
      </c>
      <c r="AC231" s="57" t="str">
        <f t="shared" si="112"/>
        <v>NC</v>
      </c>
      <c r="AD231" s="57" t="str">
        <f t="shared" si="113"/>
        <v>NC</v>
      </c>
      <c r="AE231" s="57" t="str">
        <f t="shared" si="114"/>
        <v>NC</v>
      </c>
      <c r="AG231" s="123" t="str">
        <f t="shared" si="115"/>
        <v>NC</v>
      </c>
      <c r="AH231" s="123" t="str">
        <f t="shared" si="116"/>
        <v>NC</v>
      </c>
      <c r="AI231" s="123">
        <f t="shared" ca="1" si="117"/>
        <v>-1803</v>
      </c>
      <c r="AJ231" s="123" t="str">
        <f t="shared" si="118"/>
        <v>NC</v>
      </c>
      <c r="AK231" s="123" t="str">
        <f t="shared" si="119"/>
        <v>NC</v>
      </c>
      <c r="AL231" s="123" t="str">
        <f t="shared" si="120"/>
        <v>NC</v>
      </c>
      <c r="AM231" s="123" t="str">
        <f t="shared" si="121"/>
        <v>NC</v>
      </c>
      <c r="AO231" s="151" t="e">
        <f t="shared" si="108"/>
        <v>#DIV/0!</v>
      </c>
      <c r="AR231" s="141" t="s">
        <v>643</v>
      </c>
      <c r="AS231" s="141" t="s">
        <v>643</v>
      </c>
      <c r="AU231" s="142" t="s">
        <v>1169</v>
      </c>
      <c r="AV231" s="143" t="s">
        <v>1308</v>
      </c>
      <c r="AW231" s="143" t="s">
        <v>1309</v>
      </c>
    </row>
    <row r="232" spans="1:49" s="124" customFormat="1" ht="14.4" customHeight="1" x14ac:dyDescent="0.3">
      <c r="A232" s="125"/>
      <c r="B232" s="117"/>
      <c r="C232" s="121"/>
      <c r="D232" s="123"/>
      <c r="E232" s="123"/>
      <c r="F232" s="121"/>
      <c r="G232" s="120"/>
      <c r="H232" s="120"/>
      <c r="I232" s="120"/>
      <c r="J232" s="120" t="s">
        <v>30</v>
      </c>
      <c r="K232" s="153"/>
      <c r="L232" s="146"/>
      <c r="M232" s="147" t="s">
        <v>609</v>
      </c>
      <c r="N232" s="245" t="s">
        <v>751</v>
      </c>
      <c r="O232" s="148"/>
      <c r="P232" s="149" t="s">
        <v>596</v>
      </c>
      <c r="Q232" s="150">
        <v>122</v>
      </c>
      <c r="R232" s="57" t="s">
        <v>30</v>
      </c>
      <c r="S232" s="57" t="s">
        <v>30</v>
      </c>
      <c r="T232" s="57">
        <v>43670</v>
      </c>
      <c r="U232" s="34" t="s">
        <v>30</v>
      </c>
      <c r="V232" s="57" t="s">
        <v>30</v>
      </c>
      <c r="W232" s="57" t="s">
        <v>30</v>
      </c>
      <c r="X232" s="34" t="s">
        <v>30</v>
      </c>
      <c r="Y232" s="137" t="str">
        <f t="shared" si="109"/>
        <v>NC</v>
      </c>
      <c r="Z232" s="57" t="str">
        <f t="shared" si="122"/>
        <v>NC</v>
      </c>
      <c r="AA232" s="57">
        <f t="shared" si="110"/>
        <v>44035</v>
      </c>
      <c r="AB232" s="57" t="str">
        <f t="shared" si="111"/>
        <v>NC</v>
      </c>
      <c r="AC232" s="57" t="str">
        <f t="shared" si="112"/>
        <v>NC</v>
      </c>
      <c r="AD232" s="57" t="str">
        <f t="shared" si="113"/>
        <v>NC</v>
      </c>
      <c r="AE232" s="57" t="str">
        <f t="shared" si="114"/>
        <v>NC</v>
      </c>
      <c r="AG232" s="123" t="str">
        <f t="shared" si="115"/>
        <v>NC</v>
      </c>
      <c r="AH232" s="123" t="str">
        <f t="shared" si="116"/>
        <v>NC</v>
      </c>
      <c r="AI232" s="123">
        <f t="shared" ca="1" si="117"/>
        <v>-1803</v>
      </c>
      <c r="AJ232" s="123" t="str">
        <f t="shared" si="118"/>
        <v>NC</v>
      </c>
      <c r="AK232" s="123" t="str">
        <f t="shared" si="119"/>
        <v>NC</v>
      </c>
      <c r="AL232" s="123" t="str">
        <f t="shared" si="120"/>
        <v>NC</v>
      </c>
      <c r="AM232" s="123" t="str">
        <f t="shared" si="121"/>
        <v>NC</v>
      </c>
      <c r="AN232" s="138"/>
      <c r="AO232" s="151" t="e">
        <f t="shared" si="108"/>
        <v>#DIV/0!</v>
      </c>
      <c r="AP232" s="152"/>
      <c r="AR232" s="141" t="s">
        <v>643</v>
      </c>
      <c r="AS232" s="141" t="s">
        <v>643</v>
      </c>
      <c r="AU232" s="143" t="s">
        <v>1310</v>
      </c>
      <c r="AV232" s="143" t="s">
        <v>1311</v>
      </c>
      <c r="AW232" s="143" t="s">
        <v>1312</v>
      </c>
    </row>
    <row r="233" spans="1:49" s="160" customFormat="1" ht="14.4" customHeight="1" x14ac:dyDescent="0.3">
      <c r="A233" s="125"/>
      <c r="B233" s="117"/>
      <c r="C233" s="121"/>
      <c r="D233" s="116"/>
      <c r="E233" s="116"/>
      <c r="F233" s="121"/>
      <c r="G233" s="120"/>
      <c r="H233" s="120"/>
      <c r="I233" s="120"/>
      <c r="J233" s="120" t="s">
        <v>30</v>
      </c>
      <c r="K233" s="153"/>
      <c r="L233" s="131"/>
      <c r="M233" s="147" t="s">
        <v>609</v>
      </c>
      <c r="N233" s="133">
        <v>44166</v>
      </c>
      <c r="O233" s="134"/>
      <c r="P233" s="149" t="s">
        <v>596</v>
      </c>
      <c r="Q233" s="136">
        <v>8681</v>
      </c>
      <c r="R233" s="57" t="s">
        <v>30</v>
      </c>
      <c r="S233" s="57" t="s">
        <v>30</v>
      </c>
      <c r="T233" s="57">
        <v>43717</v>
      </c>
      <c r="U233" s="34" t="s">
        <v>30</v>
      </c>
      <c r="V233" s="57" t="s">
        <v>30</v>
      </c>
      <c r="W233" s="57" t="s">
        <v>30</v>
      </c>
      <c r="X233" s="34" t="s">
        <v>30</v>
      </c>
      <c r="Y233" s="137" t="str">
        <f t="shared" si="109"/>
        <v>NC</v>
      </c>
      <c r="Z233" s="57" t="str">
        <f t="shared" si="122"/>
        <v>NC</v>
      </c>
      <c r="AA233" s="57">
        <f t="shared" si="110"/>
        <v>44082</v>
      </c>
      <c r="AB233" s="57" t="str">
        <f t="shared" si="111"/>
        <v>NC</v>
      </c>
      <c r="AC233" s="57" t="str">
        <f t="shared" si="112"/>
        <v>NC</v>
      </c>
      <c r="AD233" s="57" t="str">
        <f t="shared" si="113"/>
        <v>NC</v>
      </c>
      <c r="AE233" s="57" t="str">
        <f t="shared" si="114"/>
        <v>NC</v>
      </c>
      <c r="AF233" s="124"/>
      <c r="AG233" s="123" t="str">
        <f t="shared" si="115"/>
        <v>NC</v>
      </c>
      <c r="AH233" s="123" t="str">
        <f t="shared" si="116"/>
        <v>NC</v>
      </c>
      <c r="AI233" s="123">
        <f t="shared" ca="1" si="117"/>
        <v>-1756</v>
      </c>
      <c r="AJ233" s="123" t="str">
        <f t="shared" si="118"/>
        <v>NC</v>
      </c>
      <c r="AK233" s="123" t="str">
        <f t="shared" si="119"/>
        <v>NC</v>
      </c>
      <c r="AL233" s="123" t="str">
        <f t="shared" si="120"/>
        <v>NC</v>
      </c>
      <c r="AM233" s="123" t="str">
        <f t="shared" si="121"/>
        <v>NC</v>
      </c>
      <c r="AN233" s="138"/>
      <c r="AO233" s="151" t="e">
        <f t="shared" si="108"/>
        <v>#DIV/0!</v>
      </c>
      <c r="AP233" s="140"/>
      <c r="AQ233" s="124"/>
      <c r="AR233" s="141" t="s">
        <v>643</v>
      </c>
      <c r="AS233" s="141" t="s">
        <v>643</v>
      </c>
      <c r="AT233" s="124"/>
      <c r="AU233" s="143" t="s">
        <v>1310</v>
      </c>
      <c r="AV233" s="143" t="s">
        <v>1311</v>
      </c>
      <c r="AW233" s="143" t="s">
        <v>1312</v>
      </c>
    </row>
    <row r="234" spans="1:49" s="160" customFormat="1" ht="14.4" customHeight="1" x14ac:dyDescent="0.3">
      <c r="A234" s="125"/>
      <c r="B234" s="202"/>
      <c r="C234" s="121"/>
      <c r="D234" s="123"/>
      <c r="E234" s="123"/>
      <c r="F234" s="121"/>
      <c r="G234" s="120"/>
      <c r="H234" s="120"/>
      <c r="I234" s="120"/>
      <c r="J234" s="120" t="s">
        <v>30</v>
      </c>
      <c r="K234" s="153"/>
      <c r="L234" s="146"/>
      <c r="M234" s="154">
        <v>43497</v>
      </c>
      <c r="N234" s="133">
        <v>43952</v>
      </c>
      <c r="O234" s="148"/>
      <c r="P234" s="149" t="s">
        <v>596</v>
      </c>
      <c r="Q234" s="150">
        <v>3192</v>
      </c>
      <c r="R234" s="57" t="s">
        <v>30</v>
      </c>
      <c r="S234" s="57" t="s">
        <v>30</v>
      </c>
      <c r="T234" s="57">
        <v>43670</v>
      </c>
      <c r="U234" s="34" t="s">
        <v>30</v>
      </c>
      <c r="V234" s="57" t="s">
        <v>30</v>
      </c>
      <c r="W234" s="57" t="s">
        <v>30</v>
      </c>
      <c r="X234" s="34" t="s">
        <v>30</v>
      </c>
      <c r="Y234" s="137" t="str">
        <f t="shared" si="109"/>
        <v>NC</v>
      </c>
      <c r="Z234" s="57" t="str">
        <f t="shared" si="122"/>
        <v>NC</v>
      </c>
      <c r="AA234" s="57">
        <f t="shared" si="110"/>
        <v>44035</v>
      </c>
      <c r="AB234" s="57" t="str">
        <f t="shared" si="111"/>
        <v>NC</v>
      </c>
      <c r="AC234" s="57" t="str">
        <f t="shared" si="112"/>
        <v>NC</v>
      </c>
      <c r="AD234" s="57" t="str">
        <f t="shared" si="113"/>
        <v>NC</v>
      </c>
      <c r="AE234" s="57" t="str">
        <f t="shared" si="114"/>
        <v>NC</v>
      </c>
      <c r="AF234" s="124"/>
      <c r="AG234" s="123" t="str">
        <f t="shared" si="115"/>
        <v>NC</v>
      </c>
      <c r="AH234" s="123" t="str">
        <f t="shared" si="116"/>
        <v>NC</v>
      </c>
      <c r="AI234" s="123">
        <f t="shared" ca="1" si="117"/>
        <v>-1803</v>
      </c>
      <c r="AJ234" s="123" t="str">
        <f t="shared" si="118"/>
        <v>NC</v>
      </c>
      <c r="AK234" s="123" t="str">
        <f t="shared" si="119"/>
        <v>NC</v>
      </c>
      <c r="AL234" s="123" t="str">
        <f t="shared" si="120"/>
        <v>NC</v>
      </c>
      <c r="AM234" s="123" t="str">
        <f t="shared" si="121"/>
        <v>NC</v>
      </c>
      <c r="AN234" s="138"/>
      <c r="AO234" s="151" t="e">
        <f t="shared" si="108"/>
        <v>#DIV/0!</v>
      </c>
      <c r="AP234" s="152"/>
      <c r="AQ234" s="124"/>
      <c r="AR234" s="141" t="s">
        <v>643</v>
      </c>
      <c r="AS234" s="141" t="s">
        <v>643</v>
      </c>
      <c r="AT234" s="124"/>
      <c r="AU234" s="143" t="s">
        <v>1310</v>
      </c>
      <c r="AV234" s="143" t="s">
        <v>1311</v>
      </c>
      <c r="AW234" s="143" t="s">
        <v>1313</v>
      </c>
    </row>
    <row r="235" spans="1:49" s="246" customFormat="1" ht="14.4" customHeight="1" x14ac:dyDescent="0.3">
      <c r="A235" s="125"/>
      <c r="B235" s="117"/>
      <c r="C235" s="117"/>
      <c r="D235" s="116"/>
      <c r="E235" s="116"/>
      <c r="F235" s="117"/>
      <c r="G235" s="120"/>
      <c r="H235" s="120"/>
      <c r="I235" s="120"/>
      <c r="J235" s="120" t="s">
        <v>30</v>
      </c>
      <c r="K235" s="130"/>
      <c r="L235" s="131"/>
      <c r="M235" s="132"/>
      <c r="N235" s="132"/>
      <c r="O235" s="134"/>
      <c r="P235" s="135" t="s">
        <v>596</v>
      </c>
      <c r="Q235" s="136"/>
      <c r="R235" s="57" t="s">
        <v>30</v>
      </c>
      <c r="S235" s="57" t="s">
        <v>30</v>
      </c>
      <c r="T235" s="57">
        <v>43725</v>
      </c>
      <c r="U235" s="34" t="s">
        <v>30</v>
      </c>
      <c r="V235" s="57" t="s">
        <v>30</v>
      </c>
      <c r="W235" s="57" t="s">
        <v>30</v>
      </c>
      <c r="X235" s="34" t="s">
        <v>30</v>
      </c>
      <c r="Y235" s="137" t="str">
        <f t="shared" si="109"/>
        <v>NC</v>
      </c>
      <c r="Z235" s="57" t="str">
        <f t="shared" si="122"/>
        <v>NC</v>
      </c>
      <c r="AA235" s="57">
        <f t="shared" si="110"/>
        <v>44090</v>
      </c>
      <c r="AB235" s="57" t="str">
        <f t="shared" si="111"/>
        <v>NC</v>
      </c>
      <c r="AC235" s="57" t="str">
        <f t="shared" si="112"/>
        <v>NC</v>
      </c>
      <c r="AD235" s="57" t="str">
        <f t="shared" si="113"/>
        <v>NC</v>
      </c>
      <c r="AE235" s="57" t="str">
        <f t="shared" si="114"/>
        <v>NC</v>
      </c>
      <c r="AF235" s="138"/>
      <c r="AG235" s="116" t="str">
        <f t="shared" si="115"/>
        <v>NC</v>
      </c>
      <c r="AH235" s="116" t="str">
        <f t="shared" si="116"/>
        <v>NC</v>
      </c>
      <c r="AI235" s="116">
        <f t="shared" ca="1" si="117"/>
        <v>-1748</v>
      </c>
      <c r="AJ235" s="116" t="str">
        <f t="shared" si="118"/>
        <v>NC</v>
      </c>
      <c r="AK235" s="116" t="str">
        <f t="shared" si="119"/>
        <v>NC</v>
      </c>
      <c r="AL235" s="116" t="str">
        <f t="shared" si="120"/>
        <v>NC</v>
      </c>
      <c r="AM235" s="116" t="str">
        <f t="shared" si="121"/>
        <v>NC</v>
      </c>
      <c r="AN235" s="138"/>
      <c r="AO235" s="139" t="e">
        <f t="shared" si="108"/>
        <v>#DIV/0!</v>
      </c>
      <c r="AP235" s="140"/>
      <c r="AQ235" s="138"/>
      <c r="AR235" s="138" t="s">
        <v>643</v>
      </c>
      <c r="AS235" s="138" t="s">
        <v>643</v>
      </c>
      <c r="AT235" s="138"/>
      <c r="AU235" s="142" t="s">
        <v>1314</v>
      </c>
      <c r="AV235" s="142" t="s">
        <v>1308</v>
      </c>
      <c r="AW235" s="142" t="s">
        <v>1315</v>
      </c>
    </row>
    <row r="236" spans="1:49" s="124" customFormat="1" ht="14.4" customHeight="1" x14ac:dyDescent="0.3">
      <c r="A236" s="116"/>
      <c r="B236" s="123"/>
      <c r="C236" s="121"/>
      <c r="D236" s="116"/>
      <c r="E236" s="116"/>
      <c r="F236" s="239"/>
      <c r="G236" s="120"/>
      <c r="H236" s="120"/>
      <c r="I236" s="120"/>
      <c r="J236" s="120" t="s">
        <v>30</v>
      </c>
      <c r="K236" s="153"/>
      <c r="L236" s="146"/>
      <c r="M236" s="154"/>
      <c r="N236" s="162">
        <v>43831</v>
      </c>
      <c r="O236" s="116"/>
      <c r="P236" s="149" t="s">
        <v>596</v>
      </c>
      <c r="Q236" s="136">
        <v>4237</v>
      </c>
      <c r="R236" s="57" t="s">
        <v>30</v>
      </c>
      <c r="S236" s="57" t="s">
        <v>30</v>
      </c>
      <c r="T236" s="57">
        <v>43717</v>
      </c>
      <c r="U236" s="34" t="s">
        <v>30</v>
      </c>
      <c r="V236" s="57" t="s">
        <v>30</v>
      </c>
      <c r="W236" s="57" t="s">
        <v>30</v>
      </c>
      <c r="X236" s="34" t="s">
        <v>30</v>
      </c>
      <c r="Y236" s="137" t="str">
        <f t="shared" si="109"/>
        <v>NC</v>
      </c>
      <c r="Z236" s="57" t="str">
        <f t="shared" si="122"/>
        <v>NC</v>
      </c>
      <c r="AA236" s="57">
        <f t="shared" si="110"/>
        <v>44082</v>
      </c>
      <c r="AB236" s="57" t="str">
        <f t="shared" si="111"/>
        <v>NC</v>
      </c>
      <c r="AC236" s="57" t="str">
        <f t="shared" si="112"/>
        <v>NC</v>
      </c>
      <c r="AD236" s="57" t="str">
        <f t="shared" si="113"/>
        <v>NC</v>
      </c>
      <c r="AE236" s="57" t="str">
        <f t="shared" si="114"/>
        <v>NC</v>
      </c>
      <c r="AF236" s="138"/>
      <c r="AG236" s="123" t="str">
        <f t="shared" si="115"/>
        <v>NC</v>
      </c>
      <c r="AH236" s="123" t="str">
        <f t="shared" si="116"/>
        <v>NC</v>
      </c>
      <c r="AI236" s="123">
        <f t="shared" ca="1" si="117"/>
        <v>-1756</v>
      </c>
      <c r="AJ236" s="123" t="str">
        <f t="shared" si="118"/>
        <v>NC</v>
      </c>
      <c r="AK236" s="123" t="str">
        <f t="shared" si="119"/>
        <v>NC</v>
      </c>
      <c r="AL236" s="123" t="str">
        <f t="shared" si="120"/>
        <v>NC</v>
      </c>
      <c r="AM236" s="123" t="str">
        <f t="shared" si="121"/>
        <v>NC</v>
      </c>
      <c r="AN236" s="138"/>
      <c r="AO236" s="151" t="e">
        <f t="shared" si="108"/>
        <v>#DIV/0!</v>
      </c>
      <c r="AP236" s="138"/>
      <c r="AQ236" s="138"/>
      <c r="AR236" s="141" t="s">
        <v>643</v>
      </c>
      <c r="AS236" s="141" t="s">
        <v>643</v>
      </c>
      <c r="AT236" s="138"/>
      <c r="AU236" s="142" t="s">
        <v>1164</v>
      </c>
      <c r="AV236" s="143" t="s">
        <v>1311</v>
      </c>
      <c r="AW236" s="143" t="s">
        <v>1313</v>
      </c>
    </row>
    <row r="237" spans="1:49" s="124" customFormat="1" ht="14.4" customHeight="1" x14ac:dyDescent="0.3">
      <c r="A237" s="121"/>
      <c r="B237" s="117"/>
      <c r="C237" s="121"/>
      <c r="D237" s="123"/>
      <c r="E237" s="123"/>
      <c r="F237" s="121"/>
      <c r="G237" s="120"/>
      <c r="H237" s="120"/>
      <c r="I237" s="120"/>
      <c r="J237" s="120" t="s">
        <v>30</v>
      </c>
      <c r="K237" s="153"/>
      <c r="L237" s="146"/>
      <c r="M237" s="154">
        <v>43678</v>
      </c>
      <c r="N237" s="133">
        <v>43862</v>
      </c>
      <c r="O237" s="145" t="s">
        <v>1021</v>
      </c>
      <c r="P237" s="149" t="s">
        <v>596</v>
      </c>
      <c r="Q237" s="150"/>
      <c r="R237" s="57" t="s">
        <v>30</v>
      </c>
      <c r="S237" s="57" t="s">
        <v>30</v>
      </c>
      <c r="T237" s="57" t="s">
        <v>30</v>
      </c>
      <c r="U237" s="34" t="s">
        <v>30</v>
      </c>
      <c r="V237" s="57" t="s">
        <v>30</v>
      </c>
      <c r="W237" s="57" t="s">
        <v>30</v>
      </c>
      <c r="X237" s="34" t="s">
        <v>30</v>
      </c>
      <c r="Y237" s="137" t="str">
        <f t="shared" si="109"/>
        <v>NC</v>
      </c>
      <c r="Z237" s="57" t="str">
        <f t="shared" si="122"/>
        <v>NC</v>
      </c>
      <c r="AA237" s="57" t="str">
        <f t="shared" si="110"/>
        <v>NC</v>
      </c>
      <c r="AB237" s="57" t="str">
        <f t="shared" si="111"/>
        <v>NC</v>
      </c>
      <c r="AC237" s="57" t="str">
        <f t="shared" si="112"/>
        <v>NC</v>
      </c>
      <c r="AD237" s="57" t="str">
        <f t="shared" si="113"/>
        <v>NC</v>
      </c>
      <c r="AE237" s="57" t="str">
        <f t="shared" si="114"/>
        <v>NC</v>
      </c>
      <c r="AG237" s="123" t="str">
        <f t="shared" si="115"/>
        <v>NC</v>
      </c>
      <c r="AH237" s="123" t="str">
        <f t="shared" si="116"/>
        <v>NC</v>
      </c>
      <c r="AI237" s="123" t="str">
        <f t="shared" si="117"/>
        <v>NC</v>
      </c>
      <c r="AJ237" s="123" t="str">
        <f t="shared" si="118"/>
        <v>NC</v>
      </c>
      <c r="AK237" s="123" t="str">
        <f t="shared" si="119"/>
        <v>NC</v>
      </c>
      <c r="AL237" s="123" t="str">
        <f t="shared" si="120"/>
        <v>NC</v>
      </c>
      <c r="AM237" s="123" t="str">
        <f t="shared" si="121"/>
        <v>NC</v>
      </c>
      <c r="AN237" s="138"/>
      <c r="AO237" s="151" t="e">
        <f t="shared" si="108"/>
        <v>#DIV/0!</v>
      </c>
      <c r="AP237" s="152"/>
      <c r="AR237" s="141" t="s">
        <v>643</v>
      </c>
      <c r="AS237" s="141" t="s">
        <v>643</v>
      </c>
      <c r="AU237" s="143" t="s">
        <v>1302</v>
      </c>
      <c r="AV237" s="143" t="s">
        <v>1303</v>
      </c>
      <c r="AW237" s="143" t="s">
        <v>1304</v>
      </c>
    </row>
    <row r="238" spans="1:49" s="124" customFormat="1" ht="14.4" customHeight="1" x14ac:dyDescent="0.3">
      <c r="A238" s="121"/>
      <c r="B238" s="241"/>
      <c r="C238" s="121"/>
      <c r="D238" s="123"/>
      <c r="E238" s="123"/>
      <c r="F238" s="121"/>
      <c r="G238" s="120"/>
      <c r="H238" s="120"/>
      <c r="I238" s="120"/>
      <c r="J238" s="120" t="s">
        <v>30</v>
      </c>
      <c r="K238" s="153"/>
      <c r="L238" s="146"/>
      <c r="M238" s="154">
        <v>44044</v>
      </c>
      <c r="N238" s="133">
        <v>43952</v>
      </c>
      <c r="O238" s="148"/>
      <c r="P238" s="149" t="s">
        <v>596</v>
      </c>
      <c r="Q238" s="150">
        <v>1034</v>
      </c>
      <c r="R238" s="57" t="s">
        <v>30</v>
      </c>
      <c r="S238" s="57" t="s">
        <v>30</v>
      </c>
      <c r="T238" s="57">
        <v>43679</v>
      </c>
      <c r="U238" s="34" t="s">
        <v>30</v>
      </c>
      <c r="V238" s="57" t="s">
        <v>30</v>
      </c>
      <c r="W238" s="57" t="s">
        <v>30</v>
      </c>
      <c r="X238" s="34" t="s">
        <v>30</v>
      </c>
      <c r="Y238" s="137" t="str">
        <f t="shared" si="109"/>
        <v>NC</v>
      </c>
      <c r="Z238" s="57" t="str">
        <f t="shared" si="122"/>
        <v>NC</v>
      </c>
      <c r="AA238" s="57">
        <f t="shared" si="110"/>
        <v>44044</v>
      </c>
      <c r="AB238" s="57" t="str">
        <f t="shared" si="111"/>
        <v>NC</v>
      </c>
      <c r="AC238" s="57" t="str">
        <f t="shared" si="112"/>
        <v>NC</v>
      </c>
      <c r="AD238" s="57" t="str">
        <f t="shared" si="113"/>
        <v>NC</v>
      </c>
      <c r="AE238" s="57" t="str">
        <f t="shared" si="114"/>
        <v>NC</v>
      </c>
      <c r="AG238" s="123" t="str">
        <f t="shared" si="115"/>
        <v>NC</v>
      </c>
      <c r="AH238" s="123" t="str">
        <f t="shared" si="116"/>
        <v>NC</v>
      </c>
      <c r="AI238" s="123">
        <f t="shared" ca="1" si="117"/>
        <v>-1794</v>
      </c>
      <c r="AJ238" s="123" t="str">
        <f t="shared" si="118"/>
        <v>NC</v>
      </c>
      <c r="AK238" s="123" t="str">
        <f t="shared" si="119"/>
        <v>NC</v>
      </c>
      <c r="AL238" s="123" t="str">
        <f t="shared" si="120"/>
        <v>NC</v>
      </c>
      <c r="AM238" s="123" t="str">
        <f t="shared" si="121"/>
        <v>NC</v>
      </c>
      <c r="AN238" s="138"/>
      <c r="AO238" s="151" t="e">
        <f t="shared" si="108"/>
        <v>#DIV/0!</v>
      </c>
      <c r="AP238" s="152"/>
      <c r="AR238" s="141" t="s">
        <v>643</v>
      </c>
      <c r="AS238" s="141" t="s">
        <v>643</v>
      </c>
      <c r="AU238" s="143" t="s">
        <v>1164</v>
      </c>
      <c r="AV238" s="143" t="s">
        <v>1311</v>
      </c>
      <c r="AW238" s="143" t="s">
        <v>1313</v>
      </c>
    </row>
    <row r="239" spans="1:49" s="160" customFormat="1" ht="14.4" customHeight="1" x14ac:dyDescent="0.3">
      <c r="A239" s="121"/>
      <c r="B239" s="117"/>
      <c r="C239" s="121"/>
      <c r="D239" s="123"/>
      <c r="E239" s="123"/>
      <c r="F239" s="121"/>
      <c r="G239" s="120"/>
      <c r="H239" s="120"/>
      <c r="I239" s="120"/>
      <c r="J239" s="120" t="s">
        <v>30</v>
      </c>
      <c r="K239" s="145"/>
      <c r="L239" s="146"/>
      <c r="M239" s="154"/>
      <c r="N239" s="133">
        <v>43922</v>
      </c>
      <c r="O239" s="148"/>
      <c r="P239" s="149" t="s">
        <v>596</v>
      </c>
      <c r="Q239" s="150"/>
      <c r="R239" s="57" t="s">
        <v>30</v>
      </c>
      <c r="S239" s="57" t="s">
        <v>30</v>
      </c>
      <c r="T239" s="116" t="s">
        <v>30</v>
      </c>
      <c r="U239" s="118" t="s">
        <v>30</v>
      </c>
      <c r="V239" s="57" t="s">
        <v>30</v>
      </c>
      <c r="W239" s="57" t="s">
        <v>30</v>
      </c>
      <c r="X239" s="34" t="s">
        <v>30</v>
      </c>
      <c r="Y239" s="137" t="str">
        <f t="shared" si="109"/>
        <v>NC</v>
      </c>
      <c r="Z239" s="57" t="str">
        <f t="shared" si="122"/>
        <v>NC</v>
      </c>
      <c r="AA239" s="57" t="str">
        <f t="shared" si="110"/>
        <v>NC</v>
      </c>
      <c r="AB239" s="57" t="str">
        <f t="shared" si="111"/>
        <v>NC</v>
      </c>
      <c r="AC239" s="57" t="str">
        <f t="shared" si="112"/>
        <v>NC</v>
      </c>
      <c r="AD239" s="57" t="str">
        <f t="shared" si="113"/>
        <v>NC</v>
      </c>
      <c r="AE239" s="57" t="str">
        <f t="shared" si="114"/>
        <v>NC</v>
      </c>
      <c r="AF239" s="124"/>
      <c r="AG239" s="123" t="str">
        <f t="shared" si="115"/>
        <v>NC</v>
      </c>
      <c r="AH239" s="123" t="str">
        <f t="shared" si="116"/>
        <v>NC</v>
      </c>
      <c r="AI239" s="123" t="str">
        <f t="shared" si="117"/>
        <v>NC</v>
      </c>
      <c r="AJ239" s="123" t="str">
        <f t="shared" si="118"/>
        <v>NC</v>
      </c>
      <c r="AK239" s="123" t="str">
        <f t="shared" si="119"/>
        <v>NC</v>
      </c>
      <c r="AL239" s="123" t="str">
        <f t="shared" si="120"/>
        <v>NC</v>
      </c>
      <c r="AM239" s="123" t="str">
        <f t="shared" si="121"/>
        <v>NC</v>
      </c>
      <c r="AN239" s="138"/>
      <c r="AO239" s="151" t="e">
        <f t="shared" si="108"/>
        <v>#DIV/0!</v>
      </c>
      <c r="AP239" s="152"/>
      <c r="AQ239" s="124"/>
      <c r="AR239" s="141" t="s">
        <v>643</v>
      </c>
      <c r="AS239" s="141" t="s">
        <v>643</v>
      </c>
      <c r="AU239" s="143" t="s">
        <v>1302</v>
      </c>
      <c r="AV239" s="143" t="s">
        <v>949</v>
      </c>
      <c r="AW239" s="143" t="s">
        <v>950</v>
      </c>
    </row>
    <row r="240" spans="1:49" s="160" customFormat="1" ht="14.4" customHeight="1" x14ac:dyDescent="0.3">
      <c r="A240" s="121"/>
      <c r="B240" s="117"/>
      <c r="C240" s="121"/>
      <c r="D240" s="123"/>
      <c r="E240" s="123"/>
      <c r="F240" s="121"/>
      <c r="G240" s="120"/>
      <c r="H240" s="120"/>
      <c r="I240" s="120"/>
      <c r="J240" s="120" t="s">
        <v>30</v>
      </c>
      <c r="K240" s="145"/>
      <c r="L240" s="146"/>
      <c r="M240" s="154"/>
      <c r="N240" s="133">
        <v>43922</v>
      </c>
      <c r="O240" s="148"/>
      <c r="P240" s="149" t="s">
        <v>596</v>
      </c>
      <c r="Q240" s="150"/>
      <c r="R240" s="57" t="s">
        <v>30</v>
      </c>
      <c r="S240" s="57" t="s">
        <v>30</v>
      </c>
      <c r="T240" s="116" t="s">
        <v>30</v>
      </c>
      <c r="U240" s="118" t="s">
        <v>30</v>
      </c>
      <c r="V240" s="57" t="s">
        <v>30</v>
      </c>
      <c r="W240" s="57" t="s">
        <v>30</v>
      </c>
      <c r="X240" s="34" t="s">
        <v>30</v>
      </c>
      <c r="Y240" s="137" t="str">
        <f t="shared" si="109"/>
        <v>NC</v>
      </c>
      <c r="Z240" s="57" t="str">
        <f t="shared" si="122"/>
        <v>NC</v>
      </c>
      <c r="AA240" s="57" t="str">
        <f t="shared" si="110"/>
        <v>NC</v>
      </c>
      <c r="AB240" s="57" t="str">
        <f t="shared" si="111"/>
        <v>NC</v>
      </c>
      <c r="AC240" s="57" t="str">
        <f t="shared" si="112"/>
        <v>NC</v>
      </c>
      <c r="AD240" s="57" t="str">
        <f t="shared" si="113"/>
        <v>NC</v>
      </c>
      <c r="AE240" s="57" t="str">
        <f t="shared" si="114"/>
        <v>NC</v>
      </c>
      <c r="AF240" s="124"/>
      <c r="AG240" s="123" t="str">
        <f t="shared" si="115"/>
        <v>NC</v>
      </c>
      <c r="AH240" s="123" t="str">
        <f t="shared" si="116"/>
        <v>NC</v>
      </c>
      <c r="AI240" s="123" t="str">
        <f t="shared" si="117"/>
        <v>NC</v>
      </c>
      <c r="AJ240" s="123" t="str">
        <f t="shared" si="118"/>
        <v>NC</v>
      </c>
      <c r="AK240" s="123" t="str">
        <f t="shared" si="119"/>
        <v>NC</v>
      </c>
      <c r="AL240" s="123" t="str">
        <f t="shared" si="120"/>
        <v>NC</v>
      </c>
      <c r="AM240" s="123" t="str">
        <f t="shared" si="121"/>
        <v>NC</v>
      </c>
      <c r="AN240" s="138"/>
      <c r="AO240" s="151" t="e">
        <f t="shared" si="108"/>
        <v>#DIV/0!</v>
      </c>
      <c r="AP240" s="152"/>
      <c r="AQ240" s="124"/>
      <c r="AR240" s="141" t="s">
        <v>643</v>
      </c>
      <c r="AS240" s="141" t="s">
        <v>643</v>
      </c>
      <c r="AU240" s="143" t="s">
        <v>1302</v>
      </c>
      <c r="AV240" s="143" t="s">
        <v>949</v>
      </c>
      <c r="AW240" s="143" t="s">
        <v>950</v>
      </c>
    </row>
    <row r="241" spans="1:49" s="124" customFormat="1" ht="14.4" customHeight="1" x14ac:dyDescent="0.3">
      <c r="A241" s="121"/>
      <c r="B241" s="117"/>
      <c r="C241" s="121"/>
      <c r="D241" s="123"/>
      <c r="E241" s="123"/>
      <c r="F241" s="121"/>
      <c r="G241" s="120"/>
      <c r="H241" s="120"/>
      <c r="I241" s="120"/>
      <c r="J241" s="120" t="s">
        <v>30</v>
      </c>
      <c r="K241" s="145"/>
      <c r="L241" s="146"/>
      <c r="M241" s="154"/>
      <c r="N241" s="133">
        <v>43922</v>
      </c>
      <c r="O241" s="148"/>
      <c r="P241" s="149" t="s">
        <v>596</v>
      </c>
      <c r="Q241" s="150"/>
      <c r="R241" s="57" t="s">
        <v>30</v>
      </c>
      <c r="S241" s="57" t="s">
        <v>30</v>
      </c>
      <c r="T241" s="116" t="s">
        <v>30</v>
      </c>
      <c r="U241" s="118" t="s">
        <v>30</v>
      </c>
      <c r="V241" s="57" t="s">
        <v>30</v>
      </c>
      <c r="W241" s="57" t="s">
        <v>30</v>
      </c>
      <c r="X241" s="34" t="s">
        <v>30</v>
      </c>
      <c r="Y241" s="137" t="str">
        <f t="shared" si="109"/>
        <v>NC</v>
      </c>
      <c r="Z241" s="57" t="str">
        <f t="shared" si="122"/>
        <v>NC</v>
      </c>
      <c r="AA241" s="57" t="str">
        <f t="shared" si="110"/>
        <v>NC</v>
      </c>
      <c r="AB241" s="57" t="str">
        <f t="shared" si="111"/>
        <v>NC</v>
      </c>
      <c r="AC241" s="57" t="str">
        <f t="shared" si="112"/>
        <v>NC</v>
      </c>
      <c r="AD241" s="57" t="str">
        <f t="shared" si="113"/>
        <v>NC</v>
      </c>
      <c r="AE241" s="57" t="str">
        <f t="shared" si="114"/>
        <v>NC</v>
      </c>
      <c r="AG241" s="123" t="str">
        <f t="shared" si="115"/>
        <v>NC</v>
      </c>
      <c r="AH241" s="123" t="str">
        <f t="shared" si="116"/>
        <v>NC</v>
      </c>
      <c r="AI241" s="123" t="str">
        <f t="shared" si="117"/>
        <v>NC</v>
      </c>
      <c r="AJ241" s="123" t="str">
        <f t="shared" si="118"/>
        <v>NC</v>
      </c>
      <c r="AK241" s="123" t="str">
        <f t="shared" si="119"/>
        <v>NC</v>
      </c>
      <c r="AL241" s="123" t="str">
        <f t="shared" si="120"/>
        <v>NC</v>
      </c>
      <c r="AM241" s="123" t="str">
        <f t="shared" si="121"/>
        <v>NC</v>
      </c>
      <c r="AN241" s="138"/>
      <c r="AO241" s="151" t="e">
        <f t="shared" si="108"/>
        <v>#DIV/0!</v>
      </c>
      <c r="AP241" s="152"/>
      <c r="AR241" s="141" t="s">
        <v>643</v>
      </c>
      <c r="AS241" s="141" t="s">
        <v>643</v>
      </c>
      <c r="AU241" s="143" t="s">
        <v>1302</v>
      </c>
      <c r="AV241" s="143" t="s">
        <v>949</v>
      </c>
      <c r="AW241" s="143" t="s">
        <v>950</v>
      </c>
    </row>
    <row r="242" spans="1:49" s="138" customFormat="1" ht="14.4" customHeight="1" x14ac:dyDescent="0.3">
      <c r="A242" s="121"/>
      <c r="B242" s="117"/>
      <c r="C242" s="121"/>
      <c r="D242" s="123"/>
      <c r="E242" s="123"/>
      <c r="F242" s="244"/>
      <c r="G242" s="120"/>
      <c r="H242" s="120"/>
      <c r="I242" s="120"/>
      <c r="J242" s="120" t="s">
        <v>30</v>
      </c>
      <c r="K242" s="145"/>
      <c r="L242" s="146"/>
      <c r="M242" s="154"/>
      <c r="N242" s="133">
        <v>44166</v>
      </c>
      <c r="O242" s="148"/>
      <c r="P242" s="149" t="s">
        <v>596</v>
      </c>
      <c r="Q242" s="150"/>
      <c r="R242" s="57" t="s">
        <v>30</v>
      </c>
      <c r="S242" s="57" t="s">
        <v>30</v>
      </c>
      <c r="T242" s="116" t="s">
        <v>30</v>
      </c>
      <c r="U242" s="118" t="s">
        <v>30</v>
      </c>
      <c r="V242" s="57" t="s">
        <v>30</v>
      </c>
      <c r="W242" s="57" t="s">
        <v>30</v>
      </c>
      <c r="X242" s="34" t="s">
        <v>30</v>
      </c>
      <c r="Y242" s="137" t="str">
        <f t="shared" si="109"/>
        <v>NC</v>
      </c>
      <c r="Z242" s="57" t="str">
        <f t="shared" si="122"/>
        <v>NC</v>
      </c>
      <c r="AA242" s="57" t="str">
        <f t="shared" si="110"/>
        <v>NC</v>
      </c>
      <c r="AB242" s="57" t="str">
        <f t="shared" si="111"/>
        <v>NC</v>
      </c>
      <c r="AC242" s="57" t="str">
        <f t="shared" si="112"/>
        <v>NC</v>
      </c>
      <c r="AD242" s="57" t="str">
        <f t="shared" si="113"/>
        <v>NC</v>
      </c>
      <c r="AE242" s="57" t="str">
        <f t="shared" si="114"/>
        <v>NC</v>
      </c>
      <c r="AF242" s="124"/>
      <c r="AG242" s="123" t="str">
        <f t="shared" si="115"/>
        <v>NC</v>
      </c>
      <c r="AH242" s="123" t="str">
        <f t="shared" si="116"/>
        <v>NC</v>
      </c>
      <c r="AI242" s="123" t="str">
        <f t="shared" si="117"/>
        <v>NC</v>
      </c>
      <c r="AJ242" s="123" t="str">
        <f t="shared" si="118"/>
        <v>NC</v>
      </c>
      <c r="AK242" s="123" t="str">
        <f t="shared" si="119"/>
        <v>NC</v>
      </c>
      <c r="AL242" s="123" t="str">
        <f t="shared" si="120"/>
        <v>NC</v>
      </c>
      <c r="AM242" s="123" t="str">
        <f t="shared" si="121"/>
        <v>NC</v>
      </c>
      <c r="AO242" s="151" t="e">
        <f t="shared" si="108"/>
        <v>#DIV/0!</v>
      </c>
      <c r="AP242" s="152"/>
      <c r="AQ242" s="124"/>
      <c r="AR242" s="141" t="s">
        <v>643</v>
      </c>
      <c r="AS242" s="141" t="s">
        <v>643</v>
      </c>
      <c r="AT242" s="124"/>
      <c r="AU242" s="143" t="s">
        <v>1302</v>
      </c>
      <c r="AV242" s="143" t="s">
        <v>949</v>
      </c>
      <c r="AW242" s="143" t="s">
        <v>1318</v>
      </c>
    </row>
    <row r="243" spans="1:49" s="138" customFormat="1" ht="14.4" customHeight="1" x14ac:dyDescent="0.3">
      <c r="A243" s="121"/>
      <c r="B243" s="117"/>
      <c r="C243" s="121"/>
      <c r="D243" s="123"/>
      <c r="E243" s="123"/>
      <c r="F243" s="244"/>
      <c r="G243" s="120"/>
      <c r="H243" s="120"/>
      <c r="I243" s="120"/>
      <c r="J243" s="120" t="s">
        <v>30</v>
      </c>
      <c r="K243" s="145"/>
      <c r="L243" s="146"/>
      <c r="M243" s="154"/>
      <c r="N243" s="133"/>
      <c r="O243" s="148"/>
      <c r="P243" s="149" t="s">
        <v>596</v>
      </c>
      <c r="Q243" s="150"/>
      <c r="R243" s="57" t="s">
        <v>30</v>
      </c>
      <c r="S243" s="57" t="s">
        <v>30</v>
      </c>
      <c r="T243" s="116" t="s">
        <v>30</v>
      </c>
      <c r="U243" s="118" t="s">
        <v>30</v>
      </c>
      <c r="V243" s="57" t="s">
        <v>30</v>
      </c>
      <c r="W243" s="57" t="s">
        <v>30</v>
      </c>
      <c r="X243" s="34" t="s">
        <v>30</v>
      </c>
      <c r="Y243" s="137" t="str">
        <f t="shared" si="109"/>
        <v>NC</v>
      </c>
      <c r="Z243" s="57" t="str">
        <f t="shared" si="122"/>
        <v>NC</v>
      </c>
      <c r="AA243" s="57" t="str">
        <f t="shared" si="110"/>
        <v>NC</v>
      </c>
      <c r="AB243" s="57" t="str">
        <f t="shared" si="111"/>
        <v>NC</v>
      </c>
      <c r="AC243" s="57" t="str">
        <f t="shared" si="112"/>
        <v>NC</v>
      </c>
      <c r="AD243" s="57" t="str">
        <f t="shared" si="113"/>
        <v>NC</v>
      </c>
      <c r="AE243" s="57" t="str">
        <f t="shared" si="114"/>
        <v>NC</v>
      </c>
      <c r="AF243" s="124"/>
      <c r="AG243" s="123" t="str">
        <f t="shared" si="115"/>
        <v>NC</v>
      </c>
      <c r="AH243" s="123" t="str">
        <f t="shared" si="116"/>
        <v>NC</v>
      </c>
      <c r="AI243" s="123" t="str">
        <f t="shared" si="117"/>
        <v>NC</v>
      </c>
      <c r="AJ243" s="123" t="str">
        <f t="shared" si="118"/>
        <v>NC</v>
      </c>
      <c r="AK243" s="123" t="str">
        <f t="shared" si="119"/>
        <v>NC</v>
      </c>
      <c r="AL243" s="123" t="str">
        <f t="shared" si="120"/>
        <v>NC</v>
      </c>
      <c r="AM243" s="123" t="str">
        <f t="shared" si="121"/>
        <v>NC</v>
      </c>
      <c r="AO243" s="151" t="e">
        <f t="shared" si="108"/>
        <v>#DIV/0!</v>
      </c>
      <c r="AP243" s="152"/>
      <c r="AQ243" s="124"/>
      <c r="AR243" s="141" t="s">
        <v>643</v>
      </c>
      <c r="AS243" s="141" t="s">
        <v>643</v>
      </c>
      <c r="AT243" s="124"/>
      <c r="AU243" s="143" t="s">
        <v>1302</v>
      </c>
      <c r="AV243" s="143" t="s">
        <v>949</v>
      </c>
      <c r="AW243" s="143" t="s">
        <v>1318</v>
      </c>
    </row>
    <row r="244" spans="1:49" s="138" customFormat="1" ht="14.4" customHeight="1" x14ac:dyDescent="0.3">
      <c r="A244" s="117"/>
      <c r="B244" s="117"/>
      <c r="C244" s="121"/>
      <c r="D244" s="116"/>
      <c r="E244" s="116"/>
      <c r="F244" s="244"/>
      <c r="G244" s="120"/>
      <c r="H244" s="120"/>
      <c r="I244" s="120"/>
      <c r="J244" s="120" t="s">
        <v>30</v>
      </c>
      <c r="K244" s="134"/>
      <c r="L244" s="131"/>
      <c r="M244" s="154"/>
      <c r="N244" s="133" t="s">
        <v>1022</v>
      </c>
      <c r="O244" s="134"/>
      <c r="P244" s="149" t="s">
        <v>596</v>
      </c>
      <c r="Q244" s="136"/>
      <c r="R244" s="57" t="s">
        <v>30</v>
      </c>
      <c r="S244" s="57" t="s">
        <v>30</v>
      </c>
      <c r="T244" s="57">
        <v>43859</v>
      </c>
      <c r="U244" s="118" t="s">
        <v>30</v>
      </c>
      <c r="V244" s="57" t="s">
        <v>30</v>
      </c>
      <c r="W244" s="57" t="s">
        <v>30</v>
      </c>
      <c r="X244" s="34" t="s">
        <v>30</v>
      </c>
      <c r="Y244" s="137" t="str">
        <f t="shared" si="109"/>
        <v>NC</v>
      </c>
      <c r="Z244" s="57" t="str">
        <f t="shared" si="122"/>
        <v>NC</v>
      </c>
      <c r="AA244" s="57">
        <f t="shared" si="110"/>
        <v>44224</v>
      </c>
      <c r="AB244" s="57" t="str">
        <f t="shared" si="111"/>
        <v>NC</v>
      </c>
      <c r="AC244" s="57" t="str">
        <f t="shared" si="112"/>
        <v>NC</v>
      </c>
      <c r="AD244" s="57" t="str">
        <f t="shared" si="113"/>
        <v>NC</v>
      </c>
      <c r="AE244" s="57" t="str">
        <f t="shared" si="114"/>
        <v>NC</v>
      </c>
      <c r="AF244" s="124"/>
      <c r="AG244" s="123" t="str">
        <f t="shared" si="115"/>
        <v>NC</v>
      </c>
      <c r="AH244" s="123" t="str">
        <f t="shared" si="116"/>
        <v>NC</v>
      </c>
      <c r="AI244" s="123">
        <f t="shared" ca="1" si="117"/>
        <v>-1614</v>
      </c>
      <c r="AJ244" s="123" t="str">
        <f t="shared" si="118"/>
        <v>NC</v>
      </c>
      <c r="AK244" s="123" t="str">
        <f t="shared" si="119"/>
        <v>NC</v>
      </c>
      <c r="AL244" s="123" t="str">
        <f t="shared" si="120"/>
        <v>NC</v>
      </c>
      <c r="AM244" s="123" t="str">
        <f t="shared" si="121"/>
        <v>NC</v>
      </c>
      <c r="AO244" s="151" t="e">
        <f t="shared" si="108"/>
        <v>#DIV/0!</v>
      </c>
      <c r="AP244" s="152"/>
      <c r="AQ244" s="124"/>
      <c r="AR244" s="141" t="s">
        <v>643</v>
      </c>
      <c r="AS244" s="141" t="s">
        <v>643</v>
      </c>
      <c r="AT244" s="124"/>
      <c r="AU244" s="143" t="s">
        <v>1302</v>
      </c>
      <c r="AV244" s="143" t="s">
        <v>1305</v>
      </c>
      <c r="AW244" s="143" t="s">
        <v>1498</v>
      </c>
    </row>
    <row r="245" spans="1:49" s="138" customFormat="1" ht="14.4" customHeight="1" x14ac:dyDescent="0.3">
      <c r="A245" s="117"/>
      <c r="B245" s="117"/>
      <c r="C245" s="121"/>
      <c r="D245" s="116"/>
      <c r="E245" s="116"/>
      <c r="F245" s="247"/>
      <c r="G245" s="120"/>
      <c r="H245" s="120"/>
      <c r="I245" s="120"/>
      <c r="J245" s="120" t="s">
        <v>30</v>
      </c>
      <c r="K245" s="134"/>
      <c r="L245" s="131"/>
      <c r="M245" s="154">
        <v>44866</v>
      </c>
      <c r="N245" s="133">
        <v>43952</v>
      </c>
      <c r="O245" s="134"/>
      <c r="P245" s="149" t="s">
        <v>596</v>
      </c>
      <c r="Q245" s="136">
        <v>2</v>
      </c>
      <c r="R245" s="57" t="s">
        <v>30</v>
      </c>
      <c r="S245" s="57" t="s">
        <v>30</v>
      </c>
      <c r="T245" s="57">
        <v>43663</v>
      </c>
      <c r="U245" s="118" t="s">
        <v>30</v>
      </c>
      <c r="V245" s="57" t="s">
        <v>30</v>
      </c>
      <c r="W245" s="57" t="s">
        <v>30</v>
      </c>
      <c r="X245" s="34" t="s">
        <v>30</v>
      </c>
      <c r="Y245" s="137" t="str">
        <f t="shared" si="109"/>
        <v>NC</v>
      </c>
      <c r="Z245" s="57" t="str">
        <f t="shared" si="122"/>
        <v>NC</v>
      </c>
      <c r="AA245" s="57">
        <f t="shared" si="110"/>
        <v>44028</v>
      </c>
      <c r="AB245" s="57" t="str">
        <f t="shared" si="111"/>
        <v>NC</v>
      </c>
      <c r="AC245" s="57" t="str">
        <f t="shared" si="112"/>
        <v>NC</v>
      </c>
      <c r="AD245" s="57" t="str">
        <f t="shared" si="113"/>
        <v>NC</v>
      </c>
      <c r="AE245" s="57" t="str">
        <f t="shared" si="114"/>
        <v>NC</v>
      </c>
      <c r="AF245" s="124"/>
      <c r="AG245" s="123" t="str">
        <f t="shared" si="115"/>
        <v>NC</v>
      </c>
      <c r="AH245" s="123" t="str">
        <f t="shared" si="116"/>
        <v>NC</v>
      </c>
      <c r="AI245" s="123">
        <f t="shared" ca="1" si="117"/>
        <v>-1810</v>
      </c>
      <c r="AJ245" s="123" t="str">
        <f t="shared" si="118"/>
        <v>NC</v>
      </c>
      <c r="AK245" s="123" t="str">
        <f t="shared" si="119"/>
        <v>NC</v>
      </c>
      <c r="AL245" s="123" t="str">
        <f t="shared" si="120"/>
        <v>NC</v>
      </c>
      <c r="AM245" s="123" t="str">
        <f t="shared" si="121"/>
        <v>NC</v>
      </c>
      <c r="AO245" s="151" t="e">
        <f t="shared" si="108"/>
        <v>#DIV/0!</v>
      </c>
      <c r="AP245" s="140"/>
      <c r="AQ245" s="124"/>
      <c r="AR245" s="141" t="s">
        <v>643</v>
      </c>
      <c r="AS245" s="141" t="s">
        <v>643</v>
      </c>
      <c r="AT245" s="124"/>
      <c r="AU245" s="143" t="s">
        <v>1302</v>
      </c>
      <c r="AV245" s="143" t="s">
        <v>1305</v>
      </c>
      <c r="AW245" s="143" t="s">
        <v>1499</v>
      </c>
    </row>
    <row r="246" spans="1:49" s="138" customFormat="1" ht="14.4" customHeight="1" x14ac:dyDescent="0.3">
      <c r="A246" s="117"/>
      <c r="B246" s="117"/>
      <c r="C246" s="121"/>
      <c r="D246" s="116"/>
      <c r="E246" s="116"/>
      <c r="F246" s="247"/>
      <c r="G246" s="120"/>
      <c r="H246" s="120"/>
      <c r="I246" s="120"/>
      <c r="J246" s="120" t="s">
        <v>30</v>
      </c>
      <c r="K246" s="134"/>
      <c r="L246" s="131"/>
      <c r="M246" s="154">
        <v>44866</v>
      </c>
      <c r="N246" s="133">
        <v>43862</v>
      </c>
      <c r="O246" s="134"/>
      <c r="P246" s="149" t="s">
        <v>596</v>
      </c>
      <c r="Q246" s="136">
        <v>11</v>
      </c>
      <c r="R246" s="57" t="s">
        <v>30</v>
      </c>
      <c r="S246" s="57" t="s">
        <v>30</v>
      </c>
      <c r="T246" s="57">
        <v>43663</v>
      </c>
      <c r="U246" s="118" t="s">
        <v>30</v>
      </c>
      <c r="V246" s="57" t="s">
        <v>30</v>
      </c>
      <c r="W246" s="57" t="s">
        <v>30</v>
      </c>
      <c r="X246" s="34" t="s">
        <v>30</v>
      </c>
      <c r="Y246" s="137" t="str">
        <f t="shared" si="109"/>
        <v>NC</v>
      </c>
      <c r="Z246" s="57" t="str">
        <f t="shared" si="122"/>
        <v>NC</v>
      </c>
      <c r="AA246" s="57">
        <f t="shared" si="110"/>
        <v>44028</v>
      </c>
      <c r="AB246" s="57" t="str">
        <f t="shared" si="111"/>
        <v>NC</v>
      </c>
      <c r="AC246" s="57" t="str">
        <f t="shared" si="112"/>
        <v>NC</v>
      </c>
      <c r="AD246" s="57" t="str">
        <f t="shared" si="113"/>
        <v>NC</v>
      </c>
      <c r="AE246" s="57" t="str">
        <f t="shared" si="114"/>
        <v>NC</v>
      </c>
      <c r="AF246" s="124"/>
      <c r="AG246" s="123" t="str">
        <f t="shared" si="115"/>
        <v>NC</v>
      </c>
      <c r="AH246" s="123" t="str">
        <f t="shared" si="116"/>
        <v>NC</v>
      </c>
      <c r="AI246" s="123">
        <f t="shared" ca="1" si="117"/>
        <v>-1810</v>
      </c>
      <c r="AJ246" s="123" t="str">
        <f t="shared" si="118"/>
        <v>NC</v>
      </c>
      <c r="AK246" s="123" t="str">
        <f t="shared" si="119"/>
        <v>NC</v>
      </c>
      <c r="AL246" s="123" t="str">
        <f t="shared" si="120"/>
        <v>NC</v>
      </c>
      <c r="AM246" s="123" t="str">
        <f t="shared" si="121"/>
        <v>NC</v>
      </c>
      <c r="AO246" s="151" t="e">
        <f t="shared" ref="AO246:AO277" si="123">K246*($AO$3-L246)/$K$4</f>
        <v>#DIV/0!</v>
      </c>
      <c r="AP246" s="140"/>
      <c r="AQ246" s="124"/>
      <c r="AR246" s="141" t="s">
        <v>643</v>
      </c>
      <c r="AS246" s="141" t="s">
        <v>643</v>
      </c>
      <c r="AT246" s="124"/>
      <c r="AU246" s="143" t="s">
        <v>1302</v>
      </c>
      <c r="AV246" s="143" t="s">
        <v>1305</v>
      </c>
      <c r="AW246" s="143" t="s">
        <v>1499</v>
      </c>
    </row>
    <row r="247" spans="1:49" s="124" customFormat="1" ht="14.4" customHeight="1" x14ac:dyDescent="0.3">
      <c r="A247" s="116"/>
      <c r="B247" s="116"/>
      <c r="C247" s="117"/>
      <c r="D247" s="116"/>
      <c r="E247" s="116"/>
      <c r="F247" s="239"/>
      <c r="G247" s="120"/>
      <c r="H247" s="120"/>
      <c r="I247" s="120"/>
      <c r="J247" s="120" t="s">
        <v>30</v>
      </c>
      <c r="K247" s="134"/>
      <c r="L247" s="120"/>
      <c r="M247" s="132"/>
      <c r="N247" s="158">
        <v>43952</v>
      </c>
      <c r="O247" s="116"/>
      <c r="P247" s="135" t="s">
        <v>596</v>
      </c>
      <c r="Q247" s="116"/>
      <c r="R247" s="57" t="s">
        <v>30</v>
      </c>
      <c r="S247" s="57" t="s">
        <v>30</v>
      </c>
      <c r="T247" s="57">
        <v>43599</v>
      </c>
      <c r="U247" s="34" t="s">
        <v>30</v>
      </c>
      <c r="V247" s="57" t="s">
        <v>30</v>
      </c>
      <c r="W247" s="57" t="s">
        <v>30</v>
      </c>
      <c r="X247" s="34" t="s">
        <v>30</v>
      </c>
      <c r="Y247" s="137" t="str">
        <f t="shared" si="109"/>
        <v>NC</v>
      </c>
      <c r="Z247" s="57" t="str">
        <f t="shared" si="122"/>
        <v>NC</v>
      </c>
      <c r="AA247" s="57">
        <f t="shared" si="110"/>
        <v>43964</v>
      </c>
      <c r="AB247" s="57" t="str">
        <f t="shared" si="111"/>
        <v>NC</v>
      </c>
      <c r="AC247" s="57" t="str">
        <f t="shared" si="112"/>
        <v>NC</v>
      </c>
      <c r="AD247" s="57" t="str">
        <f t="shared" si="113"/>
        <v>NC</v>
      </c>
      <c r="AE247" s="57" t="str">
        <f t="shared" si="114"/>
        <v>NC</v>
      </c>
      <c r="AF247" s="138"/>
      <c r="AG247" s="123" t="str">
        <f t="shared" si="115"/>
        <v>NC</v>
      </c>
      <c r="AH247" s="123" t="str">
        <f t="shared" si="116"/>
        <v>NC</v>
      </c>
      <c r="AI247" s="123">
        <f t="shared" ca="1" si="117"/>
        <v>-1874</v>
      </c>
      <c r="AJ247" s="123" t="str">
        <f t="shared" si="118"/>
        <v>NC</v>
      </c>
      <c r="AK247" s="123" t="str">
        <f t="shared" si="119"/>
        <v>NC</v>
      </c>
      <c r="AL247" s="123" t="str">
        <f t="shared" si="120"/>
        <v>NC</v>
      </c>
      <c r="AM247" s="123" t="str">
        <f t="shared" si="121"/>
        <v>NC</v>
      </c>
      <c r="AN247" s="138"/>
      <c r="AO247" s="139" t="e">
        <f t="shared" si="123"/>
        <v>#DIV/0!</v>
      </c>
      <c r="AP247" s="138"/>
      <c r="AQ247" s="138"/>
      <c r="AR247" s="141" t="s">
        <v>643</v>
      </c>
      <c r="AS247" s="141" t="s">
        <v>643</v>
      </c>
      <c r="AT247" s="138"/>
      <c r="AU247" s="142" t="s">
        <v>1302</v>
      </c>
      <c r="AV247" s="143" t="s">
        <v>1305</v>
      </c>
      <c r="AW247" s="143" t="s">
        <v>1319</v>
      </c>
    </row>
    <row r="248" spans="1:49" s="138" customFormat="1" ht="14.4" customHeight="1" x14ac:dyDescent="0.3">
      <c r="A248" s="117"/>
      <c r="B248" s="117"/>
      <c r="C248" s="117"/>
      <c r="D248" s="116"/>
      <c r="E248" s="116"/>
      <c r="F248" s="117"/>
      <c r="G248" s="120"/>
      <c r="H248" s="120"/>
      <c r="I248" s="120"/>
      <c r="J248" s="120" t="s">
        <v>30</v>
      </c>
      <c r="K248" s="130"/>
      <c r="L248" s="131"/>
      <c r="M248" s="132"/>
      <c r="N248" s="248" t="s">
        <v>1022</v>
      </c>
      <c r="O248" s="135"/>
      <c r="P248" s="135" t="s">
        <v>596</v>
      </c>
      <c r="Q248" s="135"/>
      <c r="R248" s="57" t="s">
        <v>30</v>
      </c>
      <c r="S248" s="57" t="s">
        <v>30</v>
      </c>
      <c r="T248" s="57">
        <v>43590</v>
      </c>
      <c r="U248" s="34" t="s">
        <v>30</v>
      </c>
      <c r="V248" s="57" t="s">
        <v>30</v>
      </c>
      <c r="W248" s="57" t="s">
        <v>30</v>
      </c>
      <c r="X248" s="34" t="s">
        <v>30</v>
      </c>
      <c r="Y248" s="137" t="str">
        <f t="shared" si="109"/>
        <v>NC</v>
      </c>
      <c r="Z248" s="57" t="str">
        <f t="shared" si="122"/>
        <v>NC</v>
      </c>
      <c r="AA248" s="57">
        <f t="shared" si="110"/>
        <v>43955</v>
      </c>
      <c r="AB248" s="57" t="str">
        <f t="shared" si="111"/>
        <v>NC</v>
      </c>
      <c r="AC248" s="57" t="str">
        <f t="shared" si="112"/>
        <v>NC</v>
      </c>
      <c r="AD248" s="57" t="str">
        <f t="shared" si="113"/>
        <v>NC</v>
      </c>
      <c r="AE248" s="57" t="str">
        <f t="shared" si="114"/>
        <v>NC</v>
      </c>
      <c r="AG248" s="123" t="str">
        <f t="shared" si="115"/>
        <v>NC</v>
      </c>
      <c r="AH248" s="123" t="str">
        <f t="shared" si="116"/>
        <v>NC</v>
      </c>
      <c r="AI248" s="123">
        <f t="shared" ca="1" si="117"/>
        <v>-1883</v>
      </c>
      <c r="AJ248" s="123" t="str">
        <f t="shared" si="118"/>
        <v>NC</v>
      </c>
      <c r="AK248" s="123" t="str">
        <f t="shared" si="119"/>
        <v>NC</v>
      </c>
      <c r="AL248" s="123" t="str">
        <f t="shared" si="120"/>
        <v>NC</v>
      </c>
      <c r="AM248" s="123" t="str">
        <f t="shared" si="121"/>
        <v>NC</v>
      </c>
      <c r="AO248" s="139" t="e">
        <f t="shared" si="123"/>
        <v>#DIV/0!</v>
      </c>
      <c r="AP248" s="140"/>
      <c r="AR248" s="141" t="s">
        <v>643</v>
      </c>
      <c r="AS248" s="141" t="s">
        <v>643</v>
      </c>
      <c r="AU248" s="142" t="s">
        <v>1169</v>
      </c>
      <c r="AV248" s="143" t="s">
        <v>1308</v>
      </c>
      <c r="AW248" s="143" t="s">
        <v>1320</v>
      </c>
    </row>
    <row r="249" spans="1:49" s="124" customFormat="1" ht="14.4" customHeight="1" x14ac:dyDescent="0.3">
      <c r="A249" s="116"/>
      <c r="B249" s="116"/>
      <c r="C249" s="117"/>
      <c r="D249" s="116"/>
      <c r="E249" s="116"/>
      <c r="F249" s="239"/>
      <c r="G249" s="120"/>
      <c r="H249" s="120"/>
      <c r="I249" s="120"/>
      <c r="J249" s="120" t="s">
        <v>30</v>
      </c>
      <c r="K249" s="134"/>
      <c r="L249" s="120"/>
      <c r="M249" s="132"/>
      <c r="N249" s="157"/>
      <c r="O249" s="116"/>
      <c r="P249" s="135" t="s">
        <v>595</v>
      </c>
      <c r="Q249" s="116"/>
      <c r="R249" s="57" t="s">
        <v>30</v>
      </c>
      <c r="S249" s="57" t="s">
        <v>30</v>
      </c>
      <c r="T249" s="57">
        <v>43762</v>
      </c>
      <c r="U249" s="34" t="s">
        <v>30</v>
      </c>
      <c r="V249" s="57" t="s">
        <v>30</v>
      </c>
      <c r="W249" s="57" t="s">
        <v>30</v>
      </c>
      <c r="X249" s="34" t="s">
        <v>30</v>
      </c>
      <c r="Y249" s="137" t="str">
        <f t="shared" si="109"/>
        <v>NC</v>
      </c>
      <c r="Z249" s="57" t="str">
        <f t="shared" si="122"/>
        <v>NC</v>
      </c>
      <c r="AA249" s="57">
        <f t="shared" si="110"/>
        <v>44127</v>
      </c>
      <c r="AB249" s="57" t="str">
        <f t="shared" si="111"/>
        <v>NC</v>
      </c>
      <c r="AC249" s="57" t="str">
        <f t="shared" si="112"/>
        <v>NC</v>
      </c>
      <c r="AD249" s="57" t="str">
        <f t="shared" si="113"/>
        <v>NC</v>
      </c>
      <c r="AE249" s="57" t="str">
        <f t="shared" si="114"/>
        <v>NC</v>
      </c>
      <c r="AF249" s="138"/>
      <c r="AG249" s="123" t="str">
        <f t="shared" si="115"/>
        <v>NC</v>
      </c>
      <c r="AH249" s="123" t="str">
        <f t="shared" si="116"/>
        <v>NC</v>
      </c>
      <c r="AI249" s="123">
        <f t="shared" ca="1" si="117"/>
        <v>-1711</v>
      </c>
      <c r="AJ249" s="123" t="str">
        <f t="shared" si="118"/>
        <v>NC</v>
      </c>
      <c r="AK249" s="123" t="str">
        <f t="shared" si="119"/>
        <v>NC</v>
      </c>
      <c r="AL249" s="123" t="str">
        <f t="shared" si="120"/>
        <v>NC</v>
      </c>
      <c r="AM249" s="123" t="str">
        <f t="shared" si="121"/>
        <v>NC</v>
      </c>
      <c r="AN249" s="138"/>
      <c r="AO249" s="139" t="e">
        <f t="shared" si="123"/>
        <v>#DIV/0!</v>
      </c>
      <c r="AP249" s="138"/>
      <c r="AQ249" s="138"/>
      <c r="AR249" s="141" t="s">
        <v>643</v>
      </c>
      <c r="AS249" s="141" t="s">
        <v>643</v>
      </c>
      <c r="AT249" s="138"/>
      <c r="AU249" s="142" t="s">
        <v>1302</v>
      </c>
      <c r="AV249" s="143" t="s">
        <v>1305</v>
      </c>
      <c r="AW249" s="143" t="s">
        <v>1306</v>
      </c>
    </row>
    <row r="250" spans="1:49" s="124" customFormat="1" ht="14.4" customHeight="1" x14ac:dyDescent="0.3">
      <c r="A250" s="117"/>
      <c r="B250" s="117"/>
      <c r="C250" s="117"/>
      <c r="D250" s="116"/>
      <c r="E250" s="116"/>
      <c r="F250" s="239"/>
      <c r="G250" s="120"/>
      <c r="H250" s="120"/>
      <c r="I250" s="120"/>
      <c r="J250" s="120" t="s">
        <v>30</v>
      </c>
      <c r="K250" s="134"/>
      <c r="L250" s="131"/>
      <c r="M250" s="132"/>
      <c r="N250" s="133">
        <v>43862</v>
      </c>
      <c r="O250" s="134"/>
      <c r="P250" s="135" t="s">
        <v>596</v>
      </c>
      <c r="Q250" s="136"/>
      <c r="R250" s="57" t="s">
        <v>30</v>
      </c>
      <c r="S250" s="57" t="s">
        <v>30</v>
      </c>
      <c r="T250" s="57" t="s">
        <v>30</v>
      </c>
      <c r="U250" s="34" t="s">
        <v>30</v>
      </c>
      <c r="V250" s="57" t="s">
        <v>30</v>
      </c>
      <c r="W250" s="57" t="s">
        <v>30</v>
      </c>
      <c r="X250" s="34" t="s">
        <v>30</v>
      </c>
      <c r="Y250" s="137" t="str">
        <f t="shared" si="109"/>
        <v>NC</v>
      </c>
      <c r="Z250" s="57" t="str">
        <f t="shared" si="122"/>
        <v>NC</v>
      </c>
      <c r="AA250" s="57" t="str">
        <f t="shared" si="110"/>
        <v>NC</v>
      </c>
      <c r="AB250" s="57" t="str">
        <f t="shared" si="111"/>
        <v>NC</v>
      </c>
      <c r="AC250" s="57" t="str">
        <f t="shared" si="112"/>
        <v>NC</v>
      </c>
      <c r="AD250" s="57" t="str">
        <f t="shared" si="113"/>
        <v>NC</v>
      </c>
      <c r="AE250" s="57" t="str">
        <f t="shared" si="114"/>
        <v>NC</v>
      </c>
      <c r="AF250" s="138"/>
      <c r="AG250" s="116" t="str">
        <f t="shared" si="115"/>
        <v>NC</v>
      </c>
      <c r="AH250" s="116" t="str">
        <f t="shared" si="116"/>
        <v>NC</v>
      </c>
      <c r="AI250" s="116" t="str">
        <f t="shared" si="117"/>
        <v>NC</v>
      </c>
      <c r="AJ250" s="116" t="str">
        <f t="shared" si="118"/>
        <v>NC</v>
      </c>
      <c r="AK250" s="116" t="str">
        <f t="shared" si="119"/>
        <v>NC</v>
      </c>
      <c r="AL250" s="116" t="str">
        <f t="shared" si="120"/>
        <v>NC</v>
      </c>
      <c r="AM250" s="116" t="str">
        <f t="shared" si="121"/>
        <v>NC</v>
      </c>
      <c r="AN250" s="138"/>
      <c r="AO250" s="139" t="e">
        <f t="shared" si="123"/>
        <v>#DIV/0!</v>
      </c>
      <c r="AP250" s="138"/>
      <c r="AQ250" s="138"/>
      <c r="AR250" s="141" t="s">
        <v>643</v>
      </c>
      <c r="AS250" s="141" t="s">
        <v>643</v>
      </c>
      <c r="AT250" s="138"/>
      <c r="AU250" s="142" t="s">
        <v>1302</v>
      </c>
      <c r="AV250" s="142" t="s">
        <v>1444</v>
      </c>
      <c r="AW250" s="142" t="s">
        <v>1445</v>
      </c>
    </row>
    <row r="251" spans="1:49" s="124" customFormat="1" ht="14.4" customHeight="1" x14ac:dyDescent="0.3">
      <c r="A251" s="117"/>
      <c r="B251" s="117"/>
      <c r="C251" s="117"/>
      <c r="D251" s="116"/>
      <c r="E251" s="116"/>
      <c r="F251" s="239"/>
      <c r="G251" s="120"/>
      <c r="H251" s="120"/>
      <c r="I251" s="120"/>
      <c r="J251" s="120" t="s">
        <v>30</v>
      </c>
      <c r="K251" s="134"/>
      <c r="L251" s="131"/>
      <c r="M251" s="132"/>
      <c r="N251" s="133">
        <v>43862</v>
      </c>
      <c r="O251" s="134"/>
      <c r="P251" s="135" t="s">
        <v>596</v>
      </c>
      <c r="Q251" s="136"/>
      <c r="R251" s="57" t="s">
        <v>30</v>
      </c>
      <c r="S251" s="57" t="s">
        <v>30</v>
      </c>
      <c r="T251" s="57" t="s">
        <v>30</v>
      </c>
      <c r="U251" s="34" t="s">
        <v>30</v>
      </c>
      <c r="V251" s="57" t="s">
        <v>30</v>
      </c>
      <c r="W251" s="57" t="s">
        <v>30</v>
      </c>
      <c r="X251" s="34" t="s">
        <v>30</v>
      </c>
      <c r="Y251" s="137" t="str">
        <f t="shared" si="109"/>
        <v>NC</v>
      </c>
      <c r="Z251" s="57" t="str">
        <f t="shared" si="122"/>
        <v>NC</v>
      </c>
      <c r="AA251" s="57" t="str">
        <f t="shared" si="110"/>
        <v>NC</v>
      </c>
      <c r="AB251" s="57" t="str">
        <f t="shared" si="111"/>
        <v>NC</v>
      </c>
      <c r="AC251" s="57" t="str">
        <f t="shared" si="112"/>
        <v>NC</v>
      </c>
      <c r="AD251" s="57" t="str">
        <f t="shared" si="113"/>
        <v>NC</v>
      </c>
      <c r="AE251" s="57" t="str">
        <f t="shared" si="114"/>
        <v>NC</v>
      </c>
      <c r="AF251" s="138"/>
      <c r="AG251" s="116" t="str">
        <f t="shared" si="115"/>
        <v>NC</v>
      </c>
      <c r="AH251" s="116" t="str">
        <f t="shared" si="116"/>
        <v>NC</v>
      </c>
      <c r="AI251" s="116" t="str">
        <f t="shared" si="117"/>
        <v>NC</v>
      </c>
      <c r="AJ251" s="116" t="str">
        <f t="shared" si="118"/>
        <v>NC</v>
      </c>
      <c r="AK251" s="116" t="str">
        <f t="shared" si="119"/>
        <v>NC</v>
      </c>
      <c r="AL251" s="116" t="str">
        <f t="shared" si="120"/>
        <v>NC</v>
      </c>
      <c r="AM251" s="116" t="str">
        <f t="shared" si="121"/>
        <v>NC</v>
      </c>
      <c r="AN251" s="138"/>
      <c r="AO251" s="139" t="e">
        <f t="shared" si="123"/>
        <v>#DIV/0!</v>
      </c>
      <c r="AP251" s="138"/>
      <c r="AQ251" s="138"/>
      <c r="AR251" s="141" t="s">
        <v>643</v>
      </c>
      <c r="AS251" s="141" t="s">
        <v>643</v>
      </c>
      <c r="AT251" s="138"/>
      <c r="AU251" s="142" t="s">
        <v>1302</v>
      </c>
      <c r="AV251" s="142" t="s">
        <v>1444</v>
      </c>
      <c r="AW251" s="142" t="s">
        <v>1445</v>
      </c>
    </row>
    <row r="252" spans="1:49" s="124" customFormat="1" ht="14.4" customHeight="1" x14ac:dyDescent="0.3">
      <c r="A252" s="117"/>
      <c r="B252" s="117"/>
      <c r="C252" s="121"/>
      <c r="D252" s="123"/>
      <c r="E252" s="123"/>
      <c r="F252" s="121"/>
      <c r="G252" s="120"/>
      <c r="H252" s="120"/>
      <c r="I252" s="120"/>
      <c r="J252" s="120" t="s">
        <v>30</v>
      </c>
      <c r="K252" s="148"/>
      <c r="L252" s="249"/>
      <c r="M252" s="154">
        <v>44593</v>
      </c>
      <c r="N252" s="133">
        <v>43831</v>
      </c>
      <c r="O252" s="148"/>
      <c r="P252" s="149" t="s">
        <v>596</v>
      </c>
      <c r="Q252" s="150"/>
      <c r="R252" s="57" t="s">
        <v>30</v>
      </c>
      <c r="S252" s="57" t="s">
        <v>30</v>
      </c>
      <c r="T252" s="116" t="s">
        <v>30</v>
      </c>
      <c r="U252" s="34" t="s">
        <v>30</v>
      </c>
      <c r="V252" s="57" t="s">
        <v>30</v>
      </c>
      <c r="W252" s="57" t="s">
        <v>30</v>
      </c>
      <c r="X252" s="34" t="s">
        <v>30</v>
      </c>
      <c r="Y252" s="137" t="str">
        <f t="shared" si="109"/>
        <v>NC</v>
      </c>
      <c r="Z252" s="57" t="str">
        <f t="shared" si="122"/>
        <v>NC</v>
      </c>
      <c r="AA252" s="57" t="str">
        <f t="shared" si="110"/>
        <v>NC</v>
      </c>
      <c r="AB252" s="57" t="str">
        <f t="shared" si="111"/>
        <v>NC</v>
      </c>
      <c r="AC252" s="57" t="str">
        <f t="shared" si="112"/>
        <v>NC</v>
      </c>
      <c r="AD252" s="57" t="str">
        <f t="shared" si="113"/>
        <v>NC</v>
      </c>
      <c r="AE252" s="57" t="str">
        <f t="shared" si="114"/>
        <v>NC</v>
      </c>
      <c r="AG252" s="123" t="str">
        <f t="shared" si="115"/>
        <v>NC</v>
      </c>
      <c r="AH252" s="123" t="str">
        <f t="shared" si="116"/>
        <v>NC</v>
      </c>
      <c r="AI252" s="123" t="str">
        <f t="shared" si="117"/>
        <v>NC</v>
      </c>
      <c r="AJ252" s="123" t="str">
        <f t="shared" si="118"/>
        <v>NC</v>
      </c>
      <c r="AK252" s="123" t="str">
        <f t="shared" si="119"/>
        <v>NC</v>
      </c>
      <c r="AL252" s="123" t="str">
        <f t="shared" si="120"/>
        <v>NC</v>
      </c>
      <c r="AM252" s="123" t="str">
        <f t="shared" si="121"/>
        <v>NC</v>
      </c>
      <c r="AN252" s="138"/>
      <c r="AO252" s="151" t="e">
        <f t="shared" si="123"/>
        <v>#DIV/0!</v>
      </c>
      <c r="AP252" s="152"/>
      <c r="AR252" s="141" t="s">
        <v>643</v>
      </c>
      <c r="AS252" s="141" t="s">
        <v>643</v>
      </c>
      <c r="AU252" s="143" t="s">
        <v>1321</v>
      </c>
      <c r="AV252" s="143" t="s">
        <v>1322</v>
      </c>
      <c r="AW252" s="143" t="s">
        <v>1323</v>
      </c>
    </row>
    <row r="253" spans="1:49" s="212" customFormat="1" ht="14.4" customHeight="1" x14ac:dyDescent="0.3">
      <c r="A253" s="116"/>
      <c r="B253" s="116"/>
      <c r="C253" s="121"/>
      <c r="D253" s="116"/>
      <c r="E253" s="116"/>
      <c r="F253" s="117"/>
      <c r="G253" s="120"/>
      <c r="H253" s="120"/>
      <c r="I253" s="120"/>
      <c r="J253" s="120" t="s">
        <v>30</v>
      </c>
      <c r="K253" s="134"/>
      <c r="L253" s="131"/>
      <c r="M253" s="154"/>
      <c r="N253" s="162">
        <v>43952</v>
      </c>
      <c r="O253" s="116"/>
      <c r="P253" s="149" t="s">
        <v>596</v>
      </c>
      <c r="Q253" s="136"/>
      <c r="R253" s="57" t="s">
        <v>30</v>
      </c>
      <c r="S253" s="57" t="s">
        <v>30</v>
      </c>
      <c r="T253" s="57" t="s">
        <v>30</v>
      </c>
      <c r="U253" s="34" t="s">
        <v>30</v>
      </c>
      <c r="V253" s="57" t="s">
        <v>30</v>
      </c>
      <c r="W253" s="57" t="s">
        <v>30</v>
      </c>
      <c r="X253" s="34" t="s">
        <v>30</v>
      </c>
      <c r="Y253" s="137" t="str">
        <f t="shared" si="109"/>
        <v>NC</v>
      </c>
      <c r="Z253" s="57" t="str">
        <f t="shared" si="122"/>
        <v>NC</v>
      </c>
      <c r="AA253" s="57" t="str">
        <f t="shared" si="110"/>
        <v>NC</v>
      </c>
      <c r="AB253" s="57" t="str">
        <f t="shared" si="111"/>
        <v>NC</v>
      </c>
      <c r="AC253" s="57" t="str">
        <f t="shared" si="112"/>
        <v>NC</v>
      </c>
      <c r="AD253" s="57" t="str">
        <f t="shared" si="113"/>
        <v>NC</v>
      </c>
      <c r="AE253" s="57" t="str">
        <f t="shared" si="114"/>
        <v>NC</v>
      </c>
      <c r="AF253" s="138"/>
      <c r="AG253" s="123" t="str">
        <f t="shared" si="115"/>
        <v>NC</v>
      </c>
      <c r="AH253" s="123" t="str">
        <f t="shared" si="116"/>
        <v>NC</v>
      </c>
      <c r="AI253" s="123" t="str">
        <f t="shared" si="117"/>
        <v>NC</v>
      </c>
      <c r="AJ253" s="123" t="str">
        <f t="shared" si="118"/>
        <v>NC</v>
      </c>
      <c r="AK253" s="123" t="str">
        <f t="shared" si="119"/>
        <v>NC</v>
      </c>
      <c r="AL253" s="123" t="str">
        <f t="shared" si="120"/>
        <v>NC</v>
      </c>
      <c r="AM253" s="123" t="str">
        <f t="shared" si="121"/>
        <v>NC</v>
      </c>
      <c r="AN253" s="138"/>
      <c r="AO253" s="151" t="e">
        <f t="shared" si="123"/>
        <v>#DIV/0!</v>
      </c>
      <c r="AP253" s="138"/>
      <c r="AQ253" s="138"/>
      <c r="AR253" s="141" t="s">
        <v>643</v>
      </c>
      <c r="AS253" s="141" t="s">
        <v>643</v>
      </c>
      <c r="AT253" s="138"/>
      <c r="AU253" s="142" t="s">
        <v>1321</v>
      </c>
      <c r="AV253" s="143" t="s">
        <v>1322</v>
      </c>
      <c r="AW253" s="143" t="s">
        <v>1323</v>
      </c>
    </row>
    <row r="254" spans="1:49" s="138" customFormat="1" ht="14.4" customHeight="1" x14ac:dyDescent="0.3">
      <c r="A254" s="117"/>
      <c r="B254" s="117"/>
      <c r="C254" s="121"/>
      <c r="D254" s="123"/>
      <c r="E254" s="123"/>
      <c r="F254" s="121"/>
      <c r="G254" s="120"/>
      <c r="H254" s="120"/>
      <c r="I254" s="120"/>
      <c r="J254" s="120" t="s">
        <v>30</v>
      </c>
      <c r="K254" s="148"/>
      <c r="L254" s="249"/>
      <c r="M254" s="154">
        <v>44409</v>
      </c>
      <c r="N254" s="133">
        <v>43952</v>
      </c>
      <c r="O254" s="148"/>
      <c r="P254" s="149" t="s">
        <v>596</v>
      </c>
      <c r="Q254" s="150"/>
      <c r="R254" s="57" t="s">
        <v>30</v>
      </c>
      <c r="S254" s="57" t="s">
        <v>30</v>
      </c>
      <c r="T254" s="116" t="s">
        <v>30</v>
      </c>
      <c r="U254" s="34" t="s">
        <v>30</v>
      </c>
      <c r="V254" s="57" t="s">
        <v>30</v>
      </c>
      <c r="W254" s="57" t="s">
        <v>30</v>
      </c>
      <c r="X254" s="34" t="s">
        <v>30</v>
      </c>
      <c r="Y254" s="137" t="str">
        <f t="shared" ref="Y254:Y285" si="124">IF(R254="NC","NC",IF(R254="","erreur",R254+365))</f>
        <v>NC</v>
      </c>
      <c r="Z254" s="57" t="str">
        <f t="shared" si="122"/>
        <v>NC</v>
      </c>
      <c r="AA254" s="57" t="str">
        <f t="shared" ref="AA254:AA285" si="125">IF(T254="NC","NC",IF(T254="","erreur",T254+365))</f>
        <v>NC</v>
      </c>
      <c r="AB254" s="57" t="str">
        <f t="shared" ref="AB254:AB285" si="126">IF(U254="NC","NC",IF(U254="","erreur",U254+3650))</f>
        <v>NC</v>
      </c>
      <c r="AC254" s="57" t="str">
        <f t="shared" ref="AC254:AC285" si="127">IF(V254="NC","NC",IF(V254="","erreur",V254+365))</f>
        <v>NC</v>
      </c>
      <c r="AD254" s="57" t="str">
        <f t="shared" ref="AD254:AD285" si="128">IF(W254="NC","NC",IF(W254="","erreur",W254+365))</f>
        <v>NC</v>
      </c>
      <c r="AE254" s="57" t="str">
        <f t="shared" ref="AE254:AE285" si="129">IF(X254="NC","NC",IF(X254="","erreur",X254+730))</f>
        <v>NC</v>
      </c>
      <c r="AF254" s="124"/>
      <c r="AG254" s="123" t="str">
        <f t="shared" ref="AG254:AG285" si="130">IF(Y254="NC","NC",IF(Y254="erreur","erreur",Y254-$F$3))</f>
        <v>NC</v>
      </c>
      <c r="AH254" s="123" t="str">
        <f t="shared" ref="AH254:AH285" si="131">IF(Z254="NC","NC",IF(Z254="erreur","erreur",Z254-$F$3))</f>
        <v>NC</v>
      </c>
      <c r="AI254" s="123" t="str">
        <f t="shared" ref="AI254:AI285" si="132">IF(AA254="NC","NC",IF(AA254="erreur","erreur",AA254-$F$3))</f>
        <v>NC</v>
      </c>
      <c r="AJ254" s="123" t="str">
        <f t="shared" ref="AJ254:AJ285" si="133">IF(AB254="NC","NC",IF(AB254="erreur","erreur",AB254-$F$3))</f>
        <v>NC</v>
      </c>
      <c r="AK254" s="123" t="str">
        <f t="shared" ref="AK254:AK285" si="134">IF(AC254="NC","NC",IF(AC254="erreur","erreur",AC254-$F$3))</f>
        <v>NC</v>
      </c>
      <c r="AL254" s="123" t="str">
        <f t="shared" ref="AL254:AL285" si="135">IF(AD254="NC","NC",IF(AD254="erreur","erreur",AD254-$F$3))</f>
        <v>NC</v>
      </c>
      <c r="AM254" s="123" t="str">
        <f t="shared" ref="AM254:AM285" si="136">IF(AE254="NC","NC",IF(AE254="erreur","erreur",AE254-$F$3))</f>
        <v>NC</v>
      </c>
      <c r="AO254" s="151" t="e">
        <f t="shared" si="123"/>
        <v>#DIV/0!</v>
      </c>
      <c r="AP254" s="152"/>
      <c r="AQ254" s="124"/>
      <c r="AR254" s="141" t="s">
        <v>643</v>
      </c>
      <c r="AS254" s="141" t="s">
        <v>643</v>
      </c>
      <c r="AT254" s="124"/>
      <c r="AU254" s="143" t="s">
        <v>1321</v>
      </c>
      <c r="AV254" s="143" t="s">
        <v>1322</v>
      </c>
      <c r="AW254" s="143" t="s">
        <v>1323</v>
      </c>
    </row>
    <row r="255" spans="1:49" s="138" customFormat="1" ht="14.4" customHeight="1" x14ac:dyDescent="0.3">
      <c r="A255" s="26"/>
      <c r="B255" s="26"/>
      <c r="C255" s="121"/>
      <c r="D255" s="116"/>
      <c r="E255" s="116"/>
      <c r="F255" s="121"/>
      <c r="G255" s="120"/>
      <c r="H255" s="120"/>
      <c r="I255" s="120"/>
      <c r="J255" s="120" t="s">
        <v>30</v>
      </c>
      <c r="K255" s="134"/>
      <c r="L255" s="131"/>
      <c r="M255" s="154">
        <v>44866</v>
      </c>
      <c r="N255" s="133" t="s">
        <v>1022</v>
      </c>
      <c r="O255" s="134"/>
      <c r="P255" s="149" t="s">
        <v>596</v>
      </c>
      <c r="Q255" s="136"/>
      <c r="R255" s="57" t="s">
        <v>30</v>
      </c>
      <c r="S255" s="57" t="s">
        <v>30</v>
      </c>
      <c r="T255" s="116" t="s">
        <v>30</v>
      </c>
      <c r="U255" s="57" t="s">
        <v>30</v>
      </c>
      <c r="V255" s="57" t="s">
        <v>30</v>
      </c>
      <c r="W255" s="57" t="s">
        <v>30</v>
      </c>
      <c r="X255" s="34" t="s">
        <v>30</v>
      </c>
      <c r="Y255" s="137" t="str">
        <f t="shared" si="124"/>
        <v>NC</v>
      </c>
      <c r="Z255" s="57" t="str">
        <f t="shared" si="122"/>
        <v>NC</v>
      </c>
      <c r="AA255" s="57" t="str">
        <f t="shared" si="125"/>
        <v>NC</v>
      </c>
      <c r="AB255" s="57" t="str">
        <f t="shared" si="126"/>
        <v>NC</v>
      </c>
      <c r="AC255" s="57" t="str">
        <f t="shared" si="127"/>
        <v>NC</v>
      </c>
      <c r="AD255" s="57" t="str">
        <f t="shared" si="128"/>
        <v>NC</v>
      </c>
      <c r="AE255" s="57" t="str">
        <f t="shared" si="129"/>
        <v>NC</v>
      </c>
      <c r="AF255" s="124"/>
      <c r="AG255" s="123" t="str">
        <f t="shared" si="130"/>
        <v>NC</v>
      </c>
      <c r="AH255" s="123" t="str">
        <f t="shared" si="131"/>
        <v>NC</v>
      </c>
      <c r="AI255" s="123" t="str">
        <f t="shared" si="132"/>
        <v>NC</v>
      </c>
      <c r="AJ255" s="123" t="str">
        <f t="shared" si="133"/>
        <v>NC</v>
      </c>
      <c r="AK255" s="123" t="str">
        <f t="shared" si="134"/>
        <v>NC</v>
      </c>
      <c r="AL255" s="123" t="str">
        <f t="shared" si="135"/>
        <v>NC</v>
      </c>
      <c r="AM255" s="123" t="str">
        <f t="shared" si="136"/>
        <v>NC</v>
      </c>
      <c r="AO255" s="151" t="e">
        <f t="shared" si="123"/>
        <v>#DIV/0!</v>
      </c>
      <c r="AP255" s="152"/>
      <c r="AQ255" s="124"/>
      <c r="AR255" s="141" t="s">
        <v>643</v>
      </c>
      <c r="AS255" s="141" t="s">
        <v>643</v>
      </c>
      <c r="AT255" s="124"/>
      <c r="AU255" s="143" t="s">
        <v>1324</v>
      </c>
      <c r="AV255" s="143" t="s">
        <v>1496</v>
      </c>
      <c r="AW255" s="143" t="s">
        <v>1325</v>
      </c>
    </row>
    <row r="256" spans="1:49" s="138" customFormat="1" ht="14.4" customHeight="1" x14ac:dyDescent="0.3">
      <c r="A256" s="26"/>
      <c r="B256" s="26"/>
      <c r="C256" s="117"/>
      <c r="D256" s="116"/>
      <c r="E256" s="116"/>
      <c r="F256" s="117"/>
      <c r="G256" s="120"/>
      <c r="H256" s="120"/>
      <c r="I256" s="120"/>
      <c r="J256" s="120" t="s">
        <v>30</v>
      </c>
      <c r="K256" s="134"/>
      <c r="L256" s="131"/>
      <c r="M256" s="132"/>
      <c r="N256" s="132"/>
      <c r="O256" s="134"/>
      <c r="P256" s="135" t="s">
        <v>596</v>
      </c>
      <c r="Q256" s="136"/>
      <c r="R256" s="57" t="s">
        <v>30</v>
      </c>
      <c r="S256" s="57" t="s">
        <v>30</v>
      </c>
      <c r="T256" s="116"/>
      <c r="U256" s="57" t="s">
        <v>30</v>
      </c>
      <c r="V256" s="57" t="s">
        <v>30</v>
      </c>
      <c r="W256" s="57" t="s">
        <v>30</v>
      </c>
      <c r="X256" s="34" t="s">
        <v>30</v>
      </c>
      <c r="Y256" s="137" t="str">
        <f t="shared" si="124"/>
        <v>NC</v>
      </c>
      <c r="Z256" s="57" t="str">
        <f t="shared" si="122"/>
        <v>NC</v>
      </c>
      <c r="AA256" s="57" t="str">
        <f t="shared" si="125"/>
        <v>erreur</v>
      </c>
      <c r="AB256" s="57" t="str">
        <f t="shared" si="126"/>
        <v>NC</v>
      </c>
      <c r="AC256" s="57" t="str">
        <f t="shared" si="127"/>
        <v>NC</v>
      </c>
      <c r="AD256" s="57" t="str">
        <f t="shared" si="128"/>
        <v>NC</v>
      </c>
      <c r="AE256" s="57" t="str">
        <f t="shared" si="129"/>
        <v>NC</v>
      </c>
      <c r="AF256" s="124"/>
      <c r="AG256" s="123" t="str">
        <f t="shared" si="130"/>
        <v>NC</v>
      </c>
      <c r="AH256" s="123" t="str">
        <f t="shared" si="131"/>
        <v>NC</v>
      </c>
      <c r="AI256" s="123" t="str">
        <f t="shared" si="132"/>
        <v>erreur</v>
      </c>
      <c r="AJ256" s="123" t="str">
        <f t="shared" si="133"/>
        <v>NC</v>
      </c>
      <c r="AK256" s="123" t="str">
        <f t="shared" si="134"/>
        <v>NC</v>
      </c>
      <c r="AL256" s="123" t="str">
        <f t="shared" si="135"/>
        <v>NC</v>
      </c>
      <c r="AM256" s="123" t="str">
        <f t="shared" si="136"/>
        <v>NC</v>
      </c>
      <c r="AO256" s="151" t="e">
        <f t="shared" si="123"/>
        <v>#DIV/0!</v>
      </c>
      <c r="AP256" s="140"/>
      <c r="AR256" s="141" t="s">
        <v>643</v>
      </c>
      <c r="AS256" s="141" t="s">
        <v>643</v>
      </c>
      <c r="AU256" s="142" t="s">
        <v>1326</v>
      </c>
      <c r="AV256" s="142" t="s">
        <v>1327</v>
      </c>
      <c r="AW256" s="142" t="s">
        <v>1328</v>
      </c>
    </row>
    <row r="257" spans="1:49" s="138" customFormat="1" ht="14.4" customHeight="1" x14ac:dyDescent="0.3">
      <c r="A257" s="121"/>
      <c r="B257" s="117"/>
      <c r="C257" s="121"/>
      <c r="D257" s="123"/>
      <c r="E257" s="123"/>
      <c r="F257" s="121"/>
      <c r="G257" s="120"/>
      <c r="H257" s="120"/>
      <c r="I257" s="120"/>
      <c r="J257" s="120" t="s">
        <v>30</v>
      </c>
      <c r="K257" s="145"/>
      <c r="L257" s="146"/>
      <c r="M257" s="154"/>
      <c r="N257" s="133"/>
      <c r="O257" s="148"/>
      <c r="P257" s="149" t="s">
        <v>596</v>
      </c>
      <c r="Q257" s="150"/>
      <c r="R257" s="57" t="s">
        <v>30</v>
      </c>
      <c r="S257" s="57" t="s">
        <v>30</v>
      </c>
      <c r="T257" s="116" t="s">
        <v>30</v>
      </c>
      <c r="U257" s="118" t="s">
        <v>30</v>
      </c>
      <c r="V257" s="57" t="s">
        <v>30</v>
      </c>
      <c r="W257" s="57" t="s">
        <v>30</v>
      </c>
      <c r="X257" s="34" t="s">
        <v>30</v>
      </c>
      <c r="Y257" s="137" t="str">
        <f t="shared" si="124"/>
        <v>NC</v>
      </c>
      <c r="Z257" s="57" t="str">
        <f t="shared" si="122"/>
        <v>NC</v>
      </c>
      <c r="AA257" s="57" t="str">
        <f t="shared" si="125"/>
        <v>NC</v>
      </c>
      <c r="AB257" s="57" t="str">
        <f t="shared" si="126"/>
        <v>NC</v>
      </c>
      <c r="AC257" s="57" t="str">
        <f t="shared" si="127"/>
        <v>NC</v>
      </c>
      <c r="AD257" s="57" t="str">
        <f t="shared" si="128"/>
        <v>NC</v>
      </c>
      <c r="AE257" s="57" t="str">
        <f t="shared" si="129"/>
        <v>NC</v>
      </c>
      <c r="AF257" s="124"/>
      <c r="AG257" s="123" t="str">
        <f t="shared" si="130"/>
        <v>NC</v>
      </c>
      <c r="AH257" s="123" t="str">
        <f t="shared" si="131"/>
        <v>NC</v>
      </c>
      <c r="AI257" s="123" t="str">
        <f t="shared" si="132"/>
        <v>NC</v>
      </c>
      <c r="AJ257" s="123" t="str">
        <f t="shared" si="133"/>
        <v>NC</v>
      </c>
      <c r="AK257" s="123" t="str">
        <f t="shared" si="134"/>
        <v>NC</v>
      </c>
      <c r="AL257" s="123" t="str">
        <f t="shared" si="135"/>
        <v>NC</v>
      </c>
      <c r="AM257" s="123" t="str">
        <f t="shared" si="136"/>
        <v>NC</v>
      </c>
      <c r="AO257" s="151" t="e">
        <f t="shared" si="123"/>
        <v>#DIV/0!</v>
      </c>
      <c r="AP257" s="152"/>
      <c r="AQ257" s="124"/>
      <c r="AR257" s="141" t="s">
        <v>643</v>
      </c>
      <c r="AS257" s="141" t="s">
        <v>643</v>
      </c>
      <c r="AT257" s="124"/>
      <c r="AU257" s="143" t="s">
        <v>1329</v>
      </c>
      <c r="AV257" s="143" t="s">
        <v>951</v>
      </c>
      <c r="AW257" s="143" t="s">
        <v>952</v>
      </c>
    </row>
    <row r="258" spans="1:49" s="138" customFormat="1" ht="14.4" customHeight="1" x14ac:dyDescent="0.3">
      <c r="A258" s="121"/>
      <c r="B258" s="117"/>
      <c r="C258" s="121"/>
      <c r="D258" s="123"/>
      <c r="E258" s="123"/>
      <c r="F258" s="121"/>
      <c r="G258" s="120"/>
      <c r="H258" s="120"/>
      <c r="I258" s="120"/>
      <c r="J258" s="120" t="s">
        <v>30</v>
      </c>
      <c r="K258" s="145"/>
      <c r="L258" s="146"/>
      <c r="M258" s="154"/>
      <c r="N258" s="133"/>
      <c r="O258" s="148"/>
      <c r="P258" s="149" t="s">
        <v>596</v>
      </c>
      <c r="Q258" s="150"/>
      <c r="R258" s="57" t="s">
        <v>30</v>
      </c>
      <c r="S258" s="57" t="s">
        <v>30</v>
      </c>
      <c r="T258" s="116" t="s">
        <v>30</v>
      </c>
      <c r="U258" s="118" t="s">
        <v>30</v>
      </c>
      <c r="V258" s="57" t="s">
        <v>30</v>
      </c>
      <c r="W258" s="57" t="s">
        <v>30</v>
      </c>
      <c r="X258" s="34" t="s">
        <v>30</v>
      </c>
      <c r="Y258" s="137" t="str">
        <f t="shared" si="124"/>
        <v>NC</v>
      </c>
      <c r="Z258" s="57" t="str">
        <f t="shared" si="122"/>
        <v>NC</v>
      </c>
      <c r="AA258" s="57" t="str">
        <f t="shared" si="125"/>
        <v>NC</v>
      </c>
      <c r="AB258" s="57" t="str">
        <f t="shared" si="126"/>
        <v>NC</v>
      </c>
      <c r="AC258" s="57" t="str">
        <f t="shared" si="127"/>
        <v>NC</v>
      </c>
      <c r="AD258" s="57" t="str">
        <f t="shared" si="128"/>
        <v>NC</v>
      </c>
      <c r="AE258" s="57" t="str">
        <f t="shared" si="129"/>
        <v>NC</v>
      </c>
      <c r="AF258" s="124"/>
      <c r="AG258" s="123" t="str">
        <f t="shared" si="130"/>
        <v>NC</v>
      </c>
      <c r="AH258" s="123" t="str">
        <f t="shared" si="131"/>
        <v>NC</v>
      </c>
      <c r="AI258" s="123" t="str">
        <f t="shared" si="132"/>
        <v>NC</v>
      </c>
      <c r="AJ258" s="123" t="str">
        <f t="shared" si="133"/>
        <v>NC</v>
      </c>
      <c r="AK258" s="123" t="str">
        <f t="shared" si="134"/>
        <v>NC</v>
      </c>
      <c r="AL258" s="123" t="str">
        <f t="shared" si="135"/>
        <v>NC</v>
      </c>
      <c r="AM258" s="123" t="str">
        <f t="shared" si="136"/>
        <v>NC</v>
      </c>
      <c r="AO258" s="151" t="e">
        <f t="shared" si="123"/>
        <v>#DIV/0!</v>
      </c>
      <c r="AP258" s="152"/>
      <c r="AQ258" s="124"/>
      <c r="AR258" s="141" t="s">
        <v>643</v>
      </c>
      <c r="AS258" s="141" t="s">
        <v>643</v>
      </c>
      <c r="AT258" s="124"/>
      <c r="AU258" s="143" t="s">
        <v>1329</v>
      </c>
      <c r="AV258" s="143" t="s">
        <v>951</v>
      </c>
      <c r="AW258" s="143" t="s">
        <v>952</v>
      </c>
    </row>
    <row r="259" spans="1:49" s="138" customFormat="1" ht="14.4" customHeight="1" x14ac:dyDescent="0.3">
      <c r="A259" s="116"/>
      <c r="B259" s="116"/>
      <c r="C259" s="117"/>
      <c r="D259" s="116"/>
      <c r="E259" s="116"/>
      <c r="F259" s="117"/>
      <c r="G259" s="120"/>
      <c r="H259" s="120"/>
      <c r="I259" s="120"/>
      <c r="J259" s="120" t="s">
        <v>30</v>
      </c>
      <c r="K259" s="134"/>
      <c r="L259" s="120"/>
      <c r="M259" s="154"/>
      <c r="N259" s="162">
        <v>43952</v>
      </c>
      <c r="O259" s="116"/>
      <c r="P259" s="149" t="s">
        <v>596</v>
      </c>
      <c r="Q259" s="136"/>
      <c r="R259" s="57" t="s">
        <v>30</v>
      </c>
      <c r="S259" s="57" t="s">
        <v>30</v>
      </c>
      <c r="T259" s="57" t="s">
        <v>30</v>
      </c>
      <c r="U259" s="34" t="s">
        <v>30</v>
      </c>
      <c r="V259" s="57" t="s">
        <v>30</v>
      </c>
      <c r="W259" s="57" t="s">
        <v>30</v>
      </c>
      <c r="X259" s="34" t="s">
        <v>30</v>
      </c>
      <c r="Y259" s="137" t="str">
        <f t="shared" si="124"/>
        <v>NC</v>
      </c>
      <c r="Z259" s="57" t="str">
        <f t="shared" si="122"/>
        <v>NC</v>
      </c>
      <c r="AA259" s="57" t="str">
        <f t="shared" si="125"/>
        <v>NC</v>
      </c>
      <c r="AB259" s="57" t="str">
        <f t="shared" si="126"/>
        <v>NC</v>
      </c>
      <c r="AC259" s="57" t="str">
        <f t="shared" si="127"/>
        <v>NC</v>
      </c>
      <c r="AD259" s="57" t="str">
        <f t="shared" si="128"/>
        <v>NC</v>
      </c>
      <c r="AE259" s="57" t="str">
        <f t="shared" si="129"/>
        <v>NC</v>
      </c>
      <c r="AG259" s="123" t="str">
        <f t="shared" si="130"/>
        <v>NC</v>
      </c>
      <c r="AH259" s="123" t="str">
        <f t="shared" si="131"/>
        <v>NC</v>
      </c>
      <c r="AI259" s="123" t="str">
        <f t="shared" si="132"/>
        <v>NC</v>
      </c>
      <c r="AJ259" s="123" t="str">
        <f t="shared" si="133"/>
        <v>NC</v>
      </c>
      <c r="AK259" s="123" t="str">
        <f t="shared" si="134"/>
        <v>NC</v>
      </c>
      <c r="AL259" s="123" t="str">
        <f t="shared" si="135"/>
        <v>NC</v>
      </c>
      <c r="AM259" s="123" t="str">
        <f t="shared" si="136"/>
        <v>NC</v>
      </c>
      <c r="AO259" s="151" t="e">
        <f t="shared" si="123"/>
        <v>#DIV/0!</v>
      </c>
      <c r="AR259" s="141" t="s">
        <v>643</v>
      </c>
      <c r="AS259" s="141" t="s">
        <v>643</v>
      </c>
      <c r="AU259" s="142" t="s">
        <v>1330</v>
      </c>
      <c r="AV259" s="143" t="s">
        <v>1331</v>
      </c>
      <c r="AW259" s="143" t="s">
        <v>1332</v>
      </c>
    </row>
    <row r="260" spans="1:49" s="124" customFormat="1" ht="14.4" customHeight="1" x14ac:dyDescent="0.3">
      <c r="A260" s="116"/>
      <c r="B260" s="116"/>
      <c r="C260" s="117"/>
      <c r="D260" s="116"/>
      <c r="E260" s="116"/>
      <c r="F260" s="117"/>
      <c r="G260" s="120"/>
      <c r="H260" s="120"/>
      <c r="I260" s="120"/>
      <c r="J260" s="120" t="s">
        <v>30</v>
      </c>
      <c r="K260" s="134"/>
      <c r="L260" s="120"/>
      <c r="M260" s="132"/>
      <c r="N260" s="158">
        <v>43952</v>
      </c>
      <c r="O260" s="116"/>
      <c r="P260" s="135" t="s">
        <v>596</v>
      </c>
      <c r="Q260" s="116"/>
      <c r="R260" s="57" t="s">
        <v>30</v>
      </c>
      <c r="S260" s="57" t="s">
        <v>30</v>
      </c>
      <c r="T260" s="57">
        <v>43853</v>
      </c>
      <c r="U260" s="34" t="s">
        <v>30</v>
      </c>
      <c r="V260" s="57" t="s">
        <v>30</v>
      </c>
      <c r="W260" s="57" t="s">
        <v>30</v>
      </c>
      <c r="X260" s="34" t="s">
        <v>30</v>
      </c>
      <c r="Y260" s="137" t="str">
        <f t="shared" si="124"/>
        <v>NC</v>
      </c>
      <c r="Z260" s="57" t="str">
        <f t="shared" si="122"/>
        <v>NC</v>
      </c>
      <c r="AA260" s="57">
        <f t="shared" si="125"/>
        <v>44218</v>
      </c>
      <c r="AB260" s="57" t="str">
        <f t="shared" si="126"/>
        <v>NC</v>
      </c>
      <c r="AC260" s="57" t="str">
        <f t="shared" si="127"/>
        <v>NC</v>
      </c>
      <c r="AD260" s="57" t="str">
        <f t="shared" si="128"/>
        <v>NC</v>
      </c>
      <c r="AE260" s="57" t="str">
        <f t="shared" si="129"/>
        <v>NC</v>
      </c>
      <c r="AF260" s="138"/>
      <c r="AG260" s="123" t="str">
        <f t="shared" si="130"/>
        <v>NC</v>
      </c>
      <c r="AH260" s="123" t="str">
        <f t="shared" si="131"/>
        <v>NC</v>
      </c>
      <c r="AI260" s="123">
        <f t="shared" ca="1" si="132"/>
        <v>-1620</v>
      </c>
      <c r="AJ260" s="123" t="str">
        <f t="shared" si="133"/>
        <v>NC</v>
      </c>
      <c r="AK260" s="123" t="str">
        <f t="shared" si="134"/>
        <v>NC</v>
      </c>
      <c r="AL260" s="123" t="str">
        <f t="shared" si="135"/>
        <v>NC</v>
      </c>
      <c r="AM260" s="123" t="str">
        <f t="shared" si="136"/>
        <v>NC</v>
      </c>
      <c r="AN260" s="138"/>
      <c r="AO260" s="151" t="e">
        <f t="shared" si="123"/>
        <v>#DIV/0!</v>
      </c>
      <c r="AP260" s="138"/>
      <c r="AQ260" s="138"/>
      <c r="AR260" s="141" t="s">
        <v>643</v>
      </c>
      <c r="AS260" s="141" t="s">
        <v>643</v>
      </c>
      <c r="AT260" s="138"/>
      <c r="AU260" s="142" t="s">
        <v>1333</v>
      </c>
      <c r="AV260" s="143" t="s">
        <v>1334</v>
      </c>
      <c r="AW260" s="143" t="s">
        <v>1335</v>
      </c>
    </row>
    <row r="261" spans="1:49" s="124" customFormat="1" ht="14.4" customHeight="1" x14ac:dyDescent="0.3">
      <c r="A261" s="116"/>
      <c r="B261" s="241"/>
      <c r="C261" s="117"/>
      <c r="D261" s="116"/>
      <c r="E261" s="116"/>
      <c r="F261" s="239"/>
      <c r="G261" s="120"/>
      <c r="H261" s="120"/>
      <c r="I261" s="120"/>
      <c r="J261" s="120" t="s">
        <v>30</v>
      </c>
      <c r="K261" s="134"/>
      <c r="L261" s="120"/>
      <c r="M261" s="132"/>
      <c r="N261" s="158">
        <v>43891</v>
      </c>
      <c r="O261" s="116"/>
      <c r="P261" s="135" t="s">
        <v>596</v>
      </c>
      <c r="Q261" s="116"/>
      <c r="R261" s="57" t="s">
        <v>30</v>
      </c>
      <c r="S261" s="57" t="s">
        <v>30</v>
      </c>
      <c r="T261" s="57">
        <v>43670</v>
      </c>
      <c r="U261" s="34" t="s">
        <v>30</v>
      </c>
      <c r="V261" s="57" t="s">
        <v>30</v>
      </c>
      <c r="W261" s="57" t="s">
        <v>30</v>
      </c>
      <c r="X261" s="34" t="s">
        <v>30</v>
      </c>
      <c r="Y261" s="137" t="str">
        <f t="shared" si="124"/>
        <v>NC</v>
      </c>
      <c r="Z261" s="57" t="str">
        <f t="shared" si="122"/>
        <v>NC</v>
      </c>
      <c r="AA261" s="57">
        <f t="shared" si="125"/>
        <v>44035</v>
      </c>
      <c r="AB261" s="57" t="str">
        <f t="shared" si="126"/>
        <v>NC</v>
      </c>
      <c r="AC261" s="57" t="str">
        <f t="shared" si="127"/>
        <v>NC</v>
      </c>
      <c r="AD261" s="57" t="str">
        <f t="shared" si="128"/>
        <v>NC</v>
      </c>
      <c r="AE261" s="57" t="str">
        <f t="shared" si="129"/>
        <v>NC</v>
      </c>
      <c r="AF261" s="138"/>
      <c r="AG261" s="123" t="str">
        <f t="shared" si="130"/>
        <v>NC</v>
      </c>
      <c r="AH261" s="123" t="str">
        <f t="shared" si="131"/>
        <v>NC</v>
      </c>
      <c r="AI261" s="123">
        <f t="shared" ca="1" si="132"/>
        <v>-1803</v>
      </c>
      <c r="AJ261" s="123" t="str">
        <f t="shared" si="133"/>
        <v>NC</v>
      </c>
      <c r="AK261" s="123" t="str">
        <f t="shared" si="134"/>
        <v>NC</v>
      </c>
      <c r="AL261" s="123" t="str">
        <f t="shared" si="135"/>
        <v>NC</v>
      </c>
      <c r="AM261" s="123" t="str">
        <f t="shared" si="136"/>
        <v>NC</v>
      </c>
      <c r="AN261" s="138"/>
      <c r="AO261" s="139" t="e">
        <f t="shared" si="123"/>
        <v>#DIV/0!</v>
      </c>
      <c r="AP261" s="138"/>
      <c r="AQ261" s="138"/>
      <c r="AR261" s="141" t="s">
        <v>643</v>
      </c>
      <c r="AS261" s="141" t="s">
        <v>643</v>
      </c>
      <c r="AT261" s="138"/>
      <c r="AU261" s="142" t="s">
        <v>1336</v>
      </c>
      <c r="AV261" s="143" t="s">
        <v>1334</v>
      </c>
      <c r="AW261" s="143" t="s">
        <v>1337</v>
      </c>
    </row>
    <row r="262" spans="1:49" s="124" customFormat="1" ht="14.4" customHeight="1" x14ac:dyDescent="0.3">
      <c r="A262" s="116"/>
      <c r="B262" s="116"/>
      <c r="C262" s="117"/>
      <c r="D262" s="116"/>
      <c r="E262" s="116"/>
      <c r="F262" s="239"/>
      <c r="G262" s="120"/>
      <c r="H262" s="120"/>
      <c r="I262" s="120"/>
      <c r="J262" s="120" t="s">
        <v>30</v>
      </c>
      <c r="K262" s="134"/>
      <c r="L262" s="120"/>
      <c r="M262" s="132"/>
      <c r="N262" s="157" t="s">
        <v>1022</v>
      </c>
      <c r="O262" s="116"/>
      <c r="P262" s="135" t="s">
        <v>596</v>
      </c>
      <c r="Q262" s="116"/>
      <c r="R262" s="57" t="s">
        <v>30</v>
      </c>
      <c r="S262" s="57" t="s">
        <v>30</v>
      </c>
      <c r="T262" s="57" t="s">
        <v>30</v>
      </c>
      <c r="U262" s="57" t="s">
        <v>30</v>
      </c>
      <c r="V262" s="57" t="s">
        <v>30</v>
      </c>
      <c r="W262" s="57" t="s">
        <v>30</v>
      </c>
      <c r="X262" s="34" t="s">
        <v>30</v>
      </c>
      <c r="Y262" s="137" t="str">
        <f t="shared" si="124"/>
        <v>NC</v>
      </c>
      <c r="Z262" s="57" t="str">
        <f t="shared" si="122"/>
        <v>NC</v>
      </c>
      <c r="AA262" s="57" t="str">
        <f t="shared" si="125"/>
        <v>NC</v>
      </c>
      <c r="AB262" s="57" t="str">
        <f t="shared" si="126"/>
        <v>NC</v>
      </c>
      <c r="AC262" s="57" t="str">
        <f t="shared" si="127"/>
        <v>NC</v>
      </c>
      <c r="AD262" s="57" t="str">
        <f t="shared" si="128"/>
        <v>NC</v>
      </c>
      <c r="AE262" s="57" t="str">
        <f t="shared" si="129"/>
        <v>NC</v>
      </c>
      <c r="AF262" s="138"/>
      <c r="AG262" s="123" t="str">
        <f t="shared" si="130"/>
        <v>NC</v>
      </c>
      <c r="AH262" s="123" t="str">
        <f t="shared" si="131"/>
        <v>NC</v>
      </c>
      <c r="AI262" s="123" t="str">
        <f t="shared" si="132"/>
        <v>NC</v>
      </c>
      <c r="AJ262" s="123" t="str">
        <f t="shared" si="133"/>
        <v>NC</v>
      </c>
      <c r="AK262" s="123" t="str">
        <f t="shared" si="134"/>
        <v>NC</v>
      </c>
      <c r="AL262" s="123" t="str">
        <f t="shared" si="135"/>
        <v>NC</v>
      </c>
      <c r="AM262" s="123" t="str">
        <f t="shared" si="136"/>
        <v>NC</v>
      </c>
      <c r="AN262" s="138"/>
      <c r="AO262" s="230" t="e">
        <f t="shared" si="123"/>
        <v>#DIV/0!</v>
      </c>
      <c r="AP262" s="138"/>
      <c r="AQ262" s="138"/>
      <c r="AR262" s="141" t="s">
        <v>643</v>
      </c>
      <c r="AS262" s="141" t="s">
        <v>643</v>
      </c>
      <c r="AT262" s="138"/>
      <c r="AU262" s="142" t="s">
        <v>1446</v>
      </c>
      <c r="AV262" s="143" t="s">
        <v>588</v>
      </c>
      <c r="AW262" s="143"/>
    </row>
    <row r="263" spans="1:49" s="124" customFormat="1" ht="14.4" customHeight="1" x14ac:dyDescent="0.3">
      <c r="A263" s="116"/>
      <c r="B263" s="116"/>
      <c r="C263" s="117"/>
      <c r="D263" s="116"/>
      <c r="E263" s="116"/>
      <c r="F263" s="117"/>
      <c r="G263" s="120"/>
      <c r="H263" s="120"/>
      <c r="I263" s="120"/>
      <c r="J263" s="120" t="s">
        <v>30</v>
      </c>
      <c r="K263" s="134"/>
      <c r="L263" s="120"/>
      <c r="M263" s="132"/>
      <c r="N263" s="158">
        <v>43952</v>
      </c>
      <c r="O263" s="116"/>
      <c r="P263" s="135" t="s">
        <v>596</v>
      </c>
      <c r="Q263" s="116"/>
      <c r="R263" s="57" t="s">
        <v>30</v>
      </c>
      <c r="S263" s="57" t="s">
        <v>30</v>
      </c>
      <c r="T263" s="57" t="s">
        <v>30</v>
      </c>
      <c r="U263" s="34" t="s">
        <v>30</v>
      </c>
      <c r="V263" s="57" t="s">
        <v>30</v>
      </c>
      <c r="W263" s="57" t="s">
        <v>30</v>
      </c>
      <c r="X263" s="34" t="s">
        <v>30</v>
      </c>
      <c r="Y263" s="137" t="str">
        <f t="shared" si="124"/>
        <v>NC</v>
      </c>
      <c r="Z263" s="57" t="str">
        <f t="shared" ref="Z263:Z294" si="137">IF(S263="NC","NC",IF(S263="","erreur",S263+181))</f>
        <v>NC</v>
      </c>
      <c r="AA263" s="57" t="str">
        <f t="shared" si="125"/>
        <v>NC</v>
      </c>
      <c r="AB263" s="57" t="str">
        <f t="shared" si="126"/>
        <v>NC</v>
      </c>
      <c r="AC263" s="57" t="str">
        <f t="shared" si="127"/>
        <v>NC</v>
      </c>
      <c r="AD263" s="57" t="str">
        <f t="shared" si="128"/>
        <v>NC</v>
      </c>
      <c r="AE263" s="57" t="str">
        <f t="shared" si="129"/>
        <v>NC</v>
      </c>
      <c r="AF263" s="138"/>
      <c r="AG263" s="123" t="str">
        <f t="shared" si="130"/>
        <v>NC</v>
      </c>
      <c r="AH263" s="123" t="str">
        <f t="shared" si="131"/>
        <v>NC</v>
      </c>
      <c r="AI263" s="123" t="str">
        <f t="shared" si="132"/>
        <v>NC</v>
      </c>
      <c r="AJ263" s="123" t="str">
        <f t="shared" si="133"/>
        <v>NC</v>
      </c>
      <c r="AK263" s="123" t="str">
        <f t="shared" si="134"/>
        <v>NC</v>
      </c>
      <c r="AL263" s="123" t="str">
        <f t="shared" si="135"/>
        <v>NC</v>
      </c>
      <c r="AM263" s="123" t="str">
        <f t="shared" si="136"/>
        <v>NC</v>
      </c>
      <c r="AN263" s="138"/>
      <c r="AO263" s="151" t="e">
        <f t="shared" si="123"/>
        <v>#DIV/0!</v>
      </c>
      <c r="AP263" s="138"/>
      <c r="AQ263" s="138"/>
      <c r="AR263" s="141" t="s">
        <v>643</v>
      </c>
      <c r="AS263" s="141" t="s">
        <v>643</v>
      </c>
      <c r="AT263" s="138"/>
      <c r="AU263" s="142" t="s">
        <v>1448</v>
      </c>
      <c r="AV263" s="143" t="s">
        <v>1449</v>
      </c>
      <c r="AW263" s="143" t="s">
        <v>1450</v>
      </c>
    </row>
    <row r="264" spans="1:49" s="124" customFormat="1" ht="14.4" customHeight="1" x14ac:dyDescent="0.3">
      <c r="A264" s="116"/>
      <c r="B264" s="116"/>
      <c r="C264" s="117"/>
      <c r="D264" s="116"/>
      <c r="E264" s="116"/>
      <c r="F264" s="117"/>
      <c r="G264" s="120"/>
      <c r="H264" s="120"/>
      <c r="I264" s="120"/>
      <c r="J264" s="120" t="s">
        <v>30</v>
      </c>
      <c r="K264" s="134"/>
      <c r="L264" s="120"/>
      <c r="M264" s="132"/>
      <c r="N264" s="158">
        <v>44166</v>
      </c>
      <c r="O264" s="116"/>
      <c r="P264" s="135" t="s">
        <v>596</v>
      </c>
      <c r="Q264" s="116"/>
      <c r="R264" s="57" t="s">
        <v>30</v>
      </c>
      <c r="S264" s="57" t="s">
        <v>30</v>
      </c>
      <c r="T264" s="57" t="s">
        <v>30</v>
      </c>
      <c r="U264" s="34" t="s">
        <v>30</v>
      </c>
      <c r="V264" s="57" t="s">
        <v>30</v>
      </c>
      <c r="W264" s="57" t="s">
        <v>30</v>
      </c>
      <c r="X264" s="34" t="s">
        <v>30</v>
      </c>
      <c r="Y264" s="137" t="str">
        <f t="shared" si="124"/>
        <v>NC</v>
      </c>
      <c r="Z264" s="57" t="str">
        <f t="shared" si="137"/>
        <v>NC</v>
      </c>
      <c r="AA264" s="57" t="str">
        <f t="shared" si="125"/>
        <v>NC</v>
      </c>
      <c r="AB264" s="57" t="str">
        <f t="shared" si="126"/>
        <v>NC</v>
      </c>
      <c r="AC264" s="57" t="str">
        <f t="shared" si="127"/>
        <v>NC</v>
      </c>
      <c r="AD264" s="57" t="str">
        <f t="shared" si="128"/>
        <v>NC</v>
      </c>
      <c r="AE264" s="57" t="str">
        <f t="shared" si="129"/>
        <v>NC</v>
      </c>
      <c r="AF264" s="138"/>
      <c r="AG264" s="123" t="str">
        <f t="shared" si="130"/>
        <v>NC</v>
      </c>
      <c r="AH264" s="123" t="str">
        <f t="shared" si="131"/>
        <v>NC</v>
      </c>
      <c r="AI264" s="123" t="str">
        <f t="shared" si="132"/>
        <v>NC</v>
      </c>
      <c r="AJ264" s="123" t="str">
        <f t="shared" si="133"/>
        <v>NC</v>
      </c>
      <c r="AK264" s="123" t="str">
        <f t="shared" si="134"/>
        <v>NC</v>
      </c>
      <c r="AL264" s="123" t="str">
        <f t="shared" si="135"/>
        <v>NC</v>
      </c>
      <c r="AM264" s="123" t="str">
        <f t="shared" si="136"/>
        <v>NC</v>
      </c>
      <c r="AN264" s="138"/>
      <c r="AO264" s="151" t="e">
        <f t="shared" si="123"/>
        <v>#DIV/0!</v>
      </c>
      <c r="AP264" s="138"/>
      <c r="AQ264" s="138"/>
      <c r="AR264" s="141" t="s">
        <v>643</v>
      </c>
      <c r="AS264" s="141" t="s">
        <v>643</v>
      </c>
      <c r="AT264" s="138"/>
      <c r="AU264" s="142"/>
      <c r="AV264" s="143"/>
      <c r="AW264" s="143"/>
    </row>
    <row r="265" spans="1:49" s="124" customFormat="1" ht="14.4" customHeight="1" x14ac:dyDescent="0.3">
      <c r="A265" s="116"/>
      <c r="B265" s="116"/>
      <c r="C265" s="121"/>
      <c r="D265" s="116"/>
      <c r="E265" s="116"/>
      <c r="F265" s="117"/>
      <c r="G265" s="120"/>
      <c r="H265" s="120"/>
      <c r="I265" s="120"/>
      <c r="J265" s="120" t="s">
        <v>30</v>
      </c>
      <c r="K265" s="134"/>
      <c r="L265" s="120"/>
      <c r="M265" s="154">
        <v>45261</v>
      </c>
      <c r="N265" s="162">
        <v>43952</v>
      </c>
      <c r="O265" s="116"/>
      <c r="P265" s="149" t="s">
        <v>596</v>
      </c>
      <c r="Q265" s="136"/>
      <c r="R265" s="57" t="s">
        <v>30</v>
      </c>
      <c r="S265" s="57" t="s">
        <v>30</v>
      </c>
      <c r="T265" s="57" t="s">
        <v>30</v>
      </c>
      <c r="U265" s="34">
        <v>43101</v>
      </c>
      <c r="V265" s="57" t="s">
        <v>30</v>
      </c>
      <c r="W265" s="57" t="s">
        <v>30</v>
      </c>
      <c r="X265" s="34" t="s">
        <v>30</v>
      </c>
      <c r="Y265" s="137" t="str">
        <f t="shared" si="124"/>
        <v>NC</v>
      </c>
      <c r="Z265" s="57" t="str">
        <f t="shared" si="137"/>
        <v>NC</v>
      </c>
      <c r="AA265" s="57" t="str">
        <f t="shared" si="125"/>
        <v>NC</v>
      </c>
      <c r="AB265" s="57">
        <f t="shared" si="126"/>
        <v>46751</v>
      </c>
      <c r="AC265" s="57" t="str">
        <f t="shared" si="127"/>
        <v>NC</v>
      </c>
      <c r="AD265" s="57" t="str">
        <f t="shared" si="128"/>
        <v>NC</v>
      </c>
      <c r="AE265" s="57" t="str">
        <f t="shared" si="129"/>
        <v>NC</v>
      </c>
      <c r="AF265" s="138"/>
      <c r="AG265" s="123" t="str">
        <f t="shared" si="130"/>
        <v>NC</v>
      </c>
      <c r="AH265" s="123" t="str">
        <f t="shared" si="131"/>
        <v>NC</v>
      </c>
      <c r="AI265" s="123" t="str">
        <f t="shared" si="132"/>
        <v>NC</v>
      </c>
      <c r="AJ265" s="123">
        <f t="shared" ca="1" si="133"/>
        <v>913</v>
      </c>
      <c r="AK265" s="123" t="str">
        <f t="shared" si="134"/>
        <v>NC</v>
      </c>
      <c r="AL265" s="123" t="str">
        <f t="shared" si="135"/>
        <v>NC</v>
      </c>
      <c r="AM265" s="123" t="str">
        <f t="shared" si="136"/>
        <v>NC</v>
      </c>
      <c r="AN265" s="138"/>
      <c r="AO265" s="151" t="e">
        <f t="shared" si="123"/>
        <v>#DIV/0!</v>
      </c>
      <c r="AP265" s="138"/>
      <c r="AQ265" s="138"/>
      <c r="AR265" s="141" t="s">
        <v>643</v>
      </c>
      <c r="AS265" s="141" t="s">
        <v>643</v>
      </c>
      <c r="AT265" s="138"/>
      <c r="AU265" s="142" t="s">
        <v>1338</v>
      </c>
      <c r="AV265" s="143" t="s">
        <v>1339</v>
      </c>
      <c r="AW265" s="143" t="s">
        <v>1340</v>
      </c>
    </row>
    <row r="266" spans="1:49" s="124" customFormat="1" ht="14.4" customHeight="1" x14ac:dyDescent="0.3">
      <c r="A266" s="116"/>
      <c r="B266" s="26"/>
      <c r="C266" s="121"/>
      <c r="D266" s="116"/>
      <c r="E266" s="116"/>
      <c r="F266" s="117"/>
      <c r="G266" s="120"/>
      <c r="H266" s="120"/>
      <c r="I266" s="120"/>
      <c r="J266" s="120" t="s">
        <v>30</v>
      </c>
      <c r="K266" s="145"/>
      <c r="L266" s="120"/>
      <c r="M266" s="154"/>
      <c r="N266" s="162">
        <v>43952</v>
      </c>
      <c r="O266" s="116"/>
      <c r="P266" s="149" t="s">
        <v>596</v>
      </c>
      <c r="Q266" s="136"/>
      <c r="R266" s="57" t="s">
        <v>30</v>
      </c>
      <c r="S266" s="57" t="s">
        <v>30</v>
      </c>
      <c r="T266" s="57" t="s">
        <v>30</v>
      </c>
      <c r="U266" s="118" t="s">
        <v>30</v>
      </c>
      <c r="V266" s="57" t="s">
        <v>30</v>
      </c>
      <c r="W266" s="57" t="s">
        <v>30</v>
      </c>
      <c r="X266" s="34" t="s">
        <v>30</v>
      </c>
      <c r="Y266" s="137" t="str">
        <f t="shared" si="124"/>
        <v>NC</v>
      </c>
      <c r="Z266" s="57" t="str">
        <f t="shared" si="137"/>
        <v>NC</v>
      </c>
      <c r="AA266" s="57" t="str">
        <f t="shared" si="125"/>
        <v>NC</v>
      </c>
      <c r="AB266" s="57" t="str">
        <f t="shared" si="126"/>
        <v>NC</v>
      </c>
      <c r="AC266" s="57" t="str">
        <f t="shared" si="127"/>
        <v>NC</v>
      </c>
      <c r="AD266" s="57" t="str">
        <f t="shared" si="128"/>
        <v>NC</v>
      </c>
      <c r="AE266" s="57" t="str">
        <f t="shared" si="129"/>
        <v>NC</v>
      </c>
      <c r="AF266" s="138"/>
      <c r="AG266" s="123" t="str">
        <f t="shared" si="130"/>
        <v>NC</v>
      </c>
      <c r="AH266" s="123" t="str">
        <f t="shared" si="131"/>
        <v>NC</v>
      </c>
      <c r="AI266" s="123" t="str">
        <f t="shared" si="132"/>
        <v>NC</v>
      </c>
      <c r="AJ266" s="123" t="str">
        <f t="shared" si="133"/>
        <v>NC</v>
      </c>
      <c r="AK266" s="123" t="str">
        <f t="shared" si="134"/>
        <v>NC</v>
      </c>
      <c r="AL266" s="123" t="str">
        <f t="shared" si="135"/>
        <v>NC</v>
      </c>
      <c r="AM266" s="123" t="str">
        <f t="shared" si="136"/>
        <v>NC</v>
      </c>
      <c r="AN266" s="138"/>
      <c r="AO266" s="151" t="e">
        <f t="shared" si="123"/>
        <v>#DIV/0!</v>
      </c>
      <c r="AP266" s="138"/>
      <c r="AQ266" s="138"/>
      <c r="AR266" s="141" t="s">
        <v>643</v>
      </c>
      <c r="AS266" s="141" t="s">
        <v>643</v>
      </c>
      <c r="AT266" s="138"/>
      <c r="AU266" s="142" t="s">
        <v>1341</v>
      </c>
      <c r="AV266" s="143" t="s">
        <v>1342</v>
      </c>
      <c r="AW266" s="143">
        <v>867</v>
      </c>
    </row>
    <row r="267" spans="1:49" s="124" customFormat="1" ht="14.4" customHeight="1" x14ac:dyDescent="0.3">
      <c r="A267" s="26"/>
      <c r="B267" s="26"/>
      <c r="C267" s="121"/>
      <c r="D267" s="123"/>
      <c r="E267" s="123"/>
      <c r="F267" s="121"/>
      <c r="G267" s="120"/>
      <c r="H267" s="120"/>
      <c r="I267" s="120"/>
      <c r="J267" s="120" t="s">
        <v>30</v>
      </c>
      <c r="K267" s="145"/>
      <c r="L267" s="146"/>
      <c r="M267" s="154">
        <v>44835</v>
      </c>
      <c r="N267" s="133">
        <v>44136</v>
      </c>
      <c r="O267" s="148"/>
      <c r="P267" s="149" t="s">
        <v>596</v>
      </c>
      <c r="Q267" s="150">
        <v>2365</v>
      </c>
      <c r="R267" s="57" t="s">
        <v>30</v>
      </c>
      <c r="S267" s="57" t="s">
        <v>30</v>
      </c>
      <c r="T267" s="116" t="s">
        <v>30</v>
      </c>
      <c r="U267" s="116" t="s">
        <v>30</v>
      </c>
      <c r="V267" s="57" t="s">
        <v>30</v>
      </c>
      <c r="W267" s="57" t="s">
        <v>30</v>
      </c>
      <c r="X267" s="57" t="s">
        <v>30</v>
      </c>
      <c r="Y267" s="137" t="str">
        <f t="shared" si="124"/>
        <v>NC</v>
      </c>
      <c r="Z267" s="57" t="str">
        <f t="shared" si="137"/>
        <v>NC</v>
      </c>
      <c r="AA267" s="57" t="str">
        <f t="shared" si="125"/>
        <v>NC</v>
      </c>
      <c r="AB267" s="57" t="str">
        <f t="shared" si="126"/>
        <v>NC</v>
      </c>
      <c r="AC267" s="57" t="str">
        <f t="shared" si="127"/>
        <v>NC</v>
      </c>
      <c r="AD267" s="57" t="str">
        <f t="shared" si="128"/>
        <v>NC</v>
      </c>
      <c r="AE267" s="57" t="str">
        <f t="shared" si="129"/>
        <v>NC</v>
      </c>
      <c r="AG267" s="123" t="str">
        <f t="shared" si="130"/>
        <v>NC</v>
      </c>
      <c r="AH267" s="123" t="str">
        <f t="shared" si="131"/>
        <v>NC</v>
      </c>
      <c r="AI267" s="123" t="str">
        <f t="shared" si="132"/>
        <v>NC</v>
      </c>
      <c r="AJ267" s="123" t="str">
        <f t="shared" si="133"/>
        <v>NC</v>
      </c>
      <c r="AK267" s="123" t="str">
        <f t="shared" si="134"/>
        <v>NC</v>
      </c>
      <c r="AL267" s="123" t="str">
        <f t="shared" si="135"/>
        <v>NC</v>
      </c>
      <c r="AM267" s="123" t="str">
        <f t="shared" si="136"/>
        <v>NC</v>
      </c>
      <c r="AN267" s="138"/>
      <c r="AO267" s="151" t="e">
        <f t="shared" si="123"/>
        <v>#DIV/0!</v>
      </c>
      <c r="AP267" s="152"/>
      <c r="AR267" s="141" t="s">
        <v>643</v>
      </c>
      <c r="AS267" s="141" t="s">
        <v>643</v>
      </c>
      <c r="AU267" s="143" t="s">
        <v>1341</v>
      </c>
      <c r="AV267" s="143" t="s">
        <v>1342</v>
      </c>
      <c r="AW267" s="143">
        <v>867</v>
      </c>
    </row>
    <row r="268" spans="1:49" s="124" customFormat="1" ht="14.4" customHeight="1" x14ac:dyDescent="0.3">
      <c r="A268" s="26"/>
      <c r="B268" s="26"/>
      <c r="C268" s="121"/>
      <c r="D268" s="123"/>
      <c r="E268" s="123"/>
      <c r="F268" s="121"/>
      <c r="G268" s="120"/>
      <c r="H268" s="120"/>
      <c r="I268" s="120"/>
      <c r="J268" s="120" t="s">
        <v>30</v>
      </c>
      <c r="K268" s="145"/>
      <c r="L268" s="146"/>
      <c r="M268" s="154">
        <v>44470</v>
      </c>
      <c r="N268" s="133">
        <v>43952</v>
      </c>
      <c r="O268" s="148"/>
      <c r="P268" s="149" t="s">
        <v>596</v>
      </c>
      <c r="Q268" s="150">
        <v>3000</v>
      </c>
      <c r="R268" s="57" t="s">
        <v>30</v>
      </c>
      <c r="S268" s="57" t="s">
        <v>30</v>
      </c>
      <c r="T268" s="116" t="s">
        <v>30</v>
      </c>
      <c r="U268" s="118" t="s">
        <v>30</v>
      </c>
      <c r="V268" s="57" t="s">
        <v>30</v>
      </c>
      <c r="W268" s="57" t="s">
        <v>30</v>
      </c>
      <c r="X268" s="34" t="s">
        <v>30</v>
      </c>
      <c r="Y268" s="137" t="str">
        <f t="shared" si="124"/>
        <v>NC</v>
      </c>
      <c r="Z268" s="57" t="str">
        <f t="shared" si="137"/>
        <v>NC</v>
      </c>
      <c r="AA268" s="57" t="str">
        <f t="shared" si="125"/>
        <v>NC</v>
      </c>
      <c r="AB268" s="57" t="str">
        <f t="shared" si="126"/>
        <v>NC</v>
      </c>
      <c r="AC268" s="57" t="str">
        <f t="shared" si="127"/>
        <v>NC</v>
      </c>
      <c r="AD268" s="57" t="str">
        <f t="shared" si="128"/>
        <v>NC</v>
      </c>
      <c r="AE268" s="57" t="str">
        <f t="shared" si="129"/>
        <v>NC</v>
      </c>
      <c r="AG268" s="123" t="str">
        <f t="shared" si="130"/>
        <v>NC</v>
      </c>
      <c r="AH268" s="123" t="str">
        <f t="shared" si="131"/>
        <v>NC</v>
      </c>
      <c r="AI268" s="123" t="str">
        <f t="shared" si="132"/>
        <v>NC</v>
      </c>
      <c r="AJ268" s="123" t="str">
        <f t="shared" si="133"/>
        <v>NC</v>
      </c>
      <c r="AK268" s="123" t="str">
        <f t="shared" si="134"/>
        <v>NC</v>
      </c>
      <c r="AL268" s="123" t="str">
        <f t="shared" si="135"/>
        <v>NC</v>
      </c>
      <c r="AM268" s="123" t="str">
        <f t="shared" si="136"/>
        <v>NC</v>
      </c>
      <c r="AN268" s="138"/>
      <c r="AO268" s="151" t="e">
        <f t="shared" si="123"/>
        <v>#DIV/0!</v>
      </c>
      <c r="AP268" s="152"/>
      <c r="AR268" s="141" t="s">
        <v>643</v>
      </c>
      <c r="AS268" s="141" t="s">
        <v>643</v>
      </c>
      <c r="AU268" s="143" t="s">
        <v>1341</v>
      </c>
      <c r="AV268" s="143" t="s">
        <v>1342</v>
      </c>
      <c r="AW268" s="143">
        <v>867</v>
      </c>
    </row>
    <row r="269" spans="1:49" s="212" customFormat="1" ht="14.4" customHeight="1" x14ac:dyDescent="0.3">
      <c r="A269" s="117"/>
      <c r="B269" s="117"/>
      <c r="C269" s="121"/>
      <c r="D269" s="116"/>
      <c r="E269" s="116"/>
      <c r="F269" s="121"/>
      <c r="G269" s="120"/>
      <c r="H269" s="120"/>
      <c r="I269" s="120"/>
      <c r="J269" s="120" t="s">
        <v>30</v>
      </c>
      <c r="K269" s="134"/>
      <c r="L269" s="131"/>
      <c r="M269" s="154">
        <v>43770</v>
      </c>
      <c r="N269" s="133">
        <v>44166</v>
      </c>
      <c r="O269" s="134"/>
      <c r="P269" s="149" t="s">
        <v>596</v>
      </c>
      <c r="Q269" s="136">
        <v>5726</v>
      </c>
      <c r="R269" s="57" t="s">
        <v>30</v>
      </c>
      <c r="S269" s="57" t="s">
        <v>30</v>
      </c>
      <c r="T269" s="57">
        <v>43735</v>
      </c>
      <c r="U269" s="118" t="s">
        <v>30</v>
      </c>
      <c r="V269" s="57" t="s">
        <v>30</v>
      </c>
      <c r="W269" s="57" t="s">
        <v>30</v>
      </c>
      <c r="X269" s="34" t="s">
        <v>30</v>
      </c>
      <c r="Y269" s="137" t="str">
        <f t="shared" si="124"/>
        <v>NC</v>
      </c>
      <c r="Z269" s="57" t="str">
        <f t="shared" si="137"/>
        <v>NC</v>
      </c>
      <c r="AA269" s="57">
        <f t="shared" si="125"/>
        <v>44100</v>
      </c>
      <c r="AB269" s="57" t="str">
        <f t="shared" si="126"/>
        <v>NC</v>
      </c>
      <c r="AC269" s="57" t="str">
        <f t="shared" si="127"/>
        <v>NC</v>
      </c>
      <c r="AD269" s="57" t="str">
        <f t="shared" si="128"/>
        <v>NC</v>
      </c>
      <c r="AE269" s="57" t="str">
        <f t="shared" si="129"/>
        <v>NC</v>
      </c>
      <c r="AF269" s="124"/>
      <c r="AG269" s="123" t="str">
        <f t="shared" si="130"/>
        <v>NC</v>
      </c>
      <c r="AH269" s="123" t="str">
        <f t="shared" si="131"/>
        <v>NC</v>
      </c>
      <c r="AI269" s="123">
        <f t="shared" ca="1" si="132"/>
        <v>-1738</v>
      </c>
      <c r="AJ269" s="123" t="str">
        <f t="shared" si="133"/>
        <v>NC</v>
      </c>
      <c r="AK269" s="123" t="str">
        <f t="shared" si="134"/>
        <v>NC</v>
      </c>
      <c r="AL269" s="123" t="str">
        <f t="shared" si="135"/>
        <v>NC</v>
      </c>
      <c r="AM269" s="123" t="str">
        <f t="shared" si="136"/>
        <v>NC</v>
      </c>
      <c r="AN269" s="138"/>
      <c r="AO269" s="151" t="e">
        <f t="shared" si="123"/>
        <v>#DIV/0!</v>
      </c>
      <c r="AP269" s="140"/>
      <c r="AQ269" s="124"/>
      <c r="AR269" s="141" t="s">
        <v>643</v>
      </c>
      <c r="AS269" s="141" t="s">
        <v>643</v>
      </c>
      <c r="AT269" s="124"/>
      <c r="AU269" s="143" t="s">
        <v>1343</v>
      </c>
      <c r="AV269" s="143" t="s">
        <v>1344</v>
      </c>
      <c r="AW269" s="143" t="s">
        <v>1345</v>
      </c>
    </row>
    <row r="270" spans="1:49" s="138" customFormat="1" ht="14.4" customHeight="1" x14ac:dyDescent="0.3">
      <c r="A270" s="121"/>
      <c r="B270" s="117"/>
      <c r="C270" s="121"/>
      <c r="D270" s="123"/>
      <c r="E270" s="123"/>
      <c r="F270" s="121"/>
      <c r="G270" s="120"/>
      <c r="H270" s="120"/>
      <c r="I270" s="120"/>
      <c r="J270" s="120" t="s">
        <v>30</v>
      </c>
      <c r="K270" s="145"/>
      <c r="L270" s="146"/>
      <c r="M270" s="154"/>
      <c r="N270" s="133"/>
      <c r="O270" s="148"/>
      <c r="P270" s="149" t="s">
        <v>596</v>
      </c>
      <c r="Q270" s="150"/>
      <c r="R270" s="57" t="s">
        <v>30</v>
      </c>
      <c r="S270" s="57" t="s">
        <v>30</v>
      </c>
      <c r="T270" s="116" t="s">
        <v>30</v>
      </c>
      <c r="U270" s="118" t="s">
        <v>30</v>
      </c>
      <c r="V270" s="57" t="s">
        <v>30</v>
      </c>
      <c r="W270" s="57" t="s">
        <v>30</v>
      </c>
      <c r="X270" s="34" t="s">
        <v>30</v>
      </c>
      <c r="Y270" s="137" t="str">
        <f t="shared" si="124"/>
        <v>NC</v>
      </c>
      <c r="Z270" s="57" t="str">
        <f t="shared" si="137"/>
        <v>NC</v>
      </c>
      <c r="AA270" s="57" t="str">
        <f t="shared" si="125"/>
        <v>NC</v>
      </c>
      <c r="AB270" s="57" t="str">
        <f t="shared" si="126"/>
        <v>NC</v>
      </c>
      <c r="AC270" s="57" t="str">
        <f t="shared" si="127"/>
        <v>NC</v>
      </c>
      <c r="AD270" s="57" t="str">
        <f t="shared" si="128"/>
        <v>NC</v>
      </c>
      <c r="AE270" s="57" t="str">
        <f t="shared" si="129"/>
        <v>NC</v>
      </c>
      <c r="AF270" s="124"/>
      <c r="AG270" s="123" t="str">
        <f t="shared" si="130"/>
        <v>NC</v>
      </c>
      <c r="AH270" s="123" t="str">
        <f t="shared" si="131"/>
        <v>NC</v>
      </c>
      <c r="AI270" s="123" t="str">
        <f t="shared" si="132"/>
        <v>NC</v>
      </c>
      <c r="AJ270" s="123" t="str">
        <f t="shared" si="133"/>
        <v>NC</v>
      </c>
      <c r="AK270" s="123" t="str">
        <f t="shared" si="134"/>
        <v>NC</v>
      </c>
      <c r="AL270" s="123" t="str">
        <f t="shared" si="135"/>
        <v>NC</v>
      </c>
      <c r="AM270" s="123" t="str">
        <f t="shared" si="136"/>
        <v>NC</v>
      </c>
      <c r="AO270" s="151" t="e">
        <f t="shared" si="123"/>
        <v>#DIV/0!</v>
      </c>
      <c r="AP270" s="152"/>
      <c r="AQ270" s="124"/>
      <c r="AR270" s="141" t="s">
        <v>643</v>
      </c>
      <c r="AS270" s="141" t="s">
        <v>643</v>
      </c>
      <c r="AT270" s="124"/>
      <c r="AU270" s="143" t="s">
        <v>1277</v>
      </c>
      <c r="AV270" s="143" t="s">
        <v>953</v>
      </c>
      <c r="AW270" s="143" t="s">
        <v>954</v>
      </c>
    </row>
    <row r="271" spans="1:49" s="160" customFormat="1" ht="14.4" customHeight="1" x14ac:dyDescent="0.3">
      <c r="A271" s="121"/>
      <c r="B271" s="117"/>
      <c r="C271" s="121"/>
      <c r="D271" s="123"/>
      <c r="E271" s="123"/>
      <c r="F271" s="121"/>
      <c r="G271" s="120"/>
      <c r="H271" s="120"/>
      <c r="I271" s="120"/>
      <c r="J271" s="120" t="s">
        <v>30</v>
      </c>
      <c r="K271" s="145"/>
      <c r="L271" s="146"/>
      <c r="M271" s="154"/>
      <c r="N271" s="133"/>
      <c r="O271" s="148"/>
      <c r="P271" s="149" t="s">
        <v>596</v>
      </c>
      <c r="Q271" s="150"/>
      <c r="R271" s="57" t="s">
        <v>30</v>
      </c>
      <c r="S271" s="57" t="s">
        <v>30</v>
      </c>
      <c r="T271" s="116" t="s">
        <v>30</v>
      </c>
      <c r="U271" s="118" t="s">
        <v>30</v>
      </c>
      <c r="V271" s="57" t="s">
        <v>30</v>
      </c>
      <c r="W271" s="57" t="s">
        <v>30</v>
      </c>
      <c r="X271" s="34" t="s">
        <v>30</v>
      </c>
      <c r="Y271" s="137" t="str">
        <f t="shared" si="124"/>
        <v>NC</v>
      </c>
      <c r="Z271" s="57" t="str">
        <f t="shared" si="137"/>
        <v>NC</v>
      </c>
      <c r="AA271" s="57" t="str">
        <f t="shared" si="125"/>
        <v>NC</v>
      </c>
      <c r="AB271" s="57" t="str">
        <f t="shared" si="126"/>
        <v>NC</v>
      </c>
      <c r="AC271" s="57" t="str">
        <f t="shared" si="127"/>
        <v>NC</v>
      </c>
      <c r="AD271" s="57" t="str">
        <f t="shared" si="128"/>
        <v>NC</v>
      </c>
      <c r="AE271" s="57" t="str">
        <f t="shared" si="129"/>
        <v>NC</v>
      </c>
      <c r="AF271" s="124"/>
      <c r="AG271" s="123" t="str">
        <f t="shared" si="130"/>
        <v>NC</v>
      </c>
      <c r="AH271" s="123" t="str">
        <f t="shared" si="131"/>
        <v>NC</v>
      </c>
      <c r="AI271" s="123" t="str">
        <f t="shared" si="132"/>
        <v>NC</v>
      </c>
      <c r="AJ271" s="123" t="str">
        <f t="shared" si="133"/>
        <v>NC</v>
      </c>
      <c r="AK271" s="123" t="str">
        <f t="shared" si="134"/>
        <v>NC</v>
      </c>
      <c r="AL271" s="123" t="str">
        <f t="shared" si="135"/>
        <v>NC</v>
      </c>
      <c r="AM271" s="123" t="str">
        <f t="shared" si="136"/>
        <v>NC</v>
      </c>
      <c r="AN271" s="138"/>
      <c r="AO271" s="151" t="e">
        <f t="shared" si="123"/>
        <v>#DIV/0!</v>
      </c>
      <c r="AP271" s="152"/>
      <c r="AQ271" s="124"/>
      <c r="AR271" s="141" t="s">
        <v>643</v>
      </c>
      <c r="AS271" s="141" t="s">
        <v>643</v>
      </c>
      <c r="AT271" s="124"/>
      <c r="AU271" s="143" t="s">
        <v>1277</v>
      </c>
      <c r="AV271" s="143" t="s">
        <v>953</v>
      </c>
      <c r="AW271" s="143" t="s">
        <v>954</v>
      </c>
    </row>
    <row r="272" spans="1:49" s="160" customFormat="1" ht="14.4" customHeight="1" x14ac:dyDescent="0.3">
      <c r="A272" s="121"/>
      <c r="B272" s="117"/>
      <c r="C272" s="121"/>
      <c r="D272" s="123"/>
      <c r="E272" s="123"/>
      <c r="F272" s="121"/>
      <c r="G272" s="120"/>
      <c r="H272" s="120"/>
      <c r="I272" s="120"/>
      <c r="J272" s="120" t="s">
        <v>30</v>
      </c>
      <c r="K272" s="145"/>
      <c r="L272" s="146"/>
      <c r="M272" s="154"/>
      <c r="N272" s="133"/>
      <c r="O272" s="148"/>
      <c r="P272" s="149" t="s">
        <v>596</v>
      </c>
      <c r="Q272" s="150"/>
      <c r="R272" s="57" t="s">
        <v>30</v>
      </c>
      <c r="S272" s="57" t="s">
        <v>30</v>
      </c>
      <c r="T272" s="116" t="s">
        <v>30</v>
      </c>
      <c r="U272" s="118" t="s">
        <v>30</v>
      </c>
      <c r="V272" s="57" t="s">
        <v>30</v>
      </c>
      <c r="W272" s="57" t="s">
        <v>30</v>
      </c>
      <c r="X272" s="34" t="s">
        <v>30</v>
      </c>
      <c r="Y272" s="137" t="str">
        <f t="shared" si="124"/>
        <v>NC</v>
      </c>
      <c r="Z272" s="57" t="str">
        <f t="shared" si="137"/>
        <v>NC</v>
      </c>
      <c r="AA272" s="57" t="str">
        <f t="shared" si="125"/>
        <v>NC</v>
      </c>
      <c r="AB272" s="57" t="str">
        <f t="shared" si="126"/>
        <v>NC</v>
      </c>
      <c r="AC272" s="57" t="str">
        <f t="shared" si="127"/>
        <v>NC</v>
      </c>
      <c r="AD272" s="57" t="str">
        <f t="shared" si="128"/>
        <v>NC</v>
      </c>
      <c r="AE272" s="57" t="str">
        <f t="shared" si="129"/>
        <v>NC</v>
      </c>
      <c r="AF272" s="124"/>
      <c r="AG272" s="123" t="str">
        <f t="shared" si="130"/>
        <v>NC</v>
      </c>
      <c r="AH272" s="123" t="str">
        <f t="shared" si="131"/>
        <v>NC</v>
      </c>
      <c r="AI272" s="123" t="str">
        <f t="shared" si="132"/>
        <v>NC</v>
      </c>
      <c r="AJ272" s="123" t="str">
        <f t="shared" si="133"/>
        <v>NC</v>
      </c>
      <c r="AK272" s="123" t="str">
        <f t="shared" si="134"/>
        <v>NC</v>
      </c>
      <c r="AL272" s="123" t="str">
        <f t="shared" si="135"/>
        <v>NC</v>
      </c>
      <c r="AM272" s="123" t="str">
        <f t="shared" si="136"/>
        <v>NC</v>
      </c>
      <c r="AN272" s="138"/>
      <c r="AO272" s="151" t="e">
        <f t="shared" si="123"/>
        <v>#DIV/0!</v>
      </c>
      <c r="AP272" s="152"/>
      <c r="AQ272" s="124"/>
      <c r="AR272" s="141" t="s">
        <v>643</v>
      </c>
      <c r="AS272" s="141" t="s">
        <v>643</v>
      </c>
      <c r="AT272" s="124"/>
      <c r="AU272" s="143"/>
      <c r="AV272" s="143" t="s">
        <v>117</v>
      </c>
      <c r="AW272" s="143"/>
    </row>
    <row r="273" spans="1:49" s="138" customFormat="1" ht="14.4" customHeight="1" x14ac:dyDescent="0.3">
      <c r="A273" s="121"/>
      <c r="B273" s="117"/>
      <c r="C273" s="121"/>
      <c r="D273" s="123"/>
      <c r="E273" s="123"/>
      <c r="F273" s="121"/>
      <c r="G273" s="120"/>
      <c r="H273" s="120"/>
      <c r="I273" s="120"/>
      <c r="J273" s="120" t="s">
        <v>30</v>
      </c>
      <c r="K273" s="145"/>
      <c r="L273" s="146"/>
      <c r="M273" s="154"/>
      <c r="N273" s="133"/>
      <c r="O273" s="148"/>
      <c r="P273" s="149" t="s">
        <v>596</v>
      </c>
      <c r="Q273" s="150"/>
      <c r="R273" s="57" t="s">
        <v>30</v>
      </c>
      <c r="S273" s="57" t="s">
        <v>30</v>
      </c>
      <c r="T273" s="116" t="s">
        <v>30</v>
      </c>
      <c r="U273" s="116" t="s">
        <v>30</v>
      </c>
      <c r="V273" s="57" t="s">
        <v>30</v>
      </c>
      <c r="W273" s="57" t="s">
        <v>30</v>
      </c>
      <c r="X273" s="34" t="s">
        <v>30</v>
      </c>
      <c r="Y273" s="137" t="str">
        <f t="shared" si="124"/>
        <v>NC</v>
      </c>
      <c r="Z273" s="57" t="str">
        <f t="shared" si="137"/>
        <v>NC</v>
      </c>
      <c r="AA273" s="57" t="str">
        <f t="shared" si="125"/>
        <v>NC</v>
      </c>
      <c r="AB273" s="57" t="str">
        <f t="shared" si="126"/>
        <v>NC</v>
      </c>
      <c r="AC273" s="57" t="str">
        <f t="shared" si="127"/>
        <v>NC</v>
      </c>
      <c r="AD273" s="57" t="str">
        <f t="shared" si="128"/>
        <v>NC</v>
      </c>
      <c r="AE273" s="57" t="str">
        <f t="shared" si="129"/>
        <v>NC</v>
      </c>
      <c r="AF273" s="124"/>
      <c r="AG273" s="123" t="str">
        <f t="shared" si="130"/>
        <v>NC</v>
      </c>
      <c r="AH273" s="123" t="str">
        <f t="shared" si="131"/>
        <v>NC</v>
      </c>
      <c r="AI273" s="123" t="str">
        <f t="shared" si="132"/>
        <v>NC</v>
      </c>
      <c r="AJ273" s="123" t="str">
        <f t="shared" si="133"/>
        <v>NC</v>
      </c>
      <c r="AK273" s="123" t="str">
        <f t="shared" si="134"/>
        <v>NC</v>
      </c>
      <c r="AL273" s="123" t="str">
        <f t="shared" si="135"/>
        <v>NC</v>
      </c>
      <c r="AM273" s="123" t="str">
        <f t="shared" si="136"/>
        <v>NC</v>
      </c>
      <c r="AO273" s="151" t="e">
        <f t="shared" si="123"/>
        <v>#DIV/0!</v>
      </c>
      <c r="AP273" s="152"/>
      <c r="AQ273" s="124"/>
      <c r="AR273" s="141" t="s">
        <v>643</v>
      </c>
      <c r="AS273" s="141" t="s">
        <v>643</v>
      </c>
      <c r="AT273" s="124"/>
      <c r="AU273" s="143"/>
      <c r="AV273" s="143"/>
      <c r="AW273" s="143"/>
    </row>
    <row r="274" spans="1:49" s="160" customFormat="1" ht="14.4" customHeight="1" x14ac:dyDescent="0.3">
      <c r="A274" s="121"/>
      <c r="B274" s="117"/>
      <c r="C274" s="121"/>
      <c r="D274" s="123"/>
      <c r="E274" s="123"/>
      <c r="F274" s="121"/>
      <c r="G274" s="120"/>
      <c r="H274" s="120"/>
      <c r="I274" s="120"/>
      <c r="J274" s="120" t="s">
        <v>30</v>
      </c>
      <c r="K274" s="145"/>
      <c r="L274" s="146"/>
      <c r="M274" s="154"/>
      <c r="N274" s="133"/>
      <c r="O274" s="148"/>
      <c r="P274" s="149" t="s">
        <v>596</v>
      </c>
      <c r="Q274" s="150"/>
      <c r="R274" s="57" t="s">
        <v>30</v>
      </c>
      <c r="S274" s="57" t="s">
        <v>30</v>
      </c>
      <c r="T274" s="116" t="s">
        <v>30</v>
      </c>
      <c r="U274" s="118" t="s">
        <v>30</v>
      </c>
      <c r="V274" s="57" t="s">
        <v>30</v>
      </c>
      <c r="W274" s="57" t="s">
        <v>30</v>
      </c>
      <c r="X274" s="34" t="s">
        <v>30</v>
      </c>
      <c r="Y274" s="137" t="str">
        <f t="shared" si="124"/>
        <v>NC</v>
      </c>
      <c r="Z274" s="57" t="str">
        <f t="shared" si="137"/>
        <v>NC</v>
      </c>
      <c r="AA274" s="57" t="str">
        <f t="shared" si="125"/>
        <v>NC</v>
      </c>
      <c r="AB274" s="57" t="str">
        <f t="shared" si="126"/>
        <v>NC</v>
      </c>
      <c r="AC274" s="57" t="str">
        <f t="shared" si="127"/>
        <v>NC</v>
      </c>
      <c r="AD274" s="57" t="str">
        <f t="shared" si="128"/>
        <v>NC</v>
      </c>
      <c r="AE274" s="57" t="str">
        <f t="shared" si="129"/>
        <v>NC</v>
      </c>
      <c r="AF274" s="124"/>
      <c r="AG274" s="123" t="str">
        <f t="shared" si="130"/>
        <v>NC</v>
      </c>
      <c r="AH274" s="123" t="str">
        <f t="shared" si="131"/>
        <v>NC</v>
      </c>
      <c r="AI274" s="123" t="str">
        <f t="shared" si="132"/>
        <v>NC</v>
      </c>
      <c r="AJ274" s="123" t="str">
        <f t="shared" si="133"/>
        <v>NC</v>
      </c>
      <c r="AK274" s="123" t="str">
        <f t="shared" si="134"/>
        <v>NC</v>
      </c>
      <c r="AL274" s="123" t="str">
        <f t="shared" si="135"/>
        <v>NC</v>
      </c>
      <c r="AM274" s="123" t="str">
        <f t="shared" si="136"/>
        <v>NC</v>
      </c>
      <c r="AN274" s="138"/>
      <c r="AO274" s="151" t="e">
        <f t="shared" si="123"/>
        <v>#DIV/0!</v>
      </c>
      <c r="AP274" s="152"/>
      <c r="AQ274" s="124"/>
      <c r="AR274" s="141" t="s">
        <v>643</v>
      </c>
      <c r="AS274" s="141" t="s">
        <v>643</v>
      </c>
      <c r="AT274" s="124"/>
      <c r="AU274" s="143" t="s">
        <v>1346</v>
      </c>
      <c r="AV274" s="143" t="s">
        <v>955</v>
      </c>
      <c r="AW274" s="143" t="s">
        <v>956</v>
      </c>
    </row>
    <row r="275" spans="1:49" s="160" customFormat="1" ht="14.4" customHeight="1" x14ac:dyDescent="0.3">
      <c r="A275" s="121"/>
      <c r="B275" s="117"/>
      <c r="C275" s="121"/>
      <c r="D275" s="123"/>
      <c r="E275" s="123"/>
      <c r="F275" s="121"/>
      <c r="G275" s="120"/>
      <c r="H275" s="120"/>
      <c r="I275" s="120"/>
      <c r="J275" s="120" t="s">
        <v>30</v>
      </c>
      <c r="K275" s="145"/>
      <c r="L275" s="146"/>
      <c r="M275" s="154"/>
      <c r="N275" s="133"/>
      <c r="O275" s="148"/>
      <c r="P275" s="149" t="s">
        <v>596</v>
      </c>
      <c r="Q275" s="150"/>
      <c r="R275" s="57" t="s">
        <v>30</v>
      </c>
      <c r="S275" s="57" t="s">
        <v>30</v>
      </c>
      <c r="T275" s="116" t="s">
        <v>30</v>
      </c>
      <c r="U275" s="118" t="s">
        <v>30</v>
      </c>
      <c r="V275" s="57" t="s">
        <v>30</v>
      </c>
      <c r="W275" s="57" t="s">
        <v>30</v>
      </c>
      <c r="X275" s="34" t="s">
        <v>30</v>
      </c>
      <c r="Y275" s="137" t="str">
        <f t="shared" si="124"/>
        <v>NC</v>
      </c>
      <c r="Z275" s="57" t="str">
        <f t="shared" si="137"/>
        <v>NC</v>
      </c>
      <c r="AA275" s="57" t="str">
        <f t="shared" si="125"/>
        <v>NC</v>
      </c>
      <c r="AB275" s="57" t="str">
        <f t="shared" si="126"/>
        <v>NC</v>
      </c>
      <c r="AC275" s="57" t="str">
        <f t="shared" si="127"/>
        <v>NC</v>
      </c>
      <c r="AD275" s="57" t="str">
        <f t="shared" si="128"/>
        <v>NC</v>
      </c>
      <c r="AE275" s="57" t="str">
        <f t="shared" si="129"/>
        <v>NC</v>
      </c>
      <c r="AF275" s="124"/>
      <c r="AG275" s="123" t="str">
        <f t="shared" si="130"/>
        <v>NC</v>
      </c>
      <c r="AH275" s="123" t="str">
        <f t="shared" si="131"/>
        <v>NC</v>
      </c>
      <c r="AI275" s="123" t="str">
        <f t="shared" si="132"/>
        <v>NC</v>
      </c>
      <c r="AJ275" s="123" t="str">
        <f t="shared" si="133"/>
        <v>NC</v>
      </c>
      <c r="AK275" s="123" t="str">
        <f t="shared" si="134"/>
        <v>NC</v>
      </c>
      <c r="AL275" s="123" t="str">
        <f t="shared" si="135"/>
        <v>NC</v>
      </c>
      <c r="AM275" s="123" t="str">
        <f t="shared" si="136"/>
        <v>NC</v>
      </c>
      <c r="AN275" s="138"/>
      <c r="AO275" s="151" t="e">
        <f t="shared" si="123"/>
        <v>#DIV/0!</v>
      </c>
      <c r="AP275" s="152"/>
      <c r="AQ275" s="124"/>
      <c r="AR275" s="141" t="s">
        <v>643</v>
      </c>
      <c r="AS275" s="141" t="s">
        <v>643</v>
      </c>
      <c r="AT275" s="124"/>
      <c r="AU275" s="143" t="s">
        <v>1346</v>
      </c>
      <c r="AV275" s="143" t="s">
        <v>955</v>
      </c>
      <c r="AW275" s="143" t="s">
        <v>957</v>
      </c>
    </row>
    <row r="276" spans="1:49" s="124" customFormat="1" ht="14.4" customHeight="1" x14ac:dyDescent="0.3">
      <c r="A276" s="117"/>
      <c r="B276" s="117"/>
      <c r="C276" s="121"/>
      <c r="D276" s="116"/>
      <c r="E276" s="116"/>
      <c r="F276" s="121"/>
      <c r="G276" s="120"/>
      <c r="H276" s="120"/>
      <c r="I276" s="120"/>
      <c r="J276" s="120" t="s">
        <v>30</v>
      </c>
      <c r="K276" s="134"/>
      <c r="L276" s="131"/>
      <c r="M276" s="154">
        <v>44136</v>
      </c>
      <c r="N276" s="133">
        <v>44013</v>
      </c>
      <c r="O276" s="134"/>
      <c r="P276" s="149" t="s">
        <v>596</v>
      </c>
      <c r="Q276" s="136"/>
      <c r="R276" s="57" t="s">
        <v>30</v>
      </c>
      <c r="S276" s="57" t="s">
        <v>30</v>
      </c>
      <c r="T276" s="116" t="s">
        <v>30</v>
      </c>
      <c r="U276" s="118" t="s">
        <v>30</v>
      </c>
      <c r="V276" s="57" t="s">
        <v>30</v>
      </c>
      <c r="W276" s="57" t="s">
        <v>30</v>
      </c>
      <c r="X276" s="34" t="s">
        <v>30</v>
      </c>
      <c r="Y276" s="137" t="str">
        <f t="shared" si="124"/>
        <v>NC</v>
      </c>
      <c r="Z276" s="57" t="str">
        <f t="shared" si="137"/>
        <v>NC</v>
      </c>
      <c r="AA276" s="57" t="str">
        <f t="shared" si="125"/>
        <v>NC</v>
      </c>
      <c r="AB276" s="57" t="str">
        <f t="shared" si="126"/>
        <v>NC</v>
      </c>
      <c r="AC276" s="57" t="str">
        <f t="shared" si="127"/>
        <v>NC</v>
      </c>
      <c r="AD276" s="57" t="str">
        <f t="shared" si="128"/>
        <v>NC</v>
      </c>
      <c r="AE276" s="57" t="str">
        <f t="shared" si="129"/>
        <v>NC</v>
      </c>
      <c r="AG276" s="123" t="str">
        <f t="shared" si="130"/>
        <v>NC</v>
      </c>
      <c r="AH276" s="123" t="str">
        <f t="shared" si="131"/>
        <v>NC</v>
      </c>
      <c r="AI276" s="123" t="str">
        <f t="shared" si="132"/>
        <v>NC</v>
      </c>
      <c r="AJ276" s="123" t="str">
        <f t="shared" si="133"/>
        <v>NC</v>
      </c>
      <c r="AK276" s="123" t="str">
        <f t="shared" si="134"/>
        <v>NC</v>
      </c>
      <c r="AL276" s="123" t="str">
        <f t="shared" si="135"/>
        <v>NC</v>
      </c>
      <c r="AM276" s="123" t="str">
        <f t="shared" si="136"/>
        <v>NC</v>
      </c>
      <c r="AN276" s="138"/>
      <c r="AO276" s="151" t="e">
        <f t="shared" si="123"/>
        <v>#DIV/0!</v>
      </c>
      <c r="AP276" s="140"/>
      <c r="AR276" s="141" t="s">
        <v>643</v>
      </c>
      <c r="AS276" s="141" t="s">
        <v>643</v>
      </c>
      <c r="AU276" s="143" t="s">
        <v>1347</v>
      </c>
      <c r="AV276" s="143" t="s">
        <v>958</v>
      </c>
      <c r="AW276" s="143" t="s">
        <v>1348</v>
      </c>
    </row>
    <row r="277" spans="1:49" s="124" customFormat="1" ht="14.4" customHeight="1" x14ac:dyDescent="0.3">
      <c r="A277" s="117"/>
      <c r="B277" s="117"/>
      <c r="C277" s="121"/>
      <c r="D277" s="116"/>
      <c r="E277" s="116"/>
      <c r="F277" s="121"/>
      <c r="G277" s="120"/>
      <c r="H277" s="120"/>
      <c r="I277" s="120"/>
      <c r="J277" s="120" t="s">
        <v>30</v>
      </c>
      <c r="K277" s="134"/>
      <c r="L277" s="131"/>
      <c r="M277" s="154">
        <v>44136</v>
      </c>
      <c r="N277" s="133">
        <v>44013</v>
      </c>
      <c r="O277" s="134"/>
      <c r="P277" s="149" t="s">
        <v>596</v>
      </c>
      <c r="Q277" s="136"/>
      <c r="R277" s="57" t="s">
        <v>30</v>
      </c>
      <c r="S277" s="57" t="s">
        <v>30</v>
      </c>
      <c r="T277" s="116" t="s">
        <v>30</v>
      </c>
      <c r="U277" s="116" t="s">
        <v>30</v>
      </c>
      <c r="V277" s="57" t="s">
        <v>30</v>
      </c>
      <c r="W277" s="57" t="s">
        <v>30</v>
      </c>
      <c r="X277" s="34" t="s">
        <v>30</v>
      </c>
      <c r="Y277" s="137" t="str">
        <f t="shared" si="124"/>
        <v>NC</v>
      </c>
      <c r="Z277" s="57" t="str">
        <f t="shared" si="137"/>
        <v>NC</v>
      </c>
      <c r="AA277" s="57" t="str">
        <f t="shared" si="125"/>
        <v>NC</v>
      </c>
      <c r="AB277" s="57" t="str">
        <f t="shared" si="126"/>
        <v>NC</v>
      </c>
      <c r="AC277" s="57" t="str">
        <f t="shared" si="127"/>
        <v>NC</v>
      </c>
      <c r="AD277" s="57" t="str">
        <f t="shared" si="128"/>
        <v>NC</v>
      </c>
      <c r="AE277" s="57" t="str">
        <f t="shared" si="129"/>
        <v>NC</v>
      </c>
      <c r="AG277" s="123" t="str">
        <f t="shared" si="130"/>
        <v>NC</v>
      </c>
      <c r="AH277" s="123" t="str">
        <f t="shared" si="131"/>
        <v>NC</v>
      </c>
      <c r="AI277" s="123" t="str">
        <f t="shared" si="132"/>
        <v>NC</v>
      </c>
      <c r="AJ277" s="123" t="str">
        <f t="shared" si="133"/>
        <v>NC</v>
      </c>
      <c r="AK277" s="123" t="str">
        <f t="shared" si="134"/>
        <v>NC</v>
      </c>
      <c r="AL277" s="123" t="str">
        <f t="shared" si="135"/>
        <v>NC</v>
      </c>
      <c r="AM277" s="123" t="str">
        <f t="shared" si="136"/>
        <v>NC</v>
      </c>
      <c r="AN277" s="138"/>
      <c r="AO277" s="151" t="e">
        <f t="shared" si="123"/>
        <v>#DIV/0!</v>
      </c>
      <c r="AP277" s="140"/>
      <c r="AR277" s="141" t="s">
        <v>643</v>
      </c>
      <c r="AS277" s="141" t="s">
        <v>643</v>
      </c>
      <c r="AU277" s="143" t="s">
        <v>1347</v>
      </c>
      <c r="AV277" s="143" t="s">
        <v>1349</v>
      </c>
      <c r="AW277" s="143" t="s">
        <v>1350</v>
      </c>
    </row>
    <row r="278" spans="1:49" s="124" customFormat="1" ht="14.4" customHeight="1" x14ac:dyDescent="0.3">
      <c r="A278" s="117"/>
      <c r="B278" s="117"/>
      <c r="C278" s="121"/>
      <c r="D278" s="116"/>
      <c r="E278" s="116"/>
      <c r="F278" s="121"/>
      <c r="G278" s="120"/>
      <c r="H278" s="120"/>
      <c r="I278" s="120"/>
      <c r="J278" s="120" t="s">
        <v>30</v>
      </c>
      <c r="K278" s="134"/>
      <c r="L278" s="131"/>
      <c r="M278" s="154"/>
      <c r="N278" s="133">
        <v>43952</v>
      </c>
      <c r="O278" s="134"/>
      <c r="P278" s="149" t="s">
        <v>596</v>
      </c>
      <c r="Q278" s="136"/>
      <c r="R278" s="57" t="s">
        <v>30</v>
      </c>
      <c r="S278" s="57" t="s">
        <v>30</v>
      </c>
      <c r="T278" s="57" t="s">
        <v>30</v>
      </c>
      <c r="U278" s="34" t="s">
        <v>30</v>
      </c>
      <c r="V278" s="57" t="s">
        <v>30</v>
      </c>
      <c r="W278" s="57" t="s">
        <v>30</v>
      </c>
      <c r="X278" s="34" t="s">
        <v>30</v>
      </c>
      <c r="Y278" s="137" t="str">
        <f t="shared" si="124"/>
        <v>NC</v>
      </c>
      <c r="Z278" s="57" t="str">
        <f t="shared" si="137"/>
        <v>NC</v>
      </c>
      <c r="AA278" s="57" t="str">
        <f t="shared" si="125"/>
        <v>NC</v>
      </c>
      <c r="AB278" s="57" t="str">
        <f t="shared" si="126"/>
        <v>NC</v>
      </c>
      <c r="AC278" s="57" t="str">
        <f t="shared" si="127"/>
        <v>NC</v>
      </c>
      <c r="AD278" s="57" t="str">
        <f t="shared" si="128"/>
        <v>NC</v>
      </c>
      <c r="AE278" s="57" t="str">
        <f t="shared" si="129"/>
        <v>NC</v>
      </c>
      <c r="AG278" s="123" t="str">
        <f t="shared" si="130"/>
        <v>NC</v>
      </c>
      <c r="AH278" s="123" t="str">
        <f t="shared" si="131"/>
        <v>NC</v>
      </c>
      <c r="AI278" s="123" t="str">
        <f t="shared" si="132"/>
        <v>NC</v>
      </c>
      <c r="AJ278" s="123" t="str">
        <f t="shared" si="133"/>
        <v>NC</v>
      </c>
      <c r="AK278" s="123" t="str">
        <f t="shared" si="134"/>
        <v>NC</v>
      </c>
      <c r="AL278" s="123" t="str">
        <f t="shared" si="135"/>
        <v>NC</v>
      </c>
      <c r="AM278" s="123" t="str">
        <f t="shared" si="136"/>
        <v>NC</v>
      </c>
      <c r="AN278" s="138"/>
      <c r="AO278" s="151" t="e">
        <f t="shared" ref="AO278:AO309" si="138">K278*($AO$3-L278)/$K$4</f>
        <v>#DIV/0!</v>
      </c>
      <c r="AP278" s="140"/>
      <c r="AR278" s="141" t="s">
        <v>643</v>
      </c>
      <c r="AS278" s="141" t="s">
        <v>643</v>
      </c>
      <c r="AU278" s="143" t="s">
        <v>1491</v>
      </c>
      <c r="AV278" s="143" t="s">
        <v>1492</v>
      </c>
      <c r="AW278" s="143"/>
    </row>
    <row r="279" spans="1:49" s="124" customFormat="1" ht="14.4" customHeight="1" x14ac:dyDescent="0.3">
      <c r="A279" s="121"/>
      <c r="B279" s="117"/>
      <c r="C279" s="121"/>
      <c r="D279" s="123"/>
      <c r="E279" s="123"/>
      <c r="F279" s="121"/>
      <c r="G279" s="120"/>
      <c r="H279" s="120"/>
      <c r="I279" s="120"/>
      <c r="J279" s="120" t="s">
        <v>30</v>
      </c>
      <c r="K279" s="145"/>
      <c r="L279" s="146"/>
      <c r="M279" s="154">
        <v>44835</v>
      </c>
      <c r="N279" s="133">
        <v>44044</v>
      </c>
      <c r="O279" s="148"/>
      <c r="P279" s="149" t="s">
        <v>596</v>
      </c>
      <c r="Q279" s="150">
        <v>6536</v>
      </c>
      <c r="R279" s="57" t="s">
        <v>30</v>
      </c>
      <c r="S279" s="57" t="s">
        <v>30</v>
      </c>
      <c r="T279" s="116" t="s">
        <v>30</v>
      </c>
      <c r="U279" s="118" t="s">
        <v>30</v>
      </c>
      <c r="V279" s="57" t="s">
        <v>30</v>
      </c>
      <c r="W279" s="57" t="s">
        <v>30</v>
      </c>
      <c r="X279" s="34" t="s">
        <v>30</v>
      </c>
      <c r="Y279" s="137" t="str">
        <f t="shared" si="124"/>
        <v>NC</v>
      </c>
      <c r="Z279" s="57" t="str">
        <f t="shared" si="137"/>
        <v>NC</v>
      </c>
      <c r="AA279" s="57" t="str">
        <f t="shared" si="125"/>
        <v>NC</v>
      </c>
      <c r="AB279" s="57" t="str">
        <f t="shared" si="126"/>
        <v>NC</v>
      </c>
      <c r="AC279" s="57" t="str">
        <f t="shared" si="127"/>
        <v>NC</v>
      </c>
      <c r="AD279" s="57" t="str">
        <f t="shared" si="128"/>
        <v>NC</v>
      </c>
      <c r="AE279" s="57" t="str">
        <f t="shared" si="129"/>
        <v>NC</v>
      </c>
      <c r="AG279" s="123" t="str">
        <f t="shared" si="130"/>
        <v>NC</v>
      </c>
      <c r="AH279" s="123" t="str">
        <f t="shared" si="131"/>
        <v>NC</v>
      </c>
      <c r="AI279" s="123" t="str">
        <f t="shared" si="132"/>
        <v>NC</v>
      </c>
      <c r="AJ279" s="123" t="str">
        <f t="shared" si="133"/>
        <v>NC</v>
      </c>
      <c r="AK279" s="123" t="str">
        <f t="shared" si="134"/>
        <v>NC</v>
      </c>
      <c r="AL279" s="123" t="str">
        <f t="shared" si="135"/>
        <v>NC</v>
      </c>
      <c r="AM279" s="123" t="str">
        <f t="shared" si="136"/>
        <v>NC</v>
      </c>
      <c r="AN279" s="138"/>
      <c r="AO279" s="151" t="e">
        <f t="shared" si="138"/>
        <v>#DIV/0!</v>
      </c>
      <c r="AP279" s="152"/>
      <c r="AR279" s="141" t="s">
        <v>643</v>
      </c>
      <c r="AS279" s="141" t="s">
        <v>643</v>
      </c>
      <c r="AU279" s="143" t="s">
        <v>1169</v>
      </c>
      <c r="AV279" s="143" t="s">
        <v>1351</v>
      </c>
      <c r="AW279" s="143" t="s">
        <v>1469</v>
      </c>
    </row>
    <row r="280" spans="1:49" s="124" customFormat="1" ht="14.4" customHeight="1" x14ac:dyDescent="0.3">
      <c r="A280" s="121"/>
      <c r="B280" s="117"/>
      <c r="C280" s="121"/>
      <c r="D280" s="123"/>
      <c r="E280" s="123"/>
      <c r="F280" s="121"/>
      <c r="G280" s="120"/>
      <c r="H280" s="120"/>
      <c r="I280" s="120"/>
      <c r="J280" s="120" t="s">
        <v>30</v>
      </c>
      <c r="K280" s="145"/>
      <c r="L280" s="146"/>
      <c r="M280" s="154">
        <v>45200</v>
      </c>
      <c r="N280" s="133">
        <v>43952</v>
      </c>
      <c r="O280" s="148"/>
      <c r="P280" s="149" t="s">
        <v>596</v>
      </c>
      <c r="Q280" s="150">
        <v>4935</v>
      </c>
      <c r="R280" s="57" t="s">
        <v>30</v>
      </c>
      <c r="S280" s="57" t="s">
        <v>30</v>
      </c>
      <c r="T280" s="116" t="s">
        <v>30</v>
      </c>
      <c r="U280" s="118" t="s">
        <v>30</v>
      </c>
      <c r="V280" s="57" t="s">
        <v>30</v>
      </c>
      <c r="W280" s="57" t="s">
        <v>30</v>
      </c>
      <c r="X280" s="34" t="s">
        <v>30</v>
      </c>
      <c r="Y280" s="137" t="str">
        <f t="shared" si="124"/>
        <v>NC</v>
      </c>
      <c r="Z280" s="57" t="str">
        <f t="shared" si="137"/>
        <v>NC</v>
      </c>
      <c r="AA280" s="57" t="str">
        <f t="shared" si="125"/>
        <v>NC</v>
      </c>
      <c r="AB280" s="57" t="str">
        <f t="shared" si="126"/>
        <v>NC</v>
      </c>
      <c r="AC280" s="57" t="str">
        <f t="shared" si="127"/>
        <v>NC</v>
      </c>
      <c r="AD280" s="57" t="str">
        <f t="shared" si="128"/>
        <v>NC</v>
      </c>
      <c r="AE280" s="57" t="str">
        <f t="shared" si="129"/>
        <v>NC</v>
      </c>
      <c r="AG280" s="123" t="str">
        <f t="shared" si="130"/>
        <v>NC</v>
      </c>
      <c r="AH280" s="123" t="str">
        <f t="shared" si="131"/>
        <v>NC</v>
      </c>
      <c r="AI280" s="123" t="str">
        <f t="shared" si="132"/>
        <v>NC</v>
      </c>
      <c r="AJ280" s="123" t="str">
        <f t="shared" si="133"/>
        <v>NC</v>
      </c>
      <c r="AK280" s="123" t="str">
        <f t="shared" si="134"/>
        <v>NC</v>
      </c>
      <c r="AL280" s="123" t="str">
        <f t="shared" si="135"/>
        <v>NC</v>
      </c>
      <c r="AM280" s="123" t="str">
        <f t="shared" si="136"/>
        <v>NC</v>
      </c>
      <c r="AN280" s="138"/>
      <c r="AO280" s="151" t="e">
        <f t="shared" si="138"/>
        <v>#DIV/0!</v>
      </c>
      <c r="AP280" s="152"/>
      <c r="AR280" s="141" t="s">
        <v>643</v>
      </c>
      <c r="AS280" s="141" t="s">
        <v>643</v>
      </c>
      <c r="AT280" s="212"/>
      <c r="AU280" s="143" t="s">
        <v>1169</v>
      </c>
      <c r="AV280" s="143" t="s">
        <v>1352</v>
      </c>
      <c r="AW280" s="143" t="s">
        <v>1470</v>
      </c>
    </row>
    <row r="281" spans="1:49" s="124" customFormat="1" ht="14.4" customHeight="1" x14ac:dyDescent="0.3">
      <c r="A281" s="116"/>
      <c r="B281" s="117"/>
      <c r="C281" s="121"/>
      <c r="D281" s="116"/>
      <c r="E281" s="116"/>
      <c r="F281" s="117"/>
      <c r="G281" s="120"/>
      <c r="H281" s="120"/>
      <c r="I281" s="120"/>
      <c r="J281" s="120" t="s">
        <v>30</v>
      </c>
      <c r="K281" s="145"/>
      <c r="L281" s="120"/>
      <c r="M281" s="154"/>
      <c r="N281" s="162">
        <v>44075</v>
      </c>
      <c r="O281" s="116"/>
      <c r="P281" s="149" t="s">
        <v>596</v>
      </c>
      <c r="Q281" s="136">
        <v>5925</v>
      </c>
      <c r="R281" s="57" t="s">
        <v>30</v>
      </c>
      <c r="S281" s="57" t="s">
        <v>30</v>
      </c>
      <c r="T281" s="57" t="s">
        <v>30</v>
      </c>
      <c r="U281" s="34" t="s">
        <v>30</v>
      </c>
      <c r="V281" s="57" t="s">
        <v>30</v>
      </c>
      <c r="W281" s="57" t="s">
        <v>30</v>
      </c>
      <c r="X281" s="34" t="s">
        <v>30</v>
      </c>
      <c r="Y281" s="137" t="str">
        <f t="shared" si="124"/>
        <v>NC</v>
      </c>
      <c r="Z281" s="57" t="str">
        <f t="shared" si="137"/>
        <v>NC</v>
      </c>
      <c r="AA281" s="57" t="str">
        <f t="shared" si="125"/>
        <v>NC</v>
      </c>
      <c r="AB281" s="57" t="str">
        <f t="shared" si="126"/>
        <v>NC</v>
      </c>
      <c r="AC281" s="57" t="str">
        <f t="shared" si="127"/>
        <v>NC</v>
      </c>
      <c r="AD281" s="57" t="str">
        <f t="shared" si="128"/>
        <v>NC</v>
      </c>
      <c r="AE281" s="57" t="str">
        <f t="shared" si="129"/>
        <v>NC</v>
      </c>
      <c r="AF281" s="138"/>
      <c r="AG281" s="123" t="str">
        <f t="shared" si="130"/>
        <v>NC</v>
      </c>
      <c r="AH281" s="123" t="str">
        <f t="shared" si="131"/>
        <v>NC</v>
      </c>
      <c r="AI281" s="123" t="str">
        <f t="shared" si="132"/>
        <v>NC</v>
      </c>
      <c r="AJ281" s="123" t="str">
        <f t="shared" si="133"/>
        <v>NC</v>
      </c>
      <c r="AK281" s="123" t="str">
        <f t="shared" si="134"/>
        <v>NC</v>
      </c>
      <c r="AL281" s="123" t="str">
        <f t="shared" si="135"/>
        <v>NC</v>
      </c>
      <c r="AM281" s="123" t="str">
        <f t="shared" si="136"/>
        <v>NC</v>
      </c>
      <c r="AN281" s="138"/>
      <c r="AO281" s="151" t="e">
        <f t="shared" si="138"/>
        <v>#DIV/0!</v>
      </c>
      <c r="AP281" s="138"/>
      <c r="AQ281" s="138"/>
      <c r="AR281" s="141" t="s">
        <v>643</v>
      </c>
      <c r="AS281" s="141" t="s">
        <v>643</v>
      </c>
      <c r="AT281" s="138"/>
      <c r="AU281" s="143" t="s">
        <v>1169</v>
      </c>
      <c r="AV281" s="143" t="s">
        <v>1351</v>
      </c>
      <c r="AW281" s="143" t="s">
        <v>1469</v>
      </c>
    </row>
    <row r="282" spans="1:49" s="124" customFormat="1" ht="14.4" customHeight="1" x14ac:dyDescent="0.3">
      <c r="A282" s="121"/>
      <c r="B282" s="117"/>
      <c r="C282" s="121"/>
      <c r="D282" s="123"/>
      <c r="E282" s="123"/>
      <c r="F282" s="121"/>
      <c r="G282" s="120"/>
      <c r="H282" s="120"/>
      <c r="I282" s="120"/>
      <c r="J282" s="120" t="s">
        <v>30</v>
      </c>
      <c r="K282" s="145"/>
      <c r="L282" s="146"/>
      <c r="M282" s="154">
        <v>45200</v>
      </c>
      <c r="N282" s="133">
        <v>43983</v>
      </c>
      <c r="O282" s="148"/>
      <c r="P282" s="149" t="s">
        <v>596</v>
      </c>
      <c r="Q282" s="150">
        <v>5610</v>
      </c>
      <c r="R282" s="57" t="s">
        <v>30</v>
      </c>
      <c r="S282" s="57" t="s">
        <v>30</v>
      </c>
      <c r="T282" s="116" t="s">
        <v>30</v>
      </c>
      <c r="U282" s="118" t="s">
        <v>30</v>
      </c>
      <c r="V282" s="57" t="s">
        <v>30</v>
      </c>
      <c r="W282" s="57" t="s">
        <v>30</v>
      </c>
      <c r="X282" s="34" t="s">
        <v>30</v>
      </c>
      <c r="Y282" s="137" t="str">
        <f t="shared" si="124"/>
        <v>NC</v>
      </c>
      <c r="Z282" s="57" t="str">
        <f t="shared" si="137"/>
        <v>NC</v>
      </c>
      <c r="AA282" s="57" t="str">
        <f t="shared" si="125"/>
        <v>NC</v>
      </c>
      <c r="AB282" s="57" t="str">
        <f t="shared" si="126"/>
        <v>NC</v>
      </c>
      <c r="AC282" s="57" t="str">
        <f t="shared" si="127"/>
        <v>NC</v>
      </c>
      <c r="AD282" s="57" t="str">
        <f t="shared" si="128"/>
        <v>NC</v>
      </c>
      <c r="AE282" s="57" t="str">
        <f t="shared" si="129"/>
        <v>NC</v>
      </c>
      <c r="AG282" s="123" t="str">
        <f t="shared" si="130"/>
        <v>NC</v>
      </c>
      <c r="AH282" s="123" t="str">
        <f t="shared" si="131"/>
        <v>NC</v>
      </c>
      <c r="AI282" s="123" t="str">
        <f t="shared" si="132"/>
        <v>NC</v>
      </c>
      <c r="AJ282" s="123" t="str">
        <f t="shared" si="133"/>
        <v>NC</v>
      </c>
      <c r="AK282" s="123" t="str">
        <f t="shared" si="134"/>
        <v>NC</v>
      </c>
      <c r="AL282" s="123" t="str">
        <f t="shared" si="135"/>
        <v>NC</v>
      </c>
      <c r="AM282" s="123" t="str">
        <f t="shared" si="136"/>
        <v>NC</v>
      </c>
      <c r="AN282" s="138"/>
      <c r="AO282" s="151" t="e">
        <f t="shared" si="138"/>
        <v>#DIV/0!</v>
      </c>
      <c r="AP282" s="152"/>
      <c r="AR282" s="141" t="s">
        <v>643</v>
      </c>
      <c r="AS282" s="141" t="s">
        <v>643</v>
      </c>
      <c r="AT282" s="160"/>
      <c r="AU282" s="143" t="s">
        <v>1169</v>
      </c>
      <c r="AV282" s="143" t="s">
        <v>1353</v>
      </c>
      <c r="AW282" s="143" t="s">
        <v>1471</v>
      </c>
    </row>
    <row r="283" spans="1:49" s="124" customFormat="1" ht="14.4" customHeight="1" x14ac:dyDescent="0.3">
      <c r="A283" s="117"/>
      <c r="B283" s="117"/>
      <c r="C283" s="121"/>
      <c r="D283" s="116"/>
      <c r="E283" s="116"/>
      <c r="F283" s="121"/>
      <c r="G283" s="120"/>
      <c r="H283" s="120"/>
      <c r="I283" s="120"/>
      <c r="J283" s="120" t="s">
        <v>30</v>
      </c>
      <c r="K283" s="134"/>
      <c r="L283" s="131"/>
      <c r="M283" s="154"/>
      <c r="N283" s="133">
        <v>43952</v>
      </c>
      <c r="O283" s="134"/>
      <c r="P283" s="149" t="s">
        <v>596</v>
      </c>
      <c r="Q283" s="136">
        <v>6231</v>
      </c>
      <c r="R283" s="57" t="s">
        <v>30</v>
      </c>
      <c r="S283" s="57" t="s">
        <v>30</v>
      </c>
      <c r="T283" s="116" t="s">
        <v>30</v>
      </c>
      <c r="U283" s="118" t="s">
        <v>30</v>
      </c>
      <c r="V283" s="57" t="s">
        <v>30</v>
      </c>
      <c r="W283" s="57" t="s">
        <v>30</v>
      </c>
      <c r="X283" s="34" t="s">
        <v>30</v>
      </c>
      <c r="Y283" s="137" t="str">
        <f t="shared" si="124"/>
        <v>NC</v>
      </c>
      <c r="Z283" s="57" t="str">
        <f t="shared" si="137"/>
        <v>NC</v>
      </c>
      <c r="AA283" s="57" t="str">
        <f t="shared" si="125"/>
        <v>NC</v>
      </c>
      <c r="AB283" s="57" t="str">
        <f t="shared" si="126"/>
        <v>NC</v>
      </c>
      <c r="AC283" s="57" t="str">
        <f t="shared" si="127"/>
        <v>NC</v>
      </c>
      <c r="AD283" s="57" t="str">
        <f t="shared" si="128"/>
        <v>NC</v>
      </c>
      <c r="AE283" s="57" t="str">
        <f t="shared" si="129"/>
        <v>NC</v>
      </c>
      <c r="AG283" s="123" t="str">
        <f t="shared" si="130"/>
        <v>NC</v>
      </c>
      <c r="AH283" s="123" t="str">
        <f t="shared" si="131"/>
        <v>NC</v>
      </c>
      <c r="AI283" s="123" t="str">
        <f t="shared" si="132"/>
        <v>NC</v>
      </c>
      <c r="AJ283" s="123" t="str">
        <f t="shared" si="133"/>
        <v>NC</v>
      </c>
      <c r="AK283" s="123" t="str">
        <f t="shared" si="134"/>
        <v>NC</v>
      </c>
      <c r="AL283" s="123" t="str">
        <f t="shared" si="135"/>
        <v>NC</v>
      </c>
      <c r="AM283" s="123" t="str">
        <f t="shared" si="136"/>
        <v>NC</v>
      </c>
      <c r="AN283" s="138"/>
      <c r="AO283" s="151" t="e">
        <f t="shared" si="138"/>
        <v>#DIV/0!</v>
      </c>
      <c r="AP283" s="152"/>
      <c r="AR283" s="141" t="s">
        <v>643</v>
      </c>
      <c r="AS283" s="141" t="s">
        <v>643</v>
      </c>
      <c r="AT283" s="160"/>
      <c r="AU283" s="143" t="s">
        <v>1169</v>
      </c>
      <c r="AV283" s="143" t="s">
        <v>1353</v>
      </c>
      <c r="AW283" s="143" t="s">
        <v>1471</v>
      </c>
    </row>
    <row r="284" spans="1:49" s="138" customFormat="1" ht="14.4" customHeight="1" x14ac:dyDescent="0.3">
      <c r="A284" s="116"/>
      <c r="B284" s="117"/>
      <c r="C284" s="121"/>
      <c r="D284" s="116"/>
      <c r="E284" s="116"/>
      <c r="F284" s="250"/>
      <c r="G284" s="120"/>
      <c r="H284" s="120"/>
      <c r="I284" s="120"/>
      <c r="J284" s="120" t="s">
        <v>30</v>
      </c>
      <c r="K284" s="134"/>
      <c r="L284" s="120"/>
      <c r="M284" s="154"/>
      <c r="N284" s="133">
        <v>44105</v>
      </c>
      <c r="O284" s="116"/>
      <c r="P284" s="149" t="s">
        <v>596</v>
      </c>
      <c r="Q284" s="136">
        <v>4272</v>
      </c>
      <c r="R284" s="57" t="s">
        <v>30</v>
      </c>
      <c r="S284" s="57" t="s">
        <v>30</v>
      </c>
      <c r="T284" s="57" t="s">
        <v>30</v>
      </c>
      <c r="U284" s="34" t="s">
        <v>30</v>
      </c>
      <c r="V284" s="57" t="s">
        <v>30</v>
      </c>
      <c r="W284" s="57" t="s">
        <v>30</v>
      </c>
      <c r="X284" s="34" t="s">
        <v>30</v>
      </c>
      <c r="Y284" s="137" t="str">
        <f t="shared" si="124"/>
        <v>NC</v>
      </c>
      <c r="Z284" s="57" t="str">
        <f t="shared" si="137"/>
        <v>NC</v>
      </c>
      <c r="AA284" s="57" t="str">
        <f t="shared" si="125"/>
        <v>NC</v>
      </c>
      <c r="AB284" s="57" t="str">
        <f t="shared" si="126"/>
        <v>NC</v>
      </c>
      <c r="AC284" s="57" t="str">
        <f t="shared" si="127"/>
        <v>NC</v>
      </c>
      <c r="AD284" s="57" t="str">
        <f t="shared" si="128"/>
        <v>NC</v>
      </c>
      <c r="AE284" s="57" t="str">
        <f t="shared" si="129"/>
        <v>NC</v>
      </c>
      <c r="AG284" s="123" t="str">
        <f t="shared" si="130"/>
        <v>NC</v>
      </c>
      <c r="AH284" s="123" t="str">
        <f t="shared" si="131"/>
        <v>NC</v>
      </c>
      <c r="AI284" s="123" t="str">
        <f t="shared" si="132"/>
        <v>NC</v>
      </c>
      <c r="AJ284" s="123" t="str">
        <f t="shared" si="133"/>
        <v>NC</v>
      </c>
      <c r="AK284" s="123" t="str">
        <f t="shared" si="134"/>
        <v>NC</v>
      </c>
      <c r="AL284" s="123" t="str">
        <f t="shared" si="135"/>
        <v>NC</v>
      </c>
      <c r="AM284" s="123" t="str">
        <f t="shared" si="136"/>
        <v>NC</v>
      </c>
      <c r="AO284" s="151" t="e">
        <f t="shared" si="138"/>
        <v>#DIV/0!</v>
      </c>
      <c r="AR284" s="141" t="s">
        <v>643</v>
      </c>
      <c r="AS284" s="141" t="s">
        <v>643</v>
      </c>
      <c r="AU284" s="143" t="s">
        <v>1169</v>
      </c>
      <c r="AV284" s="143" t="s">
        <v>1353</v>
      </c>
      <c r="AW284" s="143" t="s">
        <v>1471</v>
      </c>
    </row>
    <row r="285" spans="1:49" s="138" customFormat="1" ht="14.4" customHeight="1" x14ac:dyDescent="0.3">
      <c r="A285" s="121"/>
      <c r="B285" s="117"/>
      <c r="C285" s="121"/>
      <c r="D285" s="123"/>
      <c r="E285" s="123"/>
      <c r="F285" s="121"/>
      <c r="G285" s="120"/>
      <c r="H285" s="120"/>
      <c r="I285" s="120"/>
      <c r="J285" s="120" t="s">
        <v>30</v>
      </c>
      <c r="K285" s="145"/>
      <c r="L285" s="146"/>
      <c r="M285" s="154">
        <v>45200</v>
      </c>
      <c r="N285" s="133">
        <v>43952</v>
      </c>
      <c r="O285" s="148"/>
      <c r="P285" s="149" t="s">
        <v>596</v>
      </c>
      <c r="Q285" s="150">
        <v>4840</v>
      </c>
      <c r="R285" s="57" t="s">
        <v>30</v>
      </c>
      <c r="S285" s="57" t="s">
        <v>30</v>
      </c>
      <c r="T285" s="116" t="s">
        <v>30</v>
      </c>
      <c r="U285" s="118" t="s">
        <v>30</v>
      </c>
      <c r="V285" s="57" t="s">
        <v>30</v>
      </c>
      <c r="W285" s="57" t="s">
        <v>30</v>
      </c>
      <c r="X285" s="34" t="s">
        <v>30</v>
      </c>
      <c r="Y285" s="137" t="str">
        <f t="shared" si="124"/>
        <v>NC</v>
      </c>
      <c r="Z285" s="57" t="str">
        <f t="shared" si="137"/>
        <v>NC</v>
      </c>
      <c r="AA285" s="57" t="str">
        <f t="shared" si="125"/>
        <v>NC</v>
      </c>
      <c r="AB285" s="57" t="str">
        <f t="shared" si="126"/>
        <v>NC</v>
      </c>
      <c r="AC285" s="57" t="str">
        <f t="shared" si="127"/>
        <v>NC</v>
      </c>
      <c r="AD285" s="57" t="str">
        <f t="shared" si="128"/>
        <v>NC</v>
      </c>
      <c r="AE285" s="57" t="str">
        <f t="shared" si="129"/>
        <v>NC</v>
      </c>
      <c r="AF285" s="124"/>
      <c r="AG285" s="123" t="str">
        <f t="shared" si="130"/>
        <v>NC</v>
      </c>
      <c r="AH285" s="123" t="str">
        <f t="shared" si="131"/>
        <v>NC</v>
      </c>
      <c r="AI285" s="123" t="str">
        <f t="shared" si="132"/>
        <v>NC</v>
      </c>
      <c r="AJ285" s="123" t="str">
        <f t="shared" si="133"/>
        <v>NC</v>
      </c>
      <c r="AK285" s="123" t="str">
        <f t="shared" si="134"/>
        <v>NC</v>
      </c>
      <c r="AL285" s="123" t="str">
        <f t="shared" si="135"/>
        <v>NC</v>
      </c>
      <c r="AM285" s="123" t="str">
        <f t="shared" si="136"/>
        <v>NC</v>
      </c>
      <c r="AO285" s="151" t="e">
        <f t="shared" si="138"/>
        <v>#DIV/0!</v>
      </c>
      <c r="AP285" s="152"/>
      <c r="AQ285" s="124"/>
      <c r="AR285" s="141" t="s">
        <v>643</v>
      </c>
      <c r="AS285" s="141" t="s">
        <v>643</v>
      </c>
      <c r="AT285" s="160"/>
      <c r="AU285" s="143" t="s">
        <v>1169</v>
      </c>
      <c r="AV285" s="143" t="s">
        <v>1354</v>
      </c>
      <c r="AW285" s="143" t="s">
        <v>1472</v>
      </c>
    </row>
    <row r="286" spans="1:49" s="124" customFormat="1" ht="14.4" customHeight="1" x14ac:dyDescent="0.3">
      <c r="A286" s="117"/>
      <c r="B286" s="117"/>
      <c r="C286" s="121"/>
      <c r="D286" s="116"/>
      <c r="E286" s="116"/>
      <c r="F286" s="121"/>
      <c r="G286" s="120"/>
      <c r="H286" s="120"/>
      <c r="I286" s="120"/>
      <c r="J286" s="120" t="s">
        <v>30</v>
      </c>
      <c r="K286" s="134"/>
      <c r="L286" s="131"/>
      <c r="M286" s="154">
        <v>44866</v>
      </c>
      <c r="N286" s="133">
        <v>44105</v>
      </c>
      <c r="O286" s="134"/>
      <c r="P286" s="149" t="s">
        <v>596</v>
      </c>
      <c r="Q286" s="136">
        <v>2061</v>
      </c>
      <c r="R286" s="57" t="s">
        <v>30</v>
      </c>
      <c r="S286" s="57" t="s">
        <v>30</v>
      </c>
      <c r="T286" s="116" t="s">
        <v>30</v>
      </c>
      <c r="U286" s="118" t="s">
        <v>30</v>
      </c>
      <c r="V286" s="57" t="s">
        <v>30</v>
      </c>
      <c r="W286" s="57" t="s">
        <v>30</v>
      </c>
      <c r="X286" s="34" t="s">
        <v>30</v>
      </c>
      <c r="Y286" s="137" t="str">
        <f t="shared" ref="Y286:Y317" si="139">IF(R286="NC","NC",IF(R286="","erreur",R286+365))</f>
        <v>NC</v>
      </c>
      <c r="Z286" s="57" t="str">
        <f t="shared" si="137"/>
        <v>NC</v>
      </c>
      <c r="AA286" s="57" t="str">
        <f t="shared" ref="AA286:AA317" si="140">IF(T286="NC","NC",IF(T286="","erreur",T286+365))</f>
        <v>NC</v>
      </c>
      <c r="AB286" s="57" t="str">
        <f t="shared" ref="AB286:AB317" si="141">IF(U286="NC","NC",IF(U286="","erreur",U286+3650))</f>
        <v>NC</v>
      </c>
      <c r="AC286" s="57" t="str">
        <f t="shared" ref="AC286:AC317" si="142">IF(V286="NC","NC",IF(V286="","erreur",V286+365))</f>
        <v>NC</v>
      </c>
      <c r="AD286" s="57" t="str">
        <f t="shared" ref="AD286:AD317" si="143">IF(W286="NC","NC",IF(W286="","erreur",W286+365))</f>
        <v>NC</v>
      </c>
      <c r="AE286" s="57" t="str">
        <f t="shared" ref="AE286:AE317" si="144">IF(X286="NC","NC",IF(X286="","erreur",X286+730))</f>
        <v>NC</v>
      </c>
      <c r="AG286" s="123" t="str">
        <f t="shared" ref="AG286:AG317" si="145">IF(Y286="NC","NC",IF(Y286="erreur","erreur",Y286-$F$3))</f>
        <v>NC</v>
      </c>
      <c r="AH286" s="123" t="str">
        <f t="shared" ref="AH286:AH317" si="146">IF(Z286="NC","NC",IF(Z286="erreur","erreur",Z286-$F$3))</f>
        <v>NC</v>
      </c>
      <c r="AI286" s="123" t="str">
        <f t="shared" ref="AI286:AI317" si="147">IF(AA286="NC","NC",IF(AA286="erreur","erreur",AA286-$F$3))</f>
        <v>NC</v>
      </c>
      <c r="AJ286" s="123" t="str">
        <f t="shared" ref="AJ286:AJ317" si="148">IF(AB286="NC","NC",IF(AB286="erreur","erreur",AB286-$F$3))</f>
        <v>NC</v>
      </c>
      <c r="AK286" s="123" t="str">
        <f t="shared" ref="AK286:AK317" si="149">IF(AC286="NC","NC",IF(AC286="erreur","erreur",AC286-$F$3))</f>
        <v>NC</v>
      </c>
      <c r="AL286" s="123" t="str">
        <f t="shared" ref="AL286:AL317" si="150">IF(AD286="NC","NC",IF(AD286="erreur","erreur",AD286-$F$3))</f>
        <v>NC</v>
      </c>
      <c r="AM286" s="123" t="str">
        <f t="shared" ref="AM286:AM317" si="151">IF(AE286="NC","NC",IF(AE286="erreur","erreur",AE286-$F$3))</f>
        <v>NC</v>
      </c>
      <c r="AN286" s="138"/>
      <c r="AO286" s="151" t="e">
        <f t="shared" si="138"/>
        <v>#DIV/0!</v>
      </c>
      <c r="AP286" s="152"/>
      <c r="AR286" s="141" t="s">
        <v>643</v>
      </c>
      <c r="AS286" s="141" t="s">
        <v>643</v>
      </c>
      <c r="AT286" s="160"/>
      <c r="AU286" s="143" t="s">
        <v>1169</v>
      </c>
      <c r="AV286" s="143" t="s">
        <v>1355</v>
      </c>
      <c r="AW286" s="143" t="s">
        <v>1473</v>
      </c>
    </row>
    <row r="287" spans="1:49" s="124" customFormat="1" ht="14.4" customHeight="1" x14ac:dyDescent="0.3">
      <c r="A287" s="121"/>
      <c r="B287" s="117"/>
      <c r="C287" s="121"/>
      <c r="D287" s="123"/>
      <c r="E287" s="123"/>
      <c r="F287" s="121"/>
      <c r="G287" s="120"/>
      <c r="H287" s="120"/>
      <c r="I287" s="120"/>
      <c r="J287" s="120" t="s">
        <v>30</v>
      </c>
      <c r="K287" s="145"/>
      <c r="L287" s="146"/>
      <c r="M287" s="154"/>
      <c r="N287" s="133"/>
      <c r="O287" s="148"/>
      <c r="P287" s="149" t="s">
        <v>596</v>
      </c>
      <c r="Q287" s="150"/>
      <c r="R287" s="57" t="s">
        <v>30</v>
      </c>
      <c r="S287" s="57" t="s">
        <v>30</v>
      </c>
      <c r="T287" s="116" t="s">
        <v>30</v>
      </c>
      <c r="U287" s="118" t="s">
        <v>30</v>
      </c>
      <c r="V287" s="57" t="s">
        <v>30</v>
      </c>
      <c r="W287" s="57" t="s">
        <v>30</v>
      </c>
      <c r="X287" s="34" t="s">
        <v>30</v>
      </c>
      <c r="Y287" s="137" t="str">
        <f t="shared" si="139"/>
        <v>NC</v>
      </c>
      <c r="Z287" s="57" t="str">
        <f t="shared" si="137"/>
        <v>NC</v>
      </c>
      <c r="AA287" s="57" t="str">
        <f t="shared" si="140"/>
        <v>NC</v>
      </c>
      <c r="AB287" s="57" t="str">
        <f t="shared" si="141"/>
        <v>NC</v>
      </c>
      <c r="AC287" s="57" t="str">
        <f t="shared" si="142"/>
        <v>NC</v>
      </c>
      <c r="AD287" s="57" t="str">
        <f t="shared" si="143"/>
        <v>NC</v>
      </c>
      <c r="AE287" s="57" t="str">
        <f t="shared" si="144"/>
        <v>NC</v>
      </c>
      <c r="AG287" s="123" t="str">
        <f t="shared" si="145"/>
        <v>NC</v>
      </c>
      <c r="AH287" s="123" t="str">
        <f t="shared" si="146"/>
        <v>NC</v>
      </c>
      <c r="AI287" s="123" t="str">
        <f t="shared" si="147"/>
        <v>NC</v>
      </c>
      <c r="AJ287" s="123" t="str">
        <f t="shared" si="148"/>
        <v>NC</v>
      </c>
      <c r="AK287" s="123" t="str">
        <f t="shared" si="149"/>
        <v>NC</v>
      </c>
      <c r="AL287" s="123" t="str">
        <f t="shared" si="150"/>
        <v>NC</v>
      </c>
      <c r="AM287" s="123" t="str">
        <f t="shared" si="151"/>
        <v>NC</v>
      </c>
      <c r="AN287" s="138"/>
      <c r="AO287" s="151" t="e">
        <f t="shared" si="138"/>
        <v>#DIV/0!</v>
      </c>
      <c r="AP287" s="152"/>
      <c r="AR287" s="141" t="s">
        <v>643</v>
      </c>
      <c r="AS287" s="141" t="s">
        <v>643</v>
      </c>
      <c r="AU287" s="143" t="s">
        <v>1356</v>
      </c>
      <c r="AV287" s="143" t="s">
        <v>959</v>
      </c>
      <c r="AW287" s="143" t="s">
        <v>960</v>
      </c>
    </row>
    <row r="288" spans="1:49" s="124" customFormat="1" ht="14.4" customHeight="1" x14ac:dyDescent="0.3">
      <c r="A288" s="121"/>
      <c r="B288" s="117"/>
      <c r="C288" s="121"/>
      <c r="D288" s="123"/>
      <c r="E288" s="123"/>
      <c r="F288" s="121"/>
      <c r="G288" s="120"/>
      <c r="H288" s="120"/>
      <c r="I288" s="120"/>
      <c r="J288" s="120" t="s">
        <v>30</v>
      </c>
      <c r="K288" s="145"/>
      <c r="L288" s="146"/>
      <c r="M288" s="154"/>
      <c r="N288" s="133"/>
      <c r="O288" s="148"/>
      <c r="P288" s="149" t="s">
        <v>596</v>
      </c>
      <c r="Q288" s="150"/>
      <c r="R288" s="57" t="s">
        <v>30</v>
      </c>
      <c r="S288" s="57" t="s">
        <v>30</v>
      </c>
      <c r="T288" s="116" t="s">
        <v>30</v>
      </c>
      <c r="U288" s="118" t="s">
        <v>30</v>
      </c>
      <c r="V288" s="57" t="s">
        <v>30</v>
      </c>
      <c r="W288" s="57" t="s">
        <v>30</v>
      </c>
      <c r="X288" s="34" t="s">
        <v>30</v>
      </c>
      <c r="Y288" s="137" t="str">
        <f t="shared" si="139"/>
        <v>NC</v>
      </c>
      <c r="Z288" s="57" t="str">
        <f t="shared" si="137"/>
        <v>NC</v>
      </c>
      <c r="AA288" s="57" t="str">
        <f t="shared" si="140"/>
        <v>NC</v>
      </c>
      <c r="AB288" s="57" t="str">
        <f t="shared" si="141"/>
        <v>NC</v>
      </c>
      <c r="AC288" s="57" t="str">
        <f t="shared" si="142"/>
        <v>NC</v>
      </c>
      <c r="AD288" s="57" t="str">
        <f t="shared" si="143"/>
        <v>NC</v>
      </c>
      <c r="AE288" s="57" t="str">
        <f t="shared" si="144"/>
        <v>NC</v>
      </c>
      <c r="AG288" s="123" t="str">
        <f t="shared" si="145"/>
        <v>NC</v>
      </c>
      <c r="AH288" s="123" t="str">
        <f t="shared" si="146"/>
        <v>NC</v>
      </c>
      <c r="AI288" s="123" t="str">
        <f t="shared" si="147"/>
        <v>NC</v>
      </c>
      <c r="AJ288" s="123" t="str">
        <f t="shared" si="148"/>
        <v>NC</v>
      </c>
      <c r="AK288" s="123" t="str">
        <f t="shared" si="149"/>
        <v>NC</v>
      </c>
      <c r="AL288" s="123" t="str">
        <f t="shared" si="150"/>
        <v>NC</v>
      </c>
      <c r="AM288" s="123" t="str">
        <f t="shared" si="151"/>
        <v>NC</v>
      </c>
      <c r="AN288" s="138"/>
      <c r="AO288" s="151" t="e">
        <f t="shared" si="138"/>
        <v>#DIV/0!</v>
      </c>
      <c r="AP288" s="152"/>
      <c r="AR288" s="141" t="s">
        <v>643</v>
      </c>
      <c r="AS288" s="141" t="s">
        <v>643</v>
      </c>
      <c r="AU288" s="143" t="s">
        <v>1356</v>
      </c>
      <c r="AV288" s="143" t="s">
        <v>959</v>
      </c>
      <c r="AW288" s="143" t="s">
        <v>960</v>
      </c>
    </row>
    <row r="289" spans="1:49" s="124" customFormat="1" ht="14.4" customHeight="1" x14ac:dyDescent="0.3">
      <c r="A289" s="121"/>
      <c r="B289" s="117"/>
      <c r="C289" s="121"/>
      <c r="D289" s="123"/>
      <c r="E289" s="123"/>
      <c r="F289" s="121"/>
      <c r="G289" s="120"/>
      <c r="H289" s="120"/>
      <c r="I289" s="120"/>
      <c r="J289" s="120" t="s">
        <v>30</v>
      </c>
      <c r="K289" s="145"/>
      <c r="L289" s="146"/>
      <c r="M289" s="147" t="s">
        <v>609</v>
      </c>
      <c r="N289" s="133">
        <v>43952</v>
      </c>
      <c r="O289" s="148"/>
      <c r="P289" s="149" t="s">
        <v>596</v>
      </c>
      <c r="Q289" s="150">
        <v>11315</v>
      </c>
      <c r="R289" s="57" t="s">
        <v>30</v>
      </c>
      <c r="S289" s="57" t="s">
        <v>30</v>
      </c>
      <c r="T289" s="116" t="s">
        <v>30</v>
      </c>
      <c r="U289" s="118" t="s">
        <v>30</v>
      </c>
      <c r="V289" s="57" t="s">
        <v>30</v>
      </c>
      <c r="W289" s="57" t="s">
        <v>30</v>
      </c>
      <c r="X289" s="34" t="s">
        <v>30</v>
      </c>
      <c r="Y289" s="137" t="str">
        <f t="shared" si="139"/>
        <v>NC</v>
      </c>
      <c r="Z289" s="57" t="str">
        <f t="shared" si="137"/>
        <v>NC</v>
      </c>
      <c r="AA289" s="57" t="str">
        <f t="shared" si="140"/>
        <v>NC</v>
      </c>
      <c r="AB289" s="57" t="str">
        <f t="shared" si="141"/>
        <v>NC</v>
      </c>
      <c r="AC289" s="57" t="str">
        <f t="shared" si="142"/>
        <v>NC</v>
      </c>
      <c r="AD289" s="57" t="str">
        <f t="shared" si="143"/>
        <v>NC</v>
      </c>
      <c r="AE289" s="57" t="str">
        <f t="shared" si="144"/>
        <v>NC</v>
      </c>
      <c r="AG289" s="123" t="str">
        <f t="shared" si="145"/>
        <v>NC</v>
      </c>
      <c r="AH289" s="123" t="str">
        <f t="shared" si="146"/>
        <v>NC</v>
      </c>
      <c r="AI289" s="123" t="str">
        <f t="shared" si="147"/>
        <v>NC</v>
      </c>
      <c r="AJ289" s="123" t="str">
        <f t="shared" si="148"/>
        <v>NC</v>
      </c>
      <c r="AK289" s="123" t="str">
        <f t="shared" si="149"/>
        <v>NC</v>
      </c>
      <c r="AL289" s="123" t="str">
        <f t="shared" si="150"/>
        <v>NC</v>
      </c>
      <c r="AM289" s="123" t="str">
        <f t="shared" si="151"/>
        <v>NC</v>
      </c>
      <c r="AN289" s="138"/>
      <c r="AO289" s="151" t="e">
        <f t="shared" si="138"/>
        <v>#DIV/0!</v>
      </c>
      <c r="AP289" s="152"/>
      <c r="AR289" s="141" t="s">
        <v>643</v>
      </c>
      <c r="AS289" s="141" t="s">
        <v>643</v>
      </c>
      <c r="AU289" s="143" t="s">
        <v>1169</v>
      </c>
      <c r="AV289" s="143" t="s">
        <v>1357</v>
      </c>
      <c r="AW289" s="143" t="s">
        <v>1358</v>
      </c>
    </row>
    <row r="290" spans="1:49" s="138" customFormat="1" ht="14.4" customHeight="1" x14ac:dyDescent="0.3">
      <c r="A290" s="121"/>
      <c r="B290" s="117"/>
      <c r="C290" s="121"/>
      <c r="D290" s="123"/>
      <c r="E290" s="123"/>
      <c r="F290" s="121"/>
      <c r="G290" s="120"/>
      <c r="H290" s="120"/>
      <c r="I290" s="120"/>
      <c r="J290" s="120" t="s">
        <v>30</v>
      </c>
      <c r="K290" s="145"/>
      <c r="L290" s="146"/>
      <c r="M290" s="154">
        <v>43739</v>
      </c>
      <c r="N290" s="133">
        <v>43983</v>
      </c>
      <c r="O290" s="148"/>
      <c r="P290" s="149" t="s">
        <v>596</v>
      </c>
      <c r="Q290" s="150"/>
      <c r="R290" s="57" t="s">
        <v>30</v>
      </c>
      <c r="S290" s="57" t="s">
        <v>30</v>
      </c>
      <c r="T290" s="116" t="s">
        <v>30</v>
      </c>
      <c r="U290" s="118" t="s">
        <v>30</v>
      </c>
      <c r="V290" s="57" t="s">
        <v>30</v>
      </c>
      <c r="W290" s="57" t="s">
        <v>30</v>
      </c>
      <c r="X290" s="34" t="s">
        <v>30</v>
      </c>
      <c r="Y290" s="137" t="str">
        <f t="shared" si="139"/>
        <v>NC</v>
      </c>
      <c r="Z290" s="57" t="str">
        <f t="shared" si="137"/>
        <v>NC</v>
      </c>
      <c r="AA290" s="57" t="str">
        <f t="shared" si="140"/>
        <v>NC</v>
      </c>
      <c r="AB290" s="57" t="str">
        <f t="shared" si="141"/>
        <v>NC</v>
      </c>
      <c r="AC290" s="57" t="str">
        <f t="shared" si="142"/>
        <v>NC</v>
      </c>
      <c r="AD290" s="57" t="str">
        <f t="shared" si="143"/>
        <v>NC</v>
      </c>
      <c r="AE290" s="57" t="str">
        <f t="shared" si="144"/>
        <v>NC</v>
      </c>
      <c r="AF290" s="124"/>
      <c r="AG290" s="123" t="str">
        <f t="shared" si="145"/>
        <v>NC</v>
      </c>
      <c r="AH290" s="123" t="str">
        <f t="shared" si="146"/>
        <v>NC</v>
      </c>
      <c r="AI290" s="123" t="str">
        <f t="shared" si="147"/>
        <v>NC</v>
      </c>
      <c r="AJ290" s="123" t="str">
        <f t="shared" si="148"/>
        <v>NC</v>
      </c>
      <c r="AK290" s="123" t="str">
        <f t="shared" si="149"/>
        <v>NC</v>
      </c>
      <c r="AL290" s="123" t="str">
        <f t="shared" si="150"/>
        <v>NC</v>
      </c>
      <c r="AM290" s="123" t="str">
        <f t="shared" si="151"/>
        <v>NC</v>
      </c>
      <c r="AO290" s="151" t="e">
        <f t="shared" si="138"/>
        <v>#DIV/0!</v>
      </c>
      <c r="AP290" s="152"/>
      <c r="AQ290" s="124"/>
      <c r="AR290" s="141" t="s">
        <v>643</v>
      </c>
      <c r="AS290" s="141" t="s">
        <v>643</v>
      </c>
      <c r="AT290" s="124"/>
      <c r="AU290" s="143" t="s">
        <v>1359</v>
      </c>
      <c r="AV290" s="143" t="s">
        <v>1360</v>
      </c>
      <c r="AW290" s="143" t="s">
        <v>1361</v>
      </c>
    </row>
    <row r="291" spans="1:49" s="138" customFormat="1" ht="14.4" customHeight="1" x14ac:dyDescent="0.3">
      <c r="A291" s="121"/>
      <c r="B291" s="117"/>
      <c r="C291" s="121"/>
      <c r="D291" s="123"/>
      <c r="E291" s="123"/>
      <c r="F291" s="121"/>
      <c r="G291" s="120"/>
      <c r="H291" s="120"/>
      <c r="I291" s="120"/>
      <c r="J291" s="120" t="s">
        <v>30</v>
      </c>
      <c r="K291" s="145"/>
      <c r="L291" s="146"/>
      <c r="M291" s="154">
        <v>43739</v>
      </c>
      <c r="N291" s="133">
        <v>43983</v>
      </c>
      <c r="O291" s="148"/>
      <c r="P291" s="149" t="s">
        <v>596</v>
      </c>
      <c r="Q291" s="150"/>
      <c r="R291" s="57" t="s">
        <v>30</v>
      </c>
      <c r="S291" s="57" t="s">
        <v>30</v>
      </c>
      <c r="T291" s="116" t="s">
        <v>30</v>
      </c>
      <c r="U291" s="118" t="s">
        <v>30</v>
      </c>
      <c r="V291" s="57" t="s">
        <v>30</v>
      </c>
      <c r="W291" s="57" t="s">
        <v>30</v>
      </c>
      <c r="X291" s="34" t="s">
        <v>30</v>
      </c>
      <c r="Y291" s="137" t="str">
        <f t="shared" si="139"/>
        <v>NC</v>
      </c>
      <c r="Z291" s="57" t="str">
        <f t="shared" si="137"/>
        <v>NC</v>
      </c>
      <c r="AA291" s="57" t="str">
        <f t="shared" si="140"/>
        <v>NC</v>
      </c>
      <c r="AB291" s="57" t="str">
        <f t="shared" si="141"/>
        <v>NC</v>
      </c>
      <c r="AC291" s="57" t="str">
        <f t="shared" si="142"/>
        <v>NC</v>
      </c>
      <c r="AD291" s="57" t="str">
        <f t="shared" si="143"/>
        <v>NC</v>
      </c>
      <c r="AE291" s="57" t="str">
        <f t="shared" si="144"/>
        <v>NC</v>
      </c>
      <c r="AF291" s="124"/>
      <c r="AG291" s="123" t="str">
        <f t="shared" si="145"/>
        <v>NC</v>
      </c>
      <c r="AH291" s="123" t="str">
        <f t="shared" si="146"/>
        <v>NC</v>
      </c>
      <c r="AI291" s="123" t="str">
        <f t="shared" si="147"/>
        <v>NC</v>
      </c>
      <c r="AJ291" s="123" t="str">
        <f t="shared" si="148"/>
        <v>NC</v>
      </c>
      <c r="AK291" s="123" t="str">
        <f t="shared" si="149"/>
        <v>NC</v>
      </c>
      <c r="AL291" s="123" t="str">
        <f t="shared" si="150"/>
        <v>NC</v>
      </c>
      <c r="AM291" s="123" t="str">
        <f t="shared" si="151"/>
        <v>NC</v>
      </c>
      <c r="AO291" s="151" t="e">
        <f t="shared" si="138"/>
        <v>#DIV/0!</v>
      </c>
      <c r="AP291" s="152"/>
      <c r="AQ291" s="124"/>
      <c r="AR291" s="141" t="s">
        <v>643</v>
      </c>
      <c r="AS291" s="141" t="s">
        <v>643</v>
      </c>
      <c r="AT291" s="124"/>
      <c r="AU291" s="143" t="s">
        <v>1359</v>
      </c>
      <c r="AV291" s="143" t="s">
        <v>1360</v>
      </c>
      <c r="AW291" s="143" t="s">
        <v>1361</v>
      </c>
    </row>
    <row r="292" spans="1:49" s="138" customFormat="1" ht="14.4" customHeight="1" x14ac:dyDescent="0.3">
      <c r="A292" s="121"/>
      <c r="B292" s="117"/>
      <c r="C292" s="121"/>
      <c r="D292" s="123"/>
      <c r="E292" s="123"/>
      <c r="F292" s="121"/>
      <c r="G292" s="120"/>
      <c r="H292" s="120"/>
      <c r="I292" s="120"/>
      <c r="J292" s="120" t="s">
        <v>30</v>
      </c>
      <c r="K292" s="145"/>
      <c r="L292" s="146"/>
      <c r="M292" s="154">
        <v>43739</v>
      </c>
      <c r="N292" s="133">
        <v>43983</v>
      </c>
      <c r="O292" s="148"/>
      <c r="P292" s="149" t="s">
        <v>596</v>
      </c>
      <c r="Q292" s="150"/>
      <c r="R292" s="57" t="s">
        <v>30</v>
      </c>
      <c r="S292" s="57" t="s">
        <v>30</v>
      </c>
      <c r="T292" s="116" t="s">
        <v>30</v>
      </c>
      <c r="U292" s="118" t="s">
        <v>30</v>
      </c>
      <c r="V292" s="57" t="s">
        <v>30</v>
      </c>
      <c r="W292" s="57" t="s">
        <v>30</v>
      </c>
      <c r="X292" s="34" t="s">
        <v>30</v>
      </c>
      <c r="Y292" s="137" t="str">
        <f t="shared" si="139"/>
        <v>NC</v>
      </c>
      <c r="Z292" s="57" t="str">
        <f t="shared" si="137"/>
        <v>NC</v>
      </c>
      <c r="AA292" s="57" t="str">
        <f t="shared" si="140"/>
        <v>NC</v>
      </c>
      <c r="AB292" s="57" t="str">
        <f t="shared" si="141"/>
        <v>NC</v>
      </c>
      <c r="AC292" s="57" t="str">
        <f t="shared" si="142"/>
        <v>NC</v>
      </c>
      <c r="AD292" s="57" t="str">
        <f t="shared" si="143"/>
        <v>NC</v>
      </c>
      <c r="AE292" s="57" t="str">
        <f t="shared" si="144"/>
        <v>NC</v>
      </c>
      <c r="AF292" s="124"/>
      <c r="AG292" s="123" t="str">
        <f t="shared" si="145"/>
        <v>NC</v>
      </c>
      <c r="AH292" s="123" t="str">
        <f t="shared" si="146"/>
        <v>NC</v>
      </c>
      <c r="AI292" s="123" t="str">
        <f t="shared" si="147"/>
        <v>NC</v>
      </c>
      <c r="AJ292" s="123" t="str">
        <f t="shared" si="148"/>
        <v>NC</v>
      </c>
      <c r="AK292" s="123" t="str">
        <f t="shared" si="149"/>
        <v>NC</v>
      </c>
      <c r="AL292" s="123" t="str">
        <f t="shared" si="150"/>
        <v>NC</v>
      </c>
      <c r="AM292" s="123" t="str">
        <f t="shared" si="151"/>
        <v>NC</v>
      </c>
      <c r="AO292" s="151" t="e">
        <f t="shared" si="138"/>
        <v>#DIV/0!</v>
      </c>
      <c r="AP292" s="152"/>
      <c r="AQ292" s="124"/>
      <c r="AR292" s="141" t="s">
        <v>643</v>
      </c>
      <c r="AS292" s="141" t="s">
        <v>643</v>
      </c>
      <c r="AT292" s="124" t="s">
        <v>580</v>
      </c>
      <c r="AU292" s="143" t="s">
        <v>1359</v>
      </c>
      <c r="AV292" s="143" t="s">
        <v>1360</v>
      </c>
      <c r="AW292" s="143" t="s">
        <v>1361</v>
      </c>
    </row>
    <row r="293" spans="1:49" s="138" customFormat="1" ht="14.4" customHeight="1" x14ac:dyDescent="0.3">
      <c r="A293" s="121"/>
      <c r="B293" s="117"/>
      <c r="C293" s="121"/>
      <c r="D293" s="123"/>
      <c r="E293" s="123"/>
      <c r="F293" s="121"/>
      <c r="G293" s="120"/>
      <c r="H293" s="120"/>
      <c r="I293" s="120"/>
      <c r="J293" s="120" t="s">
        <v>30</v>
      </c>
      <c r="K293" s="145"/>
      <c r="L293" s="146"/>
      <c r="M293" s="154">
        <v>43739</v>
      </c>
      <c r="N293" s="133">
        <v>43983</v>
      </c>
      <c r="O293" s="148"/>
      <c r="P293" s="149" t="s">
        <v>596</v>
      </c>
      <c r="Q293" s="150"/>
      <c r="R293" s="57" t="s">
        <v>30</v>
      </c>
      <c r="S293" s="57" t="s">
        <v>30</v>
      </c>
      <c r="T293" s="116" t="s">
        <v>30</v>
      </c>
      <c r="U293" s="118" t="s">
        <v>30</v>
      </c>
      <c r="V293" s="57" t="s">
        <v>30</v>
      </c>
      <c r="W293" s="57" t="s">
        <v>30</v>
      </c>
      <c r="X293" s="34" t="s">
        <v>30</v>
      </c>
      <c r="Y293" s="137" t="str">
        <f t="shared" si="139"/>
        <v>NC</v>
      </c>
      <c r="Z293" s="57" t="str">
        <f t="shared" si="137"/>
        <v>NC</v>
      </c>
      <c r="AA293" s="57" t="str">
        <f t="shared" si="140"/>
        <v>NC</v>
      </c>
      <c r="AB293" s="57" t="str">
        <f t="shared" si="141"/>
        <v>NC</v>
      </c>
      <c r="AC293" s="57" t="str">
        <f t="shared" si="142"/>
        <v>NC</v>
      </c>
      <c r="AD293" s="57" t="str">
        <f t="shared" si="143"/>
        <v>NC</v>
      </c>
      <c r="AE293" s="57" t="str">
        <f t="shared" si="144"/>
        <v>NC</v>
      </c>
      <c r="AF293" s="124"/>
      <c r="AG293" s="123" t="str">
        <f t="shared" si="145"/>
        <v>NC</v>
      </c>
      <c r="AH293" s="123" t="str">
        <f t="shared" si="146"/>
        <v>NC</v>
      </c>
      <c r="AI293" s="123" t="str">
        <f t="shared" si="147"/>
        <v>NC</v>
      </c>
      <c r="AJ293" s="123" t="str">
        <f t="shared" si="148"/>
        <v>NC</v>
      </c>
      <c r="AK293" s="123" t="str">
        <f t="shared" si="149"/>
        <v>NC</v>
      </c>
      <c r="AL293" s="123" t="str">
        <f t="shared" si="150"/>
        <v>NC</v>
      </c>
      <c r="AM293" s="123" t="str">
        <f t="shared" si="151"/>
        <v>NC</v>
      </c>
      <c r="AO293" s="151" t="e">
        <f t="shared" si="138"/>
        <v>#DIV/0!</v>
      </c>
      <c r="AP293" s="152"/>
      <c r="AQ293" s="124"/>
      <c r="AR293" s="141" t="s">
        <v>643</v>
      </c>
      <c r="AS293" s="141" t="s">
        <v>643</v>
      </c>
      <c r="AT293" s="124"/>
      <c r="AU293" s="143" t="s">
        <v>1359</v>
      </c>
      <c r="AV293" s="143" t="s">
        <v>1360</v>
      </c>
      <c r="AW293" s="143" t="s">
        <v>1361</v>
      </c>
    </row>
    <row r="294" spans="1:49" s="124" customFormat="1" ht="14.4" customHeight="1" x14ac:dyDescent="0.3">
      <c r="A294" s="117"/>
      <c r="B294" s="117"/>
      <c r="C294" s="121"/>
      <c r="D294" s="116"/>
      <c r="E294" s="116"/>
      <c r="F294" s="117"/>
      <c r="G294" s="120"/>
      <c r="H294" s="120"/>
      <c r="I294" s="120"/>
      <c r="J294" s="120" t="s">
        <v>30</v>
      </c>
      <c r="K294" s="134"/>
      <c r="L294" s="131"/>
      <c r="M294" s="154">
        <v>44531</v>
      </c>
      <c r="N294" s="133">
        <v>43952</v>
      </c>
      <c r="O294" s="134"/>
      <c r="P294" s="149" t="s">
        <v>596</v>
      </c>
      <c r="Q294" s="136">
        <v>8516</v>
      </c>
      <c r="R294" s="57" t="s">
        <v>30</v>
      </c>
      <c r="S294" s="57" t="s">
        <v>30</v>
      </c>
      <c r="T294" s="116" t="s">
        <v>30</v>
      </c>
      <c r="U294" s="118" t="s">
        <v>30</v>
      </c>
      <c r="V294" s="57" t="s">
        <v>30</v>
      </c>
      <c r="W294" s="57" t="s">
        <v>30</v>
      </c>
      <c r="X294" s="34" t="s">
        <v>30</v>
      </c>
      <c r="Y294" s="137" t="str">
        <f t="shared" si="139"/>
        <v>NC</v>
      </c>
      <c r="Z294" s="57" t="str">
        <f t="shared" si="137"/>
        <v>NC</v>
      </c>
      <c r="AA294" s="57" t="str">
        <f t="shared" si="140"/>
        <v>NC</v>
      </c>
      <c r="AB294" s="57" t="str">
        <f t="shared" si="141"/>
        <v>NC</v>
      </c>
      <c r="AC294" s="57" t="str">
        <f t="shared" si="142"/>
        <v>NC</v>
      </c>
      <c r="AD294" s="57" t="str">
        <f t="shared" si="143"/>
        <v>NC</v>
      </c>
      <c r="AE294" s="57" t="str">
        <f t="shared" si="144"/>
        <v>NC</v>
      </c>
      <c r="AG294" s="123" t="str">
        <f t="shared" si="145"/>
        <v>NC</v>
      </c>
      <c r="AH294" s="123" t="str">
        <f t="shared" si="146"/>
        <v>NC</v>
      </c>
      <c r="AI294" s="123" t="str">
        <f t="shared" si="147"/>
        <v>NC</v>
      </c>
      <c r="AJ294" s="123" t="str">
        <f t="shared" si="148"/>
        <v>NC</v>
      </c>
      <c r="AK294" s="123" t="str">
        <f t="shared" si="149"/>
        <v>NC</v>
      </c>
      <c r="AL294" s="123" t="str">
        <f t="shared" si="150"/>
        <v>NC</v>
      </c>
      <c r="AM294" s="123" t="str">
        <f t="shared" si="151"/>
        <v>NC</v>
      </c>
      <c r="AN294" s="138"/>
      <c r="AO294" s="151" t="e">
        <f t="shared" si="138"/>
        <v>#DIV/0!</v>
      </c>
      <c r="AP294" s="140"/>
      <c r="AR294" s="141" t="s">
        <v>643</v>
      </c>
      <c r="AS294" s="141" t="s">
        <v>643</v>
      </c>
      <c r="AU294" s="143" t="s">
        <v>1359</v>
      </c>
      <c r="AV294" s="143" t="s">
        <v>1362</v>
      </c>
      <c r="AW294" s="143" t="s">
        <v>1363</v>
      </c>
    </row>
    <row r="295" spans="1:49" s="138" customFormat="1" ht="14.4" customHeight="1" x14ac:dyDescent="0.3">
      <c r="A295" s="117"/>
      <c r="B295" s="117"/>
      <c r="C295" s="117"/>
      <c r="D295" s="116"/>
      <c r="E295" s="116"/>
      <c r="F295" s="251"/>
      <c r="G295" s="120"/>
      <c r="H295" s="120"/>
      <c r="I295" s="120"/>
      <c r="J295" s="120" t="s">
        <v>30</v>
      </c>
      <c r="K295" s="153"/>
      <c r="L295" s="131"/>
      <c r="M295" s="132"/>
      <c r="N295" s="133" t="s">
        <v>1022</v>
      </c>
      <c r="O295" s="134"/>
      <c r="P295" s="149" t="s">
        <v>596</v>
      </c>
      <c r="Q295" s="136"/>
      <c r="R295" s="57" t="s">
        <v>30</v>
      </c>
      <c r="S295" s="57" t="s">
        <v>30</v>
      </c>
      <c r="T295" s="116" t="s">
        <v>30</v>
      </c>
      <c r="U295" s="118" t="s">
        <v>30</v>
      </c>
      <c r="V295" s="57" t="s">
        <v>30</v>
      </c>
      <c r="W295" s="57" t="s">
        <v>30</v>
      </c>
      <c r="X295" s="34" t="s">
        <v>30</v>
      </c>
      <c r="Y295" s="137" t="str">
        <f t="shared" si="139"/>
        <v>NC</v>
      </c>
      <c r="Z295" s="57" t="str">
        <f t="shared" ref="Z295:Z325" si="152">IF(S295="NC","NC",IF(S295="","erreur",S295+181))</f>
        <v>NC</v>
      </c>
      <c r="AA295" s="57" t="str">
        <f t="shared" si="140"/>
        <v>NC</v>
      </c>
      <c r="AB295" s="57" t="str">
        <f t="shared" si="141"/>
        <v>NC</v>
      </c>
      <c r="AC295" s="57" t="str">
        <f t="shared" si="142"/>
        <v>NC</v>
      </c>
      <c r="AD295" s="57" t="str">
        <f t="shared" si="143"/>
        <v>NC</v>
      </c>
      <c r="AE295" s="57" t="str">
        <f t="shared" si="144"/>
        <v>NC</v>
      </c>
      <c r="AG295" s="123" t="str">
        <f t="shared" si="145"/>
        <v>NC</v>
      </c>
      <c r="AH295" s="123" t="str">
        <f t="shared" si="146"/>
        <v>NC</v>
      </c>
      <c r="AI295" s="123" t="str">
        <f t="shared" si="147"/>
        <v>NC</v>
      </c>
      <c r="AJ295" s="123" t="str">
        <f t="shared" si="148"/>
        <v>NC</v>
      </c>
      <c r="AK295" s="123" t="str">
        <f t="shared" si="149"/>
        <v>NC</v>
      </c>
      <c r="AL295" s="123" t="str">
        <f t="shared" si="150"/>
        <v>NC</v>
      </c>
      <c r="AM295" s="123" t="str">
        <f t="shared" si="151"/>
        <v>NC</v>
      </c>
      <c r="AO295" s="151" t="e">
        <f t="shared" si="138"/>
        <v>#DIV/0!</v>
      </c>
      <c r="AP295" s="140"/>
      <c r="AR295" s="141" t="s">
        <v>643</v>
      </c>
      <c r="AS295" s="141" t="s">
        <v>643</v>
      </c>
      <c r="AU295" s="142" t="s">
        <v>1169</v>
      </c>
      <c r="AV295" s="143" t="s">
        <v>1364</v>
      </c>
      <c r="AW295" s="143" t="s">
        <v>1365</v>
      </c>
    </row>
    <row r="296" spans="1:49" s="124" customFormat="1" ht="14.4" customHeight="1" x14ac:dyDescent="0.3">
      <c r="A296" s="117"/>
      <c r="B296" s="117"/>
      <c r="C296" s="117"/>
      <c r="D296" s="116"/>
      <c r="E296" s="116"/>
      <c r="F296" s="117"/>
      <c r="G296" s="120"/>
      <c r="H296" s="120"/>
      <c r="I296" s="120"/>
      <c r="J296" s="120" t="s">
        <v>30</v>
      </c>
      <c r="K296" s="153"/>
      <c r="L296" s="131"/>
      <c r="M296" s="132"/>
      <c r="N296" s="133" t="s">
        <v>1022</v>
      </c>
      <c r="O296" s="134"/>
      <c r="P296" s="149" t="s">
        <v>596</v>
      </c>
      <c r="Q296" s="136"/>
      <c r="R296" s="57" t="s">
        <v>30</v>
      </c>
      <c r="S296" s="57" t="s">
        <v>30</v>
      </c>
      <c r="T296" s="116" t="s">
        <v>30</v>
      </c>
      <c r="U296" s="118" t="s">
        <v>30</v>
      </c>
      <c r="V296" s="57" t="s">
        <v>30</v>
      </c>
      <c r="W296" s="57" t="s">
        <v>30</v>
      </c>
      <c r="X296" s="34" t="s">
        <v>30</v>
      </c>
      <c r="Y296" s="137" t="str">
        <f t="shared" si="139"/>
        <v>NC</v>
      </c>
      <c r="Z296" s="57" t="str">
        <f t="shared" si="152"/>
        <v>NC</v>
      </c>
      <c r="AA296" s="57" t="str">
        <f t="shared" si="140"/>
        <v>NC</v>
      </c>
      <c r="AB296" s="57" t="str">
        <f t="shared" si="141"/>
        <v>NC</v>
      </c>
      <c r="AC296" s="57" t="str">
        <f t="shared" si="142"/>
        <v>NC</v>
      </c>
      <c r="AD296" s="57" t="str">
        <f t="shared" si="143"/>
        <v>NC</v>
      </c>
      <c r="AE296" s="57" t="str">
        <f t="shared" si="144"/>
        <v>NC</v>
      </c>
      <c r="AF296" s="138"/>
      <c r="AG296" s="123" t="str">
        <f t="shared" si="145"/>
        <v>NC</v>
      </c>
      <c r="AH296" s="123" t="str">
        <f t="shared" si="146"/>
        <v>NC</v>
      </c>
      <c r="AI296" s="123" t="str">
        <f t="shared" si="147"/>
        <v>NC</v>
      </c>
      <c r="AJ296" s="123" t="str">
        <f t="shared" si="148"/>
        <v>NC</v>
      </c>
      <c r="AK296" s="123" t="str">
        <f t="shared" si="149"/>
        <v>NC</v>
      </c>
      <c r="AL296" s="123" t="str">
        <f t="shared" si="150"/>
        <v>NC</v>
      </c>
      <c r="AM296" s="123" t="str">
        <f t="shared" si="151"/>
        <v>NC</v>
      </c>
      <c r="AN296" s="138"/>
      <c r="AO296" s="151" t="e">
        <f t="shared" si="138"/>
        <v>#DIV/0!</v>
      </c>
      <c r="AP296" s="140"/>
      <c r="AQ296" s="138"/>
      <c r="AR296" s="141" t="s">
        <v>643</v>
      </c>
      <c r="AS296" s="141" t="s">
        <v>643</v>
      </c>
      <c r="AT296" s="138"/>
      <c r="AU296" s="142" t="s">
        <v>1169</v>
      </c>
      <c r="AV296" s="143" t="s">
        <v>1364</v>
      </c>
      <c r="AW296" s="143" t="s">
        <v>1365</v>
      </c>
    </row>
    <row r="297" spans="1:49" s="124" customFormat="1" ht="14.4" customHeight="1" x14ac:dyDescent="0.3">
      <c r="A297" s="121"/>
      <c r="B297" s="121"/>
      <c r="C297" s="121"/>
      <c r="D297" s="123"/>
      <c r="E297" s="123"/>
      <c r="F297" s="121"/>
      <c r="G297" s="120"/>
      <c r="H297" s="120"/>
      <c r="I297" s="120"/>
      <c r="J297" s="120" t="s">
        <v>30</v>
      </c>
      <c r="K297" s="145"/>
      <c r="L297" s="146"/>
      <c r="M297" s="154">
        <v>45017</v>
      </c>
      <c r="N297" s="133">
        <v>44166</v>
      </c>
      <c r="O297" s="148"/>
      <c r="P297" s="149" t="s">
        <v>596</v>
      </c>
      <c r="Q297" s="150"/>
      <c r="R297" s="57" t="s">
        <v>30</v>
      </c>
      <c r="S297" s="57" t="s">
        <v>30</v>
      </c>
      <c r="T297" s="116" t="s">
        <v>30</v>
      </c>
      <c r="U297" s="118" t="s">
        <v>30</v>
      </c>
      <c r="V297" s="57" t="s">
        <v>30</v>
      </c>
      <c r="W297" s="57" t="s">
        <v>30</v>
      </c>
      <c r="X297" s="34" t="s">
        <v>30</v>
      </c>
      <c r="Y297" s="137" t="str">
        <f t="shared" si="139"/>
        <v>NC</v>
      </c>
      <c r="Z297" s="57" t="str">
        <f t="shared" si="152"/>
        <v>NC</v>
      </c>
      <c r="AA297" s="57" t="str">
        <f t="shared" si="140"/>
        <v>NC</v>
      </c>
      <c r="AB297" s="57" t="str">
        <f t="shared" si="141"/>
        <v>NC</v>
      </c>
      <c r="AC297" s="57" t="str">
        <f t="shared" si="142"/>
        <v>NC</v>
      </c>
      <c r="AD297" s="57" t="str">
        <f t="shared" si="143"/>
        <v>NC</v>
      </c>
      <c r="AE297" s="57" t="str">
        <f t="shared" si="144"/>
        <v>NC</v>
      </c>
      <c r="AG297" s="123" t="str">
        <f t="shared" si="145"/>
        <v>NC</v>
      </c>
      <c r="AH297" s="123" t="str">
        <f t="shared" si="146"/>
        <v>NC</v>
      </c>
      <c r="AI297" s="123" t="str">
        <f t="shared" si="147"/>
        <v>NC</v>
      </c>
      <c r="AJ297" s="123" t="str">
        <f t="shared" si="148"/>
        <v>NC</v>
      </c>
      <c r="AK297" s="123" t="str">
        <f t="shared" si="149"/>
        <v>NC</v>
      </c>
      <c r="AL297" s="123" t="str">
        <f t="shared" si="150"/>
        <v>NC</v>
      </c>
      <c r="AM297" s="123" t="str">
        <f t="shared" si="151"/>
        <v>NC</v>
      </c>
      <c r="AN297" s="138"/>
      <c r="AO297" s="151" t="e">
        <f t="shared" si="138"/>
        <v>#DIV/0!</v>
      </c>
      <c r="AP297" s="152"/>
      <c r="AR297" s="141" t="s">
        <v>643</v>
      </c>
      <c r="AS297" s="141" t="s">
        <v>643</v>
      </c>
      <c r="AU297" s="143" t="s">
        <v>1169</v>
      </c>
      <c r="AV297" s="143" t="s">
        <v>1366</v>
      </c>
      <c r="AW297" s="143" t="s">
        <v>1474</v>
      </c>
    </row>
    <row r="298" spans="1:49" s="124" customFormat="1" ht="14.4" customHeight="1" x14ac:dyDescent="0.3">
      <c r="A298" s="121"/>
      <c r="B298" s="117"/>
      <c r="C298" s="121"/>
      <c r="D298" s="123"/>
      <c r="E298" s="123"/>
      <c r="F298" s="121"/>
      <c r="G298" s="120"/>
      <c r="H298" s="120"/>
      <c r="I298" s="120"/>
      <c r="J298" s="120" t="s">
        <v>30</v>
      </c>
      <c r="K298" s="153"/>
      <c r="L298" s="146"/>
      <c r="M298" s="154">
        <v>45108</v>
      </c>
      <c r="N298" s="133">
        <v>43862</v>
      </c>
      <c r="O298" s="148"/>
      <c r="P298" s="149" t="s">
        <v>596</v>
      </c>
      <c r="Q298" s="150">
        <v>632</v>
      </c>
      <c r="R298" s="57" t="s">
        <v>30</v>
      </c>
      <c r="S298" s="57" t="s">
        <v>30</v>
      </c>
      <c r="T298" s="116" t="s">
        <v>30</v>
      </c>
      <c r="U298" s="118" t="s">
        <v>30</v>
      </c>
      <c r="V298" s="57" t="s">
        <v>30</v>
      </c>
      <c r="W298" s="57" t="s">
        <v>30</v>
      </c>
      <c r="X298" s="34" t="s">
        <v>30</v>
      </c>
      <c r="Y298" s="137" t="str">
        <f t="shared" si="139"/>
        <v>NC</v>
      </c>
      <c r="Z298" s="57" t="str">
        <f t="shared" si="152"/>
        <v>NC</v>
      </c>
      <c r="AA298" s="57" t="str">
        <f t="shared" si="140"/>
        <v>NC</v>
      </c>
      <c r="AB298" s="57" t="str">
        <f t="shared" si="141"/>
        <v>NC</v>
      </c>
      <c r="AC298" s="57" t="str">
        <f t="shared" si="142"/>
        <v>NC</v>
      </c>
      <c r="AD298" s="57" t="str">
        <f t="shared" si="143"/>
        <v>NC</v>
      </c>
      <c r="AE298" s="57" t="str">
        <f t="shared" si="144"/>
        <v>NC</v>
      </c>
      <c r="AG298" s="123" t="str">
        <f t="shared" si="145"/>
        <v>NC</v>
      </c>
      <c r="AH298" s="123" t="str">
        <f t="shared" si="146"/>
        <v>NC</v>
      </c>
      <c r="AI298" s="123" t="str">
        <f t="shared" si="147"/>
        <v>NC</v>
      </c>
      <c r="AJ298" s="123" t="str">
        <f t="shared" si="148"/>
        <v>NC</v>
      </c>
      <c r="AK298" s="123" t="str">
        <f t="shared" si="149"/>
        <v>NC</v>
      </c>
      <c r="AL298" s="123" t="str">
        <f t="shared" si="150"/>
        <v>NC</v>
      </c>
      <c r="AM298" s="123" t="str">
        <f t="shared" si="151"/>
        <v>NC</v>
      </c>
      <c r="AN298" s="138"/>
      <c r="AO298" s="151" t="e">
        <f t="shared" si="138"/>
        <v>#DIV/0!</v>
      </c>
      <c r="AP298" s="152"/>
      <c r="AR298" s="141" t="s">
        <v>643</v>
      </c>
      <c r="AS298" s="141" t="s">
        <v>643</v>
      </c>
      <c r="AU298" s="143" t="s">
        <v>1367</v>
      </c>
      <c r="AV298" s="143" t="s">
        <v>1360</v>
      </c>
      <c r="AW298" s="143"/>
    </row>
    <row r="299" spans="1:49" s="124" customFormat="1" ht="14.4" customHeight="1" x14ac:dyDescent="0.3">
      <c r="A299" s="121"/>
      <c r="B299" s="117"/>
      <c r="C299" s="121"/>
      <c r="D299" s="123"/>
      <c r="E299" s="123"/>
      <c r="F299" s="121"/>
      <c r="G299" s="120"/>
      <c r="H299" s="120"/>
      <c r="I299" s="120"/>
      <c r="J299" s="120" t="s">
        <v>30</v>
      </c>
      <c r="K299" s="153"/>
      <c r="L299" s="146"/>
      <c r="M299" s="154">
        <v>45108</v>
      </c>
      <c r="N299" s="133" t="s">
        <v>1022</v>
      </c>
      <c r="O299" s="148"/>
      <c r="P299" s="149" t="s">
        <v>596</v>
      </c>
      <c r="Q299" s="150">
        <v>389</v>
      </c>
      <c r="R299" s="57" t="s">
        <v>30</v>
      </c>
      <c r="S299" s="57" t="s">
        <v>30</v>
      </c>
      <c r="T299" s="116" t="s">
        <v>30</v>
      </c>
      <c r="U299" s="118" t="s">
        <v>30</v>
      </c>
      <c r="V299" s="57" t="s">
        <v>30</v>
      </c>
      <c r="W299" s="57" t="s">
        <v>30</v>
      </c>
      <c r="X299" s="34" t="s">
        <v>30</v>
      </c>
      <c r="Y299" s="137" t="str">
        <f t="shared" si="139"/>
        <v>NC</v>
      </c>
      <c r="Z299" s="57" t="str">
        <f t="shared" si="152"/>
        <v>NC</v>
      </c>
      <c r="AA299" s="57" t="str">
        <f t="shared" si="140"/>
        <v>NC</v>
      </c>
      <c r="AB299" s="57" t="str">
        <f t="shared" si="141"/>
        <v>NC</v>
      </c>
      <c r="AC299" s="57" t="str">
        <f t="shared" si="142"/>
        <v>NC</v>
      </c>
      <c r="AD299" s="57" t="str">
        <f t="shared" si="143"/>
        <v>NC</v>
      </c>
      <c r="AE299" s="57" t="str">
        <f t="shared" si="144"/>
        <v>NC</v>
      </c>
      <c r="AG299" s="123" t="str">
        <f t="shared" si="145"/>
        <v>NC</v>
      </c>
      <c r="AH299" s="123" t="str">
        <f t="shared" si="146"/>
        <v>NC</v>
      </c>
      <c r="AI299" s="123" t="str">
        <f t="shared" si="147"/>
        <v>NC</v>
      </c>
      <c r="AJ299" s="123" t="str">
        <f t="shared" si="148"/>
        <v>NC</v>
      </c>
      <c r="AK299" s="123" t="str">
        <f t="shared" si="149"/>
        <v>NC</v>
      </c>
      <c r="AL299" s="123" t="str">
        <f t="shared" si="150"/>
        <v>NC</v>
      </c>
      <c r="AM299" s="123" t="str">
        <f t="shared" si="151"/>
        <v>NC</v>
      </c>
      <c r="AN299" s="138"/>
      <c r="AO299" s="151" t="e">
        <f t="shared" si="138"/>
        <v>#DIV/0!</v>
      </c>
      <c r="AP299" s="152"/>
      <c r="AR299" s="141" t="s">
        <v>643</v>
      </c>
      <c r="AS299" s="141" t="s">
        <v>643</v>
      </c>
      <c r="AU299" s="143" t="s">
        <v>1367</v>
      </c>
      <c r="AV299" s="143" t="s">
        <v>1368</v>
      </c>
      <c r="AW299" s="143"/>
    </row>
    <row r="300" spans="1:49" s="124" customFormat="1" ht="14.4" customHeight="1" x14ac:dyDescent="0.3">
      <c r="A300" s="121"/>
      <c r="B300" s="117"/>
      <c r="C300" s="121"/>
      <c r="D300" s="123"/>
      <c r="E300" s="123"/>
      <c r="F300" s="121"/>
      <c r="G300" s="120"/>
      <c r="H300" s="120"/>
      <c r="I300" s="120"/>
      <c r="J300" s="120" t="s">
        <v>30</v>
      </c>
      <c r="K300" s="153"/>
      <c r="L300" s="146"/>
      <c r="M300" s="154"/>
      <c r="N300" s="133">
        <v>43952</v>
      </c>
      <c r="O300" s="148"/>
      <c r="P300" s="149" t="s">
        <v>596</v>
      </c>
      <c r="Q300" s="150"/>
      <c r="R300" s="57" t="s">
        <v>30</v>
      </c>
      <c r="S300" s="57" t="s">
        <v>30</v>
      </c>
      <c r="T300" s="116" t="s">
        <v>30</v>
      </c>
      <c r="U300" s="118" t="s">
        <v>30</v>
      </c>
      <c r="V300" s="57" t="s">
        <v>30</v>
      </c>
      <c r="W300" s="57" t="s">
        <v>30</v>
      </c>
      <c r="X300" s="34" t="s">
        <v>30</v>
      </c>
      <c r="Y300" s="137" t="str">
        <f t="shared" si="139"/>
        <v>NC</v>
      </c>
      <c r="Z300" s="57" t="str">
        <f t="shared" si="152"/>
        <v>NC</v>
      </c>
      <c r="AA300" s="57" t="str">
        <f t="shared" si="140"/>
        <v>NC</v>
      </c>
      <c r="AB300" s="57" t="str">
        <f t="shared" si="141"/>
        <v>NC</v>
      </c>
      <c r="AC300" s="57" t="str">
        <f t="shared" si="142"/>
        <v>NC</v>
      </c>
      <c r="AD300" s="57" t="str">
        <f t="shared" si="143"/>
        <v>NC</v>
      </c>
      <c r="AE300" s="57" t="str">
        <f t="shared" si="144"/>
        <v>NC</v>
      </c>
      <c r="AG300" s="123" t="str">
        <f t="shared" si="145"/>
        <v>NC</v>
      </c>
      <c r="AH300" s="123" t="str">
        <f t="shared" si="146"/>
        <v>NC</v>
      </c>
      <c r="AI300" s="123" t="str">
        <f t="shared" si="147"/>
        <v>NC</v>
      </c>
      <c r="AJ300" s="123" t="str">
        <f t="shared" si="148"/>
        <v>NC</v>
      </c>
      <c r="AK300" s="123" t="str">
        <f t="shared" si="149"/>
        <v>NC</v>
      </c>
      <c r="AL300" s="123" t="str">
        <f t="shared" si="150"/>
        <v>NC</v>
      </c>
      <c r="AM300" s="123" t="str">
        <f t="shared" si="151"/>
        <v>NC</v>
      </c>
      <c r="AN300" s="138"/>
      <c r="AO300" s="151" t="e">
        <f t="shared" si="138"/>
        <v>#DIV/0!</v>
      </c>
      <c r="AP300" s="152"/>
      <c r="AR300" s="141" t="s">
        <v>643</v>
      </c>
      <c r="AS300" s="141" t="s">
        <v>643</v>
      </c>
      <c r="AU300" s="143" t="s">
        <v>1169</v>
      </c>
      <c r="AV300" s="143" t="s">
        <v>959</v>
      </c>
      <c r="AW300" s="143" t="s">
        <v>1365</v>
      </c>
    </row>
    <row r="301" spans="1:49" s="124" customFormat="1" ht="14.4" customHeight="1" x14ac:dyDescent="0.3">
      <c r="A301" s="116"/>
      <c r="B301" s="117"/>
      <c r="C301" s="117"/>
      <c r="D301" s="116"/>
      <c r="E301" s="116"/>
      <c r="F301" s="117"/>
      <c r="G301" s="120"/>
      <c r="H301" s="120"/>
      <c r="I301" s="120"/>
      <c r="J301" s="120" t="s">
        <v>30</v>
      </c>
      <c r="K301" s="134"/>
      <c r="L301" s="120"/>
      <c r="M301" s="132"/>
      <c r="N301" s="158">
        <v>43952</v>
      </c>
      <c r="O301" s="116"/>
      <c r="P301" s="135" t="s">
        <v>596</v>
      </c>
      <c r="Q301" s="116"/>
      <c r="R301" s="57" t="s">
        <v>30</v>
      </c>
      <c r="S301" s="57" t="s">
        <v>30</v>
      </c>
      <c r="T301" s="57" t="s">
        <v>30</v>
      </c>
      <c r="U301" s="34" t="s">
        <v>30</v>
      </c>
      <c r="V301" s="57" t="s">
        <v>30</v>
      </c>
      <c r="W301" s="57" t="s">
        <v>30</v>
      </c>
      <c r="X301" s="34" t="s">
        <v>30</v>
      </c>
      <c r="Y301" s="137" t="str">
        <f t="shared" si="139"/>
        <v>NC</v>
      </c>
      <c r="Z301" s="57" t="str">
        <f t="shared" si="152"/>
        <v>NC</v>
      </c>
      <c r="AA301" s="57" t="str">
        <f t="shared" si="140"/>
        <v>NC</v>
      </c>
      <c r="AB301" s="57" t="str">
        <f t="shared" si="141"/>
        <v>NC</v>
      </c>
      <c r="AC301" s="57" t="str">
        <f t="shared" si="142"/>
        <v>NC</v>
      </c>
      <c r="AD301" s="57" t="str">
        <f t="shared" si="143"/>
        <v>NC</v>
      </c>
      <c r="AE301" s="57" t="str">
        <f t="shared" si="144"/>
        <v>NC</v>
      </c>
      <c r="AF301" s="138"/>
      <c r="AG301" s="123" t="str">
        <f t="shared" si="145"/>
        <v>NC</v>
      </c>
      <c r="AH301" s="123" t="str">
        <f t="shared" si="146"/>
        <v>NC</v>
      </c>
      <c r="AI301" s="123" t="str">
        <f t="shared" si="147"/>
        <v>NC</v>
      </c>
      <c r="AJ301" s="123" t="str">
        <f t="shared" si="148"/>
        <v>NC</v>
      </c>
      <c r="AK301" s="123" t="str">
        <f t="shared" si="149"/>
        <v>NC</v>
      </c>
      <c r="AL301" s="123" t="str">
        <f t="shared" si="150"/>
        <v>NC</v>
      </c>
      <c r="AM301" s="123" t="str">
        <f t="shared" si="151"/>
        <v>NC</v>
      </c>
      <c r="AN301" s="138"/>
      <c r="AO301" s="151" t="e">
        <f t="shared" si="138"/>
        <v>#DIV/0!</v>
      </c>
      <c r="AP301" s="138"/>
      <c r="AQ301" s="138"/>
      <c r="AR301" s="141" t="s">
        <v>643</v>
      </c>
      <c r="AS301" s="141" t="s">
        <v>643</v>
      </c>
      <c r="AT301" s="138"/>
      <c r="AU301" s="142" t="s">
        <v>1169</v>
      </c>
      <c r="AV301" s="143" t="s">
        <v>1355</v>
      </c>
      <c r="AW301" s="143" t="s">
        <v>1473</v>
      </c>
    </row>
    <row r="302" spans="1:49" s="138" customFormat="1" ht="14.4" customHeight="1" x14ac:dyDescent="0.3">
      <c r="A302" s="116"/>
      <c r="B302" s="116"/>
      <c r="C302" s="117"/>
      <c r="D302" s="116"/>
      <c r="E302" s="116"/>
      <c r="F302" s="117"/>
      <c r="G302" s="120"/>
      <c r="H302" s="120"/>
      <c r="I302" s="120"/>
      <c r="J302" s="120" t="s">
        <v>30</v>
      </c>
      <c r="K302" s="134"/>
      <c r="L302" s="120"/>
      <c r="M302" s="132"/>
      <c r="N302" s="158">
        <v>44013</v>
      </c>
      <c r="O302" s="116"/>
      <c r="P302" s="135" t="s">
        <v>596</v>
      </c>
      <c r="Q302" s="116"/>
      <c r="R302" s="57" t="s">
        <v>30</v>
      </c>
      <c r="S302" s="57" t="s">
        <v>30</v>
      </c>
      <c r="T302" s="57" t="s">
        <v>30</v>
      </c>
      <c r="U302" s="34" t="s">
        <v>30</v>
      </c>
      <c r="V302" s="57" t="s">
        <v>30</v>
      </c>
      <c r="W302" s="57" t="s">
        <v>30</v>
      </c>
      <c r="X302" s="34" t="s">
        <v>30</v>
      </c>
      <c r="Y302" s="137" t="str">
        <f t="shared" si="139"/>
        <v>NC</v>
      </c>
      <c r="Z302" s="57" t="str">
        <f t="shared" si="152"/>
        <v>NC</v>
      </c>
      <c r="AA302" s="57" t="str">
        <f t="shared" si="140"/>
        <v>NC</v>
      </c>
      <c r="AB302" s="57" t="str">
        <f t="shared" si="141"/>
        <v>NC</v>
      </c>
      <c r="AC302" s="57" t="str">
        <f t="shared" si="142"/>
        <v>NC</v>
      </c>
      <c r="AD302" s="57" t="str">
        <f t="shared" si="143"/>
        <v>NC</v>
      </c>
      <c r="AE302" s="57" t="str">
        <f t="shared" si="144"/>
        <v>NC</v>
      </c>
      <c r="AG302" s="123" t="str">
        <f t="shared" si="145"/>
        <v>NC</v>
      </c>
      <c r="AH302" s="123" t="str">
        <f t="shared" si="146"/>
        <v>NC</v>
      </c>
      <c r="AI302" s="123" t="str">
        <f t="shared" si="147"/>
        <v>NC</v>
      </c>
      <c r="AJ302" s="123" t="str">
        <f t="shared" si="148"/>
        <v>NC</v>
      </c>
      <c r="AK302" s="123" t="str">
        <f t="shared" si="149"/>
        <v>NC</v>
      </c>
      <c r="AL302" s="123" t="str">
        <f t="shared" si="150"/>
        <v>NC</v>
      </c>
      <c r="AM302" s="123" t="str">
        <f t="shared" si="151"/>
        <v>NC</v>
      </c>
      <c r="AO302" s="139" t="e">
        <f t="shared" si="138"/>
        <v>#DIV/0!</v>
      </c>
      <c r="AR302" s="141" t="s">
        <v>643</v>
      </c>
      <c r="AS302" s="141" t="s">
        <v>643</v>
      </c>
      <c r="AU302" s="142" t="s">
        <v>1169</v>
      </c>
      <c r="AV302" s="143" t="s">
        <v>1475</v>
      </c>
      <c r="AW302" s="143" t="s">
        <v>1476</v>
      </c>
    </row>
    <row r="303" spans="1:49" s="138" customFormat="1" ht="14.4" customHeight="1" x14ac:dyDescent="0.3">
      <c r="A303" s="116"/>
      <c r="B303" s="116"/>
      <c r="C303" s="117"/>
      <c r="D303" s="116"/>
      <c r="E303" s="116"/>
      <c r="F303" s="117"/>
      <c r="G303" s="120"/>
      <c r="H303" s="120"/>
      <c r="I303" s="120"/>
      <c r="J303" s="120" t="s">
        <v>30</v>
      </c>
      <c r="K303" s="134"/>
      <c r="L303" s="120"/>
      <c r="M303" s="132"/>
      <c r="N303" s="158">
        <v>44013</v>
      </c>
      <c r="O303" s="116"/>
      <c r="P303" s="135" t="s">
        <v>596</v>
      </c>
      <c r="Q303" s="116"/>
      <c r="R303" s="57" t="s">
        <v>30</v>
      </c>
      <c r="S303" s="57" t="s">
        <v>30</v>
      </c>
      <c r="T303" s="57" t="s">
        <v>30</v>
      </c>
      <c r="U303" s="34" t="s">
        <v>30</v>
      </c>
      <c r="V303" s="57" t="s">
        <v>30</v>
      </c>
      <c r="W303" s="57" t="s">
        <v>30</v>
      </c>
      <c r="X303" s="34" t="s">
        <v>30</v>
      </c>
      <c r="Y303" s="137" t="str">
        <f t="shared" si="139"/>
        <v>NC</v>
      </c>
      <c r="Z303" s="57" t="str">
        <f t="shared" si="152"/>
        <v>NC</v>
      </c>
      <c r="AA303" s="57" t="str">
        <f t="shared" si="140"/>
        <v>NC</v>
      </c>
      <c r="AB303" s="57" t="str">
        <f t="shared" si="141"/>
        <v>NC</v>
      </c>
      <c r="AC303" s="57" t="str">
        <f t="shared" si="142"/>
        <v>NC</v>
      </c>
      <c r="AD303" s="57" t="str">
        <f t="shared" si="143"/>
        <v>NC</v>
      </c>
      <c r="AE303" s="57" t="str">
        <f t="shared" si="144"/>
        <v>NC</v>
      </c>
      <c r="AG303" s="123" t="str">
        <f t="shared" si="145"/>
        <v>NC</v>
      </c>
      <c r="AH303" s="123" t="str">
        <f t="shared" si="146"/>
        <v>NC</v>
      </c>
      <c r="AI303" s="123" t="str">
        <f t="shared" si="147"/>
        <v>NC</v>
      </c>
      <c r="AJ303" s="123" t="str">
        <f t="shared" si="148"/>
        <v>NC</v>
      </c>
      <c r="AK303" s="123" t="str">
        <f t="shared" si="149"/>
        <v>NC</v>
      </c>
      <c r="AL303" s="123" t="str">
        <f t="shared" si="150"/>
        <v>NC</v>
      </c>
      <c r="AM303" s="123" t="str">
        <f t="shared" si="151"/>
        <v>NC</v>
      </c>
      <c r="AO303" s="139" t="e">
        <f t="shared" si="138"/>
        <v>#DIV/0!</v>
      </c>
      <c r="AR303" s="141" t="s">
        <v>643</v>
      </c>
      <c r="AS303" s="141" t="s">
        <v>643</v>
      </c>
      <c r="AU303" s="142" t="s">
        <v>1169</v>
      </c>
      <c r="AV303" s="143" t="s">
        <v>1475</v>
      </c>
      <c r="AW303" s="143" t="s">
        <v>1476</v>
      </c>
    </row>
    <row r="304" spans="1:49" s="138" customFormat="1" ht="14.4" customHeight="1" x14ac:dyDescent="0.3">
      <c r="A304" s="116"/>
      <c r="B304" s="116"/>
      <c r="C304" s="121"/>
      <c r="D304" s="116"/>
      <c r="E304" s="116"/>
      <c r="F304" s="117"/>
      <c r="G304" s="120"/>
      <c r="H304" s="120"/>
      <c r="I304" s="120"/>
      <c r="J304" s="120" t="s">
        <v>30</v>
      </c>
      <c r="K304" s="134"/>
      <c r="L304" s="120"/>
      <c r="M304" s="154"/>
      <c r="N304" s="162">
        <v>44166</v>
      </c>
      <c r="O304" s="116"/>
      <c r="P304" s="149" t="s">
        <v>596</v>
      </c>
      <c r="Q304" s="136">
        <v>311</v>
      </c>
      <c r="R304" s="57" t="s">
        <v>30</v>
      </c>
      <c r="S304" s="57" t="s">
        <v>30</v>
      </c>
      <c r="T304" s="57" t="s">
        <v>30</v>
      </c>
      <c r="U304" s="34" t="s">
        <v>30</v>
      </c>
      <c r="V304" s="57" t="s">
        <v>30</v>
      </c>
      <c r="W304" s="57" t="s">
        <v>30</v>
      </c>
      <c r="X304" s="34" t="s">
        <v>30</v>
      </c>
      <c r="Y304" s="137" t="str">
        <f t="shared" si="139"/>
        <v>NC</v>
      </c>
      <c r="Z304" s="57" t="str">
        <f t="shared" si="152"/>
        <v>NC</v>
      </c>
      <c r="AA304" s="57" t="str">
        <f t="shared" si="140"/>
        <v>NC</v>
      </c>
      <c r="AB304" s="57" t="str">
        <f t="shared" si="141"/>
        <v>NC</v>
      </c>
      <c r="AC304" s="57" t="str">
        <f t="shared" si="142"/>
        <v>NC</v>
      </c>
      <c r="AD304" s="57" t="str">
        <f t="shared" si="143"/>
        <v>NC</v>
      </c>
      <c r="AE304" s="57" t="str">
        <f t="shared" si="144"/>
        <v>NC</v>
      </c>
      <c r="AG304" s="123" t="str">
        <f t="shared" si="145"/>
        <v>NC</v>
      </c>
      <c r="AH304" s="123" t="str">
        <f t="shared" si="146"/>
        <v>NC</v>
      </c>
      <c r="AI304" s="123" t="str">
        <f t="shared" si="147"/>
        <v>NC</v>
      </c>
      <c r="AJ304" s="123" t="str">
        <f t="shared" si="148"/>
        <v>NC</v>
      </c>
      <c r="AK304" s="123" t="str">
        <f t="shared" si="149"/>
        <v>NC</v>
      </c>
      <c r="AL304" s="123" t="str">
        <f t="shared" si="150"/>
        <v>NC</v>
      </c>
      <c r="AM304" s="123" t="str">
        <f t="shared" si="151"/>
        <v>NC</v>
      </c>
      <c r="AO304" s="151" t="e">
        <f t="shared" si="138"/>
        <v>#DIV/0!</v>
      </c>
      <c r="AR304" s="141" t="s">
        <v>643</v>
      </c>
      <c r="AS304" s="141" t="s">
        <v>643</v>
      </c>
      <c r="AU304" s="142" t="s">
        <v>1164</v>
      </c>
      <c r="AV304" s="143" t="s">
        <v>398</v>
      </c>
      <c r="AW304" s="143" t="s">
        <v>1369</v>
      </c>
    </row>
    <row r="305" spans="1:49" s="138" customFormat="1" ht="14.4" customHeight="1" x14ac:dyDescent="0.3">
      <c r="A305" s="26"/>
      <c r="B305" s="116"/>
      <c r="C305" s="121"/>
      <c r="D305" s="116"/>
      <c r="E305" s="116"/>
      <c r="F305" s="121"/>
      <c r="G305" s="120"/>
      <c r="H305" s="120"/>
      <c r="I305" s="120"/>
      <c r="J305" s="120" t="s">
        <v>30</v>
      </c>
      <c r="K305" s="134"/>
      <c r="L305" s="131"/>
      <c r="M305" s="154">
        <v>44866</v>
      </c>
      <c r="N305" s="133">
        <v>44166</v>
      </c>
      <c r="O305" s="134"/>
      <c r="P305" s="149" t="s">
        <v>596</v>
      </c>
      <c r="Q305" s="136">
        <v>368</v>
      </c>
      <c r="R305" s="57" t="s">
        <v>30</v>
      </c>
      <c r="S305" s="57" t="s">
        <v>30</v>
      </c>
      <c r="T305" s="116" t="s">
        <v>30</v>
      </c>
      <c r="U305" s="118" t="s">
        <v>30</v>
      </c>
      <c r="V305" s="57" t="s">
        <v>30</v>
      </c>
      <c r="W305" s="57" t="s">
        <v>30</v>
      </c>
      <c r="X305" s="34" t="s">
        <v>30</v>
      </c>
      <c r="Y305" s="137" t="str">
        <f t="shared" si="139"/>
        <v>NC</v>
      </c>
      <c r="Z305" s="57" t="str">
        <f t="shared" si="152"/>
        <v>NC</v>
      </c>
      <c r="AA305" s="57" t="str">
        <f t="shared" si="140"/>
        <v>NC</v>
      </c>
      <c r="AB305" s="57" t="str">
        <f t="shared" si="141"/>
        <v>NC</v>
      </c>
      <c r="AC305" s="57" t="str">
        <f t="shared" si="142"/>
        <v>NC</v>
      </c>
      <c r="AD305" s="57" t="str">
        <f t="shared" si="143"/>
        <v>NC</v>
      </c>
      <c r="AE305" s="57" t="str">
        <f t="shared" si="144"/>
        <v>NC</v>
      </c>
      <c r="AF305" s="124"/>
      <c r="AG305" s="123" t="str">
        <f t="shared" si="145"/>
        <v>NC</v>
      </c>
      <c r="AH305" s="123" t="str">
        <f t="shared" si="146"/>
        <v>NC</v>
      </c>
      <c r="AI305" s="123" t="str">
        <f t="shared" si="147"/>
        <v>NC</v>
      </c>
      <c r="AJ305" s="123" t="str">
        <f t="shared" si="148"/>
        <v>NC</v>
      </c>
      <c r="AK305" s="123" t="str">
        <f t="shared" si="149"/>
        <v>NC</v>
      </c>
      <c r="AL305" s="123" t="str">
        <f t="shared" si="150"/>
        <v>NC</v>
      </c>
      <c r="AM305" s="123" t="str">
        <f t="shared" si="151"/>
        <v>NC</v>
      </c>
      <c r="AO305" s="151" t="e">
        <f t="shared" si="138"/>
        <v>#DIV/0!</v>
      </c>
      <c r="AP305" s="152"/>
      <c r="AQ305" s="124"/>
      <c r="AR305" s="141" t="s">
        <v>643</v>
      </c>
      <c r="AS305" s="141" t="s">
        <v>643</v>
      </c>
      <c r="AT305" s="124"/>
      <c r="AU305" s="143" t="s">
        <v>1164</v>
      </c>
      <c r="AV305" s="143" t="s">
        <v>398</v>
      </c>
      <c r="AW305" s="143" t="s">
        <v>1369</v>
      </c>
    </row>
    <row r="306" spans="1:49" s="138" customFormat="1" ht="14.4" customHeight="1" x14ac:dyDescent="0.3">
      <c r="A306" s="116"/>
      <c r="B306" s="116"/>
      <c r="C306" s="117"/>
      <c r="D306" s="116"/>
      <c r="E306" s="116"/>
      <c r="F306" s="117"/>
      <c r="G306" s="120"/>
      <c r="H306" s="120"/>
      <c r="I306" s="120"/>
      <c r="J306" s="120" t="s">
        <v>30</v>
      </c>
      <c r="K306" s="134"/>
      <c r="L306" s="120"/>
      <c r="M306" s="154"/>
      <c r="N306" s="162">
        <v>43831</v>
      </c>
      <c r="O306" s="116"/>
      <c r="P306" s="149" t="s">
        <v>596</v>
      </c>
      <c r="Q306" s="136"/>
      <c r="R306" s="57" t="s">
        <v>30</v>
      </c>
      <c r="S306" s="57" t="s">
        <v>30</v>
      </c>
      <c r="T306" s="57" t="s">
        <v>30</v>
      </c>
      <c r="U306" s="34" t="s">
        <v>30</v>
      </c>
      <c r="V306" s="57" t="s">
        <v>30</v>
      </c>
      <c r="W306" s="57" t="s">
        <v>30</v>
      </c>
      <c r="X306" s="34" t="s">
        <v>30</v>
      </c>
      <c r="Y306" s="137" t="str">
        <f t="shared" si="139"/>
        <v>NC</v>
      </c>
      <c r="Z306" s="57" t="str">
        <f t="shared" si="152"/>
        <v>NC</v>
      </c>
      <c r="AA306" s="57" t="str">
        <f t="shared" si="140"/>
        <v>NC</v>
      </c>
      <c r="AB306" s="57" t="str">
        <f t="shared" si="141"/>
        <v>NC</v>
      </c>
      <c r="AC306" s="57" t="str">
        <f t="shared" si="142"/>
        <v>NC</v>
      </c>
      <c r="AD306" s="57" t="str">
        <f t="shared" si="143"/>
        <v>NC</v>
      </c>
      <c r="AE306" s="57" t="str">
        <f t="shared" si="144"/>
        <v>NC</v>
      </c>
      <c r="AG306" s="123" t="str">
        <f t="shared" si="145"/>
        <v>NC</v>
      </c>
      <c r="AH306" s="123" t="str">
        <f t="shared" si="146"/>
        <v>NC</v>
      </c>
      <c r="AI306" s="123" t="str">
        <f t="shared" si="147"/>
        <v>NC</v>
      </c>
      <c r="AJ306" s="123" t="str">
        <f t="shared" si="148"/>
        <v>NC</v>
      </c>
      <c r="AK306" s="123" t="str">
        <f t="shared" si="149"/>
        <v>NC</v>
      </c>
      <c r="AL306" s="123" t="str">
        <f t="shared" si="150"/>
        <v>NC</v>
      </c>
      <c r="AM306" s="123" t="str">
        <f t="shared" si="151"/>
        <v>NC</v>
      </c>
      <c r="AO306" s="151" t="e">
        <f t="shared" si="138"/>
        <v>#DIV/0!</v>
      </c>
      <c r="AR306" s="141" t="s">
        <v>643</v>
      </c>
      <c r="AS306" s="141" t="s">
        <v>643</v>
      </c>
      <c r="AU306" s="142" t="s">
        <v>1164</v>
      </c>
      <c r="AV306" s="143" t="s">
        <v>398</v>
      </c>
      <c r="AW306" s="143" t="s">
        <v>1369</v>
      </c>
    </row>
    <row r="307" spans="1:49" s="124" customFormat="1" ht="14.4" customHeight="1" x14ac:dyDescent="0.3">
      <c r="A307" s="121"/>
      <c r="B307" s="117"/>
      <c r="C307" s="121"/>
      <c r="D307" s="123"/>
      <c r="E307" s="123"/>
      <c r="F307" s="121"/>
      <c r="G307" s="120"/>
      <c r="H307" s="120"/>
      <c r="I307" s="120"/>
      <c r="J307" s="120" t="s">
        <v>30</v>
      </c>
      <c r="K307" s="145"/>
      <c r="L307" s="146"/>
      <c r="M307" s="154">
        <v>43952</v>
      </c>
      <c r="N307" s="133">
        <v>43952</v>
      </c>
      <c r="O307" s="148"/>
      <c r="P307" s="149" t="s">
        <v>596</v>
      </c>
      <c r="Q307" s="150">
        <v>1259</v>
      </c>
      <c r="R307" s="57" t="s">
        <v>30</v>
      </c>
      <c r="S307" s="57" t="s">
        <v>30</v>
      </c>
      <c r="T307" s="116" t="s">
        <v>30</v>
      </c>
      <c r="U307" s="118" t="s">
        <v>30</v>
      </c>
      <c r="V307" s="57" t="s">
        <v>30</v>
      </c>
      <c r="W307" s="57" t="s">
        <v>30</v>
      </c>
      <c r="X307" s="34" t="s">
        <v>30</v>
      </c>
      <c r="Y307" s="137" t="str">
        <f t="shared" si="139"/>
        <v>NC</v>
      </c>
      <c r="Z307" s="57" t="str">
        <f t="shared" si="152"/>
        <v>NC</v>
      </c>
      <c r="AA307" s="57" t="str">
        <f t="shared" si="140"/>
        <v>NC</v>
      </c>
      <c r="AB307" s="57" t="str">
        <f t="shared" si="141"/>
        <v>NC</v>
      </c>
      <c r="AC307" s="57" t="str">
        <f t="shared" si="142"/>
        <v>NC</v>
      </c>
      <c r="AD307" s="57" t="str">
        <f t="shared" si="143"/>
        <v>NC</v>
      </c>
      <c r="AE307" s="57" t="str">
        <f t="shared" si="144"/>
        <v>NC</v>
      </c>
      <c r="AG307" s="123" t="str">
        <f t="shared" si="145"/>
        <v>NC</v>
      </c>
      <c r="AH307" s="123" t="str">
        <f t="shared" si="146"/>
        <v>NC</v>
      </c>
      <c r="AI307" s="123" t="str">
        <f t="shared" si="147"/>
        <v>NC</v>
      </c>
      <c r="AJ307" s="123" t="str">
        <f t="shared" si="148"/>
        <v>NC</v>
      </c>
      <c r="AK307" s="123" t="str">
        <f t="shared" si="149"/>
        <v>NC</v>
      </c>
      <c r="AL307" s="123" t="str">
        <f t="shared" si="150"/>
        <v>NC</v>
      </c>
      <c r="AM307" s="123" t="str">
        <f t="shared" si="151"/>
        <v>NC</v>
      </c>
      <c r="AN307" s="138"/>
      <c r="AO307" s="151" t="e">
        <f t="shared" si="138"/>
        <v>#DIV/0!</v>
      </c>
      <c r="AP307" s="152"/>
      <c r="AR307" s="141" t="s">
        <v>643</v>
      </c>
      <c r="AS307" s="141" t="s">
        <v>643</v>
      </c>
      <c r="AU307" s="143" t="s">
        <v>1370</v>
      </c>
      <c r="AV307" s="143" t="s">
        <v>961</v>
      </c>
      <c r="AW307" s="143" t="s">
        <v>1371</v>
      </c>
    </row>
    <row r="308" spans="1:49" s="124" customFormat="1" ht="14.4" customHeight="1" x14ac:dyDescent="0.3">
      <c r="A308" s="121"/>
      <c r="B308" s="117"/>
      <c r="C308" s="121"/>
      <c r="D308" s="123"/>
      <c r="E308" s="123"/>
      <c r="F308" s="121"/>
      <c r="G308" s="120"/>
      <c r="H308" s="120"/>
      <c r="I308" s="120"/>
      <c r="J308" s="120" t="s">
        <v>30</v>
      </c>
      <c r="K308" s="145"/>
      <c r="L308" s="146"/>
      <c r="M308" s="154">
        <v>44774</v>
      </c>
      <c r="N308" s="133">
        <v>43983</v>
      </c>
      <c r="O308" s="148"/>
      <c r="P308" s="149" t="s">
        <v>596</v>
      </c>
      <c r="Q308" s="150">
        <v>56</v>
      </c>
      <c r="R308" s="242" t="s">
        <v>30</v>
      </c>
      <c r="S308" s="242" t="s">
        <v>30</v>
      </c>
      <c r="T308" s="123" t="s">
        <v>30</v>
      </c>
      <c r="U308" s="252" t="s">
        <v>30</v>
      </c>
      <c r="V308" s="57" t="s">
        <v>30</v>
      </c>
      <c r="W308" s="57" t="s">
        <v>30</v>
      </c>
      <c r="X308" s="243" t="s">
        <v>30</v>
      </c>
      <c r="Y308" s="137" t="str">
        <f t="shared" si="139"/>
        <v>NC</v>
      </c>
      <c r="Z308" s="57" t="str">
        <f t="shared" si="152"/>
        <v>NC</v>
      </c>
      <c r="AA308" s="57" t="str">
        <f t="shared" si="140"/>
        <v>NC</v>
      </c>
      <c r="AB308" s="57" t="str">
        <f t="shared" si="141"/>
        <v>NC</v>
      </c>
      <c r="AC308" s="57" t="str">
        <f t="shared" si="142"/>
        <v>NC</v>
      </c>
      <c r="AD308" s="57" t="str">
        <f t="shared" si="143"/>
        <v>NC</v>
      </c>
      <c r="AE308" s="57" t="str">
        <f t="shared" si="144"/>
        <v>NC</v>
      </c>
      <c r="AG308" s="123" t="str">
        <f t="shared" si="145"/>
        <v>NC</v>
      </c>
      <c r="AH308" s="123" t="str">
        <f t="shared" si="146"/>
        <v>NC</v>
      </c>
      <c r="AI308" s="123" t="str">
        <f t="shared" si="147"/>
        <v>NC</v>
      </c>
      <c r="AJ308" s="123" t="str">
        <f t="shared" si="148"/>
        <v>NC</v>
      </c>
      <c r="AK308" s="123" t="str">
        <f t="shared" si="149"/>
        <v>NC</v>
      </c>
      <c r="AL308" s="123" t="str">
        <f t="shared" si="150"/>
        <v>NC</v>
      </c>
      <c r="AM308" s="123" t="str">
        <f t="shared" si="151"/>
        <v>NC</v>
      </c>
      <c r="AO308" s="151" t="e">
        <f t="shared" si="138"/>
        <v>#DIV/0!</v>
      </c>
      <c r="AP308" s="152"/>
      <c r="AR308" s="141" t="s">
        <v>643</v>
      </c>
      <c r="AS308" s="141" t="s">
        <v>643</v>
      </c>
      <c r="AU308" s="143" t="s">
        <v>1370</v>
      </c>
      <c r="AV308" s="143" t="s">
        <v>961</v>
      </c>
      <c r="AW308" s="143" t="s">
        <v>1371</v>
      </c>
    </row>
    <row r="309" spans="1:49" s="124" customFormat="1" ht="14.4" customHeight="1" x14ac:dyDescent="0.3">
      <c r="A309" s="121"/>
      <c r="B309" s="117"/>
      <c r="C309" s="121"/>
      <c r="D309" s="123"/>
      <c r="E309" s="123"/>
      <c r="F309" s="121"/>
      <c r="G309" s="120"/>
      <c r="H309" s="120"/>
      <c r="I309" s="120"/>
      <c r="J309" s="120" t="s">
        <v>30</v>
      </c>
      <c r="K309" s="145"/>
      <c r="L309" s="146"/>
      <c r="M309" s="154">
        <v>44774</v>
      </c>
      <c r="N309" s="133">
        <v>43983</v>
      </c>
      <c r="O309" s="148"/>
      <c r="P309" s="149" t="s">
        <v>596</v>
      </c>
      <c r="Q309" s="150"/>
      <c r="R309" s="242" t="s">
        <v>30</v>
      </c>
      <c r="S309" s="242" t="s">
        <v>30</v>
      </c>
      <c r="T309" s="123" t="s">
        <v>30</v>
      </c>
      <c r="U309" s="252" t="s">
        <v>30</v>
      </c>
      <c r="V309" s="57" t="s">
        <v>30</v>
      </c>
      <c r="W309" s="57" t="s">
        <v>30</v>
      </c>
      <c r="X309" s="243" t="s">
        <v>30</v>
      </c>
      <c r="Y309" s="137" t="str">
        <f t="shared" si="139"/>
        <v>NC</v>
      </c>
      <c r="Z309" s="57" t="str">
        <f t="shared" si="152"/>
        <v>NC</v>
      </c>
      <c r="AA309" s="57" t="str">
        <f t="shared" si="140"/>
        <v>NC</v>
      </c>
      <c r="AB309" s="57" t="str">
        <f t="shared" si="141"/>
        <v>NC</v>
      </c>
      <c r="AC309" s="57" t="str">
        <f t="shared" si="142"/>
        <v>NC</v>
      </c>
      <c r="AD309" s="57" t="str">
        <f t="shared" si="143"/>
        <v>NC</v>
      </c>
      <c r="AE309" s="57" t="str">
        <f t="shared" si="144"/>
        <v>NC</v>
      </c>
      <c r="AG309" s="123" t="str">
        <f t="shared" si="145"/>
        <v>NC</v>
      </c>
      <c r="AH309" s="123" t="str">
        <f t="shared" si="146"/>
        <v>NC</v>
      </c>
      <c r="AI309" s="123" t="str">
        <f t="shared" si="147"/>
        <v>NC</v>
      </c>
      <c r="AJ309" s="123" t="str">
        <f t="shared" si="148"/>
        <v>NC</v>
      </c>
      <c r="AK309" s="123" t="str">
        <f t="shared" si="149"/>
        <v>NC</v>
      </c>
      <c r="AL309" s="123" t="str">
        <f t="shared" si="150"/>
        <v>NC</v>
      </c>
      <c r="AM309" s="123" t="str">
        <f t="shared" si="151"/>
        <v>NC</v>
      </c>
      <c r="AO309" s="151" t="e">
        <f t="shared" si="138"/>
        <v>#DIV/0!</v>
      </c>
      <c r="AP309" s="152"/>
      <c r="AR309" s="141" t="s">
        <v>643</v>
      </c>
      <c r="AS309" s="141" t="s">
        <v>643</v>
      </c>
      <c r="AU309" s="143" t="s">
        <v>1370</v>
      </c>
      <c r="AV309" s="143" t="s">
        <v>961</v>
      </c>
      <c r="AW309" s="143" t="s">
        <v>1372</v>
      </c>
    </row>
    <row r="310" spans="1:49" s="124" customFormat="1" ht="14.4" customHeight="1" x14ac:dyDescent="0.3">
      <c r="A310" s="121"/>
      <c r="B310" s="117"/>
      <c r="C310" s="121"/>
      <c r="D310" s="123"/>
      <c r="E310" s="123"/>
      <c r="F310" s="121"/>
      <c r="G310" s="120"/>
      <c r="H310" s="120"/>
      <c r="I310" s="120"/>
      <c r="J310" s="120" t="s">
        <v>30</v>
      </c>
      <c r="K310" s="145"/>
      <c r="L310" s="146"/>
      <c r="M310" s="154"/>
      <c r="N310" s="133"/>
      <c r="O310" s="148"/>
      <c r="P310" s="149" t="s">
        <v>596</v>
      </c>
      <c r="Q310" s="150"/>
      <c r="R310" s="57" t="s">
        <v>30</v>
      </c>
      <c r="S310" s="57" t="s">
        <v>30</v>
      </c>
      <c r="T310" s="116" t="s">
        <v>30</v>
      </c>
      <c r="U310" s="118" t="s">
        <v>30</v>
      </c>
      <c r="V310" s="57" t="s">
        <v>30</v>
      </c>
      <c r="W310" s="57" t="s">
        <v>30</v>
      </c>
      <c r="X310" s="34" t="s">
        <v>30</v>
      </c>
      <c r="Y310" s="137" t="str">
        <f t="shared" si="139"/>
        <v>NC</v>
      </c>
      <c r="Z310" s="57" t="str">
        <f t="shared" si="152"/>
        <v>NC</v>
      </c>
      <c r="AA310" s="57" t="str">
        <f t="shared" si="140"/>
        <v>NC</v>
      </c>
      <c r="AB310" s="57" t="str">
        <f t="shared" si="141"/>
        <v>NC</v>
      </c>
      <c r="AC310" s="57" t="str">
        <f t="shared" si="142"/>
        <v>NC</v>
      </c>
      <c r="AD310" s="57" t="str">
        <f t="shared" si="143"/>
        <v>NC</v>
      </c>
      <c r="AE310" s="57" t="str">
        <f t="shared" si="144"/>
        <v>NC</v>
      </c>
      <c r="AG310" s="123" t="str">
        <f t="shared" si="145"/>
        <v>NC</v>
      </c>
      <c r="AH310" s="123" t="str">
        <f t="shared" si="146"/>
        <v>NC</v>
      </c>
      <c r="AI310" s="123" t="str">
        <f t="shared" si="147"/>
        <v>NC</v>
      </c>
      <c r="AJ310" s="123" t="str">
        <f t="shared" si="148"/>
        <v>NC</v>
      </c>
      <c r="AK310" s="123" t="str">
        <f t="shared" si="149"/>
        <v>NC</v>
      </c>
      <c r="AL310" s="123" t="str">
        <f t="shared" si="150"/>
        <v>NC</v>
      </c>
      <c r="AM310" s="123" t="str">
        <f t="shared" si="151"/>
        <v>NC</v>
      </c>
      <c r="AN310" s="138"/>
      <c r="AO310" s="151" t="e">
        <f t="shared" ref="AO310:AO328" si="153">K310*($AO$3-L310)/$K$4</f>
        <v>#DIV/0!</v>
      </c>
      <c r="AP310" s="152"/>
      <c r="AR310" s="141" t="s">
        <v>643</v>
      </c>
      <c r="AS310" s="141" t="s">
        <v>643</v>
      </c>
      <c r="AU310" s="143" t="s">
        <v>1356</v>
      </c>
      <c r="AV310" s="143" t="s">
        <v>961</v>
      </c>
      <c r="AW310" s="143" t="s">
        <v>962</v>
      </c>
    </row>
    <row r="311" spans="1:49" s="124" customFormat="1" ht="14.4" customHeight="1" x14ac:dyDescent="0.3">
      <c r="A311" s="121"/>
      <c r="B311" s="117"/>
      <c r="C311" s="121"/>
      <c r="D311" s="123"/>
      <c r="E311" s="123"/>
      <c r="F311" s="121"/>
      <c r="G311" s="120"/>
      <c r="H311" s="120"/>
      <c r="I311" s="120"/>
      <c r="J311" s="120" t="s">
        <v>30</v>
      </c>
      <c r="K311" s="145"/>
      <c r="L311" s="146"/>
      <c r="M311" s="154"/>
      <c r="N311" s="133"/>
      <c r="O311" s="148"/>
      <c r="P311" s="149" t="s">
        <v>596</v>
      </c>
      <c r="Q311" s="150"/>
      <c r="R311" s="57" t="s">
        <v>30</v>
      </c>
      <c r="S311" s="57" t="s">
        <v>30</v>
      </c>
      <c r="T311" s="116" t="s">
        <v>30</v>
      </c>
      <c r="U311" s="118" t="s">
        <v>30</v>
      </c>
      <c r="V311" s="57" t="s">
        <v>30</v>
      </c>
      <c r="W311" s="57" t="s">
        <v>30</v>
      </c>
      <c r="X311" s="34" t="s">
        <v>30</v>
      </c>
      <c r="Y311" s="137" t="str">
        <f t="shared" si="139"/>
        <v>NC</v>
      </c>
      <c r="Z311" s="57" t="str">
        <f t="shared" si="152"/>
        <v>NC</v>
      </c>
      <c r="AA311" s="57" t="str">
        <f t="shared" si="140"/>
        <v>NC</v>
      </c>
      <c r="AB311" s="57" t="str">
        <f t="shared" si="141"/>
        <v>NC</v>
      </c>
      <c r="AC311" s="57" t="str">
        <f t="shared" si="142"/>
        <v>NC</v>
      </c>
      <c r="AD311" s="57" t="str">
        <f t="shared" si="143"/>
        <v>NC</v>
      </c>
      <c r="AE311" s="57" t="str">
        <f t="shared" si="144"/>
        <v>NC</v>
      </c>
      <c r="AG311" s="123" t="str">
        <f t="shared" si="145"/>
        <v>NC</v>
      </c>
      <c r="AH311" s="123" t="str">
        <f t="shared" si="146"/>
        <v>NC</v>
      </c>
      <c r="AI311" s="123" t="str">
        <f t="shared" si="147"/>
        <v>NC</v>
      </c>
      <c r="AJ311" s="123" t="str">
        <f t="shared" si="148"/>
        <v>NC</v>
      </c>
      <c r="AK311" s="123" t="str">
        <f t="shared" si="149"/>
        <v>NC</v>
      </c>
      <c r="AL311" s="123" t="str">
        <f t="shared" si="150"/>
        <v>NC</v>
      </c>
      <c r="AM311" s="123" t="str">
        <f t="shared" si="151"/>
        <v>NC</v>
      </c>
      <c r="AN311" s="138"/>
      <c r="AO311" s="151" t="e">
        <f t="shared" si="153"/>
        <v>#DIV/0!</v>
      </c>
      <c r="AP311" s="152"/>
      <c r="AR311" s="141" t="s">
        <v>643</v>
      </c>
      <c r="AS311" s="141" t="s">
        <v>643</v>
      </c>
      <c r="AU311" s="143" t="s">
        <v>1356</v>
      </c>
      <c r="AV311" s="143" t="s">
        <v>961</v>
      </c>
      <c r="AW311" s="143" t="s">
        <v>963</v>
      </c>
    </row>
    <row r="312" spans="1:49" s="124" customFormat="1" ht="14.4" customHeight="1" x14ac:dyDescent="0.3">
      <c r="A312" s="121"/>
      <c r="B312" s="117"/>
      <c r="C312" s="121"/>
      <c r="D312" s="123"/>
      <c r="E312" s="123"/>
      <c r="F312" s="121"/>
      <c r="G312" s="120"/>
      <c r="H312" s="120"/>
      <c r="I312" s="120"/>
      <c r="J312" s="120" t="s">
        <v>30</v>
      </c>
      <c r="K312" s="145"/>
      <c r="L312" s="146"/>
      <c r="M312" s="154"/>
      <c r="N312" s="133"/>
      <c r="O312" s="148"/>
      <c r="P312" s="149" t="s">
        <v>596</v>
      </c>
      <c r="Q312" s="150"/>
      <c r="R312" s="57" t="s">
        <v>30</v>
      </c>
      <c r="S312" s="57" t="s">
        <v>30</v>
      </c>
      <c r="T312" s="116" t="s">
        <v>30</v>
      </c>
      <c r="U312" s="118" t="s">
        <v>30</v>
      </c>
      <c r="V312" s="57" t="s">
        <v>30</v>
      </c>
      <c r="W312" s="57" t="s">
        <v>30</v>
      </c>
      <c r="X312" s="34" t="s">
        <v>30</v>
      </c>
      <c r="Y312" s="137" t="str">
        <f t="shared" si="139"/>
        <v>NC</v>
      </c>
      <c r="Z312" s="57" t="str">
        <f t="shared" si="152"/>
        <v>NC</v>
      </c>
      <c r="AA312" s="57" t="str">
        <f t="shared" si="140"/>
        <v>NC</v>
      </c>
      <c r="AB312" s="57" t="str">
        <f t="shared" si="141"/>
        <v>NC</v>
      </c>
      <c r="AC312" s="57" t="str">
        <f t="shared" si="142"/>
        <v>NC</v>
      </c>
      <c r="AD312" s="57" t="str">
        <f t="shared" si="143"/>
        <v>NC</v>
      </c>
      <c r="AE312" s="57" t="str">
        <f t="shared" si="144"/>
        <v>NC</v>
      </c>
      <c r="AG312" s="123" t="str">
        <f t="shared" si="145"/>
        <v>NC</v>
      </c>
      <c r="AH312" s="123" t="str">
        <f t="shared" si="146"/>
        <v>NC</v>
      </c>
      <c r="AI312" s="123" t="str">
        <f t="shared" si="147"/>
        <v>NC</v>
      </c>
      <c r="AJ312" s="123" t="str">
        <f t="shared" si="148"/>
        <v>NC</v>
      </c>
      <c r="AK312" s="123" t="str">
        <f t="shared" si="149"/>
        <v>NC</v>
      </c>
      <c r="AL312" s="123" t="str">
        <f t="shared" si="150"/>
        <v>NC</v>
      </c>
      <c r="AM312" s="123" t="str">
        <f t="shared" si="151"/>
        <v>NC</v>
      </c>
      <c r="AN312" s="138"/>
      <c r="AO312" s="151" t="e">
        <f t="shared" si="153"/>
        <v>#DIV/0!</v>
      </c>
      <c r="AP312" s="152"/>
      <c r="AR312" s="141" t="s">
        <v>643</v>
      </c>
      <c r="AS312" s="141" t="s">
        <v>643</v>
      </c>
      <c r="AU312" s="143" t="s">
        <v>1356</v>
      </c>
      <c r="AV312" s="143" t="s">
        <v>961</v>
      </c>
      <c r="AW312" s="143" t="s">
        <v>964</v>
      </c>
    </row>
    <row r="313" spans="1:49" s="124" customFormat="1" ht="14.4" customHeight="1" x14ac:dyDescent="0.3">
      <c r="A313" s="116"/>
      <c r="B313" s="116"/>
      <c r="C313" s="121"/>
      <c r="D313" s="116"/>
      <c r="E313" s="116"/>
      <c r="F313" s="239"/>
      <c r="G313" s="120"/>
      <c r="H313" s="120"/>
      <c r="I313" s="120"/>
      <c r="J313" s="120" t="s">
        <v>30</v>
      </c>
      <c r="K313" s="134"/>
      <c r="L313" s="120"/>
      <c r="M313" s="154"/>
      <c r="N313" s="162">
        <v>44013</v>
      </c>
      <c r="O313" s="116"/>
      <c r="P313" s="149" t="s">
        <v>596</v>
      </c>
      <c r="Q313" s="136"/>
      <c r="R313" s="57" t="s">
        <v>30</v>
      </c>
      <c r="S313" s="57" t="s">
        <v>30</v>
      </c>
      <c r="T313" s="57" t="s">
        <v>30</v>
      </c>
      <c r="U313" s="34" t="s">
        <v>30</v>
      </c>
      <c r="V313" s="57" t="s">
        <v>30</v>
      </c>
      <c r="W313" s="57" t="s">
        <v>30</v>
      </c>
      <c r="X313" s="34" t="s">
        <v>30</v>
      </c>
      <c r="Y313" s="137" t="str">
        <f t="shared" si="139"/>
        <v>NC</v>
      </c>
      <c r="Z313" s="57" t="str">
        <f t="shared" si="152"/>
        <v>NC</v>
      </c>
      <c r="AA313" s="57" t="str">
        <f t="shared" si="140"/>
        <v>NC</v>
      </c>
      <c r="AB313" s="57" t="str">
        <f t="shared" si="141"/>
        <v>NC</v>
      </c>
      <c r="AC313" s="57" t="str">
        <f t="shared" si="142"/>
        <v>NC</v>
      </c>
      <c r="AD313" s="57" t="str">
        <f t="shared" si="143"/>
        <v>NC</v>
      </c>
      <c r="AE313" s="57" t="str">
        <f t="shared" si="144"/>
        <v>NC</v>
      </c>
      <c r="AF313" s="138"/>
      <c r="AG313" s="123" t="str">
        <f t="shared" si="145"/>
        <v>NC</v>
      </c>
      <c r="AH313" s="123" t="str">
        <f t="shared" si="146"/>
        <v>NC</v>
      </c>
      <c r="AI313" s="123" t="str">
        <f t="shared" si="147"/>
        <v>NC</v>
      </c>
      <c r="AJ313" s="123" t="str">
        <f t="shared" si="148"/>
        <v>NC</v>
      </c>
      <c r="AK313" s="123" t="str">
        <f t="shared" si="149"/>
        <v>NC</v>
      </c>
      <c r="AL313" s="123" t="str">
        <f t="shared" si="150"/>
        <v>NC</v>
      </c>
      <c r="AM313" s="123" t="str">
        <f t="shared" si="151"/>
        <v>NC</v>
      </c>
      <c r="AN313" s="138"/>
      <c r="AO313" s="151" t="e">
        <f t="shared" si="153"/>
        <v>#DIV/0!</v>
      </c>
      <c r="AP313" s="138"/>
      <c r="AQ313" s="138"/>
      <c r="AR313" s="141" t="s">
        <v>643</v>
      </c>
      <c r="AS313" s="141" t="s">
        <v>643</v>
      </c>
      <c r="AT313" s="138"/>
      <c r="AU313" s="142" t="s">
        <v>1373</v>
      </c>
      <c r="AV313" s="143" t="s">
        <v>1349</v>
      </c>
      <c r="AW313" s="143" t="s">
        <v>1374</v>
      </c>
    </row>
    <row r="314" spans="1:49" s="124" customFormat="1" ht="14.4" customHeight="1" x14ac:dyDescent="0.3">
      <c r="A314" s="116"/>
      <c r="B314" s="116"/>
      <c r="C314" s="121"/>
      <c r="D314" s="116"/>
      <c r="E314" s="116"/>
      <c r="F314" s="239"/>
      <c r="G314" s="120"/>
      <c r="H314" s="120"/>
      <c r="I314" s="120"/>
      <c r="J314" s="120" t="s">
        <v>30</v>
      </c>
      <c r="K314" s="134"/>
      <c r="L314" s="120"/>
      <c r="M314" s="154"/>
      <c r="N314" s="162">
        <v>44013</v>
      </c>
      <c r="O314" s="116"/>
      <c r="P314" s="149" t="s">
        <v>596</v>
      </c>
      <c r="Q314" s="136"/>
      <c r="R314" s="57" t="s">
        <v>30</v>
      </c>
      <c r="S314" s="57" t="s">
        <v>30</v>
      </c>
      <c r="T314" s="57" t="s">
        <v>30</v>
      </c>
      <c r="U314" s="34" t="s">
        <v>30</v>
      </c>
      <c r="V314" s="57" t="s">
        <v>30</v>
      </c>
      <c r="W314" s="57" t="s">
        <v>30</v>
      </c>
      <c r="X314" s="34" t="s">
        <v>30</v>
      </c>
      <c r="Y314" s="137" t="str">
        <f t="shared" si="139"/>
        <v>NC</v>
      </c>
      <c r="Z314" s="57" t="str">
        <f t="shared" si="152"/>
        <v>NC</v>
      </c>
      <c r="AA314" s="57" t="str">
        <f t="shared" si="140"/>
        <v>NC</v>
      </c>
      <c r="AB314" s="57" t="str">
        <f t="shared" si="141"/>
        <v>NC</v>
      </c>
      <c r="AC314" s="57" t="str">
        <f t="shared" si="142"/>
        <v>NC</v>
      </c>
      <c r="AD314" s="57" t="str">
        <f t="shared" si="143"/>
        <v>NC</v>
      </c>
      <c r="AE314" s="57" t="str">
        <f t="shared" si="144"/>
        <v>NC</v>
      </c>
      <c r="AF314" s="138"/>
      <c r="AG314" s="123" t="str">
        <f t="shared" si="145"/>
        <v>NC</v>
      </c>
      <c r="AH314" s="123" t="str">
        <f t="shared" si="146"/>
        <v>NC</v>
      </c>
      <c r="AI314" s="123" t="str">
        <f t="shared" si="147"/>
        <v>NC</v>
      </c>
      <c r="AJ314" s="123" t="str">
        <f t="shared" si="148"/>
        <v>NC</v>
      </c>
      <c r="AK314" s="123" t="str">
        <f t="shared" si="149"/>
        <v>NC</v>
      </c>
      <c r="AL314" s="123" t="str">
        <f t="shared" si="150"/>
        <v>NC</v>
      </c>
      <c r="AM314" s="123" t="str">
        <f t="shared" si="151"/>
        <v>NC</v>
      </c>
      <c r="AN314" s="138"/>
      <c r="AO314" s="151" t="e">
        <f t="shared" si="153"/>
        <v>#DIV/0!</v>
      </c>
      <c r="AP314" s="138"/>
      <c r="AQ314" s="138"/>
      <c r="AR314" s="141" t="s">
        <v>643</v>
      </c>
      <c r="AS314" s="141" t="s">
        <v>643</v>
      </c>
      <c r="AT314" s="138"/>
      <c r="AU314" s="142" t="s">
        <v>1373</v>
      </c>
      <c r="AV314" s="143" t="s">
        <v>958</v>
      </c>
      <c r="AW314" s="143" t="s">
        <v>965</v>
      </c>
    </row>
    <row r="315" spans="1:49" s="138" customFormat="1" ht="14.4" customHeight="1" x14ac:dyDescent="0.3">
      <c r="A315" s="116"/>
      <c r="B315" s="116"/>
      <c r="C315" s="201"/>
      <c r="D315" s="127"/>
      <c r="E315" s="127"/>
      <c r="F315" s="253"/>
      <c r="G315" s="129"/>
      <c r="H315" s="129"/>
      <c r="I315" s="129"/>
      <c r="J315" s="129" t="s">
        <v>30</v>
      </c>
      <c r="K315" s="254"/>
      <c r="L315" s="129"/>
      <c r="M315" s="255"/>
      <c r="N315" s="256">
        <v>43983</v>
      </c>
      <c r="O315" s="127"/>
      <c r="P315" s="257" t="s">
        <v>596</v>
      </c>
      <c r="Q315" s="258"/>
      <c r="R315" s="208" t="s">
        <v>30</v>
      </c>
      <c r="S315" s="208" t="s">
        <v>30</v>
      </c>
      <c r="T315" s="208" t="s">
        <v>30</v>
      </c>
      <c r="U315" s="209" t="s">
        <v>30</v>
      </c>
      <c r="V315" s="208" t="s">
        <v>30</v>
      </c>
      <c r="W315" s="208" t="s">
        <v>30</v>
      </c>
      <c r="X315" s="34" t="s">
        <v>30</v>
      </c>
      <c r="Y315" s="137" t="str">
        <f t="shared" si="139"/>
        <v>NC</v>
      </c>
      <c r="Z315" s="57" t="str">
        <f t="shared" si="152"/>
        <v>NC</v>
      </c>
      <c r="AA315" s="57" t="str">
        <f t="shared" si="140"/>
        <v>NC</v>
      </c>
      <c r="AB315" s="57" t="str">
        <f t="shared" si="141"/>
        <v>NC</v>
      </c>
      <c r="AC315" s="57" t="str">
        <f t="shared" si="142"/>
        <v>NC</v>
      </c>
      <c r="AD315" s="57" t="str">
        <f t="shared" si="143"/>
        <v>NC</v>
      </c>
      <c r="AE315" s="57" t="str">
        <f t="shared" si="144"/>
        <v>NC</v>
      </c>
      <c r="AG315" s="123" t="str">
        <f t="shared" si="145"/>
        <v>NC</v>
      </c>
      <c r="AH315" s="123" t="str">
        <f t="shared" si="146"/>
        <v>NC</v>
      </c>
      <c r="AI315" s="123" t="str">
        <f t="shared" si="147"/>
        <v>NC</v>
      </c>
      <c r="AJ315" s="123" t="str">
        <f t="shared" si="148"/>
        <v>NC</v>
      </c>
      <c r="AK315" s="123" t="str">
        <f t="shared" si="149"/>
        <v>NC</v>
      </c>
      <c r="AL315" s="123" t="str">
        <f t="shared" si="150"/>
        <v>NC</v>
      </c>
      <c r="AM315" s="123" t="str">
        <f t="shared" si="151"/>
        <v>NC</v>
      </c>
      <c r="AO315" s="151" t="e">
        <f t="shared" si="153"/>
        <v>#DIV/0!</v>
      </c>
      <c r="AR315" s="141" t="s">
        <v>643</v>
      </c>
      <c r="AS315" s="141" t="s">
        <v>643</v>
      </c>
      <c r="AU315" s="142" t="s">
        <v>1390</v>
      </c>
      <c r="AV315" s="143" t="s">
        <v>720</v>
      </c>
      <c r="AW315" s="143" t="s">
        <v>1391</v>
      </c>
    </row>
    <row r="316" spans="1:49" s="138" customFormat="1" ht="14.4" customHeight="1" x14ac:dyDescent="0.3">
      <c r="A316" s="116"/>
      <c r="B316" s="118"/>
      <c r="C316" s="121"/>
      <c r="D316" s="116"/>
      <c r="E316" s="116"/>
      <c r="F316" s="239"/>
      <c r="G316" s="120"/>
      <c r="H316" s="120"/>
      <c r="I316" s="120"/>
      <c r="J316" s="120" t="s">
        <v>30</v>
      </c>
      <c r="K316" s="134"/>
      <c r="L316" s="120"/>
      <c r="M316" s="154"/>
      <c r="N316" s="162">
        <v>43983</v>
      </c>
      <c r="O316" s="116"/>
      <c r="P316" s="149" t="s">
        <v>596</v>
      </c>
      <c r="Q316" s="136"/>
      <c r="R316" s="57" t="s">
        <v>30</v>
      </c>
      <c r="S316" s="57" t="s">
        <v>30</v>
      </c>
      <c r="T316" s="57" t="s">
        <v>30</v>
      </c>
      <c r="U316" s="57" t="s">
        <v>30</v>
      </c>
      <c r="V316" s="57" t="s">
        <v>30</v>
      </c>
      <c r="W316" s="57" t="s">
        <v>30</v>
      </c>
      <c r="X316" s="259" t="s">
        <v>30</v>
      </c>
      <c r="Y316" s="137" t="str">
        <f t="shared" si="139"/>
        <v>NC</v>
      </c>
      <c r="Z316" s="57" t="str">
        <f t="shared" si="152"/>
        <v>NC</v>
      </c>
      <c r="AA316" s="57" t="str">
        <f t="shared" si="140"/>
        <v>NC</v>
      </c>
      <c r="AB316" s="57" t="str">
        <f t="shared" si="141"/>
        <v>NC</v>
      </c>
      <c r="AC316" s="57" t="str">
        <f t="shared" si="142"/>
        <v>NC</v>
      </c>
      <c r="AD316" s="57" t="str">
        <f t="shared" si="143"/>
        <v>NC</v>
      </c>
      <c r="AE316" s="57" t="str">
        <f t="shared" si="144"/>
        <v>NC</v>
      </c>
      <c r="AG316" s="123" t="str">
        <f t="shared" si="145"/>
        <v>NC</v>
      </c>
      <c r="AH316" s="123" t="str">
        <f t="shared" si="146"/>
        <v>NC</v>
      </c>
      <c r="AI316" s="123" t="str">
        <f t="shared" si="147"/>
        <v>NC</v>
      </c>
      <c r="AJ316" s="123" t="str">
        <f t="shared" si="148"/>
        <v>NC</v>
      </c>
      <c r="AK316" s="123" t="str">
        <f t="shared" si="149"/>
        <v>NC</v>
      </c>
      <c r="AL316" s="123" t="str">
        <f t="shared" si="150"/>
        <v>NC</v>
      </c>
      <c r="AM316" s="123" t="str">
        <f t="shared" si="151"/>
        <v>NC</v>
      </c>
      <c r="AO316" s="151" t="e">
        <f t="shared" si="153"/>
        <v>#DIV/0!</v>
      </c>
      <c r="AR316" s="141" t="s">
        <v>643</v>
      </c>
      <c r="AS316" s="141" t="s">
        <v>643</v>
      </c>
      <c r="AU316" s="142" t="s">
        <v>1395</v>
      </c>
      <c r="AV316" s="143" t="s">
        <v>1392</v>
      </c>
      <c r="AW316" s="143" t="s">
        <v>1393</v>
      </c>
    </row>
    <row r="317" spans="1:49" s="124" customFormat="1" ht="14.4" customHeight="1" x14ac:dyDescent="0.3">
      <c r="A317" s="260"/>
      <c r="B317" s="117"/>
      <c r="C317" s="121"/>
      <c r="D317" s="123"/>
      <c r="E317" s="123"/>
      <c r="F317" s="121"/>
      <c r="G317" s="120"/>
      <c r="H317" s="120"/>
      <c r="I317" s="120"/>
      <c r="J317" s="120" t="s">
        <v>30</v>
      </c>
      <c r="K317" s="145"/>
      <c r="L317" s="146"/>
      <c r="M317" s="154"/>
      <c r="N317" s="133">
        <v>43983</v>
      </c>
      <c r="O317" s="148"/>
      <c r="P317" s="149" t="s">
        <v>596</v>
      </c>
      <c r="Q317" s="150"/>
      <c r="R317" s="57" t="s">
        <v>30</v>
      </c>
      <c r="S317" s="57" t="s">
        <v>30</v>
      </c>
      <c r="T317" s="116" t="s">
        <v>30</v>
      </c>
      <c r="U317" s="116" t="s">
        <v>30</v>
      </c>
      <c r="V317" s="57" t="s">
        <v>30</v>
      </c>
      <c r="W317" s="57" t="s">
        <v>30</v>
      </c>
      <c r="X317" s="261" t="s">
        <v>30</v>
      </c>
      <c r="Y317" s="137" t="str">
        <f t="shared" si="139"/>
        <v>NC</v>
      </c>
      <c r="Z317" s="57" t="str">
        <f t="shared" si="152"/>
        <v>NC</v>
      </c>
      <c r="AA317" s="57" t="str">
        <f t="shared" si="140"/>
        <v>NC</v>
      </c>
      <c r="AB317" s="57" t="str">
        <f t="shared" si="141"/>
        <v>NC</v>
      </c>
      <c r="AC317" s="57" t="str">
        <f t="shared" si="142"/>
        <v>NC</v>
      </c>
      <c r="AD317" s="57" t="str">
        <f t="shared" si="143"/>
        <v>NC</v>
      </c>
      <c r="AE317" s="57" t="str">
        <f t="shared" si="144"/>
        <v>NC</v>
      </c>
      <c r="AG317" s="123" t="str">
        <f t="shared" si="145"/>
        <v>NC</v>
      </c>
      <c r="AH317" s="123" t="str">
        <f t="shared" si="146"/>
        <v>NC</v>
      </c>
      <c r="AI317" s="123" t="str">
        <f t="shared" si="147"/>
        <v>NC</v>
      </c>
      <c r="AJ317" s="123" t="str">
        <f t="shared" si="148"/>
        <v>NC</v>
      </c>
      <c r="AK317" s="123" t="str">
        <f t="shared" si="149"/>
        <v>NC</v>
      </c>
      <c r="AL317" s="123" t="str">
        <f t="shared" si="150"/>
        <v>NC</v>
      </c>
      <c r="AM317" s="123" t="str">
        <f t="shared" si="151"/>
        <v>NC</v>
      </c>
      <c r="AN317" s="138"/>
      <c r="AO317" s="151" t="e">
        <f t="shared" si="153"/>
        <v>#DIV/0!</v>
      </c>
      <c r="AP317" s="152"/>
      <c r="AR317" s="141" t="s">
        <v>643</v>
      </c>
      <c r="AS317" s="141" t="s">
        <v>643</v>
      </c>
      <c r="AU317" s="143" t="s">
        <v>1378</v>
      </c>
      <c r="AV317" s="143" t="s">
        <v>1376</v>
      </c>
      <c r="AW317" s="143" t="s">
        <v>1379</v>
      </c>
    </row>
    <row r="318" spans="1:49" s="124" customFormat="1" ht="14.4" customHeight="1" x14ac:dyDescent="0.3">
      <c r="A318" s="121"/>
      <c r="B318" s="117"/>
      <c r="C318" s="121"/>
      <c r="D318" s="123"/>
      <c r="E318" s="123"/>
      <c r="F318" s="121"/>
      <c r="G318" s="120"/>
      <c r="H318" s="120"/>
      <c r="I318" s="120"/>
      <c r="J318" s="120" t="s">
        <v>30</v>
      </c>
      <c r="K318" s="145"/>
      <c r="L318" s="146"/>
      <c r="M318" s="147" t="s">
        <v>609</v>
      </c>
      <c r="N318" s="133">
        <v>44166</v>
      </c>
      <c r="O318" s="148"/>
      <c r="P318" s="149" t="s">
        <v>596</v>
      </c>
      <c r="Q318" s="150"/>
      <c r="R318" s="57" t="s">
        <v>30</v>
      </c>
      <c r="S318" s="57" t="s">
        <v>30</v>
      </c>
      <c r="T318" s="116" t="s">
        <v>30</v>
      </c>
      <c r="U318" s="116" t="s">
        <v>30</v>
      </c>
      <c r="V318" s="57" t="s">
        <v>30</v>
      </c>
      <c r="W318" s="57" t="s">
        <v>30</v>
      </c>
      <c r="X318" s="262" t="s">
        <v>30</v>
      </c>
      <c r="Y318" s="137" t="str">
        <f t="shared" ref="Y318:Y328" si="154">IF(R318="NC","NC",IF(R318="","erreur",R318+365))</f>
        <v>NC</v>
      </c>
      <c r="Z318" s="57" t="str">
        <f t="shared" si="152"/>
        <v>NC</v>
      </c>
      <c r="AA318" s="57" t="str">
        <f t="shared" ref="AA318:AA328" si="155">IF(T318="NC","NC",IF(T318="","erreur",T318+365))</f>
        <v>NC</v>
      </c>
      <c r="AB318" s="57" t="str">
        <f t="shared" ref="AB318:AB328" si="156">IF(U318="NC","NC",IF(U318="","erreur",U318+3650))</f>
        <v>NC</v>
      </c>
      <c r="AC318" s="57" t="str">
        <f t="shared" ref="AC318:AC328" si="157">IF(V318="NC","NC",IF(V318="","erreur",V318+365))</f>
        <v>NC</v>
      </c>
      <c r="AD318" s="57" t="str">
        <f t="shared" ref="AD318:AD328" si="158">IF(W318="NC","NC",IF(W318="","erreur",W318+365))</f>
        <v>NC</v>
      </c>
      <c r="AE318" s="57" t="str">
        <f t="shared" ref="AE318:AE328" si="159">IF(X318="NC","NC",IF(X318="","erreur",X318+730))</f>
        <v>NC</v>
      </c>
      <c r="AG318" s="123" t="str">
        <f t="shared" ref="AG318:AG328" si="160">IF(Y318="NC","NC",IF(Y318="erreur","erreur",Y318-$F$3))</f>
        <v>NC</v>
      </c>
      <c r="AH318" s="123" t="str">
        <f t="shared" ref="AH318:AH328" si="161">IF(Z318="NC","NC",IF(Z318="erreur","erreur",Z318-$F$3))</f>
        <v>NC</v>
      </c>
      <c r="AI318" s="123" t="str">
        <f t="shared" ref="AI318:AI328" si="162">IF(AA318="NC","NC",IF(AA318="erreur","erreur",AA318-$F$3))</f>
        <v>NC</v>
      </c>
      <c r="AJ318" s="123" t="str">
        <f t="shared" ref="AJ318:AJ328" si="163">IF(AB318="NC","NC",IF(AB318="erreur","erreur",AB318-$F$3))</f>
        <v>NC</v>
      </c>
      <c r="AK318" s="123" t="str">
        <f t="shared" ref="AK318:AK328" si="164">IF(AC318="NC","NC",IF(AC318="erreur","erreur",AC318-$F$3))</f>
        <v>NC</v>
      </c>
      <c r="AL318" s="123" t="str">
        <f t="shared" ref="AL318:AL328" si="165">IF(AD318="NC","NC",IF(AD318="erreur","erreur",AD318-$F$3))</f>
        <v>NC</v>
      </c>
      <c r="AM318" s="123" t="str">
        <f t="shared" ref="AM318:AM328" si="166">IF(AE318="NC","NC",IF(AE318="erreur","erreur",AE318-$F$3))</f>
        <v>NC</v>
      </c>
      <c r="AN318" s="138"/>
      <c r="AO318" s="151" t="e">
        <f t="shared" si="153"/>
        <v>#DIV/0!</v>
      </c>
      <c r="AP318" s="152"/>
      <c r="AR318" s="141" t="s">
        <v>643</v>
      </c>
      <c r="AS318" s="141" t="s">
        <v>643</v>
      </c>
      <c r="AU318" s="143" t="s">
        <v>1380</v>
      </c>
      <c r="AV318" s="143" t="s">
        <v>1376</v>
      </c>
      <c r="AW318" s="143" t="s">
        <v>1379</v>
      </c>
    </row>
    <row r="319" spans="1:49" s="124" customFormat="1" ht="14.4" customHeight="1" x14ac:dyDescent="0.3">
      <c r="A319" s="116"/>
      <c r="B319" s="118"/>
      <c r="C319" s="117"/>
      <c r="D319" s="116"/>
      <c r="E319" s="116"/>
      <c r="F319" s="239"/>
      <c r="G319" s="120"/>
      <c r="H319" s="120"/>
      <c r="I319" s="120"/>
      <c r="J319" s="120" t="s">
        <v>30</v>
      </c>
      <c r="K319" s="134"/>
      <c r="L319" s="120"/>
      <c r="M319" s="132"/>
      <c r="N319" s="162">
        <v>43952</v>
      </c>
      <c r="O319" s="116"/>
      <c r="P319" s="135" t="s">
        <v>596</v>
      </c>
      <c r="Q319" s="136"/>
      <c r="R319" s="57" t="s">
        <v>30</v>
      </c>
      <c r="S319" s="57" t="s">
        <v>30</v>
      </c>
      <c r="T319" s="57" t="s">
        <v>30</v>
      </c>
      <c r="U319" s="57" t="s">
        <v>30</v>
      </c>
      <c r="V319" s="57" t="s">
        <v>30</v>
      </c>
      <c r="W319" s="57" t="s">
        <v>30</v>
      </c>
      <c r="X319" s="262" t="s">
        <v>30</v>
      </c>
      <c r="Y319" s="137" t="str">
        <f t="shared" si="154"/>
        <v>NC</v>
      </c>
      <c r="Z319" s="57" t="str">
        <f t="shared" si="152"/>
        <v>NC</v>
      </c>
      <c r="AA319" s="57" t="str">
        <f t="shared" si="155"/>
        <v>NC</v>
      </c>
      <c r="AB319" s="57" t="str">
        <f t="shared" si="156"/>
        <v>NC</v>
      </c>
      <c r="AC319" s="57" t="str">
        <f t="shared" si="157"/>
        <v>NC</v>
      </c>
      <c r="AD319" s="57" t="str">
        <f t="shared" si="158"/>
        <v>NC</v>
      </c>
      <c r="AE319" s="57" t="str">
        <f t="shared" si="159"/>
        <v>NC</v>
      </c>
      <c r="AF319" s="138"/>
      <c r="AG319" s="123" t="str">
        <f t="shared" si="160"/>
        <v>NC</v>
      </c>
      <c r="AH319" s="123" t="str">
        <f t="shared" si="161"/>
        <v>NC</v>
      </c>
      <c r="AI319" s="123" t="str">
        <f t="shared" si="162"/>
        <v>NC</v>
      </c>
      <c r="AJ319" s="123" t="str">
        <f t="shared" si="163"/>
        <v>NC</v>
      </c>
      <c r="AK319" s="123" t="str">
        <f t="shared" si="164"/>
        <v>NC</v>
      </c>
      <c r="AL319" s="123" t="str">
        <f t="shared" si="165"/>
        <v>NC</v>
      </c>
      <c r="AM319" s="123" t="str">
        <f t="shared" si="166"/>
        <v>NC</v>
      </c>
      <c r="AN319" s="138"/>
      <c r="AO319" s="151" t="e">
        <f t="shared" si="153"/>
        <v>#DIV/0!</v>
      </c>
      <c r="AP319" s="138"/>
      <c r="AQ319" s="138"/>
      <c r="AR319" s="138"/>
      <c r="AS319" s="138"/>
      <c r="AT319" s="138"/>
      <c r="AU319" s="142" t="s">
        <v>1375</v>
      </c>
      <c r="AV319" s="143" t="s">
        <v>1376</v>
      </c>
      <c r="AW319" s="143" t="s">
        <v>1377</v>
      </c>
    </row>
    <row r="320" spans="1:49" s="124" customFormat="1" ht="14.4" customHeight="1" x14ac:dyDescent="0.3">
      <c r="A320" s="121"/>
      <c r="B320" s="263"/>
      <c r="C320" s="121"/>
      <c r="D320" s="123"/>
      <c r="E320" s="123"/>
      <c r="F320" s="121"/>
      <c r="G320" s="120"/>
      <c r="H320" s="120"/>
      <c r="I320" s="120"/>
      <c r="J320" s="120" t="s">
        <v>30</v>
      </c>
      <c r="K320" s="145"/>
      <c r="L320" s="146"/>
      <c r="M320" s="154"/>
      <c r="N320" s="133"/>
      <c r="O320" s="148"/>
      <c r="P320" s="149" t="s">
        <v>596</v>
      </c>
      <c r="Q320" s="150"/>
      <c r="R320" s="57" t="s">
        <v>30</v>
      </c>
      <c r="S320" s="57" t="s">
        <v>30</v>
      </c>
      <c r="T320" s="116" t="s">
        <v>30</v>
      </c>
      <c r="U320" s="116" t="s">
        <v>30</v>
      </c>
      <c r="V320" s="57" t="s">
        <v>30</v>
      </c>
      <c r="W320" s="57" t="s">
        <v>30</v>
      </c>
      <c r="X320" s="262" t="s">
        <v>30</v>
      </c>
      <c r="Y320" s="137" t="str">
        <f t="shared" si="154"/>
        <v>NC</v>
      </c>
      <c r="Z320" s="57" t="str">
        <f t="shared" si="152"/>
        <v>NC</v>
      </c>
      <c r="AA320" s="57" t="str">
        <f t="shared" si="155"/>
        <v>NC</v>
      </c>
      <c r="AB320" s="57" t="str">
        <f t="shared" si="156"/>
        <v>NC</v>
      </c>
      <c r="AC320" s="57" t="str">
        <f t="shared" si="157"/>
        <v>NC</v>
      </c>
      <c r="AD320" s="57" t="str">
        <f t="shared" si="158"/>
        <v>NC</v>
      </c>
      <c r="AE320" s="57" t="str">
        <f t="shared" si="159"/>
        <v>NC</v>
      </c>
      <c r="AG320" s="123" t="str">
        <f t="shared" si="160"/>
        <v>NC</v>
      </c>
      <c r="AH320" s="123" t="str">
        <f t="shared" si="161"/>
        <v>NC</v>
      </c>
      <c r="AI320" s="123" t="str">
        <f t="shared" si="162"/>
        <v>NC</v>
      </c>
      <c r="AJ320" s="123" t="str">
        <f t="shared" si="163"/>
        <v>NC</v>
      </c>
      <c r="AK320" s="123" t="str">
        <f t="shared" si="164"/>
        <v>NC</v>
      </c>
      <c r="AL320" s="123" t="str">
        <f t="shared" si="165"/>
        <v>NC</v>
      </c>
      <c r="AM320" s="123" t="str">
        <f t="shared" si="166"/>
        <v>NC</v>
      </c>
      <c r="AN320" s="138"/>
      <c r="AO320" s="151" t="e">
        <f t="shared" si="153"/>
        <v>#DIV/0!</v>
      </c>
      <c r="AP320" s="152"/>
      <c r="AR320" s="141" t="s">
        <v>643</v>
      </c>
      <c r="AS320" s="141" t="s">
        <v>643</v>
      </c>
      <c r="AU320" s="143"/>
      <c r="AV320" s="143" t="s">
        <v>966</v>
      </c>
      <c r="AW320" s="143" t="s">
        <v>967</v>
      </c>
    </row>
    <row r="321" spans="1:49" s="124" customFormat="1" ht="14.4" customHeight="1" x14ac:dyDescent="0.3">
      <c r="A321" s="121"/>
      <c r="B321" s="263"/>
      <c r="C321" s="121"/>
      <c r="D321" s="123"/>
      <c r="E321" s="123"/>
      <c r="F321" s="121"/>
      <c r="G321" s="120"/>
      <c r="H321" s="120"/>
      <c r="I321" s="120"/>
      <c r="J321" s="120" t="s">
        <v>30</v>
      </c>
      <c r="K321" s="145"/>
      <c r="L321" s="146"/>
      <c r="M321" s="154"/>
      <c r="N321" s="133">
        <v>43983</v>
      </c>
      <c r="O321" s="148"/>
      <c r="P321" s="149" t="s">
        <v>596</v>
      </c>
      <c r="Q321" s="150"/>
      <c r="R321" s="57" t="s">
        <v>30</v>
      </c>
      <c r="S321" s="57" t="s">
        <v>30</v>
      </c>
      <c r="T321" s="116" t="s">
        <v>30</v>
      </c>
      <c r="U321" s="116" t="s">
        <v>30</v>
      </c>
      <c r="V321" s="57" t="s">
        <v>30</v>
      </c>
      <c r="W321" s="57" t="s">
        <v>30</v>
      </c>
      <c r="X321" s="264" t="s">
        <v>30</v>
      </c>
      <c r="Y321" s="137" t="str">
        <f t="shared" si="154"/>
        <v>NC</v>
      </c>
      <c r="Z321" s="57" t="str">
        <f t="shared" si="152"/>
        <v>NC</v>
      </c>
      <c r="AA321" s="57" t="str">
        <f t="shared" si="155"/>
        <v>NC</v>
      </c>
      <c r="AB321" s="57" t="str">
        <f t="shared" si="156"/>
        <v>NC</v>
      </c>
      <c r="AC321" s="57" t="str">
        <f t="shared" si="157"/>
        <v>NC</v>
      </c>
      <c r="AD321" s="57" t="str">
        <f t="shared" si="158"/>
        <v>NC</v>
      </c>
      <c r="AE321" s="57" t="str">
        <f t="shared" si="159"/>
        <v>NC</v>
      </c>
      <c r="AG321" s="123" t="str">
        <f t="shared" si="160"/>
        <v>NC</v>
      </c>
      <c r="AH321" s="123" t="str">
        <f t="shared" si="161"/>
        <v>NC</v>
      </c>
      <c r="AI321" s="123" t="str">
        <f t="shared" si="162"/>
        <v>NC</v>
      </c>
      <c r="AJ321" s="123" t="str">
        <f t="shared" si="163"/>
        <v>NC</v>
      </c>
      <c r="AK321" s="123" t="str">
        <f t="shared" si="164"/>
        <v>NC</v>
      </c>
      <c r="AL321" s="123" t="str">
        <f t="shared" si="165"/>
        <v>NC</v>
      </c>
      <c r="AM321" s="123" t="str">
        <f t="shared" si="166"/>
        <v>NC</v>
      </c>
      <c r="AN321" s="138"/>
      <c r="AO321" s="151" t="e">
        <f t="shared" si="153"/>
        <v>#DIV/0!</v>
      </c>
      <c r="AP321" s="152"/>
      <c r="AR321" s="141" t="s">
        <v>643</v>
      </c>
      <c r="AS321" s="141" t="s">
        <v>643</v>
      </c>
      <c r="AU321" s="143" t="s">
        <v>1482</v>
      </c>
      <c r="AV321" s="143" t="s">
        <v>1483</v>
      </c>
      <c r="AW321" s="143" t="s">
        <v>1484</v>
      </c>
    </row>
    <row r="322" spans="1:49" s="124" customFormat="1" ht="14.4" customHeight="1" x14ac:dyDescent="0.3">
      <c r="A322" s="121"/>
      <c r="B322" s="117"/>
      <c r="C322" s="121"/>
      <c r="D322" s="123"/>
      <c r="E322" s="123"/>
      <c r="F322" s="121"/>
      <c r="G322" s="120"/>
      <c r="H322" s="120"/>
      <c r="I322" s="120"/>
      <c r="J322" s="120" t="s">
        <v>30</v>
      </c>
      <c r="K322" s="145"/>
      <c r="L322" s="146"/>
      <c r="M322" s="154"/>
      <c r="N322" s="133"/>
      <c r="O322" s="148"/>
      <c r="P322" s="149" t="s">
        <v>596</v>
      </c>
      <c r="Q322" s="150"/>
      <c r="R322" s="57" t="s">
        <v>30</v>
      </c>
      <c r="S322" s="57" t="s">
        <v>30</v>
      </c>
      <c r="T322" s="116" t="s">
        <v>30</v>
      </c>
      <c r="U322" s="116" t="s">
        <v>30</v>
      </c>
      <c r="V322" s="57" t="s">
        <v>30</v>
      </c>
      <c r="W322" s="57" t="s">
        <v>30</v>
      </c>
      <c r="X322" s="57" t="s">
        <v>30</v>
      </c>
      <c r="Y322" s="137" t="str">
        <f t="shared" si="154"/>
        <v>NC</v>
      </c>
      <c r="Z322" s="57" t="str">
        <f t="shared" si="152"/>
        <v>NC</v>
      </c>
      <c r="AA322" s="57" t="str">
        <f t="shared" si="155"/>
        <v>NC</v>
      </c>
      <c r="AB322" s="57" t="str">
        <f t="shared" si="156"/>
        <v>NC</v>
      </c>
      <c r="AC322" s="57" t="str">
        <f t="shared" si="157"/>
        <v>NC</v>
      </c>
      <c r="AD322" s="57" t="str">
        <f t="shared" si="158"/>
        <v>NC</v>
      </c>
      <c r="AE322" s="57" t="str">
        <f t="shared" si="159"/>
        <v>NC</v>
      </c>
      <c r="AG322" s="123" t="str">
        <f t="shared" si="160"/>
        <v>NC</v>
      </c>
      <c r="AH322" s="123" t="str">
        <f t="shared" si="161"/>
        <v>NC</v>
      </c>
      <c r="AI322" s="123" t="str">
        <f t="shared" si="162"/>
        <v>NC</v>
      </c>
      <c r="AJ322" s="123" t="str">
        <f t="shared" si="163"/>
        <v>NC</v>
      </c>
      <c r="AK322" s="123" t="str">
        <f t="shared" si="164"/>
        <v>NC</v>
      </c>
      <c r="AL322" s="123" t="str">
        <f t="shared" si="165"/>
        <v>NC</v>
      </c>
      <c r="AM322" s="123" t="str">
        <f t="shared" si="166"/>
        <v>NC</v>
      </c>
      <c r="AN322" s="138"/>
      <c r="AO322" s="151" t="e">
        <f t="shared" si="153"/>
        <v>#DIV/0!</v>
      </c>
      <c r="AP322" s="152"/>
      <c r="AR322" s="141" t="s">
        <v>643</v>
      </c>
      <c r="AS322" s="141" t="s">
        <v>643</v>
      </c>
      <c r="AU322" s="143" t="s">
        <v>1381</v>
      </c>
      <c r="AV322" s="143" t="s">
        <v>968</v>
      </c>
      <c r="AW322" s="143" t="s">
        <v>969</v>
      </c>
    </row>
    <row r="323" spans="1:49" ht="14.4" customHeight="1" x14ac:dyDescent="0.3">
      <c r="A323" s="3"/>
      <c r="B323" s="2"/>
      <c r="C323" s="3"/>
      <c r="D323" s="4"/>
      <c r="E323" s="4"/>
      <c r="F323" s="3"/>
      <c r="G323" s="60"/>
      <c r="H323" s="60"/>
      <c r="I323" s="60"/>
      <c r="J323" s="60" t="s">
        <v>30</v>
      </c>
      <c r="K323" s="12"/>
      <c r="L323" s="61"/>
      <c r="M323" s="78"/>
      <c r="N323" s="87"/>
      <c r="O323" s="47"/>
      <c r="P323" s="56" t="s">
        <v>596</v>
      </c>
      <c r="Q323" s="80"/>
      <c r="R323" s="18" t="s">
        <v>30</v>
      </c>
      <c r="S323" s="18" t="s">
        <v>30</v>
      </c>
      <c r="T323" s="16" t="s">
        <v>30</v>
      </c>
      <c r="U323" s="16" t="s">
        <v>30</v>
      </c>
      <c r="V323" s="18" t="s">
        <v>30</v>
      </c>
      <c r="W323" s="18" t="s">
        <v>30</v>
      </c>
      <c r="X323" s="113" t="s">
        <v>30</v>
      </c>
      <c r="Y323" s="52" t="str">
        <f t="shared" si="154"/>
        <v>NC</v>
      </c>
      <c r="Z323" s="18" t="str">
        <f t="shared" si="152"/>
        <v>NC</v>
      </c>
      <c r="AA323" s="18" t="str">
        <f t="shared" si="155"/>
        <v>NC</v>
      </c>
      <c r="AB323" s="18" t="str">
        <f t="shared" si="156"/>
        <v>NC</v>
      </c>
      <c r="AC323" s="18" t="str">
        <f t="shared" si="157"/>
        <v>NC</v>
      </c>
      <c r="AD323" s="18" t="str">
        <f t="shared" si="158"/>
        <v>NC</v>
      </c>
      <c r="AE323" s="18" t="str">
        <f t="shared" si="159"/>
        <v>NC</v>
      </c>
      <c r="AG323" s="107" t="str">
        <f t="shared" si="160"/>
        <v>NC</v>
      </c>
      <c r="AH323" s="107" t="str">
        <f t="shared" si="161"/>
        <v>NC</v>
      </c>
      <c r="AI323" s="107" t="str">
        <f t="shared" si="162"/>
        <v>NC</v>
      </c>
      <c r="AJ323" s="107" t="str">
        <f t="shared" si="163"/>
        <v>NC</v>
      </c>
      <c r="AK323" s="107" t="str">
        <f t="shared" si="164"/>
        <v>NC</v>
      </c>
      <c r="AL323" s="107" t="str">
        <f t="shared" si="165"/>
        <v>NC</v>
      </c>
      <c r="AM323" s="107" t="str">
        <f t="shared" si="166"/>
        <v>NC</v>
      </c>
      <c r="AN323" s="24"/>
      <c r="AO323" s="46" t="e">
        <f t="shared" si="153"/>
        <v>#DIV/0!</v>
      </c>
      <c r="AP323" s="15"/>
      <c r="AR323" s="69" t="s">
        <v>643</v>
      </c>
      <c r="AS323" s="69" t="s">
        <v>643</v>
      </c>
      <c r="AU323" s="114" t="s">
        <v>1382</v>
      </c>
      <c r="AV323" s="114" t="s">
        <v>970</v>
      </c>
      <c r="AW323" s="114" t="s">
        <v>971</v>
      </c>
    </row>
    <row r="324" spans="1:49" s="24" customFormat="1" ht="14.4" customHeight="1" x14ac:dyDescent="0.3">
      <c r="A324" s="3"/>
      <c r="B324" s="2"/>
      <c r="C324" s="3"/>
      <c r="D324" s="4"/>
      <c r="E324" s="4"/>
      <c r="F324" s="3"/>
      <c r="G324" s="60"/>
      <c r="H324" s="60"/>
      <c r="I324" s="60"/>
      <c r="J324" s="60" t="s">
        <v>30</v>
      </c>
      <c r="K324" s="106"/>
      <c r="L324" s="62"/>
      <c r="M324" s="78">
        <v>44774</v>
      </c>
      <c r="N324" s="87">
        <v>43862</v>
      </c>
      <c r="O324" s="47"/>
      <c r="P324" s="56" t="s">
        <v>596</v>
      </c>
      <c r="Q324" s="80"/>
      <c r="R324" s="18" t="s">
        <v>30</v>
      </c>
      <c r="S324" s="18" t="s">
        <v>30</v>
      </c>
      <c r="T324" s="16" t="s">
        <v>30</v>
      </c>
      <c r="U324" s="33">
        <v>41640</v>
      </c>
      <c r="V324" s="18" t="s">
        <v>30</v>
      </c>
      <c r="W324" s="18" t="s">
        <v>30</v>
      </c>
      <c r="X324" s="22" t="s">
        <v>30</v>
      </c>
      <c r="Y324" s="52" t="str">
        <f t="shared" si="154"/>
        <v>NC</v>
      </c>
      <c r="Z324" s="18" t="str">
        <f t="shared" si="152"/>
        <v>NC</v>
      </c>
      <c r="AA324" s="18" t="str">
        <f t="shared" si="155"/>
        <v>NC</v>
      </c>
      <c r="AB324" s="18">
        <f t="shared" si="156"/>
        <v>45290</v>
      </c>
      <c r="AC324" s="18" t="str">
        <f t="shared" si="157"/>
        <v>NC</v>
      </c>
      <c r="AD324" s="18" t="str">
        <f t="shared" si="158"/>
        <v>NC</v>
      </c>
      <c r="AE324" s="18" t="str">
        <f t="shared" si="159"/>
        <v>NC</v>
      </c>
      <c r="AF324"/>
      <c r="AG324" s="4" t="str">
        <f t="shared" si="160"/>
        <v>NC</v>
      </c>
      <c r="AH324" s="4" t="str">
        <f t="shared" si="161"/>
        <v>NC</v>
      </c>
      <c r="AI324" s="4" t="str">
        <f t="shared" si="162"/>
        <v>NC</v>
      </c>
      <c r="AJ324" s="4">
        <f t="shared" ca="1" si="163"/>
        <v>-548</v>
      </c>
      <c r="AK324" s="4" t="str">
        <f t="shared" si="164"/>
        <v>NC</v>
      </c>
      <c r="AL324" s="4" t="str">
        <f t="shared" si="165"/>
        <v>NC</v>
      </c>
      <c r="AM324" s="4" t="str">
        <f t="shared" si="166"/>
        <v>NC</v>
      </c>
      <c r="AO324" s="46" t="e">
        <f t="shared" si="153"/>
        <v>#DIV/0!</v>
      </c>
      <c r="AP324" s="15"/>
      <c r="AQ324"/>
      <c r="AR324" s="69" t="s">
        <v>643</v>
      </c>
      <c r="AS324" s="69" t="s">
        <v>643</v>
      </c>
      <c r="AT324"/>
      <c r="AU324" s="114" t="s">
        <v>1383</v>
      </c>
      <c r="AV324" s="114" t="s">
        <v>1384</v>
      </c>
      <c r="AW324" s="114" t="s">
        <v>1385</v>
      </c>
    </row>
    <row r="325" spans="1:49" ht="14.4" customHeight="1" x14ac:dyDescent="0.3">
      <c r="A325" s="3"/>
      <c r="B325" s="3"/>
      <c r="C325" s="3"/>
      <c r="D325" s="4"/>
      <c r="E325" s="4"/>
      <c r="F325" s="3"/>
      <c r="G325" s="60"/>
      <c r="H325" s="60"/>
      <c r="I325" s="60"/>
      <c r="J325" s="60" t="s">
        <v>30</v>
      </c>
      <c r="K325" s="106"/>
      <c r="L325" s="62"/>
      <c r="M325" s="78"/>
      <c r="N325" s="87" t="s">
        <v>751</v>
      </c>
      <c r="O325" s="47"/>
      <c r="P325" s="56" t="s">
        <v>596</v>
      </c>
      <c r="Q325" s="80"/>
      <c r="R325" s="18" t="s">
        <v>30</v>
      </c>
      <c r="S325" s="18" t="s">
        <v>30</v>
      </c>
      <c r="T325" s="16" t="s">
        <v>30</v>
      </c>
      <c r="U325" s="22" t="s">
        <v>30</v>
      </c>
      <c r="V325" s="18" t="s">
        <v>30</v>
      </c>
      <c r="W325" s="18" t="s">
        <v>30</v>
      </c>
      <c r="X325" s="22" t="s">
        <v>30</v>
      </c>
      <c r="Y325" s="52" t="str">
        <f t="shared" si="154"/>
        <v>NC</v>
      </c>
      <c r="Z325" s="18" t="str">
        <f t="shared" si="152"/>
        <v>NC</v>
      </c>
      <c r="AA325" s="18" t="str">
        <f t="shared" si="155"/>
        <v>NC</v>
      </c>
      <c r="AB325" s="18" t="str">
        <f t="shared" si="156"/>
        <v>NC</v>
      </c>
      <c r="AC325" s="18" t="str">
        <f t="shared" si="157"/>
        <v>NC</v>
      </c>
      <c r="AD325" s="18" t="str">
        <f t="shared" si="158"/>
        <v>NC</v>
      </c>
      <c r="AE325" s="18" t="str">
        <f t="shared" si="159"/>
        <v>NC</v>
      </c>
      <c r="AG325" s="4" t="str">
        <f t="shared" si="160"/>
        <v>NC</v>
      </c>
      <c r="AH325" s="4" t="str">
        <f t="shared" si="161"/>
        <v>NC</v>
      </c>
      <c r="AI325" s="4" t="str">
        <f t="shared" si="162"/>
        <v>NC</v>
      </c>
      <c r="AJ325" s="4" t="str">
        <f t="shared" si="163"/>
        <v>NC</v>
      </c>
      <c r="AK325" s="4" t="str">
        <f t="shared" si="164"/>
        <v>NC</v>
      </c>
      <c r="AL325" s="4" t="str">
        <f t="shared" si="165"/>
        <v>NC</v>
      </c>
      <c r="AM325" s="4" t="str">
        <f t="shared" si="166"/>
        <v>NC</v>
      </c>
      <c r="AN325" s="24"/>
      <c r="AO325" s="46" t="e">
        <f t="shared" si="153"/>
        <v>#DIV/0!</v>
      </c>
      <c r="AP325" s="15"/>
      <c r="AR325" s="69"/>
      <c r="AS325" s="69"/>
      <c r="AU325" s="114"/>
      <c r="AV325" s="114"/>
      <c r="AW325" s="114"/>
    </row>
    <row r="326" spans="1:49" s="24" customFormat="1" ht="14.4" customHeight="1" x14ac:dyDescent="0.3">
      <c r="A326" s="16"/>
      <c r="B326" s="16"/>
      <c r="C326" s="3"/>
      <c r="D326" s="16"/>
      <c r="E326" s="16"/>
      <c r="F326" s="2"/>
      <c r="G326" s="60"/>
      <c r="H326" s="60"/>
      <c r="I326" s="60"/>
      <c r="J326" s="60" t="s">
        <v>30</v>
      </c>
      <c r="K326" s="109"/>
      <c r="L326" s="111"/>
      <c r="M326" s="91"/>
      <c r="N326" s="112">
        <v>43952</v>
      </c>
      <c r="O326" s="94"/>
      <c r="P326" s="96" t="s">
        <v>596</v>
      </c>
      <c r="Q326" s="108"/>
      <c r="R326" s="49" t="s">
        <v>30</v>
      </c>
      <c r="S326" s="85">
        <v>43549</v>
      </c>
      <c r="T326" s="49" t="s">
        <v>30</v>
      </c>
      <c r="U326" s="49" t="s">
        <v>30</v>
      </c>
      <c r="V326" s="49" t="s">
        <v>30</v>
      </c>
      <c r="W326" s="49" t="s">
        <v>30</v>
      </c>
      <c r="X326" s="49" t="s">
        <v>30</v>
      </c>
      <c r="Y326" s="50" t="str">
        <f t="shared" si="154"/>
        <v>NC</v>
      </c>
      <c r="Z326" s="18">
        <f>IF(S326="NC","NC",IF(S326="","erreur",S326+365))</f>
        <v>43914</v>
      </c>
      <c r="AA326" s="49" t="str">
        <f t="shared" si="155"/>
        <v>NC</v>
      </c>
      <c r="AB326" s="49" t="str">
        <f t="shared" si="156"/>
        <v>NC</v>
      </c>
      <c r="AC326" s="49" t="str">
        <f t="shared" si="157"/>
        <v>NC</v>
      </c>
      <c r="AD326" s="49" t="str">
        <f t="shared" si="158"/>
        <v>NC</v>
      </c>
      <c r="AE326" s="49" t="str">
        <f t="shared" si="159"/>
        <v>NC</v>
      </c>
      <c r="AG326" s="86" t="str">
        <f t="shared" si="160"/>
        <v>NC</v>
      </c>
      <c r="AH326" s="86">
        <f t="shared" ca="1" si="161"/>
        <v>-1924</v>
      </c>
      <c r="AI326" s="86" t="str">
        <f t="shared" si="162"/>
        <v>NC</v>
      </c>
      <c r="AJ326" s="86" t="str">
        <f t="shared" si="163"/>
        <v>NC</v>
      </c>
      <c r="AK326" s="86" t="str">
        <f t="shared" si="164"/>
        <v>NC</v>
      </c>
      <c r="AL326" s="86" t="str">
        <f t="shared" si="165"/>
        <v>NC</v>
      </c>
      <c r="AM326" s="86" t="str">
        <f t="shared" si="166"/>
        <v>NC</v>
      </c>
      <c r="AO326" s="46" t="e">
        <f t="shared" si="153"/>
        <v>#DIV/0!</v>
      </c>
      <c r="AR326" s="69" t="s">
        <v>643</v>
      </c>
      <c r="AS326" s="69" t="s">
        <v>643</v>
      </c>
      <c r="AU326" s="115" t="s">
        <v>1386</v>
      </c>
      <c r="AV326" s="114" t="s">
        <v>394</v>
      </c>
      <c r="AW326" s="114" t="s">
        <v>1387</v>
      </c>
    </row>
    <row r="327" spans="1:49" ht="14.4" customHeight="1" x14ac:dyDescent="0.3">
      <c r="A327" s="16"/>
      <c r="B327" s="16"/>
      <c r="C327" s="2"/>
      <c r="D327" s="16"/>
      <c r="E327" s="16"/>
      <c r="F327" s="2"/>
      <c r="G327" s="60"/>
      <c r="H327" s="60"/>
      <c r="I327" s="60"/>
      <c r="J327" s="60" t="s">
        <v>30</v>
      </c>
      <c r="K327" s="110"/>
      <c r="L327" s="60"/>
      <c r="M327" s="83"/>
      <c r="N327" s="98">
        <v>43891</v>
      </c>
      <c r="O327" s="16"/>
      <c r="P327" s="84" t="s">
        <v>780</v>
      </c>
      <c r="Q327" s="81"/>
      <c r="R327" s="18" t="s">
        <v>30</v>
      </c>
      <c r="S327" s="18" t="s">
        <v>30</v>
      </c>
      <c r="T327" s="18" t="s">
        <v>30</v>
      </c>
      <c r="U327" s="18" t="s">
        <v>30</v>
      </c>
      <c r="V327" s="18" t="s">
        <v>30</v>
      </c>
      <c r="W327" s="18" t="s">
        <v>30</v>
      </c>
      <c r="X327" s="18" t="s">
        <v>30</v>
      </c>
      <c r="Y327" s="23" t="str">
        <f t="shared" si="154"/>
        <v>NC</v>
      </c>
      <c r="Z327" s="18" t="str">
        <f>IF(S327="NC","NC",IF(S327="","erreur",S327+181))</f>
        <v>NC</v>
      </c>
      <c r="AA327" s="18" t="str">
        <f t="shared" si="155"/>
        <v>NC</v>
      </c>
      <c r="AB327" s="18" t="str">
        <f t="shared" si="156"/>
        <v>NC</v>
      </c>
      <c r="AC327" s="18" t="str">
        <f t="shared" si="157"/>
        <v>NC</v>
      </c>
      <c r="AD327" s="18" t="str">
        <f t="shared" si="158"/>
        <v>NC</v>
      </c>
      <c r="AE327" s="18" t="str">
        <f t="shared" si="159"/>
        <v>NC</v>
      </c>
      <c r="AF327" s="24"/>
      <c r="AG327" s="4" t="str">
        <f t="shared" si="160"/>
        <v>NC</v>
      </c>
      <c r="AH327" s="4" t="str">
        <f t="shared" si="161"/>
        <v>NC</v>
      </c>
      <c r="AI327" s="4" t="str">
        <f t="shared" si="162"/>
        <v>NC</v>
      </c>
      <c r="AJ327" s="4" t="str">
        <f t="shared" si="163"/>
        <v>NC</v>
      </c>
      <c r="AK327" s="4" t="str">
        <f t="shared" si="164"/>
        <v>NC</v>
      </c>
      <c r="AL327" s="4" t="str">
        <f t="shared" si="165"/>
        <v>NC</v>
      </c>
      <c r="AM327" s="4" t="str">
        <f t="shared" si="166"/>
        <v>NC</v>
      </c>
      <c r="AN327" s="24"/>
      <c r="AO327" s="46" t="e">
        <f t="shared" si="153"/>
        <v>#DIV/0!</v>
      </c>
      <c r="AP327" s="24"/>
      <c r="AQ327" s="24"/>
      <c r="AR327" s="69" t="s">
        <v>643</v>
      </c>
      <c r="AS327" s="69" t="s">
        <v>643</v>
      </c>
      <c r="AT327" s="24"/>
      <c r="AU327" s="115"/>
      <c r="AV327" s="114"/>
      <c r="AW327" s="114"/>
    </row>
    <row r="328" spans="1:49" s="24" customFormat="1" ht="14.4" customHeight="1" x14ac:dyDescent="0.3">
      <c r="A328" s="2"/>
      <c r="B328" s="2"/>
      <c r="C328" s="2"/>
      <c r="D328" s="16"/>
      <c r="E328" s="16"/>
      <c r="F328" s="2"/>
      <c r="G328" s="60"/>
      <c r="H328" s="60"/>
      <c r="I328" s="60"/>
      <c r="J328" s="60" t="s">
        <v>30</v>
      </c>
      <c r="K328" s="43"/>
      <c r="L328" s="63"/>
      <c r="M328" s="83"/>
      <c r="N328" s="87">
        <v>43952</v>
      </c>
      <c r="O328" s="38"/>
      <c r="P328" s="84"/>
      <c r="Q328" s="81"/>
      <c r="R328" s="18" t="s">
        <v>30</v>
      </c>
      <c r="S328" s="20"/>
      <c r="T328" s="18" t="s">
        <v>30</v>
      </c>
      <c r="U328" s="21" t="s">
        <v>30</v>
      </c>
      <c r="V328" s="18" t="s">
        <v>30</v>
      </c>
      <c r="W328" s="18" t="s">
        <v>30</v>
      </c>
      <c r="X328" s="22" t="s">
        <v>30</v>
      </c>
      <c r="Y328" s="23" t="str">
        <f t="shared" si="154"/>
        <v>NC</v>
      </c>
      <c r="Z328" s="18" t="str">
        <f>IF(S328="NC","NC",IF(S328="","erreur",S328+181))</f>
        <v>erreur</v>
      </c>
      <c r="AA328" s="18" t="str">
        <f t="shared" si="155"/>
        <v>NC</v>
      </c>
      <c r="AB328" s="18" t="str">
        <f t="shared" si="156"/>
        <v>NC</v>
      </c>
      <c r="AC328" s="18" t="str">
        <f t="shared" si="157"/>
        <v>NC</v>
      </c>
      <c r="AD328" s="18" t="str">
        <f t="shared" si="158"/>
        <v>NC</v>
      </c>
      <c r="AE328" s="18" t="str">
        <f t="shared" si="159"/>
        <v>NC</v>
      </c>
      <c r="AG328" s="16" t="str">
        <f t="shared" si="160"/>
        <v>NC</v>
      </c>
      <c r="AH328" s="16" t="str">
        <f t="shared" si="161"/>
        <v>erreur</v>
      </c>
      <c r="AI328" s="16" t="str">
        <f t="shared" si="162"/>
        <v>NC</v>
      </c>
      <c r="AJ328" s="16" t="str">
        <f t="shared" si="163"/>
        <v>NC</v>
      </c>
      <c r="AK328" s="16" t="str">
        <f t="shared" si="164"/>
        <v>NC</v>
      </c>
      <c r="AL328" s="16" t="str">
        <f t="shared" si="165"/>
        <v>NC</v>
      </c>
      <c r="AM328" s="16" t="str">
        <f t="shared" si="166"/>
        <v>NC</v>
      </c>
      <c r="AO328" s="58" t="e">
        <f t="shared" si="153"/>
        <v>#DIV/0!</v>
      </c>
      <c r="AP328" s="48"/>
      <c r="AR328" s="69" t="s">
        <v>643</v>
      </c>
      <c r="AS328" s="69" t="s">
        <v>643</v>
      </c>
      <c r="AU328" s="115"/>
      <c r="AV328" s="115"/>
      <c r="AW328" s="115"/>
    </row>
    <row r="331" spans="1:49" x14ac:dyDescent="0.3">
      <c r="A331" s="3"/>
      <c r="B331" s="3"/>
      <c r="C331" s="3"/>
      <c r="D331" s="4"/>
      <c r="R331" s="20">
        <v>43735</v>
      </c>
      <c r="S331" s="18" t="s">
        <v>30</v>
      </c>
      <c r="T331" s="18" t="s">
        <v>30</v>
      </c>
      <c r="U331" s="22" t="s">
        <v>30</v>
      </c>
      <c r="V331" s="18" t="s">
        <v>30</v>
      </c>
      <c r="W331" s="18" t="s">
        <v>30</v>
      </c>
      <c r="X331" s="22" t="s">
        <v>30</v>
      </c>
      <c r="Y331" s="52">
        <f t="shared" ref="Y331:Y340" si="167">IF(R331="NC","NC",IF(R331="","erreur",R331+365))</f>
        <v>44100</v>
      </c>
      <c r="Z331" s="18" t="str">
        <f>IF(S331="NC","NC",IF(S331="","erreur",S331+183))</f>
        <v>NC</v>
      </c>
      <c r="AA331" s="18" t="str">
        <f t="shared" ref="AA331:AA340" si="168">IF(T331="NC","NC",IF(T331="","erreur",T331+365))</f>
        <v>NC</v>
      </c>
      <c r="AB331" s="18" t="str">
        <f t="shared" ref="AB331:AB340" si="169">IF(U331="NC","NC",IF(U331="","erreur",U331+3650))</f>
        <v>NC</v>
      </c>
      <c r="AC331" s="18" t="str">
        <f t="shared" ref="AC331:AD340" si="170">IF(V331="NC","NC",IF(V331="","erreur",V331+365))</f>
        <v>NC</v>
      </c>
      <c r="AD331" s="18" t="str">
        <f t="shared" si="170"/>
        <v>NC</v>
      </c>
      <c r="AE331" s="18" t="str">
        <f t="shared" ref="AE331:AE340" si="171">IF(X331="NC","NC",IF(X331="","erreur",X331+730))</f>
        <v>NC</v>
      </c>
      <c r="AG331" s="4">
        <f t="shared" ref="AG331:AM340" ca="1" si="172">IF(Y331="NC","NC",IF(Y331="erreur","erreur",Y331-$F$3))</f>
        <v>-1738</v>
      </c>
      <c r="AH331" s="4" t="str">
        <f t="shared" si="172"/>
        <v>NC</v>
      </c>
      <c r="AI331" s="4" t="str">
        <f t="shared" si="172"/>
        <v>NC</v>
      </c>
      <c r="AJ331" s="4" t="str">
        <f t="shared" si="172"/>
        <v>NC</v>
      </c>
      <c r="AK331" s="4" t="str">
        <f t="shared" si="172"/>
        <v>NC</v>
      </c>
      <c r="AL331" s="4" t="str">
        <f t="shared" si="172"/>
        <v>NC</v>
      </c>
      <c r="AM331" s="4" t="str">
        <f t="shared" si="172"/>
        <v>NC</v>
      </c>
    </row>
    <row r="332" spans="1:49" x14ac:dyDescent="0.3">
      <c r="A332" s="3"/>
      <c r="B332" s="3"/>
      <c r="C332" s="3"/>
      <c r="D332" s="4"/>
      <c r="R332" s="20">
        <v>43672</v>
      </c>
      <c r="S332" s="18" t="s">
        <v>30</v>
      </c>
      <c r="T332" s="18" t="s">
        <v>30</v>
      </c>
      <c r="U332" s="22" t="s">
        <v>30</v>
      </c>
      <c r="V332" s="18" t="s">
        <v>30</v>
      </c>
      <c r="W332" s="18" t="s">
        <v>30</v>
      </c>
      <c r="X332" s="22" t="s">
        <v>30</v>
      </c>
      <c r="Y332" s="52">
        <f t="shared" si="167"/>
        <v>44037</v>
      </c>
      <c r="Z332" s="18" t="str">
        <f>IF(S332="NC","NC",IF(S332="","erreur",S332+183))</f>
        <v>NC</v>
      </c>
      <c r="AA332" s="18" t="str">
        <f t="shared" si="168"/>
        <v>NC</v>
      </c>
      <c r="AB332" s="18" t="str">
        <f t="shared" si="169"/>
        <v>NC</v>
      </c>
      <c r="AC332" s="18" t="str">
        <f t="shared" si="170"/>
        <v>NC</v>
      </c>
      <c r="AD332" s="18" t="str">
        <f t="shared" si="170"/>
        <v>NC</v>
      </c>
      <c r="AE332" s="18" t="str">
        <f t="shared" si="171"/>
        <v>NC</v>
      </c>
      <c r="AG332" s="4">
        <f t="shared" ca="1" si="172"/>
        <v>-1801</v>
      </c>
      <c r="AH332" s="4" t="str">
        <f t="shared" si="172"/>
        <v>NC</v>
      </c>
      <c r="AI332" s="4" t="str">
        <f t="shared" si="172"/>
        <v>NC</v>
      </c>
      <c r="AJ332" s="4" t="str">
        <f t="shared" si="172"/>
        <v>NC</v>
      </c>
      <c r="AK332" s="4" t="str">
        <f t="shared" si="172"/>
        <v>NC</v>
      </c>
      <c r="AL332" s="4" t="str">
        <f t="shared" si="172"/>
        <v>NC</v>
      </c>
      <c r="AM332" s="4" t="str">
        <f t="shared" si="172"/>
        <v>NC</v>
      </c>
    </row>
    <row r="333" spans="1:49" x14ac:dyDescent="0.3">
      <c r="A333" s="3"/>
      <c r="B333" s="3"/>
      <c r="C333" s="3"/>
      <c r="D333" s="4"/>
      <c r="R333" s="20">
        <v>43503</v>
      </c>
      <c r="S333" s="18" t="s">
        <v>30</v>
      </c>
      <c r="T333" s="18" t="s">
        <v>30</v>
      </c>
      <c r="U333" s="22" t="s">
        <v>30</v>
      </c>
      <c r="V333" s="18" t="s">
        <v>30</v>
      </c>
      <c r="W333" s="18" t="s">
        <v>30</v>
      </c>
      <c r="X333" s="22" t="s">
        <v>30</v>
      </c>
      <c r="Y333" s="23">
        <f t="shared" si="167"/>
        <v>43868</v>
      </c>
      <c r="Z333" s="18" t="str">
        <f>IF(S333="NC","NC",IF(S333="","erreur",S333+181))</f>
        <v>NC</v>
      </c>
      <c r="AA333" s="18" t="str">
        <f t="shared" si="168"/>
        <v>NC</v>
      </c>
      <c r="AB333" s="18" t="str">
        <f t="shared" si="169"/>
        <v>NC</v>
      </c>
      <c r="AC333" s="18" t="str">
        <f t="shared" si="170"/>
        <v>NC</v>
      </c>
      <c r="AD333" s="18" t="str">
        <f t="shared" si="170"/>
        <v>NC</v>
      </c>
      <c r="AE333" s="18" t="str">
        <f t="shared" si="171"/>
        <v>NC</v>
      </c>
      <c r="AG333" s="4">
        <f t="shared" ca="1" si="172"/>
        <v>-1970</v>
      </c>
      <c r="AH333" s="4" t="str">
        <f t="shared" si="172"/>
        <v>NC</v>
      </c>
      <c r="AI333" s="4" t="str">
        <f t="shared" si="172"/>
        <v>NC</v>
      </c>
      <c r="AJ333" s="4" t="str">
        <f t="shared" si="172"/>
        <v>NC</v>
      </c>
      <c r="AK333" s="4" t="str">
        <f t="shared" si="172"/>
        <v>NC</v>
      </c>
      <c r="AL333" s="4" t="str">
        <f t="shared" si="172"/>
        <v>NC</v>
      </c>
      <c r="AM333" s="4" t="str">
        <f t="shared" si="172"/>
        <v>NC</v>
      </c>
      <c r="AN333" s="24"/>
      <c r="AO333" s="46"/>
    </row>
    <row r="334" spans="1:49" x14ac:dyDescent="0.3">
      <c r="A334" s="3"/>
      <c r="B334" s="3"/>
      <c r="C334" s="3"/>
      <c r="D334" s="4"/>
      <c r="R334" s="85">
        <v>43707</v>
      </c>
      <c r="S334" s="49" t="s">
        <v>30</v>
      </c>
      <c r="T334" s="49" t="s">
        <v>30</v>
      </c>
      <c r="U334" s="97" t="s">
        <v>30</v>
      </c>
      <c r="V334" s="49" t="s">
        <v>30</v>
      </c>
      <c r="W334" s="49" t="s">
        <v>30</v>
      </c>
      <c r="X334" s="97" t="s">
        <v>30</v>
      </c>
      <c r="Y334" s="50">
        <f t="shared" si="167"/>
        <v>44072</v>
      </c>
      <c r="Z334" s="49" t="str">
        <f>IF(S334="NC","NC",IF(S334="","erreur",S334+183))</f>
        <v>NC</v>
      </c>
      <c r="AA334" s="49" t="str">
        <f t="shared" si="168"/>
        <v>NC</v>
      </c>
      <c r="AB334" s="49" t="str">
        <f t="shared" si="169"/>
        <v>NC</v>
      </c>
      <c r="AC334" s="49" t="str">
        <f t="shared" si="170"/>
        <v>NC</v>
      </c>
      <c r="AD334" s="49" t="str">
        <f t="shared" si="170"/>
        <v>NC</v>
      </c>
      <c r="AE334" s="49" t="str">
        <f t="shared" si="171"/>
        <v>NC</v>
      </c>
      <c r="AG334" s="86">
        <f t="shared" ca="1" si="172"/>
        <v>-1766</v>
      </c>
      <c r="AH334" s="86" t="str">
        <f t="shared" si="172"/>
        <v>NC</v>
      </c>
      <c r="AI334" s="86" t="str">
        <f t="shared" si="172"/>
        <v>NC</v>
      </c>
      <c r="AJ334" s="86" t="str">
        <f t="shared" si="172"/>
        <v>NC</v>
      </c>
      <c r="AK334" s="86" t="str">
        <f t="shared" si="172"/>
        <v>NC</v>
      </c>
      <c r="AL334" s="86" t="str">
        <f t="shared" si="172"/>
        <v>NC</v>
      </c>
      <c r="AM334" s="86" t="str">
        <f t="shared" si="172"/>
        <v>NC</v>
      </c>
      <c r="AV334" s="24"/>
      <c r="AW334" s="24"/>
    </row>
    <row r="335" spans="1:49" s="24" customFormat="1" x14ac:dyDescent="0.3">
      <c r="A335" s="4"/>
      <c r="B335" s="4"/>
      <c r="C335" s="4"/>
      <c r="D335" s="4"/>
      <c r="E335"/>
      <c r="F335" s="5"/>
      <c r="G335" s="90"/>
      <c r="H335" s="90"/>
      <c r="I335" s="90"/>
      <c r="J335" s="64"/>
      <c r="K335" s="82"/>
      <c r="L335" s="64"/>
      <c r="M335"/>
      <c r="N335" s="101"/>
      <c r="O335"/>
      <c r="P335"/>
      <c r="Q335"/>
      <c r="R335" s="40">
        <v>43783</v>
      </c>
      <c r="S335" s="18" t="s">
        <v>30</v>
      </c>
      <c r="T335" s="18" t="s">
        <v>30</v>
      </c>
      <c r="U335" s="22" t="s">
        <v>30</v>
      </c>
      <c r="V335" s="18" t="s">
        <v>30</v>
      </c>
      <c r="W335" s="18" t="s">
        <v>30</v>
      </c>
      <c r="X335" s="22" t="s">
        <v>30</v>
      </c>
      <c r="Y335" s="52">
        <f t="shared" si="167"/>
        <v>44148</v>
      </c>
      <c r="Z335" s="18" t="str">
        <f>IF(S335="NC","NC",IF(S335="","erreur",S335+183))</f>
        <v>NC</v>
      </c>
      <c r="AA335" s="18" t="str">
        <f t="shared" si="168"/>
        <v>NC</v>
      </c>
      <c r="AB335" s="18" t="str">
        <f t="shared" si="169"/>
        <v>NC</v>
      </c>
      <c r="AC335" s="18" t="str">
        <f t="shared" si="170"/>
        <v>NC</v>
      </c>
      <c r="AD335" s="18" t="str">
        <f t="shared" si="170"/>
        <v>NC</v>
      </c>
      <c r="AE335" s="18" t="str">
        <f t="shared" si="171"/>
        <v>NC</v>
      </c>
      <c r="AF335"/>
      <c r="AG335" s="4">
        <f t="shared" ca="1" si="172"/>
        <v>-1690</v>
      </c>
      <c r="AH335" s="4" t="str">
        <f t="shared" si="172"/>
        <v>NC</v>
      </c>
      <c r="AI335" s="4" t="str">
        <f t="shared" si="172"/>
        <v>NC</v>
      </c>
      <c r="AJ335" s="4" t="str">
        <f t="shared" si="172"/>
        <v>NC</v>
      </c>
      <c r="AK335" s="4" t="str">
        <f t="shared" si="172"/>
        <v>NC</v>
      </c>
      <c r="AL335" s="4" t="str">
        <f t="shared" si="172"/>
        <v>NC</v>
      </c>
      <c r="AM335" s="4" t="str">
        <f t="shared" si="172"/>
        <v>NC</v>
      </c>
      <c r="AN335"/>
      <c r="AO335"/>
      <c r="AP335"/>
      <c r="AQ335"/>
      <c r="AR335"/>
      <c r="AS335"/>
      <c r="AT335"/>
      <c r="AU335"/>
      <c r="AV335"/>
      <c r="AW335"/>
    </row>
    <row r="336" spans="1:49" s="24" customFormat="1" x14ac:dyDescent="0.3">
      <c r="A336" s="3"/>
      <c r="B336" s="3"/>
      <c r="C336" s="3"/>
      <c r="D336" s="4"/>
      <c r="E336"/>
      <c r="F336" s="5"/>
      <c r="G336" s="90"/>
      <c r="H336" s="90"/>
      <c r="I336" s="90"/>
      <c r="J336" s="64"/>
      <c r="K336" s="82"/>
      <c r="L336" s="64"/>
      <c r="M336"/>
      <c r="N336" s="101"/>
      <c r="O336"/>
      <c r="P336"/>
      <c r="Q336"/>
      <c r="R336" s="20">
        <v>43805</v>
      </c>
      <c r="S336" s="18" t="s">
        <v>30</v>
      </c>
      <c r="T336" s="18" t="s">
        <v>30</v>
      </c>
      <c r="U336" s="22" t="s">
        <v>30</v>
      </c>
      <c r="V336" s="18" t="s">
        <v>30</v>
      </c>
      <c r="W336" s="18" t="s">
        <v>30</v>
      </c>
      <c r="X336" s="22" t="s">
        <v>30</v>
      </c>
      <c r="Y336" s="52">
        <f t="shared" si="167"/>
        <v>44170</v>
      </c>
      <c r="Z336" s="18" t="str">
        <f>IF(S336="NC","NC",IF(S336="","erreur",S336+183))</f>
        <v>NC</v>
      </c>
      <c r="AA336" s="18" t="str">
        <f t="shared" si="168"/>
        <v>NC</v>
      </c>
      <c r="AB336" s="18" t="str">
        <f t="shared" si="169"/>
        <v>NC</v>
      </c>
      <c r="AC336" s="18" t="str">
        <f t="shared" si="170"/>
        <v>NC</v>
      </c>
      <c r="AD336" s="18" t="str">
        <f t="shared" si="170"/>
        <v>NC</v>
      </c>
      <c r="AE336" s="18" t="str">
        <f t="shared" si="171"/>
        <v>NC</v>
      </c>
      <c r="AF336"/>
      <c r="AG336" s="4">
        <f t="shared" ca="1" si="172"/>
        <v>-1668</v>
      </c>
      <c r="AH336" s="4" t="str">
        <f t="shared" si="172"/>
        <v>NC</v>
      </c>
      <c r="AI336" s="4" t="str">
        <f t="shared" si="172"/>
        <v>NC</v>
      </c>
      <c r="AJ336" s="4" t="str">
        <f t="shared" si="172"/>
        <v>NC</v>
      </c>
      <c r="AK336" s="4" t="str">
        <f t="shared" si="172"/>
        <v>NC</v>
      </c>
      <c r="AL336" s="4" t="str">
        <f t="shared" si="172"/>
        <v>NC</v>
      </c>
      <c r="AM336" s="4" t="str">
        <f t="shared" si="172"/>
        <v>NC</v>
      </c>
      <c r="AO336" s="46"/>
      <c r="AP336"/>
      <c r="AQ336"/>
      <c r="AR336"/>
      <c r="AS336"/>
      <c r="AT336"/>
      <c r="AU336"/>
      <c r="AV336"/>
      <c r="AW336"/>
    </row>
    <row r="337" spans="1:49" s="24" customFormat="1" x14ac:dyDescent="0.3">
      <c r="A337" s="2"/>
      <c r="B337" s="2"/>
      <c r="C337" s="16"/>
      <c r="D337" s="16"/>
      <c r="E337"/>
      <c r="F337" s="5"/>
      <c r="G337" s="90"/>
      <c r="H337" s="90"/>
      <c r="I337" s="90"/>
      <c r="J337" s="64"/>
      <c r="K337" s="82"/>
      <c r="L337" s="64"/>
      <c r="M337"/>
      <c r="N337" s="101"/>
      <c r="O337"/>
      <c r="P337"/>
      <c r="Q337"/>
      <c r="R337" s="16" t="s">
        <v>30</v>
      </c>
      <c r="S337" s="88">
        <v>43705</v>
      </c>
      <c r="T337" s="49" t="s">
        <v>30</v>
      </c>
      <c r="U337" s="49" t="s">
        <v>30</v>
      </c>
      <c r="V337" s="49" t="s">
        <v>30</v>
      </c>
      <c r="W337" s="49" t="s">
        <v>30</v>
      </c>
      <c r="X337" s="49" t="s">
        <v>30</v>
      </c>
      <c r="Y337" s="50" t="str">
        <f t="shared" si="167"/>
        <v>NC</v>
      </c>
      <c r="Z337" s="49">
        <f>IF(S337="NC","NC",IF(S337="","erreur",S337+365))</f>
        <v>44070</v>
      </c>
      <c r="AA337" s="49" t="str">
        <f t="shared" si="168"/>
        <v>NC</v>
      </c>
      <c r="AB337" s="49" t="str">
        <f t="shared" si="169"/>
        <v>NC</v>
      </c>
      <c r="AC337" s="49" t="str">
        <f t="shared" si="170"/>
        <v>NC</v>
      </c>
      <c r="AD337" s="49" t="str">
        <f t="shared" si="170"/>
        <v>NC</v>
      </c>
      <c r="AE337" s="49" t="str">
        <f t="shared" si="171"/>
        <v>NC</v>
      </c>
      <c r="AG337" s="94" t="str">
        <f t="shared" si="172"/>
        <v>NC</v>
      </c>
      <c r="AH337" s="94">
        <f t="shared" ca="1" si="172"/>
        <v>-1768</v>
      </c>
      <c r="AI337" s="94" t="str">
        <f t="shared" si="172"/>
        <v>NC</v>
      </c>
      <c r="AJ337" s="94" t="str">
        <f t="shared" si="172"/>
        <v>NC</v>
      </c>
      <c r="AK337" s="94" t="str">
        <f t="shared" si="172"/>
        <v>NC</v>
      </c>
      <c r="AL337" s="94" t="str">
        <f t="shared" si="172"/>
        <v>NC</v>
      </c>
      <c r="AM337" s="94" t="str">
        <f t="shared" si="172"/>
        <v>NC</v>
      </c>
      <c r="AV337"/>
      <c r="AW337"/>
    </row>
    <row r="338" spans="1:49" x14ac:dyDescent="0.3">
      <c r="A338" s="3"/>
      <c r="B338" s="3"/>
      <c r="C338" s="4"/>
      <c r="D338" s="4"/>
      <c r="R338" s="4" t="s">
        <v>30</v>
      </c>
      <c r="S338" s="92">
        <v>43623</v>
      </c>
      <c r="T338" s="18" t="s">
        <v>30</v>
      </c>
      <c r="U338" s="22" t="s">
        <v>30</v>
      </c>
      <c r="V338" s="18" t="s">
        <v>30</v>
      </c>
      <c r="W338" s="18" t="s">
        <v>30</v>
      </c>
      <c r="X338" s="22" t="s">
        <v>30</v>
      </c>
      <c r="Y338" s="52" t="str">
        <f t="shared" si="167"/>
        <v>NC</v>
      </c>
      <c r="Z338" s="18">
        <f>IF(S338="NC","NC",IF(S338="","erreur",S338+365))</f>
        <v>43988</v>
      </c>
      <c r="AA338" s="18" t="str">
        <f t="shared" si="168"/>
        <v>NC</v>
      </c>
      <c r="AB338" s="18" t="str">
        <f t="shared" si="169"/>
        <v>NC</v>
      </c>
      <c r="AC338" s="18" t="str">
        <f t="shared" si="170"/>
        <v>NC</v>
      </c>
      <c r="AD338" s="18" t="str">
        <f t="shared" si="170"/>
        <v>NC</v>
      </c>
      <c r="AE338" s="18" t="str">
        <f t="shared" si="171"/>
        <v>NC</v>
      </c>
      <c r="AG338" s="4" t="str">
        <f t="shared" si="172"/>
        <v>NC</v>
      </c>
      <c r="AH338" s="4">
        <f t="shared" ca="1" si="172"/>
        <v>-1850</v>
      </c>
      <c r="AI338" s="4" t="str">
        <f t="shared" si="172"/>
        <v>NC</v>
      </c>
      <c r="AJ338" s="4" t="str">
        <f t="shared" si="172"/>
        <v>NC</v>
      </c>
      <c r="AK338" s="4" t="str">
        <f t="shared" si="172"/>
        <v>NC</v>
      </c>
      <c r="AL338" s="4" t="str">
        <f t="shared" si="172"/>
        <v>NC</v>
      </c>
      <c r="AM338" s="4" t="str">
        <f t="shared" si="172"/>
        <v>NC</v>
      </c>
      <c r="AV338" s="24"/>
      <c r="AW338" s="24"/>
    </row>
    <row r="339" spans="1:49" x14ac:dyDescent="0.3">
      <c r="A339" s="3"/>
      <c r="B339" s="3"/>
      <c r="C339" s="4"/>
      <c r="D339" s="4"/>
      <c r="R339" s="4" t="s">
        <v>30</v>
      </c>
      <c r="S339" s="92">
        <v>43656</v>
      </c>
      <c r="T339" s="18" t="s">
        <v>30</v>
      </c>
      <c r="U339" s="22" t="s">
        <v>30</v>
      </c>
      <c r="V339" s="18" t="s">
        <v>30</v>
      </c>
      <c r="W339" s="18" t="s">
        <v>30</v>
      </c>
      <c r="X339" s="22" t="s">
        <v>30</v>
      </c>
      <c r="Y339" s="52" t="str">
        <f t="shared" si="167"/>
        <v>NC</v>
      </c>
      <c r="Z339" s="18">
        <f>IF(S339="NC","NC",IF(S339="","erreur",S339+365))</f>
        <v>44021</v>
      </c>
      <c r="AA339" s="18" t="str">
        <f t="shared" si="168"/>
        <v>NC</v>
      </c>
      <c r="AB339" s="18" t="str">
        <f t="shared" si="169"/>
        <v>NC</v>
      </c>
      <c r="AC339" s="18" t="str">
        <f t="shared" si="170"/>
        <v>NC</v>
      </c>
      <c r="AD339" s="18" t="str">
        <f t="shared" si="170"/>
        <v>NC</v>
      </c>
      <c r="AE339" s="18" t="str">
        <f t="shared" si="171"/>
        <v>NC</v>
      </c>
      <c r="AG339" s="4" t="str">
        <f t="shared" si="172"/>
        <v>NC</v>
      </c>
      <c r="AH339" s="4">
        <f t="shared" ca="1" si="172"/>
        <v>-1817</v>
      </c>
      <c r="AI339" s="4" t="str">
        <f t="shared" si="172"/>
        <v>NC</v>
      </c>
      <c r="AJ339" s="4" t="str">
        <f t="shared" si="172"/>
        <v>NC</v>
      </c>
      <c r="AK339" s="4" t="str">
        <f t="shared" si="172"/>
        <v>NC</v>
      </c>
      <c r="AL339" s="4" t="str">
        <f t="shared" si="172"/>
        <v>NC</v>
      </c>
      <c r="AM339" s="4" t="str">
        <f t="shared" si="172"/>
        <v>NC</v>
      </c>
      <c r="AV339" s="24"/>
      <c r="AW339" s="24"/>
    </row>
    <row r="340" spans="1:49" x14ac:dyDescent="0.3">
      <c r="A340" s="2"/>
      <c r="B340" s="2"/>
      <c r="C340" s="16"/>
      <c r="D340" s="16"/>
      <c r="R340" s="16" t="s">
        <v>30</v>
      </c>
      <c r="S340" s="88">
        <v>43741</v>
      </c>
      <c r="T340" s="18" t="s">
        <v>30</v>
      </c>
      <c r="U340" s="22" t="s">
        <v>30</v>
      </c>
      <c r="V340" s="18" t="s">
        <v>30</v>
      </c>
      <c r="W340" s="18" t="s">
        <v>30</v>
      </c>
      <c r="X340" s="22" t="s">
        <v>30</v>
      </c>
      <c r="Y340" s="52" t="str">
        <f t="shared" si="167"/>
        <v>NC</v>
      </c>
      <c r="Z340" s="18">
        <f>IF(S340="NC","NC",IF(S340="","erreur",S340+365))</f>
        <v>44106</v>
      </c>
      <c r="AA340" s="18" t="str">
        <f t="shared" si="168"/>
        <v>NC</v>
      </c>
      <c r="AB340" s="18" t="str">
        <f t="shared" si="169"/>
        <v>NC</v>
      </c>
      <c r="AC340" s="18" t="str">
        <f t="shared" si="170"/>
        <v>NC</v>
      </c>
      <c r="AD340" s="18" t="str">
        <f t="shared" si="170"/>
        <v>NC</v>
      </c>
      <c r="AE340" s="18" t="str">
        <f t="shared" si="171"/>
        <v>NC</v>
      </c>
      <c r="AF340" s="24"/>
      <c r="AG340" s="16" t="str">
        <f t="shared" si="172"/>
        <v>NC</v>
      </c>
      <c r="AH340" s="16">
        <f t="shared" ca="1" si="172"/>
        <v>-1732</v>
      </c>
      <c r="AI340" s="16" t="str">
        <f t="shared" si="172"/>
        <v>NC</v>
      </c>
      <c r="AJ340" s="16" t="str">
        <f t="shared" si="172"/>
        <v>NC</v>
      </c>
      <c r="AK340" s="16" t="str">
        <f t="shared" si="172"/>
        <v>NC</v>
      </c>
      <c r="AL340" s="16" t="str">
        <f t="shared" si="172"/>
        <v>NC</v>
      </c>
      <c r="AM340" s="16" t="str">
        <f t="shared" si="172"/>
        <v>NC</v>
      </c>
      <c r="AN340" s="24"/>
      <c r="AO340" s="24"/>
      <c r="AP340" s="24"/>
      <c r="AQ340" s="24"/>
      <c r="AR340" s="24"/>
      <c r="AS340" s="24"/>
      <c r="AT340" s="24"/>
      <c r="AU340" s="24"/>
    </row>
  </sheetData>
  <autoFilter ref="A5:AW328" xr:uid="{00000000-0009-0000-0000-000001000000}">
    <sortState xmlns:xlrd2="http://schemas.microsoft.com/office/spreadsheetml/2017/richdata2" ref="A328:AW328">
      <sortCondition ref="A5:A328"/>
    </sortState>
  </autoFilter>
  <conditionalFormatting sqref="B13:B14">
    <cfRule type="expression" dxfId="61" priority="1" stopIfTrue="1">
      <formula>#REF!="A Reformer"</formula>
    </cfRule>
    <cfRule type="expression" dxfId="60" priority="2" stopIfTrue="1">
      <formula>#REF!="En cours"</formula>
    </cfRule>
    <cfRule type="expression" dxfId="59" priority="3" stopIfTrue="1">
      <formula>#REF!="Introuvable"</formula>
    </cfRule>
  </conditionalFormatting>
  <conditionalFormatting sqref="AG6:AM322 AG324:AM328 AG331:AM340">
    <cfRule type="cellIs" dxfId="58" priority="4" operator="equal">
      <formula>"NC"</formula>
    </cfRule>
    <cfRule type="cellIs" dxfId="57" priority="5" operator="equal">
      <formula>"erreur"</formula>
    </cfRule>
    <cfRule type="cellIs" dxfId="56" priority="6" operator="greaterThan">
      <formula>30</formula>
    </cfRule>
    <cfRule type="cellIs" dxfId="55" priority="7" operator="greaterThan">
      <formula>0</formula>
    </cfRule>
    <cfRule type="cellIs" dxfId="54" priority="8" operator="lessThan">
      <formula>0</formula>
    </cfRule>
  </conditionalFormatting>
  <dataValidations count="4"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B39" xr:uid="{00000000-0002-0000-0100-000000000000}"/>
    <dataValidation allowBlank="1" showInputMessage="1" showErrorMessage="1" prompt="Entrez une description de l’article dans cette colonne" sqref="D39" xr:uid="{00000000-0002-0000-0100-000001000000}"/>
    <dataValidation allowBlank="1" showInputMessage="1" showErrorMessage="1" prompt="Entrez le prix unitaire de chaque article dans cette colonne" sqref="I39" xr:uid="{00000000-0002-0000-0100-000002000000}"/>
    <dataValidation allowBlank="1" showInputMessage="1" showErrorMessage="1" prompt="Entrez la quantité en stock de chaque article dans cette colonne" sqref="H39" xr:uid="{00000000-0002-0000-0100-000003000000}"/>
  </dataValidations>
  <printOptions horizontalCentered="1" verticalCentered="1"/>
  <pageMargins left="0.23622047244094491" right="0.23622047244094491" top="0.15748031496062992" bottom="0.15748031496062992" header="0.11811023622047245" footer="0.1181102362204724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C000"/>
    <pageSetUpPr fitToPage="1"/>
  </sheetPr>
  <dimension ref="A1:AS2497"/>
  <sheetViews>
    <sheetView zoomScaleNormal="100" zoomScaleSheetLayoutView="93" workbookViewId="0">
      <pane xSplit="3" ySplit="9" topLeftCell="D10" activePane="bottomRight" state="frozen"/>
      <selection pane="topRight" activeCell="E1" sqref="E1"/>
      <selection pane="bottomLeft" activeCell="A4" sqref="A4"/>
      <selection pane="bottomRight" activeCell="D10" sqref="D10"/>
    </sheetView>
  </sheetViews>
  <sheetFormatPr baseColWidth="10" defaultRowHeight="14.4" x14ac:dyDescent="0.3"/>
  <cols>
    <col min="1" max="1" width="10.5546875" style="478" customWidth="1"/>
    <col min="2" max="2" width="12.33203125" style="437" customWidth="1"/>
    <col min="3" max="3" width="12.88671875" style="386" customWidth="1"/>
    <col min="4" max="5" width="31.21875" style="386" customWidth="1"/>
    <col min="6" max="6" width="13.6640625" style="386" bestFit="1" customWidth="1"/>
    <col min="7" max="7" width="16.109375" style="386" bestFit="1" customWidth="1"/>
    <col min="8" max="8" width="8.5546875" style="394" customWidth="1"/>
    <col min="9" max="9" width="24" style="392" bestFit="1" customWidth="1"/>
    <col min="10" max="10" width="13" style="391" customWidth="1"/>
    <col min="11" max="11" width="26.44140625" style="391" customWidth="1"/>
    <col min="12" max="45" width="11.5546875" style="389"/>
    <col min="46" max="16384" width="11.5546875" style="386"/>
  </cols>
  <sheetData>
    <row r="1" spans="1:11" x14ac:dyDescent="0.3">
      <c r="A1" s="492"/>
      <c r="C1" s="389"/>
      <c r="D1" s="648" t="s">
        <v>3892</v>
      </c>
      <c r="E1" s="648"/>
      <c r="F1" s="648"/>
      <c r="G1" s="648"/>
      <c r="H1" s="648"/>
      <c r="I1" s="648"/>
      <c r="J1" s="437"/>
      <c r="K1" s="437"/>
    </row>
    <row r="2" spans="1:11" x14ac:dyDescent="0.3">
      <c r="A2" s="492"/>
      <c r="C2" s="389"/>
      <c r="D2" s="648"/>
      <c r="E2" s="648"/>
      <c r="F2" s="648"/>
      <c r="G2" s="648"/>
      <c r="H2" s="648"/>
      <c r="I2" s="648"/>
      <c r="J2" s="437"/>
      <c r="K2" s="437"/>
    </row>
    <row r="3" spans="1:11" x14ac:dyDescent="0.3">
      <c r="A3" s="492"/>
      <c r="C3" s="389"/>
      <c r="J3" s="437"/>
      <c r="K3" s="437"/>
    </row>
    <row r="4" spans="1:11" ht="15.6" x14ac:dyDescent="0.3">
      <c r="A4" s="492"/>
      <c r="C4" s="389"/>
      <c r="D4" s="649" t="s">
        <v>3893</v>
      </c>
      <c r="E4" s="650"/>
      <c r="F4" s="650"/>
      <c r="G4" s="650"/>
      <c r="H4" s="650"/>
      <c r="I4" s="651"/>
      <c r="J4" s="437"/>
      <c r="K4" s="437"/>
    </row>
    <row r="5" spans="1:11" x14ac:dyDescent="0.3">
      <c r="A5" s="492"/>
      <c r="C5" s="389"/>
      <c r="D5" s="389"/>
      <c r="E5" s="389"/>
      <c r="F5" s="389"/>
      <c r="G5" s="389"/>
      <c r="H5" s="457"/>
      <c r="I5" s="398"/>
      <c r="J5" s="437"/>
      <c r="K5" s="437"/>
    </row>
    <row r="6" spans="1:11" x14ac:dyDescent="0.3">
      <c r="A6" s="492"/>
      <c r="C6" s="389"/>
      <c r="D6" s="389"/>
      <c r="E6" s="389"/>
      <c r="F6" s="389"/>
      <c r="G6" s="389"/>
      <c r="H6" s="457"/>
      <c r="I6" s="398"/>
      <c r="J6" s="437"/>
      <c r="K6" s="437"/>
    </row>
    <row r="7" spans="1:11" x14ac:dyDescent="0.3">
      <c r="A7" s="492"/>
      <c r="C7" s="461"/>
      <c r="D7" s="439"/>
      <c r="E7" s="439"/>
      <c r="F7" s="439"/>
      <c r="G7" s="440"/>
      <c r="H7" s="524"/>
      <c r="I7" s="441">
        <f ca="1">TODAY()</f>
        <v>45838</v>
      </c>
      <c r="J7" s="437"/>
      <c r="K7" s="437"/>
    </row>
    <row r="8" spans="1:11" x14ac:dyDescent="0.3">
      <c r="C8" s="497" t="s">
        <v>3806</v>
      </c>
      <c r="D8" s="498">
        <f>SUBTOTAL(3,D10:D31)</f>
        <v>22</v>
      </c>
      <c r="E8" s="498"/>
      <c r="F8" s="444"/>
      <c r="G8" s="440"/>
      <c r="H8" s="524"/>
      <c r="I8" s="398"/>
      <c r="J8" s="437"/>
      <c r="K8" s="437"/>
    </row>
    <row r="9" spans="1:11" ht="43.2" x14ac:dyDescent="0.3">
      <c r="A9" s="401" t="s">
        <v>2809</v>
      </c>
      <c r="B9" s="448" t="s">
        <v>1518</v>
      </c>
      <c r="C9" s="401" t="s">
        <v>2803</v>
      </c>
      <c r="D9" s="403" t="s">
        <v>0</v>
      </c>
      <c r="E9" s="448" t="s">
        <v>1518</v>
      </c>
      <c r="F9" s="404" t="s">
        <v>1157</v>
      </c>
      <c r="G9" s="404" t="s">
        <v>1760</v>
      </c>
      <c r="H9" s="404" t="s">
        <v>1169</v>
      </c>
      <c r="I9" s="480" t="s">
        <v>1517</v>
      </c>
      <c r="J9" s="406" t="s">
        <v>1597</v>
      </c>
      <c r="K9" s="405" t="s">
        <v>1154</v>
      </c>
    </row>
    <row r="10" spans="1:11" ht="14.4" customHeight="1" x14ac:dyDescent="0.3">
      <c r="A10" s="464" t="s">
        <v>922</v>
      </c>
      <c r="B10" s="481" t="s">
        <v>1556</v>
      </c>
      <c r="C10" s="459" t="s">
        <v>2810</v>
      </c>
      <c r="D10" s="410" t="s">
        <v>1539</v>
      </c>
      <c r="E10" s="481" t="s">
        <v>1556</v>
      </c>
      <c r="F10" s="410" t="s">
        <v>1550</v>
      </c>
      <c r="G10" s="410" t="s">
        <v>1576</v>
      </c>
      <c r="H10" s="525" t="s">
        <v>1596</v>
      </c>
      <c r="I10" s="419" t="s">
        <v>1843</v>
      </c>
      <c r="J10" s="430">
        <v>42374</v>
      </c>
      <c r="K10" s="410" t="s">
        <v>1581</v>
      </c>
    </row>
    <row r="11" spans="1:11" ht="14.4" customHeight="1" x14ac:dyDescent="0.3">
      <c r="A11" s="464" t="s">
        <v>922</v>
      </c>
      <c r="B11" s="481" t="s">
        <v>1569</v>
      </c>
      <c r="C11" s="459" t="s">
        <v>2811</v>
      </c>
      <c r="D11" s="410" t="s">
        <v>2812</v>
      </c>
      <c r="E11" s="481" t="s">
        <v>1569</v>
      </c>
      <c r="F11" s="410" t="s">
        <v>1554</v>
      </c>
      <c r="G11" s="410" t="s">
        <v>1576</v>
      </c>
      <c r="H11" s="525" t="s">
        <v>1596</v>
      </c>
      <c r="I11" s="419" t="s">
        <v>1983</v>
      </c>
      <c r="J11" s="430">
        <v>44414</v>
      </c>
      <c r="K11" s="410" t="s">
        <v>2804</v>
      </c>
    </row>
    <row r="12" spans="1:11" ht="14.4" customHeight="1" x14ac:dyDescent="0.3">
      <c r="A12" s="464" t="s">
        <v>922</v>
      </c>
      <c r="B12" s="481" t="s">
        <v>1570</v>
      </c>
      <c r="C12" s="459" t="s">
        <v>2813</v>
      </c>
      <c r="D12" s="410" t="s">
        <v>2812</v>
      </c>
      <c r="E12" s="481" t="s">
        <v>1570</v>
      </c>
      <c r="F12" s="410" t="s">
        <v>1554</v>
      </c>
      <c r="G12" s="410" t="s">
        <v>1576</v>
      </c>
      <c r="H12" s="525" t="s">
        <v>1596</v>
      </c>
      <c r="I12" s="416" t="s">
        <v>1776</v>
      </c>
      <c r="J12" s="430">
        <v>44414</v>
      </c>
      <c r="K12" s="410" t="s">
        <v>1592</v>
      </c>
    </row>
    <row r="13" spans="1:11" ht="14.4" customHeight="1" x14ac:dyDescent="0.3">
      <c r="A13" s="464" t="s">
        <v>922</v>
      </c>
      <c r="B13" s="481" t="s">
        <v>1572</v>
      </c>
      <c r="C13" s="459" t="s">
        <v>2814</v>
      </c>
      <c r="D13" s="410" t="s">
        <v>2815</v>
      </c>
      <c r="E13" s="481" t="s">
        <v>1572</v>
      </c>
      <c r="F13" s="410" t="s">
        <v>1218</v>
      </c>
      <c r="G13" s="410" t="s">
        <v>1576</v>
      </c>
      <c r="H13" s="525" t="s">
        <v>1596</v>
      </c>
      <c r="I13" s="419" t="s">
        <v>1775</v>
      </c>
      <c r="J13" s="430">
        <v>44456</v>
      </c>
      <c r="K13" s="410" t="s">
        <v>1593</v>
      </c>
    </row>
    <row r="14" spans="1:11" ht="14.4" customHeight="1" x14ac:dyDescent="0.3">
      <c r="A14" s="464" t="s">
        <v>922</v>
      </c>
      <c r="B14" s="481" t="s">
        <v>1571</v>
      </c>
      <c r="C14" s="459" t="s">
        <v>2816</v>
      </c>
      <c r="D14" s="410" t="s">
        <v>2817</v>
      </c>
      <c r="E14" s="481" t="s">
        <v>1571</v>
      </c>
      <c r="F14" s="410" t="s">
        <v>1211</v>
      </c>
      <c r="G14" s="410" t="s">
        <v>1577</v>
      </c>
      <c r="H14" s="525" t="s">
        <v>1596</v>
      </c>
      <c r="I14" s="416" t="s">
        <v>1845</v>
      </c>
      <c r="J14" s="430">
        <v>41660</v>
      </c>
      <c r="K14" s="410" t="s">
        <v>1588</v>
      </c>
    </row>
    <row r="15" spans="1:11" ht="14.4" customHeight="1" x14ac:dyDescent="0.3">
      <c r="A15" s="464" t="s">
        <v>922</v>
      </c>
      <c r="B15" s="410" t="s">
        <v>3843</v>
      </c>
      <c r="C15" s="459" t="s">
        <v>2832</v>
      </c>
      <c r="D15" s="410" t="s">
        <v>1547</v>
      </c>
      <c r="E15" s="410" t="s">
        <v>3843</v>
      </c>
      <c r="F15" s="410" t="s">
        <v>1218</v>
      </c>
      <c r="G15" s="410" t="s">
        <v>1576</v>
      </c>
      <c r="H15" s="525" t="s">
        <v>1596</v>
      </c>
      <c r="I15" s="416"/>
      <c r="J15" s="418"/>
      <c r="K15" s="410" t="s">
        <v>2807</v>
      </c>
    </row>
    <row r="16" spans="1:11" s="387" customFormat="1" ht="20.399999999999999" customHeight="1" x14ac:dyDescent="0.3">
      <c r="A16" s="463" t="s">
        <v>751</v>
      </c>
      <c r="B16" s="523" t="s">
        <v>1575</v>
      </c>
      <c r="C16" s="459" t="s">
        <v>2802</v>
      </c>
      <c r="D16" s="427" t="s">
        <v>1549</v>
      </c>
      <c r="E16" s="410" t="s">
        <v>1573</v>
      </c>
      <c r="F16" s="427" t="s">
        <v>1208</v>
      </c>
      <c r="G16" s="427" t="s">
        <v>1577</v>
      </c>
      <c r="H16" s="527" t="s">
        <v>1596</v>
      </c>
      <c r="I16" s="456"/>
      <c r="J16" s="491">
        <v>40769</v>
      </c>
      <c r="K16" s="427" t="s">
        <v>1594</v>
      </c>
    </row>
    <row r="17" spans="1:45" s="482" customFormat="1" ht="14.4" customHeight="1" x14ac:dyDescent="0.3">
      <c r="A17" s="464" t="s">
        <v>922</v>
      </c>
      <c r="B17" s="410" t="s">
        <v>1573</v>
      </c>
      <c r="C17" s="459" t="s">
        <v>2830</v>
      </c>
      <c r="D17" s="410" t="s">
        <v>1989</v>
      </c>
      <c r="E17" s="484" t="s">
        <v>1559</v>
      </c>
      <c r="F17" s="410" t="s">
        <v>1208</v>
      </c>
      <c r="G17" s="410" t="s">
        <v>1579</v>
      </c>
      <c r="H17" s="525" t="s">
        <v>1596</v>
      </c>
      <c r="I17" s="416" t="s">
        <v>1849</v>
      </c>
      <c r="J17" s="418"/>
      <c r="K17" s="410"/>
      <c r="L17" s="522"/>
      <c r="M17" s="522"/>
      <c r="N17" s="522"/>
      <c r="O17" s="522"/>
      <c r="P17" s="522"/>
      <c r="Q17" s="522"/>
      <c r="R17" s="522"/>
      <c r="S17" s="522"/>
      <c r="T17" s="522"/>
      <c r="U17" s="522"/>
      <c r="V17" s="522"/>
      <c r="W17" s="522"/>
      <c r="X17" s="522"/>
      <c r="Y17" s="522"/>
      <c r="Z17" s="522"/>
      <c r="AA17" s="522"/>
      <c r="AB17" s="522"/>
      <c r="AC17" s="522"/>
      <c r="AD17" s="522"/>
      <c r="AE17" s="522"/>
      <c r="AF17" s="522"/>
      <c r="AG17" s="522"/>
      <c r="AH17" s="522"/>
      <c r="AI17" s="522"/>
      <c r="AJ17" s="522"/>
      <c r="AK17" s="522"/>
      <c r="AL17" s="522"/>
      <c r="AM17" s="522"/>
      <c r="AN17" s="522"/>
      <c r="AO17" s="522"/>
      <c r="AP17" s="522"/>
      <c r="AQ17" s="522"/>
      <c r="AR17" s="522"/>
      <c r="AS17" s="522"/>
    </row>
    <row r="18" spans="1:45" s="424" customFormat="1" ht="14.4" customHeight="1" x14ac:dyDescent="0.3">
      <c r="A18" s="464" t="s">
        <v>922</v>
      </c>
      <c r="B18" s="484" t="s">
        <v>1559</v>
      </c>
      <c r="C18" s="459" t="s">
        <v>2819</v>
      </c>
      <c r="D18" s="483" t="s">
        <v>1542</v>
      </c>
      <c r="E18" s="481" t="s">
        <v>1560</v>
      </c>
      <c r="F18" s="483" t="s">
        <v>1551</v>
      </c>
      <c r="G18" s="483" t="s">
        <v>1577</v>
      </c>
      <c r="H18" s="526" t="s">
        <v>1596</v>
      </c>
      <c r="I18" s="485" t="s">
        <v>1985</v>
      </c>
      <c r="J18" s="486">
        <v>44364</v>
      </c>
      <c r="K18" s="483" t="s">
        <v>1583</v>
      </c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/>
      <c r="AK18" s="426"/>
      <c r="AL18" s="426"/>
      <c r="AM18" s="426"/>
      <c r="AN18" s="426"/>
      <c r="AO18" s="426"/>
      <c r="AP18" s="426"/>
      <c r="AQ18" s="426"/>
      <c r="AR18" s="426"/>
      <c r="AS18" s="426"/>
    </row>
    <row r="19" spans="1:45" s="424" customFormat="1" ht="14.4" customHeight="1" x14ac:dyDescent="0.3">
      <c r="A19" s="464" t="s">
        <v>922</v>
      </c>
      <c r="B19" s="481" t="s">
        <v>1560</v>
      </c>
      <c r="C19" s="459" t="s">
        <v>2820</v>
      </c>
      <c r="D19" s="410" t="s">
        <v>1542</v>
      </c>
      <c r="E19" s="481" t="s">
        <v>1561</v>
      </c>
      <c r="F19" s="410" t="s">
        <v>1551</v>
      </c>
      <c r="G19" s="410" t="s">
        <v>1576</v>
      </c>
      <c r="H19" s="525" t="s">
        <v>1596</v>
      </c>
      <c r="I19" s="419" t="s">
        <v>2008</v>
      </c>
      <c r="J19" s="430">
        <v>44524</v>
      </c>
      <c r="K19" s="410" t="s">
        <v>1584</v>
      </c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  <c r="AO19" s="426"/>
      <c r="AP19" s="426"/>
      <c r="AQ19" s="426"/>
      <c r="AR19" s="426"/>
      <c r="AS19" s="426"/>
    </row>
    <row r="20" spans="1:45" s="424" customFormat="1" ht="14.4" customHeight="1" x14ac:dyDescent="0.3">
      <c r="A20" s="464" t="s">
        <v>922</v>
      </c>
      <c r="B20" s="481" t="s">
        <v>1561</v>
      </c>
      <c r="C20" s="459" t="s">
        <v>2821</v>
      </c>
      <c r="D20" s="410" t="s">
        <v>1542</v>
      </c>
      <c r="E20" s="481" t="s">
        <v>1562</v>
      </c>
      <c r="F20" s="410" t="s">
        <v>1551</v>
      </c>
      <c r="G20" s="410" t="s">
        <v>1576</v>
      </c>
      <c r="H20" s="525" t="s">
        <v>1596</v>
      </c>
      <c r="I20" s="416" t="s">
        <v>1774</v>
      </c>
      <c r="J20" s="430">
        <v>44524</v>
      </c>
      <c r="K20" s="410" t="s">
        <v>1585</v>
      </c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426"/>
      <c r="AK20" s="426"/>
      <c r="AL20" s="426"/>
      <c r="AM20" s="426"/>
      <c r="AN20" s="426"/>
      <c r="AO20" s="426"/>
      <c r="AP20" s="426"/>
      <c r="AQ20" s="426"/>
      <c r="AR20" s="426"/>
      <c r="AS20" s="426"/>
    </row>
    <row r="21" spans="1:45" s="424" customFormat="1" ht="14.4" customHeight="1" x14ac:dyDescent="0.3">
      <c r="A21" s="464" t="s">
        <v>922</v>
      </c>
      <c r="B21" s="481" t="s">
        <v>1562</v>
      </c>
      <c r="C21" s="459" t="s">
        <v>2822</v>
      </c>
      <c r="D21" s="410" t="s">
        <v>1542</v>
      </c>
      <c r="E21" s="481" t="s">
        <v>1563</v>
      </c>
      <c r="F21" s="410" t="s">
        <v>1551</v>
      </c>
      <c r="G21" s="410" t="s">
        <v>1576</v>
      </c>
      <c r="H21" s="525" t="s">
        <v>1596</v>
      </c>
      <c r="I21" s="419" t="s">
        <v>1846</v>
      </c>
      <c r="J21" s="430">
        <v>42324</v>
      </c>
      <c r="K21" s="410" t="s">
        <v>1583</v>
      </c>
      <c r="L21" s="426"/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  <c r="Z21" s="426"/>
      <c r="AA21" s="426"/>
      <c r="AB21" s="426"/>
      <c r="AC21" s="426"/>
      <c r="AD21" s="426"/>
      <c r="AE21" s="426"/>
      <c r="AF21" s="426"/>
      <c r="AG21" s="426"/>
      <c r="AH21" s="426"/>
      <c r="AI21" s="426"/>
      <c r="AJ21" s="426"/>
      <c r="AK21" s="426"/>
      <c r="AL21" s="426"/>
      <c r="AM21" s="426"/>
      <c r="AN21" s="426"/>
      <c r="AO21" s="426"/>
      <c r="AP21" s="426"/>
      <c r="AQ21" s="426"/>
      <c r="AR21" s="426"/>
      <c r="AS21" s="426"/>
    </row>
    <row r="22" spans="1:45" s="424" customFormat="1" ht="14.4" customHeight="1" x14ac:dyDescent="0.3">
      <c r="A22" s="464" t="s">
        <v>922</v>
      </c>
      <c r="B22" s="481" t="s">
        <v>1563</v>
      </c>
      <c r="C22" s="459" t="s">
        <v>2823</v>
      </c>
      <c r="D22" s="410" t="s">
        <v>1542</v>
      </c>
      <c r="E22" s="481" t="s">
        <v>1564</v>
      </c>
      <c r="F22" s="410" t="s">
        <v>1551</v>
      </c>
      <c r="G22" s="410" t="s">
        <v>1576</v>
      </c>
      <c r="H22" s="525" t="s">
        <v>1596</v>
      </c>
      <c r="I22" s="419" t="s">
        <v>1847</v>
      </c>
      <c r="J22" s="430">
        <v>42324</v>
      </c>
      <c r="K22" s="410" t="s">
        <v>1587</v>
      </c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  <c r="AO22" s="426"/>
      <c r="AP22" s="426"/>
      <c r="AQ22" s="426"/>
      <c r="AR22" s="426"/>
      <c r="AS22" s="426"/>
    </row>
    <row r="23" spans="1:45" s="424" customFormat="1" ht="14.4" customHeight="1" x14ac:dyDescent="0.3">
      <c r="A23" s="464" t="s">
        <v>1984</v>
      </c>
      <c r="B23" s="481" t="s">
        <v>1564</v>
      </c>
      <c r="C23" s="459" t="s">
        <v>2824</v>
      </c>
      <c r="D23" s="410" t="s">
        <v>1542</v>
      </c>
      <c r="E23" s="481" t="s">
        <v>1568</v>
      </c>
      <c r="F23" s="410" t="s">
        <v>1551</v>
      </c>
      <c r="G23" s="410" t="s">
        <v>1578</v>
      </c>
      <c r="H23" s="525" t="s">
        <v>1596</v>
      </c>
      <c r="I23" s="419" t="s">
        <v>1772</v>
      </c>
      <c r="J23" s="430">
        <v>42324</v>
      </c>
      <c r="K23" s="410" t="s">
        <v>2061</v>
      </c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  <c r="AO23" s="426"/>
      <c r="AP23" s="426"/>
      <c r="AQ23" s="426"/>
      <c r="AR23" s="426"/>
      <c r="AS23" s="426"/>
    </row>
    <row r="24" spans="1:45" ht="14.4" customHeight="1" x14ac:dyDescent="0.3">
      <c r="A24" s="464" t="s">
        <v>922</v>
      </c>
      <c r="B24" s="481" t="s">
        <v>1568</v>
      </c>
      <c r="C24" s="459" t="s">
        <v>2825</v>
      </c>
      <c r="D24" s="410" t="s">
        <v>1544</v>
      </c>
      <c r="E24" s="481" t="s">
        <v>1565</v>
      </c>
      <c r="F24" s="410" t="s">
        <v>1553</v>
      </c>
      <c r="G24" s="410" t="s">
        <v>1579</v>
      </c>
      <c r="H24" s="525" t="s">
        <v>1596</v>
      </c>
      <c r="I24" s="416" t="s">
        <v>1848</v>
      </c>
      <c r="J24" s="430">
        <v>41774</v>
      </c>
      <c r="K24" s="487" t="s">
        <v>2061</v>
      </c>
    </row>
    <row r="25" spans="1:45" ht="14.4" customHeight="1" x14ac:dyDescent="0.3">
      <c r="A25" s="464" t="s">
        <v>922</v>
      </c>
      <c r="B25" s="481" t="s">
        <v>1565</v>
      </c>
      <c r="C25" s="459" t="s">
        <v>2826</v>
      </c>
      <c r="D25" s="410" t="s">
        <v>1543</v>
      </c>
      <c r="E25" s="481" t="s">
        <v>1566</v>
      </c>
      <c r="F25" s="410" t="s">
        <v>1552</v>
      </c>
      <c r="G25" s="410" t="s">
        <v>1579</v>
      </c>
      <c r="H25" s="525" t="s">
        <v>1596</v>
      </c>
      <c r="I25" s="416" t="s">
        <v>2009</v>
      </c>
      <c r="J25" s="430">
        <v>43819</v>
      </c>
      <c r="K25" s="487" t="s">
        <v>2805</v>
      </c>
    </row>
    <row r="26" spans="1:45" ht="14.4" customHeight="1" x14ac:dyDescent="0.3">
      <c r="A26" s="464" t="s">
        <v>922</v>
      </c>
      <c r="B26" s="481" t="s">
        <v>1566</v>
      </c>
      <c r="C26" s="459" t="s">
        <v>2827</v>
      </c>
      <c r="D26" s="410" t="s">
        <v>1543</v>
      </c>
      <c r="E26" s="481" t="s">
        <v>1567</v>
      </c>
      <c r="F26" s="410" t="s">
        <v>1552</v>
      </c>
      <c r="G26" s="410" t="s">
        <v>1577</v>
      </c>
      <c r="H26" s="525" t="s">
        <v>1596</v>
      </c>
      <c r="I26" s="416" t="s">
        <v>2005</v>
      </c>
      <c r="J26" s="430">
        <v>43819</v>
      </c>
      <c r="K26" s="410" t="s">
        <v>1589</v>
      </c>
    </row>
    <row r="27" spans="1:45" s="387" customFormat="1" ht="15" customHeight="1" x14ac:dyDescent="0.3">
      <c r="A27" s="464" t="s">
        <v>922</v>
      </c>
      <c r="B27" s="481" t="s">
        <v>1567</v>
      </c>
      <c r="C27" s="459" t="s">
        <v>2828</v>
      </c>
      <c r="D27" s="410" t="s">
        <v>1543</v>
      </c>
      <c r="E27" s="489" t="s">
        <v>1557</v>
      </c>
      <c r="F27" s="410" t="s">
        <v>1552</v>
      </c>
      <c r="G27" s="410" t="s">
        <v>1577</v>
      </c>
      <c r="H27" s="525" t="s">
        <v>1596</v>
      </c>
      <c r="I27" s="416" t="s">
        <v>1979</v>
      </c>
      <c r="J27" s="430">
        <v>43819</v>
      </c>
      <c r="K27" s="410" t="s">
        <v>2806</v>
      </c>
      <c r="L27" s="422"/>
      <c r="M27" s="422"/>
      <c r="N27" s="422"/>
      <c r="O27" s="422"/>
      <c r="P27" s="422"/>
      <c r="Q27" s="422"/>
      <c r="R27" s="422"/>
      <c r="S27" s="422"/>
      <c r="T27" s="422"/>
      <c r="U27" s="422"/>
      <c r="V27" s="422"/>
      <c r="W27" s="422"/>
      <c r="X27" s="422"/>
      <c r="Y27" s="422"/>
      <c r="Z27" s="422"/>
      <c r="AA27" s="422"/>
      <c r="AB27" s="422"/>
      <c r="AC27" s="422"/>
      <c r="AD27" s="422"/>
      <c r="AE27" s="422"/>
      <c r="AF27" s="422"/>
      <c r="AG27" s="422"/>
      <c r="AH27" s="422"/>
      <c r="AI27" s="422"/>
      <c r="AJ27" s="422"/>
      <c r="AK27" s="422"/>
      <c r="AL27" s="422"/>
      <c r="AM27" s="422"/>
      <c r="AN27" s="422"/>
      <c r="AO27" s="422"/>
      <c r="AP27" s="422"/>
      <c r="AQ27" s="422"/>
      <c r="AR27" s="422"/>
      <c r="AS27" s="422"/>
    </row>
    <row r="28" spans="1:45" s="425" customFormat="1" ht="14.4" customHeight="1" x14ac:dyDescent="0.3">
      <c r="A28" s="464" t="s">
        <v>922</v>
      </c>
      <c r="B28" s="489" t="s">
        <v>1557</v>
      </c>
      <c r="C28" s="459" t="s">
        <v>2829</v>
      </c>
      <c r="D28" s="427" t="s">
        <v>1540</v>
      </c>
      <c r="E28" s="481" t="s">
        <v>1558</v>
      </c>
      <c r="F28" s="427" t="s">
        <v>1211</v>
      </c>
      <c r="G28" s="427" t="s">
        <v>1576</v>
      </c>
      <c r="H28" s="527" t="s">
        <v>1596</v>
      </c>
      <c r="I28" s="456" t="s">
        <v>2007</v>
      </c>
      <c r="J28" s="490" t="s">
        <v>1595</v>
      </c>
      <c r="K28" s="427" t="s">
        <v>1581</v>
      </c>
    </row>
    <row r="29" spans="1:45" s="426" customFormat="1" x14ac:dyDescent="0.3">
      <c r="A29" s="464" t="s">
        <v>922</v>
      </c>
      <c r="B29" s="481" t="s">
        <v>1558</v>
      </c>
      <c r="C29" s="459" t="s">
        <v>2818</v>
      </c>
      <c r="D29" s="410" t="s">
        <v>1541</v>
      </c>
      <c r="E29" s="410" t="s">
        <v>1574</v>
      </c>
      <c r="F29" s="410" t="s">
        <v>1208</v>
      </c>
      <c r="G29" s="410" t="s">
        <v>1576</v>
      </c>
      <c r="H29" s="525" t="s">
        <v>1596</v>
      </c>
      <c r="I29" s="416" t="s">
        <v>1777</v>
      </c>
      <c r="J29" s="430">
        <v>42819</v>
      </c>
      <c r="K29" s="410" t="s">
        <v>1582</v>
      </c>
    </row>
    <row r="30" spans="1:45" s="426" customFormat="1" x14ac:dyDescent="0.3">
      <c r="A30" s="464" t="s">
        <v>922</v>
      </c>
      <c r="B30" s="410" t="s">
        <v>1574</v>
      </c>
      <c r="C30" s="459" t="s">
        <v>2831</v>
      </c>
      <c r="D30" s="410" t="s">
        <v>1526</v>
      </c>
      <c r="E30" s="410" t="s">
        <v>3844</v>
      </c>
      <c r="F30" s="410" t="s">
        <v>1555</v>
      </c>
      <c r="G30" s="410" t="s">
        <v>2775</v>
      </c>
      <c r="H30" s="525" t="s">
        <v>1596</v>
      </c>
      <c r="I30" s="416" t="s">
        <v>1844</v>
      </c>
      <c r="J30" s="418"/>
      <c r="K30" s="410"/>
    </row>
    <row r="31" spans="1:45" s="426" customFormat="1" x14ac:dyDescent="0.3">
      <c r="A31" s="464" t="s">
        <v>922</v>
      </c>
      <c r="B31" s="410" t="s">
        <v>3844</v>
      </c>
      <c r="C31" s="459" t="s">
        <v>3845</v>
      </c>
      <c r="D31" s="410" t="s">
        <v>1554</v>
      </c>
      <c r="E31" s="410" t="s">
        <v>3846</v>
      </c>
      <c r="F31" s="410"/>
      <c r="G31" s="410" t="s">
        <v>2775</v>
      </c>
      <c r="H31" s="525" t="s">
        <v>1596</v>
      </c>
      <c r="I31" s="416"/>
      <c r="J31" s="418"/>
      <c r="K31" s="410"/>
    </row>
    <row r="32" spans="1:45" s="389" customFormat="1" x14ac:dyDescent="0.3">
      <c r="A32" s="492"/>
      <c r="B32" s="437"/>
      <c r="H32" s="457"/>
      <c r="I32" s="398"/>
      <c r="J32" s="437"/>
      <c r="K32" s="437"/>
    </row>
    <row r="33" spans="1:11" s="389" customFormat="1" x14ac:dyDescent="0.3">
      <c r="A33" s="492"/>
      <c r="B33" s="437"/>
      <c r="H33" s="457"/>
      <c r="I33" s="398"/>
      <c r="J33" s="437"/>
      <c r="K33" s="437"/>
    </row>
    <row r="34" spans="1:11" s="389" customFormat="1" x14ac:dyDescent="0.3">
      <c r="A34" s="492"/>
      <c r="B34" s="437"/>
      <c r="H34" s="457"/>
      <c r="I34" s="398"/>
      <c r="J34" s="437"/>
      <c r="K34" s="437"/>
    </row>
    <row r="35" spans="1:11" s="389" customFormat="1" x14ac:dyDescent="0.3">
      <c r="A35" s="492"/>
      <c r="B35" s="437"/>
      <c r="H35" s="457"/>
      <c r="I35" s="398"/>
      <c r="J35" s="437"/>
      <c r="K35" s="437"/>
    </row>
    <row r="36" spans="1:11" s="389" customFormat="1" x14ac:dyDescent="0.3">
      <c r="A36" s="492"/>
      <c r="B36" s="437"/>
      <c r="H36" s="457"/>
      <c r="I36" s="398"/>
      <c r="J36" s="437"/>
      <c r="K36" s="437"/>
    </row>
    <row r="37" spans="1:11" s="389" customFormat="1" ht="8.25" customHeight="1" x14ac:dyDescent="0.3">
      <c r="A37" s="492"/>
      <c r="B37" s="437"/>
      <c r="H37" s="457"/>
      <c r="I37" s="398"/>
      <c r="J37" s="437"/>
      <c r="K37" s="437"/>
    </row>
    <row r="38" spans="1:11" s="389" customFormat="1" x14ac:dyDescent="0.3">
      <c r="A38" s="492"/>
      <c r="B38" s="437"/>
      <c r="H38" s="457"/>
      <c r="I38" s="398"/>
      <c r="J38" s="437"/>
      <c r="K38" s="437"/>
    </row>
    <row r="39" spans="1:11" s="389" customFormat="1" x14ac:dyDescent="0.3">
      <c r="A39" s="492"/>
      <c r="B39" s="437"/>
      <c r="H39" s="457"/>
      <c r="I39" s="398"/>
      <c r="J39" s="437"/>
      <c r="K39" s="437"/>
    </row>
    <row r="40" spans="1:11" s="389" customFormat="1" x14ac:dyDescent="0.3">
      <c r="A40" s="492"/>
      <c r="B40" s="437"/>
      <c r="H40" s="457"/>
      <c r="I40" s="398"/>
      <c r="J40" s="437"/>
      <c r="K40" s="437"/>
    </row>
    <row r="41" spans="1:11" s="389" customFormat="1" x14ac:dyDescent="0.3">
      <c r="A41" s="492"/>
      <c r="B41" s="437"/>
      <c r="H41" s="457"/>
      <c r="I41" s="398"/>
      <c r="J41" s="437"/>
      <c r="K41" s="437"/>
    </row>
    <row r="42" spans="1:11" s="389" customFormat="1" x14ac:dyDescent="0.3">
      <c r="A42" s="492"/>
      <c r="B42" s="437"/>
      <c r="H42" s="457"/>
      <c r="I42" s="398"/>
      <c r="J42" s="437"/>
      <c r="K42" s="437"/>
    </row>
    <row r="43" spans="1:11" s="389" customFormat="1" x14ac:dyDescent="0.3">
      <c r="A43" s="492"/>
      <c r="B43" s="437"/>
      <c r="H43" s="457"/>
      <c r="I43" s="398"/>
      <c r="J43" s="437"/>
      <c r="K43" s="437"/>
    </row>
    <row r="44" spans="1:11" s="389" customFormat="1" x14ac:dyDescent="0.3">
      <c r="A44" s="492"/>
      <c r="B44" s="437"/>
      <c r="H44" s="457"/>
      <c r="I44" s="398"/>
      <c r="J44" s="437"/>
      <c r="K44" s="437"/>
    </row>
    <row r="45" spans="1:11" s="389" customFormat="1" x14ac:dyDescent="0.3">
      <c r="A45" s="492"/>
      <c r="B45" s="437"/>
      <c r="H45" s="457"/>
      <c r="I45" s="398"/>
      <c r="J45" s="437"/>
      <c r="K45" s="437"/>
    </row>
    <row r="46" spans="1:11" s="389" customFormat="1" x14ac:dyDescent="0.3">
      <c r="A46" s="492"/>
      <c r="B46" s="437"/>
      <c r="H46" s="457"/>
      <c r="I46" s="398"/>
      <c r="J46" s="437"/>
      <c r="K46" s="437"/>
    </row>
    <row r="47" spans="1:11" s="389" customFormat="1" x14ac:dyDescent="0.3">
      <c r="A47" s="492"/>
      <c r="B47" s="437"/>
      <c r="H47" s="457"/>
      <c r="I47" s="398"/>
      <c r="J47" s="437"/>
      <c r="K47" s="437"/>
    </row>
    <row r="48" spans="1:11" s="389" customFormat="1" x14ac:dyDescent="0.3">
      <c r="A48" s="492"/>
      <c r="B48" s="437"/>
      <c r="H48" s="457"/>
      <c r="I48" s="398"/>
      <c r="J48" s="437"/>
      <c r="K48" s="437"/>
    </row>
    <row r="49" spans="1:11" s="389" customFormat="1" x14ac:dyDescent="0.3">
      <c r="A49" s="492"/>
      <c r="B49" s="437"/>
      <c r="H49" s="457"/>
      <c r="I49" s="398"/>
      <c r="J49" s="437"/>
      <c r="K49" s="437"/>
    </row>
    <row r="50" spans="1:11" s="389" customFormat="1" x14ac:dyDescent="0.3">
      <c r="A50" s="492"/>
      <c r="B50" s="437"/>
      <c r="H50" s="457"/>
      <c r="I50" s="398"/>
      <c r="J50" s="437"/>
      <c r="K50" s="437"/>
    </row>
    <row r="51" spans="1:11" s="389" customFormat="1" x14ac:dyDescent="0.3">
      <c r="A51" s="492"/>
      <c r="B51" s="437"/>
      <c r="H51" s="457"/>
      <c r="I51" s="398"/>
      <c r="J51" s="437"/>
      <c r="K51" s="437"/>
    </row>
    <row r="52" spans="1:11" s="389" customFormat="1" x14ac:dyDescent="0.3">
      <c r="A52" s="492"/>
      <c r="B52" s="437"/>
      <c r="H52" s="457"/>
      <c r="I52" s="398"/>
      <c r="J52" s="437"/>
      <c r="K52" s="437"/>
    </row>
    <row r="53" spans="1:11" s="389" customFormat="1" x14ac:dyDescent="0.3">
      <c r="A53" s="492"/>
      <c r="B53" s="437"/>
      <c r="H53" s="457"/>
      <c r="I53" s="398"/>
      <c r="J53" s="437"/>
      <c r="K53" s="437"/>
    </row>
    <row r="54" spans="1:11" s="389" customFormat="1" x14ac:dyDescent="0.3">
      <c r="A54" s="492"/>
      <c r="B54" s="437"/>
      <c r="H54" s="457"/>
      <c r="I54" s="398"/>
      <c r="J54" s="437"/>
      <c r="K54" s="437"/>
    </row>
    <row r="55" spans="1:11" s="389" customFormat="1" x14ac:dyDescent="0.3">
      <c r="A55" s="492"/>
      <c r="B55" s="437"/>
      <c r="H55" s="457"/>
      <c r="I55" s="398"/>
      <c r="J55" s="437"/>
      <c r="K55" s="437"/>
    </row>
    <row r="56" spans="1:11" s="389" customFormat="1" x14ac:dyDescent="0.3">
      <c r="A56" s="492"/>
      <c r="B56" s="437"/>
      <c r="H56" s="457"/>
      <c r="I56" s="398"/>
      <c r="J56" s="437"/>
      <c r="K56" s="437"/>
    </row>
    <row r="57" spans="1:11" s="389" customFormat="1" x14ac:dyDescent="0.3">
      <c r="A57" s="492"/>
      <c r="B57" s="437"/>
      <c r="H57" s="457"/>
      <c r="I57" s="398"/>
      <c r="J57" s="437"/>
      <c r="K57" s="437"/>
    </row>
    <row r="58" spans="1:11" s="389" customFormat="1" x14ac:dyDescent="0.3">
      <c r="A58" s="492"/>
      <c r="B58" s="437"/>
      <c r="H58" s="457"/>
      <c r="I58" s="398"/>
      <c r="J58" s="437"/>
      <c r="K58" s="437"/>
    </row>
    <row r="59" spans="1:11" s="389" customFormat="1" x14ac:dyDescent="0.3">
      <c r="A59" s="492"/>
      <c r="B59" s="437"/>
      <c r="H59" s="457"/>
      <c r="I59" s="398"/>
      <c r="J59" s="437"/>
      <c r="K59" s="437"/>
    </row>
    <row r="60" spans="1:11" s="389" customFormat="1" x14ac:dyDescent="0.3">
      <c r="A60" s="492"/>
      <c r="B60" s="437"/>
      <c r="H60" s="457"/>
      <c r="I60" s="398"/>
      <c r="J60" s="437"/>
      <c r="K60" s="437"/>
    </row>
    <row r="61" spans="1:11" s="389" customFormat="1" x14ac:dyDescent="0.3">
      <c r="A61" s="492"/>
      <c r="B61" s="437"/>
      <c r="H61" s="457"/>
      <c r="I61" s="398"/>
      <c r="J61" s="437"/>
      <c r="K61" s="437"/>
    </row>
    <row r="62" spans="1:11" s="389" customFormat="1" x14ac:dyDescent="0.3">
      <c r="A62" s="492"/>
      <c r="B62" s="437"/>
      <c r="H62" s="457"/>
      <c r="I62" s="398"/>
      <c r="J62" s="437"/>
      <c r="K62" s="437"/>
    </row>
    <row r="63" spans="1:11" s="389" customFormat="1" x14ac:dyDescent="0.3">
      <c r="A63" s="492"/>
      <c r="B63" s="437"/>
      <c r="H63" s="457"/>
      <c r="I63" s="398"/>
      <c r="J63" s="437"/>
      <c r="K63" s="437"/>
    </row>
    <row r="64" spans="1:11" s="389" customFormat="1" x14ac:dyDescent="0.3">
      <c r="A64" s="492"/>
      <c r="B64" s="437"/>
      <c r="H64" s="457"/>
      <c r="I64" s="398"/>
      <c r="J64" s="437"/>
      <c r="K64" s="437"/>
    </row>
    <row r="65" spans="1:11" s="389" customFormat="1" x14ac:dyDescent="0.3">
      <c r="A65" s="492"/>
      <c r="B65" s="437"/>
      <c r="H65" s="457"/>
      <c r="I65" s="398"/>
      <c r="J65" s="437"/>
      <c r="K65" s="437"/>
    </row>
    <row r="66" spans="1:11" s="389" customFormat="1" x14ac:dyDescent="0.3">
      <c r="A66" s="492"/>
      <c r="B66" s="437"/>
      <c r="H66" s="457"/>
      <c r="I66" s="398"/>
      <c r="J66" s="437"/>
      <c r="K66" s="437"/>
    </row>
    <row r="67" spans="1:11" s="389" customFormat="1" x14ac:dyDescent="0.3">
      <c r="A67" s="492"/>
      <c r="B67" s="437"/>
      <c r="H67" s="457"/>
      <c r="I67" s="398"/>
      <c r="J67" s="437"/>
      <c r="K67" s="437"/>
    </row>
    <row r="68" spans="1:11" s="389" customFormat="1" x14ac:dyDescent="0.3">
      <c r="A68" s="492"/>
      <c r="B68" s="437"/>
      <c r="H68" s="457"/>
      <c r="I68" s="398"/>
      <c r="J68" s="437"/>
      <c r="K68" s="437"/>
    </row>
    <row r="69" spans="1:11" s="389" customFormat="1" x14ac:dyDescent="0.3">
      <c r="A69" s="492"/>
      <c r="B69" s="437"/>
      <c r="H69" s="457"/>
      <c r="I69" s="398"/>
      <c r="J69" s="437"/>
      <c r="K69" s="437"/>
    </row>
    <row r="70" spans="1:11" s="389" customFormat="1" x14ac:dyDescent="0.3">
      <c r="A70" s="492"/>
      <c r="B70" s="437"/>
      <c r="H70" s="457"/>
      <c r="I70" s="398"/>
      <c r="J70" s="437"/>
      <c r="K70" s="437"/>
    </row>
    <row r="71" spans="1:11" s="389" customFormat="1" x14ac:dyDescent="0.3">
      <c r="A71" s="492"/>
      <c r="B71" s="437"/>
      <c r="H71" s="457"/>
      <c r="I71" s="398"/>
      <c r="J71" s="437"/>
      <c r="K71" s="437"/>
    </row>
    <row r="72" spans="1:11" s="389" customFormat="1" x14ac:dyDescent="0.3">
      <c r="A72" s="492"/>
      <c r="B72" s="437"/>
      <c r="H72" s="457"/>
      <c r="I72" s="398"/>
      <c r="J72" s="437"/>
      <c r="K72" s="437"/>
    </row>
    <row r="73" spans="1:11" s="389" customFormat="1" x14ac:dyDescent="0.3">
      <c r="A73" s="492"/>
      <c r="B73" s="437"/>
      <c r="H73" s="457"/>
      <c r="I73" s="398"/>
      <c r="J73" s="437"/>
      <c r="K73" s="437"/>
    </row>
    <row r="74" spans="1:11" s="389" customFormat="1" x14ac:dyDescent="0.3">
      <c r="A74" s="492"/>
      <c r="B74" s="437"/>
      <c r="H74" s="457"/>
      <c r="I74" s="398"/>
      <c r="J74" s="437"/>
      <c r="K74" s="437"/>
    </row>
    <row r="75" spans="1:11" s="389" customFormat="1" x14ac:dyDescent="0.3">
      <c r="A75" s="492"/>
      <c r="B75" s="437"/>
      <c r="H75" s="457"/>
      <c r="I75" s="398"/>
      <c r="J75" s="437"/>
      <c r="K75" s="437"/>
    </row>
    <row r="76" spans="1:11" s="389" customFormat="1" x14ac:dyDescent="0.3">
      <c r="A76" s="492"/>
      <c r="B76" s="437"/>
      <c r="H76" s="457"/>
      <c r="I76" s="398"/>
      <c r="J76" s="437"/>
      <c r="K76" s="437"/>
    </row>
    <row r="77" spans="1:11" s="389" customFormat="1" x14ac:dyDescent="0.3">
      <c r="A77" s="492"/>
      <c r="B77" s="437"/>
      <c r="H77" s="457"/>
      <c r="I77" s="398"/>
      <c r="J77" s="437"/>
      <c r="K77" s="437"/>
    </row>
    <row r="78" spans="1:11" s="389" customFormat="1" x14ac:dyDescent="0.3">
      <c r="A78" s="492"/>
      <c r="B78" s="437"/>
      <c r="H78" s="457"/>
      <c r="I78" s="398"/>
      <c r="J78" s="437"/>
      <c r="K78" s="437"/>
    </row>
    <row r="79" spans="1:11" s="389" customFormat="1" x14ac:dyDescent="0.3">
      <c r="A79" s="492"/>
      <c r="B79" s="437"/>
      <c r="H79" s="457"/>
      <c r="I79" s="398"/>
      <c r="J79" s="437"/>
      <c r="K79" s="437"/>
    </row>
    <row r="80" spans="1:11" s="389" customFormat="1" x14ac:dyDescent="0.3">
      <c r="A80" s="492"/>
      <c r="B80" s="437"/>
      <c r="H80" s="457"/>
      <c r="I80" s="398"/>
      <c r="J80" s="437"/>
      <c r="K80" s="437"/>
    </row>
    <row r="81" spans="1:11" s="389" customFormat="1" x14ac:dyDescent="0.3">
      <c r="A81" s="492"/>
      <c r="B81" s="437"/>
      <c r="H81" s="457"/>
      <c r="I81" s="398"/>
      <c r="J81" s="437"/>
      <c r="K81" s="437"/>
    </row>
    <row r="82" spans="1:11" s="389" customFormat="1" x14ac:dyDescent="0.3">
      <c r="A82" s="492"/>
      <c r="B82" s="437"/>
      <c r="H82" s="457"/>
      <c r="I82" s="398"/>
      <c r="J82" s="437"/>
      <c r="K82" s="437"/>
    </row>
    <row r="83" spans="1:11" s="389" customFormat="1" x14ac:dyDescent="0.3">
      <c r="A83" s="492"/>
      <c r="B83" s="437"/>
      <c r="H83" s="457"/>
      <c r="I83" s="398"/>
      <c r="J83" s="437"/>
      <c r="K83" s="437"/>
    </row>
    <row r="84" spans="1:11" s="389" customFormat="1" x14ac:dyDescent="0.3">
      <c r="A84" s="492"/>
      <c r="B84" s="437"/>
      <c r="H84" s="457"/>
      <c r="I84" s="398"/>
      <c r="J84" s="437"/>
      <c r="K84" s="437"/>
    </row>
    <row r="85" spans="1:11" s="389" customFormat="1" x14ac:dyDescent="0.3">
      <c r="A85" s="492"/>
      <c r="B85" s="437"/>
      <c r="H85" s="457"/>
      <c r="I85" s="398"/>
      <c r="J85" s="437"/>
      <c r="K85" s="437"/>
    </row>
    <row r="86" spans="1:11" s="389" customFormat="1" x14ac:dyDescent="0.3">
      <c r="A86" s="492"/>
      <c r="B86" s="437"/>
      <c r="H86" s="457"/>
      <c r="I86" s="398"/>
      <c r="J86" s="437"/>
      <c r="K86" s="437"/>
    </row>
    <row r="87" spans="1:11" s="389" customFormat="1" x14ac:dyDescent="0.3">
      <c r="A87" s="492"/>
      <c r="B87" s="437"/>
      <c r="H87" s="457"/>
      <c r="I87" s="398"/>
      <c r="J87" s="437"/>
      <c r="K87" s="437"/>
    </row>
    <row r="88" spans="1:11" s="389" customFormat="1" x14ac:dyDescent="0.3">
      <c r="A88" s="492"/>
      <c r="B88" s="437"/>
      <c r="H88" s="457"/>
      <c r="I88" s="398"/>
      <c r="J88" s="437"/>
      <c r="K88" s="437"/>
    </row>
    <row r="89" spans="1:11" s="389" customFormat="1" x14ac:dyDescent="0.3">
      <c r="A89" s="492"/>
      <c r="B89" s="437"/>
      <c r="H89" s="457"/>
      <c r="I89" s="398"/>
      <c r="J89" s="437"/>
      <c r="K89" s="437"/>
    </row>
    <row r="90" spans="1:11" s="389" customFormat="1" x14ac:dyDescent="0.3">
      <c r="A90" s="492"/>
      <c r="B90" s="437"/>
      <c r="H90" s="457"/>
      <c r="I90" s="398"/>
      <c r="J90" s="437"/>
      <c r="K90" s="437"/>
    </row>
    <row r="91" spans="1:11" s="389" customFormat="1" x14ac:dyDescent="0.3">
      <c r="A91" s="492"/>
      <c r="B91" s="437"/>
      <c r="H91" s="457"/>
      <c r="I91" s="398"/>
      <c r="J91" s="437"/>
      <c r="K91" s="437"/>
    </row>
    <row r="92" spans="1:11" s="389" customFormat="1" x14ac:dyDescent="0.3">
      <c r="A92" s="492"/>
      <c r="B92" s="437"/>
      <c r="H92" s="457"/>
      <c r="I92" s="398"/>
      <c r="J92" s="437"/>
      <c r="K92" s="437"/>
    </row>
    <row r="93" spans="1:11" s="389" customFormat="1" x14ac:dyDescent="0.3">
      <c r="A93" s="492"/>
      <c r="B93" s="437"/>
      <c r="H93" s="457"/>
      <c r="I93" s="398"/>
      <c r="J93" s="437"/>
      <c r="K93" s="437"/>
    </row>
    <row r="94" spans="1:11" s="389" customFormat="1" x14ac:dyDescent="0.3">
      <c r="A94" s="492"/>
      <c r="B94" s="437"/>
      <c r="H94" s="457"/>
      <c r="I94" s="398"/>
      <c r="J94" s="437"/>
      <c r="K94" s="437"/>
    </row>
    <row r="95" spans="1:11" s="389" customFormat="1" x14ac:dyDescent="0.3">
      <c r="A95" s="492"/>
      <c r="B95" s="437"/>
      <c r="H95" s="457"/>
      <c r="I95" s="398"/>
      <c r="J95" s="437"/>
      <c r="K95" s="437"/>
    </row>
    <row r="96" spans="1:11" s="389" customFormat="1" x14ac:dyDescent="0.3">
      <c r="A96" s="492"/>
      <c r="B96" s="437"/>
      <c r="H96" s="457"/>
      <c r="I96" s="398"/>
      <c r="J96" s="437"/>
      <c r="K96" s="437"/>
    </row>
    <row r="97" spans="1:11" s="389" customFormat="1" x14ac:dyDescent="0.3">
      <c r="A97" s="492"/>
      <c r="B97" s="437"/>
      <c r="H97" s="457"/>
      <c r="I97" s="398"/>
      <c r="J97" s="437"/>
      <c r="K97" s="437"/>
    </row>
    <row r="98" spans="1:11" s="389" customFormat="1" x14ac:dyDescent="0.3">
      <c r="A98" s="492"/>
      <c r="B98" s="437"/>
      <c r="H98" s="457"/>
      <c r="I98" s="398"/>
      <c r="J98" s="437"/>
      <c r="K98" s="437"/>
    </row>
    <row r="99" spans="1:11" s="389" customFormat="1" x14ac:dyDescent="0.3">
      <c r="A99" s="492"/>
      <c r="B99" s="437"/>
      <c r="H99" s="457"/>
      <c r="I99" s="398"/>
      <c r="J99" s="437"/>
      <c r="K99" s="437"/>
    </row>
    <row r="100" spans="1:11" s="389" customFormat="1" x14ac:dyDescent="0.3">
      <c r="A100" s="492"/>
      <c r="B100" s="437"/>
      <c r="H100" s="457"/>
      <c r="I100" s="398"/>
      <c r="J100" s="437"/>
      <c r="K100" s="437"/>
    </row>
    <row r="101" spans="1:11" s="389" customFormat="1" x14ac:dyDescent="0.3">
      <c r="A101" s="492"/>
      <c r="B101" s="437"/>
      <c r="H101" s="457"/>
      <c r="I101" s="398"/>
      <c r="J101" s="437"/>
      <c r="K101" s="437"/>
    </row>
    <row r="102" spans="1:11" s="389" customFormat="1" x14ac:dyDescent="0.3">
      <c r="A102" s="492"/>
      <c r="B102" s="437"/>
      <c r="H102" s="457"/>
      <c r="I102" s="398"/>
      <c r="J102" s="437"/>
      <c r="K102" s="437"/>
    </row>
    <row r="103" spans="1:11" s="389" customFormat="1" x14ac:dyDescent="0.3">
      <c r="A103" s="492"/>
      <c r="B103" s="437"/>
      <c r="H103" s="457"/>
      <c r="I103" s="398"/>
      <c r="J103" s="437"/>
      <c r="K103" s="437"/>
    </row>
    <row r="104" spans="1:11" s="389" customFormat="1" x14ac:dyDescent="0.3">
      <c r="A104" s="492"/>
      <c r="B104" s="437"/>
      <c r="H104" s="457"/>
      <c r="I104" s="398"/>
      <c r="J104" s="437"/>
      <c r="K104" s="437"/>
    </row>
    <row r="105" spans="1:11" s="389" customFormat="1" x14ac:dyDescent="0.3">
      <c r="A105" s="492"/>
      <c r="B105" s="437"/>
      <c r="H105" s="457"/>
      <c r="I105" s="398"/>
      <c r="J105" s="437"/>
      <c r="K105" s="437"/>
    </row>
    <row r="106" spans="1:11" s="389" customFormat="1" x14ac:dyDescent="0.3">
      <c r="A106" s="492"/>
      <c r="B106" s="437"/>
      <c r="H106" s="457"/>
      <c r="I106" s="398"/>
      <c r="J106" s="437"/>
      <c r="K106" s="437"/>
    </row>
    <row r="107" spans="1:11" s="389" customFormat="1" x14ac:dyDescent="0.3">
      <c r="A107" s="492"/>
      <c r="B107" s="437"/>
      <c r="H107" s="457"/>
      <c r="I107" s="398"/>
      <c r="J107" s="437"/>
      <c r="K107" s="437"/>
    </row>
    <row r="108" spans="1:11" s="389" customFormat="1" x14ac:dyDescent="0.3">
      <c r="A108" s="492"/>
      <c r="B108" s="437"/>
      <c r="H108" s="457"/>
      <c r="I108" s="398"/>
      <c r="J108" s="437"/>
      <c r="K108" s="437"/>
    </row>
    <row r="109" spans="1:11" s="389" customFormat="1" x14ac:dyDescent="0.3">
      <c r="A109" s="492"/>
      <c r="B109" s="437"/>
      <c r="H109" s="457"/>
      <c r="I109" s="398"/>
      <c r="J109" s="437"/>
      <c r="K109" s="437"/>
    </row>
    <row r="110" spans="1:11" s="389" customFormat="1" x14ac:dyDescent="0.3">
      <c r="A110" s="492"/>
      <c r="B110" s="437"/>
      <c r="H110" s="457"/>
      <c r="I110" s="398"/>
      <c r="J110" s="437"/>
      <c r="K110" s="437"/>
    </row>
    <row r="111" spans="1:11" s="389" customFormat="1" x14ac:dyDescent="0.3">
      <c r="A111" s="492"/>
      <c r="B111" s="437"/>
      <c r="H111" s="457"/>
      <c r="I111" s="398"/>
      <c r="J111" s="437"/>
      <c r="K111" s="437"/>
    </row>
    <row r="112" spans="1:11" s="389" customFormat="1" x14ac:dyDescent="0.3">
      <c r="A112" s="492"/>
      <c r="B112" s="437"/>
      <c r="H112" s="457"/>
      <c r="I112" s="398"/>
      <c r="J112" s="437"/>
      <c r="K112" s="437"/>
    </row>
    <row r="113" spans="1:11" s="389" customFormat="1" x14ac:dyDescent="0.3">
      <c r="A113" s="492"/>
      <c r="B113" s="437"/>
      <c r="H113" s="457"/>
      <c r="I113" s="398"/>
      <c r="J113" s="437"/>
      <c r="K113" s="437"/>
    </row>
    <row r="114" spans="1:11" s="389" customFormat="1" x14ac:dyDescent="0.3">
      <c r="A114" s="492"/>
      <c r="B114" s="437"/>
      <c r="H114" s="457"/>
      <c r="I114" s="398"/>
      <c r="J114" s="437"/>
      <c r="K114" s="437"/>
    </row>
    <row r="115" spans="1:11" s="389" customFormat="1" x14ac:dyDescent="0.3">
      <c r="A115" s="492"/>
      <c r="B115" s="437"/>
      <c r="H115" s="457"/>
      <c r="I115" s="398"/>
      <c r="J115" s="437"/>
      <c r="K115" s="437"/>
    </row>
    <row r="116" spans="1:11" s="389" customFormat="1" x14ac:dyDescent="0.3">
      <c r="A116" s="492"/>
      <c r="B116" s="437"/>
      <c r="H116" s="457"/>
      <c r="I116" s="398"/>
      <c r="J116" s="437"/>
      <c r="K116" s="437"/>
    </row>
    <row r="117" spans="1:11" s="389" customFormat="1" x14ac:dyDescent="0.3">
      <c r="A117" s="492"/>
      <c r="B117" s="437"/>
      <c r="H117" s="457"/>
      <c r="I117" s="398"/>
      <c r="J117" s="437"/>
      <c r="K117" s="437"/>
    </row>
    <row r="118" spans="1:11" s="389" customFormat="1" x14ac:dyDescent="0.3">
      <c r="A118" s="492"/>
      <c r="B118" s="437"/>
      <c r="H118" s="457"/>
      <c r="I118" s="398"/>
      <c r="J118" s="437"/>
      <c r="K118" s="437"/>
    </row>
    <row r="119" spans="1:11" s="389" customFormat="1" x14ac:dyDescent="0.3">
      <c r="A119" s="492"/>
      <c r="B119" s="437"/>
      <c r="H119" s="457"/>
      <c r="I119" s="398"/>
      <c r="J119" s="437"/>
      <c r="K119" s="437"/>
    </row>
    <row r="120" spans="1:11" s="389" customFormat="1" x14ac:dyDescent="0.3">
      <c r="A120" s="492"/>
      <c r="B120" s="437"/>
      <c r="H120" s="457"/>
      <c r="I120" s="398"/>
      <c r="J120" s="437"/>
      <c r="K120" s="437"/>
    </row>
    <row r="121" spans="1:11" s="389" customFormat="1" x14ac:dyDescent="0.3">
      <c r="A121" s="492"/>
      <c r="B121" s="437"/>
      <c r="H121" s="457"/>
      <c r="I121" s="398"/>
      <c r="J121" s="437"/>
      <c r="K121" s="437"/>
    </row>
    <row r="122" spans="1:11" s="389" customFormat="1" x14ac:dyDescent="0.3">
      <c r="A122" s="492"/>
      <c r="B122" s="437"/>
      <c r="H122" s="457"/>
      <c r="I122" s="398"/>
      <c r="J122" s="437"/>
      <c r="K122" s="437"/>
    </row>
    <row r="123" spans="1:11" s="389" customFormat="1" x14ac:dyDescent="0.3">
      <c r="A123" s="492"/>
      <c r="B123" s="437"/>
      <c r="H123" s="457"/>
      <c r="I123" s="398"/>
      <c r="J123" s="437"/>
      <c r="K123" s="437"/>
    </row>
    <row r="124" spans="1:11" s="389" customFormat="1" x14ac:dyDescent="0.3">
      <c r="A124" s="492"/>
      <c r="B124" s="437"/>
      <c r="H124" s="457"/>
      <c r="I124" s="398"/>
      <c r="J124" s="437"/>
      <c r="K124" s="437"/>
    </row>
    <row r="125" spans="1:11" s="389" customFormat="1" x14ac:dyDescent="0.3">
      <c r="A125" s="492"/>
      <c r="B125" s="437"/>
      <c r="H125" s="457"/>
      <c r="I125" s="398"/>
      <c r="J125" s="437"/>
      <c r="K125" s="437"/>
    </row>
    <row r="126" spans="1:11" s="389" customFormat="1" x14ac:dyDescent="0.3">
      <c r="A126" s="492"/>
      <c r="B126" s="437"/>
      <c r="H126" s="457"/>
      <c r="I126" s="398"/>
      <c r="J126" s="437"/>
      <c r="K126" s="437"/>
    </row>
    <row r="127" spans="1:11" s="389" customFormat="1" x14ac:dyDescent="0.3">
      <c r="A127" s="492"/>
      <c r="B127" s="437"/>
      <c r="H127" s="457"/>
      <c r="I127" s="398"/>
      <c r="J127" s="437"/>
      <c r="K127" s="437"/>
    </row>
    <row r="128" spans="1:11" s="389" customFormat="1" x14ac:dyDescent="0.3">
      <c r="A128" s="492"/>
      <c r="B128" s="437"/>
      <c r="H128" s="457"/>
      <c r="I128" s="398"/>
      <c r="J128" s="437"/>
      <c r="K128" s="437"/>
    </row>
    <row r="129" spans="1:11" s="389" customFormat="1" x14ac:dyDescent="0.3">
      <c r="A129" s="492"/>
      <c r="B129" s="437"/>
      <c r="H129" s="457"/>
      <c r="I129" s="398"/>
      <c r="J129" s="437"/>
      <c r="K129" s="437"/>
    </row>
    <row r="130" spans="1:11" s="389" customFormat="1" x14ac:dyDescent="0.3">
      <c r="A130" s="492"/>
      <c r="B130" s="437"/>
      <c r="H130" s="457"/>
      <c r="I130" s="398"/>
      <c r="J130" s="437"/>
      <c r="K130" s="437"/>
    </row>
    <row r="131" spans="1:11" s="389" customFormat="1" x14ac:dyDescent="0.3">
      <c r="A131" s="492"/>
      <c r="B131" s="437"/>
      <c r="H131" s="457"/>
      <c r="I131" s="398"/>
      <c r="J131" s="437"/>
      <c r="K131" s="437"/>
    </row>
    <row r="132" spans="1:11" s="389" customFormat="1" x14ac:dyDescent="0.3">
      <c r="A132" s="492"/>
      <c r="B132" s="437"/>
      <c r="H132" s="457"/>
      <c r="I132" s="398"/>
      <c r="J132" s="437"/>
      <c r="K132" s="437"/>
    </row>
    <row r="133" spans="1:11" s="389" customFormat="1" x14ac:dyDescent="0.3">
      <c r="A133" s="492"/>
      <c r="B133" s="437"/>
      <c r="H133" s="457"/>
      <c r="I133" s="398"/>
      <c r="J133" s="437"/>
      <c r="K133" s="437"/>
    </row>
    <row r="134" spans="1:11" s="389" customFormat="1" x14ac:dyDescent="0.3">
      <c r="A134" s="492"/>
      <c r="B134" s="437"/>
      <c r="H134" s="457"/>
      <c r="I134" s="398"/>
      <c r="J134" s="437"/>
      <c r="K134" s="437"/>
    </row>
    <row r="135" spans="1:11" s="389" customFormat="1" x14ac:dyDescent="0.3">
      <c r="A135" s="492"/>
      <c r="B135" s="437"/>
      <c r="H135" s="457"/>
      <c r="I135" s="398"/>
      <c r="J135" s="437"/>
      <c r="K135" s="437"/>
    </row>
    <row r="136" spans="1:11" s="389" customFormat="1" x14ac:dyDescent="0.3">
      <c r="A136" s="492"/>
      <c r="B136" s="437"/>
      <c r="H136" s="457"/>
      <c r="I136" s="398"/>
      <c r="J136" s="437"/>
      <c r="K136" s="437"/>
    </row>
    <row r="137" spans="1:11" s="389" customFormat="1" x14ac:dyDescent="0.3">
      <c r="A137" s="492"/>
      <c r="B137" s="437"/>
      <c r="H137" s="457"/>
      <c r="I137" s="398"/>
      <c r="J137" s="437"/>
      <c r="K137" s="437"/>
    </row>
    <row r="138" spans="1:11" s="389" customFormat="1" x14ac:dyDescent="0.3">
      <c r="A138" s="492"/>
      <c r="B138" s="437"/>
      <c r="H138" s="457"/>
      <c r="I138" s="398"/>
      <c r="J138" s="437"/>
      <c r="K138" s="437"/>
    </row>
    <row r="139" spans="1:11" s="389" customFormat="1" x14ac:dyDescent="0.3">
      <c r="A139" s="492"/>
      <c r="B139" s="437"/>
      <c r="H139" s="457"/>
      <c r="I139" s="398"/>
      <c r="J139" s="437"/>
      <c r="K139" s="437"/>
    </row>
    <row r="140" spans="1:11" s="389" customFormat="1" x14ac:dyDescent="0.3">
      <c r="A140" s="492"/>
      <c r="B140" s="437"/>
      <c r="H140" s="457"/>
      <c r="I140" s="398"/>
      <c r="J140" s="437"/>
      <c r="K140" s="437"/>
    </row>
    <row r="141" spans="1:11" s="389" customFormat="1" x14ac:dyDescent="0.3">
      <c r="A141" s="492"/>
      <c r="B141" s="437"/>
      <c r="H141" s="457"/>
      <c r="I141" s="398"/>
      <c r="J141" s="437"/>
      <c r="K141" s="437"/>
    </row>
    <row r="142" spans="1:11" s="389" customFormat="1" x14ac:dyDescent="0.3">
      <c r="A142" s="492"/>
      <c r="B142" s="437"/>
      <c r="H142" s="457"/>
      <c r="I142" s="398"/>
      <c r="J142" s="437"/>
      <c r="K142" s="437"/>
    </row>
    <row r="143" spans="1:11" s="389" customFormat="1" x14ac:dyDescent="0.3">
      <c r="A143" s="492"/>
      <c r="B143" s="437"/>
      <c r="H143" s="457"/>
      <c r="I143" s="398"/>
      <c r="J143" s="437"/>
      <c r="K143" s="437"/>
    </row>
    <row r="144" spans="1:11" s="389" customFormat="1" x14ac:dyDescent="0.3">
      <c r="A144" s="492"/>
      <c r="B144" s="437"/>
      <c r="H144" s="457"/>
      <c r="I144" s="398"/>
      <c r="J144" s="437"/>
      <c r="K144" s="437"/>
    </row>
    <row r="145" spans="1:11" s="389" customFormat="1" x14ac:dyDescent="0.3">
      <c r="A145" s="492"/>
      <c r="B145" s="437"/>
      <c r="H145" s="457"/>
      <c r="I145" s="398"/>
      <c r="J145" s="437"/>
      <c r="K145" s="437"/>
    </row>
    <row r="146" spans="1:11" s="389" customFormat="1" x14ac:dyDescent="0.3">
      <c r="A146" s="492"/>
      <c r="B146" s="437"/>
      <c r="H146" s="457"/>
      <c r="I146" s="398"/>
      <c r="J146" s="437"/>
      <c r="K146" s="437"/>
    </row>
    <row r="147" spans="1:11" s="389" customFormat="1" x14ac:dyDescent="0.3">
      <c r="A147" s="492"/>
      <c r="B147" s="437"/>
      <c r="H147" s="457"/>
      <c r="I147" s="398"/>
      <c r="J147" s="437"/>
      <c r="K147" s="437"/>
    </row>
    <row r="148" spans="1:11" s="389" customFormat="1" x14ac:dyDescent="0.3">
      <c r="A148" s="492"/>
      <c r="B148" s="437"/>
      <c r="H148" s="457"/>
      <c r="I148" s="398"/>
      <c r="J148" s="437"/>
      <c r="K148" s="437"/>
    </row>
    <row r="149" spans="1:11" s="389" customFormat="1" x14ac:dyDescent="0.3">
      <c r="A149" s="492"/>
      <c r="B149" s="437"/>
      <c r="H149" s="457"/>
      <c r="I149" s="398"/>
      <c r="J149" s="437"/>
      <c r="K149" s="437"/>
    </row>
    <row r="150" spans="1:11" s="389" customFormat="1" x14ac:dyDescent="0.3">
      <c r="A150" s="492"/>
      <c r="B150" s="437"/>
      <c r="H150" s="457"/>
      <c r="I150" s="398"/>
      <c r="J150" s="437"/>
      <c r="K150" s="437"/>
    </row>
    <row r="151" spans="1:11" s="389" customFormat="1" x14ac:dyDescent="0.3">
      <c r="A151" s="492"/>
      <c r="B151" s="437"/>
      <c r="H151" s="457"/>
      <c r="I151" s="398"/>
      <c r="J151" s="437"/>
      <c r="K151" s="437"/>
    </row>
    <row r="152" spans="1:11" s="389" customFormat="1" x14ac:dyDescent="0.3">
      <c r="A152" s="492"/>
      <c r="B152" s="437"/>
      <c r="H152" s="457"/>
      <c r="I152" s="398"/>
      <c r="J152" s="437"/>
      <c r="K152" s="437"/>
    </row>
    <row r="153" spans="1:11" s="389" customFormat="1" x14ac:dyDescent="0.3">
      <c r="A153" s="492"/>
      <c r="B153" s="437"/>
      <c r="H153" s="457"/>
      <c r="I153" s="398"/>
      <c r="J153" s="437"/>
      <c r="K153" s="437"/>
    </row>
    <row r="154" spans="1:11" s="389" customFormat="1" x14ac:dyDescent="0.3">
      <c r="A154" s="492"/>
      <c r="B154" s="437"/>
      <c r="H154" s="457"/>
      <c r="I154" s="398"/>
      <c r="J154" s="437"/>
      <c r="K154" s="437"/>
    </row>
    <row r="155" spans="1:11" s="389" customFormat="1" x14ac:dyDescent="0.3">
      <c r="A155" s="492"/>
      <c r="B155" s="437"/>
      <c r="H155" s="457"/>
      <c r="I155" s="398"/>
      <c r="J155" s="437"/>
      <c r="K155" s="437"/>
    </row>
    <row r="156" spans="1:11" s="389" customFormat="1" x14ac:dyDescent="0.3">
      <c r="A156" s="492"/>
      <c r="B156" s="437"/>
      <c r="H156" s="457"/>
      <c r="I156" s="398"/>
      <c r="J156" s="437"/>
      <c r="K156" s="437"/>
    </row>
    <row r="157" spans="1:11" s="389" customFormat="1" x14ac:dyDescent="0.3">
      <c r="A157" s="492"/>
      <c r="B157" s="437"/>
      <c r="H157" s="457"/>
      <c r="I157" s="398"/>
      <c r="J157" s="437"/>
      <c r="K157" s="437"/>
    </row>
    <row r="158" spans="1:11" s="389" customFormat="1" x14ac:dyDescent="0.3">
      <c r="A158" s="492"/>
      <c r="B158" s="437"/>
      <c r="H158" s="457"/>
      <c r="I158" s="398"/>
      <c r="J158" s="437"/>
      <c r="K158" s="437"/>
    </row>
    <row r="159" spans="1:11" s="389" customFormat="1" x14ac:dyDescent="0.3">
      <c r="A159" s="492"/>
      <c r="B159" s="437"/>
      <c r="H159" s="457"/>
      <c r="I159" s="398"/>
      <c r="J159" s="437"/>
      <c r="K159" s="437"/>
    </row>
    <row r="160" spans="1:11" s="389" customFormat="1" x14ac:dyDescent="0.3">
      <c r="A160" s="492"/>
      <c r="B160" s="437"/>
      <c r="H160" s="457"/>
      <c r="I160" s="398"/>
      <c r="J160" s="437"/>
      <c r="K160" s="437"/>
    </row>
    <row r="161" spans="1:11" s="389" customFormat="1" x14ac:dyDescent="0.3">
      <c r="A161" s="492"/>
      <c r="B161" s="437"/>
      <c r="H161" s="457"/>
      <c r="I161" s="398"/>
      <c r="J161" s="437"/>
      <c r="K161" s="437"/>
    </row>
    <row r="162" spans="1:11" s="389" customFormat="1" x14ac:dyDescent="0.3">
      <c r="A162" s="492"/>
      <c r="B162" s="437"/>
      <c r="H162" s="457"/>
      <c r="I162" s="398"/>
      <c r="J162" s="437"/>
      <c r="K162" s="437"/>
    </row>
    <row r="163" spans="1:11" s="389" customFormat="1" x14ac:dyDescent="0.3">
      <c r="A163" s="492"/>
      <c r="B163" s="437"/>
      <c r="H163" s="457"/>
      <c r="I163" s="398"/>
      <c r="J163" s="437"/>
      <c r="K163" s="437"/>
    </row>
    <row r="164" spans="1:11" s="389" customFormat="1" x14ac:dyDescent="0.3">
      <c r="A164" s="492"/>
      <c r="B164" s="437"/>
      <c r="H164" s="457"/>
      <c r="I164" s="398"/>
      <c r="J164" s="437"/>
      <c r="K164" s="437"/>
    </row>
    <row r="165" spans="1:11" s="389" customFormat="1" x14ac:dyDescent="0.3">
      <c r="A165" s="492"/>
      <c r="B165" s="437"/>
      <c r="H165" s="457"/>
      <c r="I165" s="398"/>
      <c r="J165" s="437"/>
      <c r="K165" s="437"/>
    </row>
    <row r="166" spans="1:11" s="389" customFormat="1" x14ac:dyDescent="0.3">
      <c r="A166" s="492"/>
      <c r="B166" s="437"/>
      <c r="H166" s="457"/>
      <c r="I166" s="398"/>
      <c r="J166" s="437"/>
      <c r="K166" s="437"/>
    </row>
    <row r="167" spans="1:11" s="389" customFormat="1" x14ac:dyDescent="0.3">
      <c r="A167" s="492"/>
      <c r="B167" s="437"/>
      <c r="H167" s="457"/>
      <c r="I167" s="398"/>
      <c r="J167" s="437"/>
      <c r="K167" s="437"/>
    </row>
    <row r="168" spans="1:11" s="389" customFormat="1" x14ac:dyDescent="0.3">
      <c r="A168" s="492"/>
      <c r="B168" s="437"/>
      <c r="H168" s="457"/>
      <c r="I168" s="398"/>
      <c r="J168" s="437"/>
      <c r="K168" s="437"/>
    </row>
    <row r="169" spans="1:11" s="389" customFormat="1" x14ac:dyDescent="0.3">
      <c r="A169" s="492"/>
      <c r="B169" s="437"/>
      <c r="H169" s="457"/>
      <c r="I169" s="398"/>
      <c r="J169" s="437"/>
      <c r="K169" s="437"/>
    </row>
    <row r="170" spans="1:11" s="389" customFormat="1" x14ac:dyDescent="0.3">
      <c r="A170" s="492"/>
      <c r="B170" s="437"/>
      <c r="H170" s="457"/>
      <c r="I170" s="398"/>
      <c r="J170" s="437"/>
      <c r="K170" s="437"/>
    </row>
    <row r="171" spans="1:11" s="389" customFormat="1" x14ac:dyDescent="0.3">
      <c r="A171" s="492"/>
      <c r="B171" s="437"/>
      <c r="H171" s="457"/>
      <c r="I171" s="398"/>
      <c r="J171" s="437"/>
      <c r="K171" s="437"/>
    </row>
    <row r="172" spans="1:11" s="389" customFormat="1" x14ac:dyDescent="0.3">
      <c r="A172" s="492"/>
      <c r="B172" s="437"/>
      <c r="H172" s="457"/>
      <c r="I172" s="398"/>
      <c r="J172" s="437"/>
      <c r="K172" s="437"/>
    </row>
    <row r="173" spans="1:11" s="389" customFormat="1" x14ac:dyDescent="0.3">
      <c r="A173" s="492"/>
      <c r="B173" s="437"/>
      <c r="H173" s="457"/>
      <c r="I173" s="398"/>
      <c r="J173" s="437"/>
      <c r="K173" s="437"/>
    </row>
    <row r="174" spans="1:11" s="389" customFormat="1" x14ac:dyDescent="0.3">
      <c r="A174" s="492"/>
      <c r="B174" s="437"/>
      <c r="H174" s="457"/>
      <c r="I174" s="398"/>
      <c r="J174" s="437"/>
      <c r="K174" s="437"/>
    </row>
    <row r="175" spans="1:11" s="389" customFormat="1" x14ac:dyDescent="0.3">
      <c r="A175" s="492"/>
      <c r="B175" s="437"/>
      <c r="H175" s="457"/>
      <c r="I175" s="398"/>
      <c r="J175" s="437"/>
      <c r="K175" s="437"/>
    </row>
    <row r="176" spans="1:11" s="389" customFormat="1" x14ac:dyDescent="0.3">
      <c r="A176" s="492"/>
      <c r="B176" s="437"/>
      <c r="H176" s="457"/>
      <c r="I176" s="398"/>
      <c r="J176" s="437"/>
      <c r="K176" s="437"/>
    </row>
    <row r="177" spans="1:11" s="389" customFormat="1" x14ac:dyDescent="0.3">
      <c r="A177" s="492"/>
      <c r="B177" s="437"/>
      <c r="H177" s="457"/>
      <c r="I177" s="398"/>
      <c r="J177" s="437"/>
      <c r="K177" s="437"/>
    </row>
    <row r="178" spans="1:11" s="389" customFormat="1" x14ac:dyDescent="0.3">
      <c r="A178" s="492"/>
      <c r="B178" s="437"/>
      <c r="H178" s="457"/>
      <c r="I178" s="398"/>
      <c r="J178" s="437"/>
      <c r="K178" s="437"/>
    </row>
    <row r="179" spans="1:11" s="389" customFormat="1" x14ac:dyDescent="0.3">
      <c r="A179" s="492"/>
      <c r="B179" s="437"/>
      <c r="H179" s="457"/>
      <c r="I179" s="398"/>
      <c r="J179" s="437"/>
      <c r="K179" s="437"/>
    </row>
    <row r="180" spans="1:11" s="389" customFormat="1" x14ac:dyDescent="0.3">
      <c r="A180" s="492"/>
      <c r="B180" s="437"/>
      <c r="H180" s="457"/>
      <c r="I180" s="398"/>
      <c r="J180" s="437"/>
      <c r="K180" s="437"/>
    </row>
    <row r="181" spans="1:11" s="389" customFormat="1" x14ac:dyDescent="0.3">
      <c r="A181" s="492"/>
      <c r="B181" s="437"/>
      <c r="H181" s="457"/>
      <c r="I181" s="398"/>
      <c r="J181" s="437"/>
      <c r="K181" s="437"/>
    </row>
    <row r="182" spans="1:11" s="389" customFormat="1" x14ac:dyDescent="0.3">
      <c r="A182" s="492"/>
      <c r="B182" s="437"/>
      <c r="H182" s="457"/>
      <c r="I182" s="398"/>
      <c r="J182" s="437"/>
      <c r="K182" s="437"/>
    </row>
    <row r="183" spans="1:11" s="389" customFormat="1" x14ac:dyDescent="0.3">
      <c r="A183" s="492"/>
      <c r="B183" s="437"/>
      <c r="H183" s="457"/>
      <c r="I183" s="398"/>
      <c r="J183" s="437"/>
      <c r="K183" s="437"/>
    </row>
    <row r="184" spans="1:11" s="389" customFormat="1" x14ac:dyDescent="0.3">
      <c r="A184" s="492"/>
      <c r="B184" s="437"/>
      <c r="H184" s="457"/>
      <c r="I184" s="398"/>
      <c r="J184" s="437"/>
      <c r="K184" s="437"/>
    </row>
    <row r="185" spans="1:11" s="389" customFormat="1" x14ac:dyDescent="0.3">
      <c r="A185" s="492"/>
      <c r="B185" s="437"/>
      <c r="H185" s="457"/>
      <c r="I185" s="398"/>
      <c r="J185" s="437"/>
      <c r="K185" s="437"/>
    </row>
    <row r="186" spans="1:11" s="389" customFormat="1" x14ac:dyDescent="0.3">
      <c r="A186" s="492"/>
      <c r="B186" s="437"/>
      <c r="H186" s="457"/>
      <c r="I186" s="398"/>
      <c r="J186" s="437"/>
      <c r="K186" s="437"/>
    </row>
    <row r="187" spans="1:11" s="389" customFormat="1" x14ac:dyDescent="0.3">
      <c r="A187" s="492"/>
      <c r="B187" s="437"/>
      <c r="H187" s="457"/>
      <c r="I187" s="398"/>
      <c r="J187" s="437"/>
      <c r="K187" s="437"/>
    </row>
    <row r="188" spans="1:11" s="389" customFormat="1" x14ac:dyDescent="0.3">
      <c r="A188" s="492"/>
      <c r="B188" s="437"/>
      <c r="H188" s="457"/>
      <c r="I188" s="398"/>
      <c r="J188" s="437"/>
      <c r="K188" s="437"/>
    </row>
    <row r="189" spans="1:11" s="389" customFormat="1" x14ac:dyDescent="0.3">
      <c r="A189" s="492"/>
      <c r="B189" s="437"/>
      <c r="H189" s="457"/>
      <c r="I189" s="398"/>
      <c r="J189" s="437"/>
      <c r="K189" s="437"/>
    </row>
    <row r="190" spans="1:11" s="389" customFormat="1" x14ac:dyDescent="0.3">
      <c r="A190" s="492"/>
      <c r="B190" s="437"/>
      <c r="H190" s="457"/>
      <c r="I190" s="398"/>
      <c r="J190" s="437"/>
      <c r="K190" s="437"/>
    </row>
    <row r="191" spans="1:11" s="389" customFormat="1" x14ac:dyDescent="0.3">
      <c r="A191" s="492"/>
      <c r="B191" s="437"/>
      <c r="H191" s="457"/>
      <c r="I191" s="398"/>
      <c r="J191" s="437"/>
      <c r="K191" s="437"/>
    </row>
    <row r="192" spans="1:11" s="389" customFormat="1" x14ac:dyDescent="0.3">
      <c r="A192" s="492"/>
      <c r="B192" s="437"/>
      <c r="H192" s="457"/>
      <c r="I192" s="398"/>
      <c r="J192" s="437"/>
      <c r="K192" s="437"/>
    </row>
    <row r="193" spans="1:11" s="389" customFormat="1" x14ac:dyDescent="0.3">
      <c r="A193" s="492"/>
      <c r="B193" s="437"/>
      <c r="H193" s="457"/>
      <c r="I193" s="398"/>
      <c r="J193" s="437"/>
      <c r="K193" s="437"/>
    </row>
    <row r="194" spans="1:11" s="389" customFormat="1" x14ac:dyDescent="0.3">
      <c r="A194" s="492"/>
      <c r="B194" s="437"/>
      <c r="H194" s="457"/>
      <c r="I194" s="398"/>
      <c r="J194" s="437"/>
      <c r="K194" s="437"/>
    </row>
    <row r="195" spans="1:11" s="389" customFormat="1" x14ac:dyDescent="0.3">
      <c r="A195" s="492"/>
      <c r="B195" s="437"/>
      <c r="H195" s="457"/>
      <c r="I195" s="398"/>
      <c r="J195" s="437"/>
      <c r="K195" s="437"/>
    </row>
    <row r="196" spans="1:11" s="389" customFormat="1" x14ac:dyDescent="0.3">
      <c r="A196" s="492"/>
      <c r="B196" s="437"/>
      <c r="H196" s="457"/>
      <c r="I196" s="398"/>
      <c r="J196" s="437"/>
      <c r="K196" s="437"/>
    </row>
    <row r="197" spans="1:11" s="389" customFormat="1" x14ac:dyDescent="0.3">
      <c r="A197" s="492"/>
      <c r="B197" s="437"/>
      <c r="H197" s="457"/>
      <c r="I197" s="398"/>
      <c r="J197" s="437"/>
      <c r="K197" s="437"/>
    </row>
    <row r="198" spans="1:11" s="389" customFormat="1" x14ac:dyDescent="0.3">
      <c r="A198" s="492"/>
      <c r="B198" s="437"/>
      <c r="H198" s="457"/>
      <c r="I198" s="398"/>
      <c r="J198" s="437"/>
      <c r="K198" s="437"/>
    </row>
    <row r="199" spans="1:11" s="389" customFormat="1" x14ac:dyDescent="0.3">
      <c r="A199" s="492"/>
      <c r="B199" s="437"/>
      <c r="H199" s="457"/>
      <c r="I199" s="398"/>
      <c r="J199" s="437"/>
      <c r="K199" s="437"/>
    </row>
    <row r="200" spans="1:11" s="389" customFormat="1" x14ac:dyDescent="0.3">
      <c r="A200" s="492"/>
      <c r="B200" s="437"/>
      <c r="H200" s="457"/>
      <c r="I200" s="398"/>
      <c r="J200" s="437"/>
      <c r="K200" s="437"/>
    </row>
    <row r="201" spans="1:11" s="389" customFormat="1" x14ac:dyDescent="0.3">
      <c r="A201" s="492"/>
      <c r="B201" s="437"/>
      <c r="H201" s="457"/>
      <c r="I201" s="398"/>
      <c r="J201" s="437"/>
      <c r="K201" s="437"/>
    </row>
    <row r="202" spans="1:11" s="389" customFormat="1" x14ac:dyDescent="0.3">
      <c r="A202" s="492"/>
      <c r="B202" s="437"/>
      <c r="H202" s="457"/>
      <c r="I202" s="398"/>
      <c r="J202" s="437"/>
      <c r="K202" s="437"/>
    </row>
    <row r="203" spans="1:11" s="389" customFormat="1" x14ac:dyDescent="0.3">
      <c r="A203" s="492"/>
      <c r="B203" s="437"/>
      <c r="H203" s="457"/>
      <c r="I203" s="398"/>
      <c r="J203" s="437"/>
      <c r="K203" s="437"/>
    </row>
    <row r="204" spans="1:11" s="389" customFormat="1" x14ac:dyDescent="0.3">
      <c r="A204" s="492"/>
      <c r="B204" s="437"/>
      <c r="H204" s="457"/>
      <c r="I204" s="398"/>
      <c r="J204" s="437"/>
      <c r="K204" s="437"/>
    </row>
    <row r="205" spans="1:11" s="389" customFormat="1" x14ac:dyDescent="0.3">
      <c r="A205" s="492"/>
      <c r="B205" s="437"/>
      <c r="H205" s="457"/>
      <c r="I205" s="398"/>
      <c r="J205" s="437"/>
      <c r="K205" s="437"/>
    </row>
    <row r="206" spans="1:11" s="389" customFormat="1" x14ac:dyDescent="0.3">
      <c r="A206" s="492"/>
      <c r="B206" s="437"/>
      <c r="H206" s="457"/>
      <c r="I206" s="398"/>
      <c r="J206" s="437"/>
      <c r="K206" s="437"/>
    </row>
    <row r="207" spans="1:11" s="389" customFormat="1" x14ac:dyDescent="0.3">
      <c r="A207" s="492"/>
      <c r="B207" s="437"/>
      <c r="H207" s="457"/>
      <c r="I207" s="398"/>
      <c r="J207" s="437"/>
      <c r="K207" s="437"/>
    </row>
    <row r="208" spans="1:11" s="389" customFormat="1" x14ac:dyDescent="0.3">
      <c r="A208" s="492"/>
      <c r="B208" s="437"/>
      <c r="H208" s="457"/>
      <c r="I208" s="398"/>
      <c r="J208" s="437"/>
      <c r="K208" s="437"/>
    </row>
    <row r="209" spans="1:11" s="389" customFormat="1" x14ac:dyDescent="0.3">
      <c r="A209" s="492"/>
      <c r="B209" s="437"/>
      <c r="H209" s="457"/>
      <c r="I209" s="398"/>
      <c r="J209" s="437"/>
      <c r="K209" s="437"/>
    </row>
    <row r="210" spans="1:11" s="389" customFormat="1" x14ac:dyDescent="0.3">
      <c r="A210" s="492"/>
      <c r="B210" s="437"/>
      <c r="H210" s="457"/>
      <c r="I210" s="398"/>
      <c r="J210" s="437"/>
      <c r="K210" s="437"/>
    </row>
    <row r="211" spans="1:11" s="389" customFormat="1" x14ac:dyDescent="0.3">
      <c r="A211" s="492"/>
      <c r="B211" s="437"/>
      <c r="H211" s="457"/>
      <c r="I211" s="398"/>
      <c r="J211" s="437"/>
      <c r="K211" s="437"/>
    </row>
    <row r="212" spans="1:11" s="389" customFormat="1" x14ac:dyDescent="0.3">
      <c r="A212" s="492"/>
      <c r="B212" s="437"/>
      <c r="H212" s="457"/>
      <c r="I212" s="398"/>
      <c r="J212" s="437"/>
      <c r="K212" s="437"/>
    </row>
    <row r="213" spans="1:11" s="389" customFormat="1" x14ac:dyDescent="0.3">
      <c r="A213" s="492"/>
      <c r="B213" s="437"/>
      <c r="H213" s="457"/>
      <c r="I213" s="398"/>
      <c r="J213" s="437"/>
      <c r="K213" s="437"/>
    </row>
    <row r="214" spans="1:11" s="389" customFormat="1" x14ac:dyDescent="0.3">
      <c r="A214" s="492"/>
      <c r="B214" s="437"/>
      <c r="H214" s="457"/>
      <c r="I214" s="398"/>
      <c r="J214" s="437"/>
      <c r="K214" s="437"/>
    </row>
    <row r="215" spans="1:11" s="389" customFormat="1" x14ac:dyDescent="0.3">
      <c r="A215" s="492"/>
      <c r="B215" s="437"/>
      <c r="H215" s="457"/>
      <c r="I215" s="398"/>
      <c r="J215" s="437"/>
      <c r="K215" s="437"/>
    </row>
    <row r="216" spans="1:11" s="389" customFormat="1" x14ac:dyDescent="0.3">
      <c r="A216" s="492"/>
      <c r="B216" s="437"/>
      <c r="H216" s="457"/>
      <c r="I216" s="398"/>
      <c r="J216" s="437"/>
      <c r="K216" s="437"/>
    </row>
    <row r="217" spans="1:11" s="389" customFormat="1" x14ac:dyDescent="0.3">
      <c r="A217" s="492"/>
      <c r="B217" s="437"/>
      <c r="H217" s="457"/>
      <c r="I217" s="398"/>
      <c r="J217" s="437"/>
      <c r="K217" s="437"/>
    </row>
    <row r="218" spans="1:11" s="389" customFormat="1" x14ac:dyDescent="0.3">
      <c r="A218" s="492"/>
      <c r="B218" s="437"/>
      <c r="H218" s="457"/>
      <c r="I218" s="398"/>
      <c r="J218" s="437"/>
      <c r="K218" s="437"/>
    </row>
    <row r="219" spans="1:11" s="389" customFormat="1" x14ac:dyDescent="0.3">
      <c r="A219" s="492"/>
      <c r="B219" s="437"/>
      <c r="H219" s="457"/>
      <c r="I219" s="398"/>
      <c r="J219" s="437"/>
      <c r="K219" s="437"/>
    </row>
    <row r="220" spans="1:11" s="389" customFormat="1" x14ac:dyDescent="0.3">
      <c r="A220" s="492"/>
      <c r="B220" s="437"/>
      <c r="H220" s="457"/>
      <c r="I220" s="398"/>
      <c r="J220" s="437"/>
      <c r="K220" s="437"/>
    </row>
    <row r="221" spans="1:11" s="389" customFormat="1" x14ac:dyDescent="0.3">
      <c r="A221" s="492"/>
      <c r="B221" s="437"/>
      <c r="H221" s="457"/>
      <c r="I221" s="398"/>
      <c r="J221" s="437"/>
      <c r="K221" s="437"/>
    </row>
    <row r="222" spans="1:11" s="389" customFormat="1" x14ac:dyDescent="0.3">
      <c r="A222" s="492"/>
      <c r="B222" s="437"/>
      <c r="H222" s="457"/>
      <c r="I222" s="398"/>
      <c r="J222" s="437"/>
      <c r="K222" s="437"/>
    </row>
    <row r="223" spans="1:11" s="389" customFormat="1" x14ac:dyDescent="0.3">
      <c r="A223" s="492"/>
      <c r="B223" s="437"/>
      <c r="H223" s="457"/>
      <c r="I223" s="398"/>
      <c r="J223" s="437"/>
      <c r="K223" s="437"/>
    </row>
    <row r="224" spans="1:11" s="389" customFormat="1" x14ac:dyDescent="0.3">
      <c r="A224" s="492"/>
      <c r="B224" s="437"/>
      <c r="H224" s="457"/>
      <c r="I224" s="398"/>
      <c r="J224" s="437"/>
      <c r="K224" s="437"/>
    </row>
    <row r="225" spans="1:11" s="389" customFormat="1" x14ac:dyDescent="0.3">
      <c r="A225" s="492"/>
      <c r="B225" s="437"/>
      <c r="H225" s="457"/>
      <c r="I225" s="398"/>
      <c r="J225" s="437"/>
      <c r="K225" s="437"/>
    </row>
    <row r="226" spans="1:11" s="389" customFormat="1" x14ac:dyDescent="0.3">
      <c r="A226" s="492"/>
      <c r="B226" s="437"/>
      <c r="H226" s="457"/>
      <c r="I226" s="398"/>
      <c r="J226" s="437"/>
      <c r="K226" s="437"/>
    </row>
    <row r="227" spans="1:11" s="389" customFormat="1" x14ac:dyDescent="0.3">
      <c r="A227" s="492"/>
      <c r="B227" s="437"/>
      <c r="H227" s="457"/>
      <c r="I227" s="398"/>
      <c r="J227" s="437"/>
      <c r="K227" s="437"/>
    </row>
    <row r="228" spans="1:11" s="389" customFormat="1" x14ac:dyDescent="0.3">
      <c r="A228" s="492"/>
      <c r="B228" s="437"/>
      <c r="H228" s="457"/>
      <c r="I228" s="398"/>
      <c r="J228" s="437"/>
      <c r="K228" s="437"/>
    </row>
    <row r="229" spans="1:11" s="389" customFormat="1" x14ac:dyDescent="0.3">
      <c r="A229" s="492"/>
      <c r="B229" s="437"/>
      <c r="H229" s="457"/>
      <c r="I229" s="398"/>
      <c r="J229" s="437"/>
      <c r="K229" s="437"/>
    </row>
    <row r="230" spans="1:11" s="389" customFormat="1" x14ac:dyDescent="0.3">
      <c r="A230" s="492"/>
      <c r="B230" s="437"/>
      <c r="H230" s="457"/>
      <c r="I230" s="398"/>
      <c r="J230" s="437"/>
      <c r="K230" s="437"/>
    </row>
    <row r="231" spans="1:11" s="389" customFormat="1" x14ac:dyDescent="0.3">
      <c r="A231" s="492"/>
      <c r="B231" s="437"/>
      <c r="H231" s="457"/>
      <c r="I231" s="398"/>
      <c r="J231" s="437"/>
      <c r="K231" s="437"/>
    </row>
    <row r="232" spans="1:11" s="389" customFormat="1" x14ac:dyDescent="0.3">
      <c r="A232" s="492"/>
      <c r="B232" s="437"/>
      <c r="H232" s="457"/>
      <c r="I232" s="398"/>
      <c r="J232" s="437"/>
      <c r="K232" s="437"/>
    </row>
    <row r="233" spans="1:11" s="389" customFormat="1" x14ac:dyDescent="0.3">
      <c r="A233" s="492"/>
      <c r="B233" s="437"/>
      <c r="H233" s="457"/>
      <c r="I233" s="398"/>
      <c r="J233" s="437"/>
      <c r="K233" s="437"/>
    </row>
    <row r="234" spans="1:11" s="389" customFormat="1" x14ac:dyDescent="0.3">
      <c r="A234" s="492"/>
      <c r="B234" s="437"/>
      <c r="H234" s="457"/>
      <c r="I234" s="398"/>
      <c r="J234" s="437"/>
      <c r="K234" s="437"/>
    </row>
    <row r="235" spans="1:11" s="389" customFormat="1" x14ac:dyDescent="0.3">
      <c r="A235" s="492"/>
      <c r="B235" s="437"/>
      <c r="H235" s="457"/>
      <c r="I235" s="398"/>
      <c r="J235" s="437"/>
      <c r="K235" s="437"/>
    </row>
    <row r="236" spans="1:11" s="389" customFormat="1" x14ac:dyDescent="0.3">
      <c r="A236" s="492"/>
      <c r="B236" s="437"/>
      <c r="H236" s="457"/>
      <c r="I236" s="398"/>
      <c r="J236" s="437"/>
      <c r="K236" s="437"/>
    </row>
    <row r="237" spans="1:11" s="389" customFormat="1" x14ac:dyDescent="0.3">
      <c r="A237" s="492"/>
      <c r="B237" s="437"/>
      <c r="H237" s="457"/>
      <c r="I237" s="398"/>
      <c r="J237" s="437"/>
      <c r="K237" s="437"/>
    </row>
    <row r="238" spans="1:11" s="389" customFormat="1" x14ac:dyDescent="0.3">
      <c r="A238" s="492"/>
      <c r="B238" s="437"/>
      <c r="H238" s="457"/>
      <c r="I238" s="398"/>
      <c r="J238" s="437"/>
      <c r="K238" s="437"/>
    </row>
    <row r="239" spans="1:11" s="389" customFormat="1" x14ac:dyDescent="0.3">
      <c r="A239" s="492"/>
      <c r="B239" s="437"/>
      <c r="H239" s="457"/>
      <c r="I239" s="398"/>
      <c r="J239" s="437"/>
      <c r="K239" s="437"/>
    </row>
    <row r="240" spans="1:11" s="389" customFormat="1" x14ac:dyDescent="0.3">
      <c r="A240" s="492"/>
      <c r="B240" s="437"/>
      <c r="H240" s="457"/>
      <c r="I240" s="398"/>
      <c r="J240" s="437"/>
      <c r="K240" s="437"/>
    </row>
    <row r="241" spans="1:11" s="389" customFormat="1" x14ac:dyDescent="0.3">
      <c r="A241" s="492"/>
      <c r="B241" s="437"/>
      <c r="H241" s="457"/>
      <c r="I241" s="398"/>
      <c r="J241" s="437"/>
      <c r="K241" s="437"/>
    </row>
    <row r="242" spans="1:11" s="389" customFormat="1" x14ac:dyDescent="0.3">
      <c r="A242" s="492"/>
      <c r="B242" s="437"/>
      <c r="H242" s="457"/>
      <c r="I242" s="398"/>
      <c r="J242" s="437"/>
      <c r="K242" s="437"/>
    </row>
    <row r="243" spans="1:11" s="389" customFormat="1" x14ac:dyDescent="0.3">
      <c r="A243" s="492"/>
      <c r="B243" s="437"/>
      <c r="H243" s="457"/>
      <c r="I243" s="398"/>
      <c r="J243" s="437"/>
      <c r="K243" s="437"/>
    </row>
    <row r="244" spans="1:11" s="389" customFormat="1" x14ac:dyDescent="0.3">
      <c r="A244" s="492"/>
      <c r="B244" s="437"/>
      <c r="H244" s="457"/>
      <c r="I244" s="398"/>
      <c r="J244" s="437"/>
      <c r="K244" s="437"/>
    </row>
    <row r="245" spans="1:11" s="389" customFormat="1" x14ac:dyDescent="0.3">
      <c r="A245" s="492"/>
      <c r="B245" s="437"/>
      <c r="H245" s="457"/>
      <c r="I245" s="398"/>
      <c r="J245" s="437"/>
      <c r="K245" s="437"/>
    </row>
    <row r="246" spans="1:11" s="389" customFormat="1" x14ac:dyDescent="0.3">
      <c r="A246" s="492"/>
      <c r="B246" s="437"/>
      <c r="H246" s="457"/>
      <c r="I246" s="398"/>
      <c r="J246" s="437"/>
      <c r="K246" s="437"/>
    </row>
    <row r="247" spans="1:11" s="389" customFormat="1" x14ac:dyDescent="0.3">
      <c r="A247" s="492"/>
      <c r="B247" s="437"/>
      <c r="H247" s="457"/>
      <c r="I247" s="398"/>
      <c r="J247" s="437"/>
      <c r="K247" s="437"/>
    </row>
    <row r="248" spans="1:11" s="389" customFormat="1" x14ac:dyDescent="0.3">
      <c r="A248" s="492"/>
      <c r="B248" s="437"/>
      <c r="H248" s="457"/>
      <c r="I248" s="398"/>
      <c r="J248" s="437"/>
      <c r="K248" s="437"/>
    </row>
    <row r="249" spans="1:11" s="389" customFormat="1" x14ac:dyDescent="0.3">
      <c r="A249" s="492"/>
      <c r="B249" s="437"/>
      <c r="H249" s="457"/>
      <c r="I249" s="398"/>
      <c r="J249" s="437"/>
      <c r="K249" s="437"/>
    </row>
    <row r="250" spans="1:11" s="389" customFormat="1" x14ac:dyDescent="0.3">
      <c r="A250" s="492"/>
      <c r="B250" s="437"/>
      <c r="H250" s="457"/>
      <c r="I250" s="398"/>
      <c r="J250" s="437"/>
      <c r="K250" s="437"/>
    </row>
    <row r="251" spans="1:11" s="389" customFormat="1" x14ac:dyDescent="0.3">
      <c r="A251" s="492"/>
      <c r="B251" s="437"/>
      <c r="H251" s="457"/>
      <c r="I251" s="398"/>
      <c r="J251" s="437"/>
      <c r="K251" s="437"/>
    </row>
    <row r="252" spans="1:11" s="389" customFormat="1" x14ac:dyDescent="0.3">
      <c r="A252" s="492"/>
      <c r="B252" s="437"/>
      <c r="H252" s="457"/>
      <c r="I252" s="398"/>
      <c r="J252" s="437"/>
      <c r="K252" s="437"/>
    </row>
    <row r="253" spans="1:11" s="389" customFormat="1" x14ac:dyDescent="0.3">
      <c r="A253" s="492"/>
      <c r="B253" s="437"/>
      <c r="H253" s="457"/>
      <c r="I253" s="398"/>
      <c r="J253" s="437"/>
      <c r="K253" s="437"/>
    </row>
    <row r="254" spans="1:11" s="389" customFormat="1" x14ac:dyDescent="0.3">
      <c r="A254" s="492"/>
      <c r="B254" s="437"/>
      <c r="H254" s="457"/>
      <c r="I254" s="398"/>
      <c r="J254" s="437"/>
      <c r="K254" s="437"/>
    </row>
    <row r="255" spans="1:11" s="389" customFormat="1" x14ac:dyDescent="0.3">
      <c r="A255" s="492"/>
      <c r="B255" s="437"/>
      <c r="H255" s="457"/>
      <c r="I255" s="398"/>
      <c r="J255" s="437"/>
      <c r="K255" s="437"/>
    </row>
    <row r="256" spans="1:11" s="389" customFormat="1" x14ac:dyDescent="0.3">
      <c r="A256" s="492"/>
      <c r="B256" s="437"/>
      <c r="H256" s="457"/>
      <c r="I256" s="398"/>
      <c r="J256" s="437"/>
      <c r="K256" s="437"/>
    </row>
    <row r="257" spans="1:11" s="389" customFormat="1" x14ac:dyDescent="0.3">
      <c r="A257" s="492"/>
      <c r="B257" s="437"/>
      <c r="H257" s="457"/>
      <c r="I257" s="398"/>
      <c r="J257" s="437"/>
      <c r="K257" s="437"/>
    </row>
    <row r="258" spans="1:11" s="389" customFormat="1" x14ac:dyDescent="0.3">
      <c r="A258" s="492"/>
      <c r="B258" s="437"/>
      <c r="H258" s="457"/>
      <c r="I258" s="398"/>
      <c r="J258" s="437"/>
      <c r="K258" s="437"/>
    </row>
    <row r="259" spans="1:11" s="389" customFormat="1" x14ac:dyDescent="0.3">
      <c r="A259" s="492"/>
      <c r="B259" s="437"/>
      <c r="H259" s="457"/>
      <c r="I259" s="398"/>
      <c r="J259" s="437"/>
      <c r="K259" s="437"/>
    </row>
    <row r="260" spans="1:11" s="389" customFormat="1" x14ac:dyDescent="0.3">
      <c r="A260" s="492"/>
      <c r="B260" s="437"/>
      <c r="H260" s="457"/>
      <c r="I260" s="398"/>
      <c r="J260" s="437"/>
      <c r="K260" s="437"/>
    </row>
    <row r="261" spans="1:11" s="389" customFormat="1" x14ac:dyDescent="0.3">
      <c r="A261" s="492"/>
      <c r="B261" s="437"/>
      <c r="H261" s="457"/>
      <c r="I261" s="398"/>
      <c r="J261" s="437"/>
      <c r="K261" s="437"/>
    </row>
    <row r="262" spans="1:11" s="389" customFormat="1" x14ac:dyDescent="0.3">
      <c r="A262" s="492"/>
      <c r="B262" s="437"/>
      <c r="H262" s="457"/>
      <c r="I262" s="398"/>
      <c r="J262" s="437"/>
      <c r="K262" s="437"/>
    </row>
    <row r="263" spans="1:11" s="389" customFormat="1" x14ac:dyDescent="0.3">
      <c r="A263" s="492"/>
      <c r="B263" s="437"/>
      <c r="H263" s="457"/>
      <c r="I263" s="398"/>
      <c r="J263" s="437"/>
      <c r="K263" s="437"/>
    </row>
    <row r="264" spans="1:11" s="389" customFormat="1" x14ac:dyDescent="0.3">
      <c r="A264" s="492"/>
      <c r="B264" s="437"/>
      <c r="H264" s="457"/>
      <c r="I264" s="398"/>
      <c r="J264" s="437"/>
      <c r="K264" s="437"/>
    </row>
    <row r="265" spans="1:11" s="389" customFormat="1" x14ac:dyDescent="0.3">
      <c r="A265" s="492"/>
      <c r="B265" s="437"/>
      <c r="H265" s="457"/>
      <c r="I265" s="398"/>
      <c r="J265" s="437"/>
      <c r="K265" s="437"/>
    </row>
    <row r="266" spans="1:11" s="389" customFormat="1" x14ac:dyDescent="0.3">
      <c r="A266" s="492"/>
      <c r="B266" s="437"/>
      <c r="H266" s="457"/>
      <c r="I266" s="398"/>
      <c r="J266" s="437"/>
      <c r="K266" s="437"/>
    </row>
    <row r="267" spans="1:11" s="389" customFormat="1" x14ac:dyDescent="0.3">
      <c r="A267" s="492"/>
      <c r="B267" s="437"/>
      <c r="H267" s="457"/>
      <c r="I267" s="398"/>
      <c r="J267" s="437"/>
      <c r="K267" s="437"/>
    </row>
    <row r="268" spans="1:11" s="389" customFormat="1" x14ac:dyDescent="0.3">
      <c r="A268" s="492"/>
      <c r="B268" s="437"/>
      <c r="H268" s="457"/>
      <c r="I268" s="398"/>
      <c r="J268" s="437"/>
      <c r="K268" s="437"/>
    </row>
    <row r="269" spans="1:11" s="389" customFormat="1" x14ac:dyDescent="0.3">
      <c r="A269" s="492"/>
      <c r="B269" s="437"/>
      <c r="H269" s="457"/>
      <c r="I269" s="398"/>
      <c r="J269" s="437"/>
      <c r="K269" s="437"/>
    </row>
    <row r="270" spans="1:11" s="389" customFormat="1" x14ac:dyDescent="0.3">
      <c r="A270" s="492"/>
      <c r="B270" s="437"/>
      <c r="H270" s="457"/>
      <c r="I270" s="398"/>
      <c r="J270" s="437"/>
      <c r="K270" s="437"/>
    </row>
    <row r="271" spans="1:11" s="389" customFormat="1" x14ac:dyDescent="0.3">
      <c r="A271" s="492"/>
      <c r="B271" s="437"/>
      <c r="H271" s="457"/>
      <c r="I271" s="398"/>
      <c r="J271" s="437"/>
      <c r="K271" s="437"/>
    </row>
    <row r="272" spans="1:11" s="389" customFormat="1" x14ac:dyDescent="0.3">
      <c r="A272" s="492"/>
      <c r="B272" s="437"/>
      <c r="H272" s="457"/>
      <c r="I272" s="398"/>
      <c r="J272" s="437"/>
      <c r="K272" s="437"/>
    </row>
    <row r="273" spans="1:11" s="389" customFormat="1" x14ac:dyDescent="0.3">
      <c r="A273" s="492"/>
      <c r="B273" s="437"/>
      <c r="H273" s="457"/>
      <c r="I273" s="398"/>
      <c r="J273" s="437"/>
      <c r="K273" s="437"/>
    </row>
    <row r="274" spans="1:11" s="389" customFormat="1" x14ac:dyDescent="0.3">
      <c r="A274" s="492"/>
      <c r="B274" s="437"/>
      <c r="H274" s="457"/>
      <c r="I274" s="398"/>
      <c r="J274" s="437"/>
      <c r="K274" s="437"/>
    </row>
    <row r="275" spans="1:11" s="389" customFormat="1" x14ac:dyDescent="0.3">
      <c r="A275" s="492"/>
      <c r="B275" s="437"/>
      <c r="H275" s="457"/>
      <c r="I275" s="398"/>
      <c r="J275" s="437"/>
      <c r="K275" s="437"/>
    </row>
    <row r="276" spans="1:11" s="389" customFormat="1" x14ac:dyDescent="0.3">
      <c r="A276" s="492"/>
      <c r="B276" s="437"/>
      <c r="H276" s="457"/>
      <c r="I276" s="398"/>
      <c r="J276" s="437"/>
      <c r="K276" s="437"/>
    </row>
    <row r="277" spans="1:11" s="389" customFormat="1" x14ac:dyDescent="0.3">
      <c r="A277" s="492"/>
      <c r="B277" s="437"/>
      <c r="H277" s="457"/>
      <c r="I277" s="398"/>
      <c r="J277" s="437"/>
      <c r="K277" s="437"/>
    </row>
    <row r="278" spans="1:11" s="389" customFormat="1" x14ac:dyDescent="0.3">
      <c r="A278" s="492"/>
      <c r="B278" s="437"/>
      <c r="H278" s="457"/>
      <c r="I278" s="398"/>
      <c r="J278" s="437"/>
      <c r="K278" s="437"/>
    </row>
    <row r="279" spans="1:11" s="389" customFormat="1" x14ac:dyDescent="0.3">
      <c r="A279" s="492"/>
      <c r="B279" s="437"/>
      <c r="H279" s="457"/>
      <c r="I279" s="398"/>
      <c r="J279" s="437"/>
      <c r="K279" s="437"/>
    </row>
    <row r="280" spans="1:11" s="389" customFormat="1" x14ac:dyDescent="0.3">
      <c r="A280" s="492"/>
      <c r="B280" s="437"/>
      <c r="H280" s="457"/>
      <c r="I280" s="398"/>
      <c r="J280" s="437"/>
      <c r="K280" s="437"/>
    </row>
    <row r="281" spans="1:11" s="389" customFormat="1" x14ac:dyDescent="0.3">
      <c r="A281" s="492"/>
      <c r="B281" s="437"/>
      <c r="H281" s="457"/>
      <c r="I281" s="398"/>
      <c r="J281" s="437"/>
      <c r="K281" s="437"/>
    </row>
    <row r="282" spans="1:11" s="389" customFormat="1" x14ac:dyDescent="0.3">
      <c r="A282" s="492"/>
      <c r="B282" s="437"/>
      <c r="H282" s="457"/>
      <c r="I282" s="398"/>
      <c r="J282" s="437"/>
      <c r="K282" s="437"/>
    </row>
    <row r="283" spans="1:11" s="389" customFormat="1" x14ac:dyDescent="0.3">
      <c r="A283" s="492"/>
      <c r="B283" s="437"/>
      <c r="H283" s="457"/>
      <c r="I283" s="398"/>
      <c r="J283" s="437"/>
      <c r="K283" s="437"/>
    </row>
    <row r="284" spans="1:11" s="389" customFormat="1" x14ac:dyDescent="0.3">
      <c r="A284" s="492"/>
      <c r="B284" s="437"/>
      <c r="H284" s="457"/>
      <c r="I284" s="398"/>
      <c r="J284" s="437"/>
      <c r="K284" s="437"/>
    </row>
    <row r="285" spans="1:11" s="389" customFormat="1" x14ac:dyDescent="0.3">
      <c r="A285" s="492"/>
      <c r="B285" s="437"/>
      <c r="H285" s="457"/>
      <c r="I285" s="398"/>
      <c r="J285" s="437"/>
      <c r="K285" s="437"/>
    </row>
    <row r="286" spans="1:11" s="389" customFormat="1" x14ac:dyDescent="0.3">
      <c r="A286" s="492"/>
      <c r="B286" s="437"/>
      <c r="H286" s="457"/>
      <c r="I286" s="398"/>
      <c r="J286" s="437"/>
      <c r="K286" s="437"/>
    </row>
    <row r="287" spans="1:11" s="389" customFormat="1" x14ac:dyDescent="0.3">
      <c r="A287" s="492"/>
      <c r="B287" s="437"/>
      <c r="H287" s="457"/>
      <c r="I287" s="398"/>
      <c r="J287" s="437"/>
      <c r="K287" s="437"/>
    </row>
    <row r="288" spans="1:11" s="389" customFormat="1" x14ac:dyDescent="0.3">
      <c r="A288" s="492"/>
      <c r="B288" s="437"/>
      <c r="H288" s="457"/>
      <c r="I288" s="398"/>
      <c r="J288" s="437"/>
      <c r="K288" s="437"/>
    </row>
    <row r="289" spans="1:11" s="389" customFormat="1" x14ac:dyDescent="0.3">
      <c r="A289" s="492"/>
      <c r="B289" s="437"/>
      <c r="H289" s="457"/>
      <c r="I289" s="398"/>
      <c r="J289" s="437"/>
      <c r="K289" s="437"/>
    </row>
    <row r="290" spans="1:11" s="389" customFormat="1" x14ac:dyDescent="0.3">
      <c r="A290" s="492"/>
      <c r="B290" s="437"/>
      <c r="H290" s="457"/>
      <c r="I290" s="398"/>
      <c r="J290" s="437"/>
      <c r="K290" s="437"/>
    </row>
    <row r="291" spans="1:11" s="389" customFormat="1" x14ac:dyDescent="0.3">
      <c r="A291" s="492"/>
      <c r="B291" s="437"/>
      <c r="H291" s="457"/>
      <c r="I291" s="398"/>
      <c r="J291" s="437"/>
      <c r="K291" s="437"/>
    </row>
    <row r="292" spans="1:11" s="389" customFormat="1" x14ac:dyDescent="0.3">
      <c r="A292" s="492"/>
      <c r="B292" s="437"/>
      <c r="H292" s="457"/>
      <c r="I292" s="398"/>
      <c r="J292" s="437"/>
      <c r="K292" s="437"/>
    </row>
    <row r="293" spans="1:11" s="389" customFormat="1" x14ac:dyDescent="0.3">
      <c r="A293" s="492"/>
      <c r="B293" s="437"/>
      <c r="H293" s="457"/>
      <c r="I293" s="398"/>
      <c r="J293" s="437"/>
      <c r="K293" s="437"/>
    </row>
    <row r="294" spans="1:11" s="389" customFormat="1" x14ac:dyDescent="0.3">
      <c r="A294" s="492"/>
      <c r="B294" s="437"/>
      <c r="H294" s="457"/>
      <c r="I294" s="398"/>
      <c r="J294" s="437"/>
      <c r="K294" s="437"/>
    </row>
    <row r="295" spans="1:11" s="389" customFormat="1" x14ac:dyDescent="0.3">
      <c r="A295" s="492"/>
      <c r="B295" s="437"/>
      <c r="H295" s="457"/>
      <c r="I295" s="398"/>
      <c r="J295" s="437"/>
      <c r="K295" s="437"/>
    </row>
    <row r="296" spans="1:11" s="389" customFormat="1" x14ac:dyDescent="0.3">
      <c r="A296" s="492"/>
      <c r="B296" s="437"/>
      <c r="H296" s="457"/>
      <c r="I296" s="398"/>
      <c r="J296" s="437"/>
      <c r="K296" s="437"/>
    </row>
    <row r="297" spans="1:11" s="389" customFormat="1" x14ac:dyDescent="0.3">
      <c r="A297" s="492"/>
      <c r="B297" s="437"/>
      <c r="H297" s="457"/>
      <c r="I297" s="398"/>
      <c r="J297" s="437"/>
      <c r="K297" s="437"/>
    </row>
    <row r="298" spans="1:11" s="389" customFormat="1" x14ac:dyDescent="0.3">
      <c r="A298" s="492"/>
      <c r="B298" s="437"/>
      <c r="H298" s="457"/>
      <c r="I298" s="398"/>
      <c r="J298" s="437"/>
      <c r="K298" s="437"/>
    </row>
    <row r="299" spans="1:11" s="389" customFormat="1" x14ac:dyDescent="0.3">
      <c r="A299" s="492"/>
      <c r="B299" s="437"/>
      <c r="H299" s="457"/>
      <c r="I299" s="398"/>
      <c r="J299" s="437"/>
      <c r="K299" s="437"/>
    </row>
    <row r="300" spans="1:11" s="389" customFormat="1" x14ac:dyDescent="0.3">
      <c r="A300" s="492"/>
      <c r="B300" s="437"/>
      <c r="H300" s="457"/>
      <c r="I300" s="398"/>
      <c r="J300" s="437"/>
      <c r="K300" s="437"/>
    </row>
    <row r="301" spans="1:11" s="389" customFormat="1" x14ac:dyDescent="0.3">
      <c r="A301" s="492"/>
      <c r="B301" s="437"/>
      <c r="H301" s="457"/>
      <c r="I301" s="398"/>
      <c r="J301" s="437"/>
      <c r="K301" s="437"/>
    </row>
    <row r="302" spans="1:11" s="389" customFormat="1" x14ac:dyDescent="0.3">
      <c r="A302" s="492"/>
      <c r="B302" s="437"/>
      <c r="H302" s="457"/>
      <c r="I302" s="398"/>
      <c r="J302" s="437"/>
      <c r="K302" s="437"/>
    </row>
    <row r="303" spans="1:11" s="389" customFormat="1" x14ac:dyDescent="0.3">
      <c r="A303" s="492"/>
      <c r="B303" s="437"/>
      <c r="H303" s="457"/>
      <c r="I303" s="398"/>
      <c r="J303" s="437"/>
      <c r="K303" s="437"/>
    </row>
    <row r="304" spans="1:11" s="389" customFormat="1" x14ac:dyDescent="0.3">
      <c r="A304" s="492"/>
      <c r="B304" s="437"/>
      <c r="H304" s="457"/>
      <c r="I304" s="398"/>
      <c r="J304" s="437"/>
      <c r="K304" s="437"/>
    </row>
    <row r="305" spans="1:11" s="389" customFormat="1" x14ac:dyDescent="0.3">
      <c r="A305" s="492"/>
      <c r="B305" s="437"/>
      <c r="H305" s="457"/>
      <c r="I305" s="398"/>
      <c r="J305" s="437"/>
      <c r="K305" s="437"/>
    </row>
    <row r="306" spans="1:11" s="389" customFormat="1" x14ac:dyDescent="0.3">
      <c r="A306" s="492"/>
      <c r="B306" s="437"/>
      <c r="H306" s="457"/>
      <c r="I306" s="398"/>
      <c r="J306" s="437"/>
      <c r="K306" s="437"/>
    </row>
    <row r="307" spans="1:11" s="389" customFormat="1" x14ac:dyDescent="0.3">
      <c r="A307" s="492"/>
      <c r="B307" s="437"/>
      <c r="H307" s="457"/>
      <c r="I307" s="398"/>
      <c r="J307" s="437"/>
      <c r="K307" s="437"/>
    </row>
    <row r="308" spans="1:11" s="389" customFormat="1" x14ac:dyDescent="0.3">
      <c r="A308" s="492"/>
      <c r="B308" s="437"/>
      <c r="H308" s="457"/>
      <c r="I308" s="398"/>
      <c r="J308" s="437"/>
      <c r="K308" s="437"/>
    </row>
    <row r="309" spans="1:11" s="389" customFormat="1" x14ac:dyDescent="0.3">
      <c r="A309" s="492"/>
      <c r="B309" s="437"/>
      <c r="H309" s="457"/>
      <c r="I309" s="398"/>
      <c r="J309" s="437"/>
      <c r="K309" s="437"/>
    </row>
    <row r="310" spans="1:11" s="389" customFormat="1" x14ac:dyDescent="0.3">
      <c r="A310" s="492"/>
      <c r="B310" s="437"/>
      <c r="H310" s="457"/>
      <c r="I310" s="398"/>
      <c r="J310" s="437"/>
      <c r="K310" s="437"/>
    </row>
    <row r="311" spans="1:11" s="389" customFormat="1" x14ac:dyDescent="0.3">
      <c r="A311" s="492"/>
      <c r="B311" s="437"/>
      <c r="H311" s="457"/>
      <c r="I311" s="398"/>
      <c r="J311" s="437"/>
      <c r="K311" s="437"/>
    </row>
    <row r="312" spans="1:11" s="389" customFormat="1" x14ac:dyDescent="0.3">
      <c r="A312" s="492"/>
      <c r="B312" s="437"/>
      <c r="H312" s="457"/>
      <c r="I312" s="398"/>
      <c r="J312" s="437"/>
      <c r="K312" s="437"/>
    </row>
    <row r="313" spans="1:11" s="389" customFormat="1" x14ac:dyDescent="0.3">
      <c r="A313" s="492"/>
      <c r="B313" s="437"/>
      <c r="H313" s="457"/>
      <c r="I313" s="398"/>
      <c r="J313" s="437"/>
      <c r="K313" s="437"/>
    </row>
    <row r="314" spans="1:11" s="389" customFormat="1" x14ac:dyDescent="0.3">
      <c r="A314" s="492"/>
      <c r="B314" s="437"/>
      <c r="H314" s="457"/>
      <c r="I314" s="398"/>
      <c r="J314" s="437"/>
      <c r="K314" s="437"/>
    </row>
    <row r="315" spans="1:11" s="389" customFormat="1" x14ac:dyDescent="0.3">
      <c r="A315" s="492"/>
      <c r="B315" s="437"/>
      <c r="H315" s="457"/>
      <c r="I315" s="398"/>
      <c r="J315" s="437"/>
      <c r="K315" s="437"/>
    </row>
    <row r="316" spans="1:11" s="389" customFormat="1" x14ac:dyDescent="0.3">
      <c r="A316" s="492"/>
      <c r="B316" s="437"/>
      <c r="H316" s="457"/>
      <c r="I316" s="398"/>
      <c r="J316" s="437"/>
      <c r="K316" s="437"/>
    </row>
    <row r="317" spans="1:11" s="389" customFormat="1" x14ac:dyDescent="0.3">
      <c r="A317" s="492"/>
      <c r="B317" s="437"/>
      <c r="H317" s="457"/>
      <c r="I317" s="398"/>
      <c r="J317" s="437"/>
      <c r="K317" s="437"/>
    </row>
    <row r="318" spans="1:11" s="389" customFormat="1" x14ac:dyDescent="0.3">
      <c r="A318" s="492"/>
      <c r="B318" s="437"/>
      <c r="H318" s="457"/>
      <c r="I318" s="398"/>
      <c r="J318" s="437"/>
      <c r="K318" s="437"/>
    </row>
    <row r="319" spans="1:11" s="389" customFormat="1" x14ac:dyDescent="0.3">
      <c r="A319" s="492"/>
      <c r="B319" s="437"/>
      <c r="H319" s="457"/>
      <c r="I319" s="398"/>
      <c r="J319" s="437"/>
      <c r="K319" s="437"/>
    </row>
    <row r="320" spans="1:11" s="389" customFormat="1" x14ac:dyDescent="0.3">
      <c r="A320" s="492"/>
      <c r="B320" s="437"/>
      <c r="H320" s="457"/>
      <c r="I320" s="398"/>
      <c r="J320" s="437"/>
      <c r="K320" s="437"/>
    </row>
    <row r="321" spans="1:11" s="389" customFormat="1" x14ac:dyDescent="0.3">
      <c r="A321" s="492"/>
      <c r="B321" s="437"/>
      <c r="H321" s="457"/>
      <c r="I321" s="398"/>
      <c r="J321" s="437"/>
      <c r="K321" s="437"/>
    </row>
    <row r="322" spans="1:11" s="389" customFormat="1" x14ac:dyDescent="0.3">
      <c r="A322" s="492"/>
      <c r="B322" s="437"/>
      <c r="H322" s="457"/>
      <c r="I322" s="398"/>
      <c r="J322" s="437"/>
      <c r="K322" s="437"/>
    </row>
    <row r="323" spans="1:11" s="389" customFormat="1" x14ac:dyDescent="0.3">
      <c r="A323" s="492"/>
      <c r="B323" s="437"/>
      <c r="H323" s="457"/>
      <c r="I323" s="398"/>
      <c r="J323" s="437"/>
      <c r="K323" s="437"/>
    </row>
    <row r="324" spans="1:11" s="389" customFormat="1" x14ac:dyDescent="0.3">
      <c r="A324" s="492"/>
      <c r="B324" s="437"/>
      <c r="H324" s="457"/>
      <c r="I324" s="398"/>
      <c r="J324" s="437"/>
      <c r="K324" s="437"/>
    </row>
    <row r="325" spans="1:11" s="389" customFormat="1" x14ac:dyDescent="0.3">
      <c r="A325" s="492"/>
      <c r="B325" s="437"/>
      <c r="H325" s="457"/>
      <c r="I325" s="398"/>
      <c r="J325" s="437"/>
      <c r="K325" s="437"/>
    </row>
    <row r="326" spans="1:11" s="389" customFormat="1" x14ac:dyDescent="0.3">
      <c r="A326" s="492"/>
      <c r="B326" s="437"/>
      <c r="H326" s="457"/>
      <c r="I326" s="398"/>
      <c r="J326" s="437"/>
      <c r="K326" s="437"/>
    </row>
    <row r="327" spans="1:11" s="389" customFormat="1" x14ac:dyDescent="0.3">
      <c r="A327" s="492"/>
      <c r="B327" s="437"/>
      <c r="H327" s="457"/>
      <c r="I327" s="398"/>
      <c r="J327" s="437"/>
      <c r="K327" s="437"/>
    </row>
    <row r="328" spans="1:11" s="389" customFormat="1" x14ac:dyDescent="0.3">
      <c r="A328" s="492"/>
      <c r="B328" s="437"/>
      <c r="H328" s="457"/>
      <c r="I328" s="398"/>
      <c r="J328" s="437"/>
      <c r="K328" s="437"/>
    </row>
    <row r="329" spans="1:11" s="389" customFormat="1" x14ac:dyDescent="0.3">
      <c r="A329" s="492"/>
      <c r="B329" s="437"/>
      <c r="H329" s="457"/>
      <c r="I329" s="398"/>
      <c r="J329" s="437"/>
      <c r="K329" s="437"/>
    </row>
    <row r="330" spans="1:11" s="389" customFormat="1" x14ac:dyDescent="0.3">
      <c r="A330" s="492"/>
      <c r="B330" s="437"/>
      <c r="H330" s="457"/>
      <c r="I330" s="398"/>
      <c r="J330" s="437"/>
      <c r="K330" s="437"/>
    </row>
    <row r="331" spans="1:11" s="389" customFormat="1" x14ac:dyDescent="0.3">
      <c r="A331" s="492"/>
      <c r="B331" s="437"/>
      <c r="H331" s="457"/>
      <c r="I331" s="398"/>
      <c r="J331" s="437"/>
      <c r="K331" s="437"/>
    </row>
    <row r="332" spans="1:11" s="389" customFormat="1" x14ac:dyDescent="0.3">
      <c r="A332" s="492"/>
      <c r="B332" s="437"/>
      <c r="H332" s="457"/>
      <c r="I332" s="398"/>
      <c r="J332" s="437"/>
      <c r="K332" s="437"/>
    </row>
    <row r="333" spans="1:11" s="389" customFormat="1" x14ac:dyDescent="0.3">
      <c r="A333" s="492"/>
      <c r="B333" s="437"/>
      <c r="H333" s="457"/>
      <c r="I333" s="398"/>
      <c r="J333" s="437"/>
      <c r="K333" s="437"/>
    </row>
    <row r="334" spans="1:11" s="389" customFormat="1" x14ac:dyDescent="0.3">
      <c r="A334" s="492"/>
      <c r="B334" s="437"/>
      <c r="H334" s="457"/>
      <c r="I334" s="398"/>
      <c r="J334" s="437"/>
      <c r="K334" s="437"/>
    </row>
    <row r="335" spans="1:11" s="389" customFormat="1" x14ac:dyDescent="0.3">
      <c r="A335" s="492"/>
      <c r="B335" s="437"/>
      <c r="H335" s="457"/>
      <c r="I335" s="398"/>
      <c r="J335" s="437"/>
      <c r="K335" s="437"/>
    </row>
    <row r="336" spans="1:11" s="389" customFormat="1" x14ac:dyDescent="0.3">
      <c r="A336" s="492"/>
      <c r="B336" s="437"/>
      <c r="H336" s="457"/>
      <c r="I336" s="398"/>
      <c r="J336" s="437"/>
      <c r="K336" s="437"/>
    </row>
    <row r="337" spans="1:11" s="389" customFormat="1" x14ac:dyDescent="0.3">
      <c r="A337" s="492"/>
      <c r="B337" s="437"/>
      <c r="H337" s="457"/>
      <c r="I337" s="398"/>
      <c r="J337" s="437"/>
      <c r="K337" s="437"/>
    </row>
    <row r="338" spans="1:11" s="389" customFormat="1" x14ac:dyDescent="0.3">
      <c r="A338" s="492"/>
      <c r="B338" s="437"/>
      <c r="H338" s="457"/>
      <c r="I338" s="398"/>
      <c r="J338" s="437"/>
      <c r="K338" s="437"/>
    </row>
    <row r="339" spans="1:11" s="389" customFormat="1" x14ac:dyDescent="0.3">
      <c r="A339" s="492"/>
      <c r="B339" s="437"/>
      <c r="H339" s="457"/>
      <c r="I339" s="398"/>
      <c r="J339" s="437"/>
      <c r="K339" s="437"/>
    </row>
    <row r="340" spans="1:11" s="389" customFormat="1" x14ac:dyDescent="0.3">
      <c r="A340" s="492"/>
      <c r="B340" s="437"/>
      <c r="H340" s="457"/>
      <c r="I340" s="398"/>
      <c r="J340" s="437"/>
      <c r="K340" s="437"/>
    </row>
    <row r="341" spans="1:11" s="389" customFormat="1" x14ac:dyDescent="0.3">
      <c r="A341" s="492"/>
      <c r="B341" s="437"/>
      <c r="H341" s="457"/>
      <c r="I341" s="398"/>
      <c r="J341" s="437"/>
      <c r="K341" s="437"/>
    </row>
    <row r="342" spans="1:11" s="389" customFormat="1" x14ac:dyDescent="0.3">
      <c r="A342" s="492"/>
      <c r="B342" s="437"/>
      <c r="H342" s="457"/>
      <c r="I342" s="398"/>
      <c r="J342" s="437"/>
      <c r="K342" s="437"/>
    </row>
    <row r="343" spans="1:11" s="389" customFormat="1" x14ac:dyDescent="0.3">
      <c r="A343" s="492"/>
      <c r="B343" s="437"/>
      <c r="H343" s="457"/>
      <c r="I343" s="398"/>
      <c r="J343" s="437"/>
      <c r="K343" s="437"/>
    </row>
    <row r="344" spans="1:11" s="389" customFormat="1" x14ac:dyDescent="0.3">
      <c r="A344" s="492"/>
      <c r="B344" s="437"/>
      <c r="H344" s="457"/>
      <c r="I344" s="398"/>
      <c r="J344" s="437"/>
      <c r="K344" s="437"/>
    </row>
    <row r="345" spans="1:11" s="389" customFormat="1" x14ac:dyDescent="0.3">
      <c r="A345" s="492"/>
      <c r="B345" s="437"/>
      <c r="H345" s="457"/>
      <c r="I345" s="398"/>
      <c r="J345" s="437"/>
      <c r="K345" s="437"/>
    </row>
    <row r="346" spans="1:11" s="389" customFormat="1" x14ac:dyDescent="0.3">
      <c r="A346" s="492"/>
      <c r="B346" s="437"/>
      <c r="H346" s="457"/>
      <c r="I346" s="398"/>
      <c r="J346" s="437"/>
      <c r="K346" s="437"/>
    </row>
    <row r="347" spans="1:11" s="389" customFormat="1" x14ac:dyDescent="0.3">
      <c r="A347" s="492"/>
      <c r="B347" s="437"/>
      <c r="H347" s="457"/>
      <c r="I347" s="398"/>
      <c r="J347" s="437"/>
      <c r="K347" s="437"/>
    </row>
    <row r="348" spans="1:11" s="389" customFormat="1" x14ac:dyDescent="0.3">
      <c r="A348" s="492"/>
      <c r="B348" s="437"/>
      <c r="H348" s="457"/>
      <c r="I348" s="398"/>
      <c r="J348" s="437"/>
      <c r="K348" s="437"/>
    </row>
    <row r="349" spans="1:11" s="389" customFormat="1" x14ac:dyDescent="0.3">
      <c r="A349" s="492"/>
      <c r="B349" s="437"/>
      <c r="H349" s="457"/>
      <c r="I349" s="398"/>
      <c r="J349" s="437"/>
      <c r="K349" s="437"/>
    </row>
    <row r="350" spans="1:11" s="389" customFormat="1" x14ac:dyDescent="0.3">
      <c r="A350" s="492"/>
      <c r="B350" s="437"/>
      <c r="H350" s="457"/>
      <c r="I350" s="398"/>
      <c r="J350" s="437"/>
      <c r="K350" s="437"/>
    </row>
    <row r="351" spans="1:11" s="389" customFormat="1" x14ac:dyDescent="0.3">
      <c r="A351" s="492"/>
      <c r="B351" s="437"/>
      <c r="H351" s="457"/>
      <c r="I351" s="398"/>
      <c r="J351" s="437"/>
      <c r="K351" s="437"/>
    </row>
    <row r="352" spans="1:11" s="389" customFormat="1" x14ac:dyDescent="0.3">
      <c r="A352" s="492"/>
      <c r="B352" s="437"/>
      <c r="H352" s="457"/>
      <c r="I352" s="398"/>
      <c r="J352" s="437"/>
      <c r="K352" s="437"/>
    </row>
    <row r="353" spans="1:11" s="389" customFormat="1" x14ac:dyDescent="0.3">
      <c r="A353" s="492"/>
      <c r="B353" s="437"/>
      <c r="H353" s="457"/>
      <c r="I353" s="398"/>
      <c r="J353" s="437"/>
      <c r="K353" s="437"/>
    </row>
    <row r="354" spans="1:11" s="389" customFormat="1" x14ac:dyDescent="0.3">
      <c r="A354" s="492"/>
      <c r="B354" s="437"/>
      <c r="H354" s="457"/>
      <c r="I354" s="398"/>
      <c r="J354" s="437"/>
      <c r="K354" s="437"/>
    </row>
    <row r="355" spans="1:11" s="389" customFormat="1" x14ac:dyDescent="0.3">
      <c r="A355" s="492"/>
      <c r="B355" s="437"/>
      <c r="H355" s="457"/>
      <c r="I355" s="398"/>
      <c r="J355" s="437"/>
      <c r="K355" s="437"/>
    </row>
    <row r="356" spans="1:11" s="389" customFormat="1" x14ac:dyDescent="0.3">
      <c r="A356" s="492"/>
      <c r="B356" s="437"/>
      <c r="H356" s="457"/>
      <c r="I356" s="398"/>
      <c r="J356" s="437"/>
      <c r="K356" s="437"/>
    </row>
    <row r="357" spans="1:11" s="389" customFormat="1" x14ac:dyDescent="0.3">
      <c r="A357" s="492"/>
      <c r="B357" s="437"/>
      <c r="H357" s="457"/>
      <c r="I357" s="398"/>
      <c r="J357" s="437"/>
      <c r="K357" s="437"/>
    </row>
    <row r="358" spans="1:11" s="389" customFormat="1" x14ac:dyDescent="0.3">
      <c r="A358" s="492"/>
      <c r="B358" s="437"/>
      <c r="H358" s="457"/>
      <c r="I358" s="398"/>
      <c r="J358" s="437"/>
      <c r="K358" s="437"/>
    </row>
    <row r="359" spans="1:11" s="389" customFormat="1" x14ac:dyDescent="0.3">
      <c r="A359" s="492"/>
      <c r="B359" s="437"/>
      <c r="H359" s="457"/>
      <c r="I359" s="398"/>
      <c r="J359" s="437"/>
      <c r="K359" s="437"/>
    </row>
    <row r="360" spans="1:11" s="389" customFormat="1" x14ac:dyDescent="0.3">
      <c r="A360" s="492"/>
      <c r="B360" s="437"/>
      <c r="H360" s="457"/>
      <c r="I360" s="398"/>
      <c r="J360" s="437"/>
      <c r="K360" s="437"/>
    </row>
    <row r="361" spans="1:11" s="389" customFormat="1" x14ac:dyDescent="0.3">
      <c r="A361" s="492"/>
      <c r="B361" s="437"/>
      <c r="H361" s="457"/>
      <c r="I361" s="398"/>
      <c r="J361" s="437"/>
      <c r="K361" s="437"/>
    </row>
    <row r="362" spans="1:11" s="389" customFormat="1" x14ac:dyDescent="0.3">
      <c r="A362" s="492"/>
      <c r="B362" s="437"/>
      <c r="H362" s="457"/>
      <c r="I362" s="398"/>
      <c r="J362" s="437"/>
      <c r="K362" s="437"/>
    </row>
    <row r="363" spans="1:11" s="389" customFormat="1" x14ac:dyDescent="0.3">
      <c r="A363" s="492"/>
      <c r="B363" s="437"/>
      <c r="H363" s="457"/>
      <c r="I363" s="398"/>
      <c r="J363" s="437"/>
      <c r="K363" s="437"/>
    </row>
    <row r="364" spans="1:11" s="389" customFormat="1" x14ac:dyDescent="0.3">
      <c r="A364" s="492"/>
      <c r="B364" s="437"/>
      <c r="H364" s="457"/>
      <c r="I364" s="398"/>
      <c r="J364" s="437"/>
      <c r="K364" s="437"/>
    </row>
    <row r="365" spans="1:11" s="389" customFormat="1" x14ac:dyDescent="0.3">
      <c r="A365" s="492"/>
      <c r="B365" s="437"/>
      <c r="H365" s="457"/>
      <c r="I365" s="398"/>
      <c r="J365" s="437"/>
      <c r="K365" s="437"/>
    </row>
    <row r="366" spans="1:11" s="389" customFormat="1" x14ac:dyDescent="0.3">
      <c r="A366" s="492"/>
      <c r="B366" s="437"/>
      <c r="H366" s="457"/>
      <c r="I366" s="398"/>
      <c r="J366" s="437"/>
      <c r="K366" s="437"/>
    </row>
    <row r="367" spans="1:11" s="389" customFormat="1" x14ac:dyDescent="0.3">
      <c r="A367" s="492"/>
      <c r="B367" s="437"/>
      <c r="H367" s="457"/>
      <c r="I367" s="398"/>
      <c r="J367" s="437"/>
      <c r="K367" s="437"/>
    </row>
    <row r="368" spans="1:11" s="389" customFormat="1" x14ac:dyDescent="0.3">
      <c r="A368" s="492"/>
      <c r="B368" s="437"/>
      <c r="H368" s="457"/>
      <c r="I368" s="398"/>
      <c r="J368" s="437"/>
      <c r="K368" s="437"/>
    </row>
    <row r="369" spans="1:11" s="389" customFormat="1" x14ac:dyDescent="0.3">
      <c r="A369" s="492"/>
      <c r="B369" s="437"/>
      <c r="H369" s="457"/>
      <c r="I369" s="398"/>
      <c r="J369" s="437"/>
      <c r="K369" s="437"/>
    </row>
    <row r="370" spans="1:11" s="389" customFormat="1" x14ac:dyDescent="0.3">
      <c r="A370" s="492"/>
      <c r="B370" s="437"/>
      <c r="H370" s="457"/>
      <c r="I370" s="398"/>
      <c r="J370" s="437"/>
      <c r="K370" s="437"/>
    </row>
    <row r="371" spans="1:11" s="389" customFormat="1" x14ac:dyDescent="0.3">
      <c r="A371" s="492"/>
      <c r="B371" s="437"/>
      <c r="H371" s="457"/>
      <c r="I371" s="398"/>
      <c r="J371" s="437"/>
      <c r="K371" s="437"/>
    </row>
    <row r="372" spans="1:11" s="389" customFormat="1" x14ac:dyDescent="0.3">
      <c r="A372" s="492"/>
      <c r="B372" s="437"/>
      <c r="H372" s="457"/>
      <c r="I372" s="398"/>
      <c r="J372" s="437"/>
      <c r="K372" s="437"/>
    </row>
    <row r="373" spans="1:11" s="389" customFormat="1" x14ac:dyDescent="0.3">
      <c r="A373" s="492"/>
      <c r="B373" s="437"/>
      <c r="H373" s="457"/>
      <c r="I373" s="398"/>
      <c r="J373" s="437"/>
      <c r="K373" s="437"/>
    </row>
    <row r="374" spans="1:11" s="389" customFormat="1" x14ac:dyDescent="0.3">
      <c r="A374" s="492"/>
      <c r="B374" s="437"/>
      <c r="H374" s="457"/>
      <c r="I374" s="398"/>
      <c r="J374" s="437"/>
      <c r="K374" s="437"/>
    </row>
    <row r="375" spans="1:11" s="389" customFormat="1" x14ac:dyDescent="0.3">
      <c r="A375" s="492"/>
      <c r="B375" s="437"/>
      <c r="H375" s="457"/>
      <c r="I375" s="398"/>
      <c r="J375" s="437"/>
      <c r="K375" s="437"/>
    </row>
    <row r="376" spans="1:11" s="389" customFormat="1" x14ac:dyDescent="0.3">
      <c r="A376" s="492"/>
      <c r="B376" s="437"/>
      <c r="H376" s="457"/>
      <c r="I376" s="398"/>
      <c r="J376" s="437"/>
      <c r="K376" s="437"/>
    </row>
    <row r="377" spans="1:11" s="389" customFormat="1" x14ac:dyDescent="0.3">
      <c r="A377" s="492"/>
      <c r="B377" s="437"/>
      <c r="H377" s="457"/>
      <c r="I377" s="398"/>
      <c r="J377" s="437"/>
      <c r="K377" s="437"/>
    </row>
    <row r="378" spans="1:11" s="389" customFormat="1" x14ac:dyDescent="0.3">
      <c r="A378" s="492"/>
      <c r="B378" s="437"/>
      <c r="H378" s="457"/>
      <c r="I378" s="398"/>
      <c r="J378" s="437"/>
      <c r="K378" s="437"/>
    </row>
    <row r="379" spans="1:11" s="389" customFormat="1" x14ac:dyDescent="0.3">
      <c r="A379" s="492"/>
      <c r="B379" s="437"/>
      <c r="H379" s="457"/>
      <c r="I379" s="398"/>
      <c r="J379" s="437"/>
      <c r="K379" s="437"/>
    </row>
    <row r="380" spans="1:11" s="389" customFormat="1" x14ac:dyDescent="0.3">
      <c r="A380" s="492"/>
      <c r="B380" s="437"/>
      <c r="H380" s="457"/>
      <c r="I380" s="398"/>
      <c r="J380" s="437"/>
      <c r="K380" s="437"/>
    </row>
    <row r="381" spans="1:11" s="389" customFormat="1" x14ac:dyDescent="0.3">
      <c r="A381" s="492"/>
      <c r="B381" s="437"/>
      <c r="H381" s="457"/>
      <c r="I381" s="398"/>
      <c r="J381" s="437"/>
      <c r="K381" s="437"/>
    </row>
    <row r="382" spans="1:11" s="389" customFormat="1" x14ac:dyDescent="0.3">
      <c r="A382" s="492"/>
      <c r="B382" s="437"/>
      <c r="H382" s="457"/>
      <c r="I382" s="398"/>
      <c r="J382" s="437"/>
      <c r="K382" s="437"/>
    </row>
    <row r="383" spans="1:11" s="389" customFormat="1" x14ac:dyDescent="0.3">
      <c r="A383" s="492"/>
      <c r="B383" s="437"/>
      <c r="H383" s="457"/>
      <c r="I383" s="398"/>
      <c r="J383" s="437"/>
      <c r="K383" s="437"/>
    </row>
    <row r="384" spans="1:11" s="389" customFormat="1" x14ac:dyDescent="0.3">
      <c r="A384" s="492"/>
      <c r="B384" s="437"/>
      <c r="H384" s="457"/>
      <c r="I384" s="398"/>
      <c r="J384" s="437"/>
      <c r="K384" s="437"/>
    </row>
    <row r="385" spans="1:11" s="389" customFormat="1" x14ac:dyDescent="0.3">
      <c r="A385" s="492"/>
      <c r="B385" s="437"/>
      <c r="H385" s="457"/>
      <c r="I385" s="398"/>
      <c r="J385" s="437"/>
      <c r="K385" s="437"/>
    </row>
    <row r="386" spans="1:11" s="389" customFormat="1" x14ac:dyDescent="0.3">
      <c r="A386" s="492"/>
      <c r="B386" s="437"/>
      <c r="H386" s="457"/>
      <c r="I386" s="398"/>
      <c r="J386" s="437"/>
      <c r="K386" s="437"/>
    </row>
    <row r="387" spans="1:11" s="389" customFormat="1" x14ac:dyDescent="0.3">
      <c r="A387" s="492"/>
      <c r="B387" s="437"/>
      <c r="H387" s="457"/>
      <c r="I387" s="398"/>
      <c r="J387" s="437"/>
      <c r="K387" s="437"/>
    </row>
    <row r="388" spans="1:11" s="389" customFormat="1" x14ac:dyDescent="0.3">
      <c r="A388" s="492"/>
      <c r="B388" s="437"/>
      <c r="H388" s="457"/>
      <c r="I388" s="398"/>
      <c r="J388" s="437"/>
      <c r="K388" s="437"/>
    </row>
    <row r="389" spans="1:11" s="389" customFormat="1" x14ac:dyDescent="0.3">
      <c r="A389" s="492"/>
      <c r="B389" s="437"/>
      <c r="H389" s="457"/>
      <c r="I389" s="398"/>
      <c r="J389" s="437"/>
      <c r="K389" s="437"/>
    </row>
    <row r="390" spans="1:11" s="389" customFormat="1" x14ac:dyDescent="0.3">
      <c r="A390" s="492"/>
      <c r="B390" s="437"/>
      <c r="H390" s="457"/>
      <c r="I390" s="398"/>
      <c r="J390" s="437"/>
      <c r="K390" s="437"/>
    </row>
    <row r="391" spans="1:11" s="389" customFormat="1" x14ac:dyDescent="0.3">
      <c r="A391" s="492"/>
      <c r="B391" s="437"/>
      <c r="H391" s="457"/>
      <c r="I391" s="398"/>
      <c r="J391" s="437"/>
      <c r="K391" s="437"/>
    </row>
    <row r="392" spans="1:11" s="389" customFormat="1" x14ac:dyDescent="0.3">
      <c r="A392" s="492"/>
      <c r="B392" s="437"/>
      <c r="H392" s="457"/>
      <c r="I392" s="398"/>
      <c r="J392" s="437"/>
      <c r="K392" s="437"/>
    </row>
    <row r="393" spans="1:11" s="389" customFormat="1" x14ac:dyDescent="0.3">
      <c r="A393" s="492"/>
      <c r="B393" s="437"/>
      <c r="H393" s="457"/>
      <c r="I393" s="398"/>
      <c r="J393" s="437"/>
      <c r="K393" s="437"/>
    </row>
    <row r="394" spans="1:11" s="389" customFormat="1" x14ac:dyDescent="0.3">
      <c r="A394" s="492"/>
      <c r="B394" s="437"/>
      <c r="H394" s="457"/>
      <c r="I394" s="398"/>
      <c r="J394" s="437"/>
      <c r="K394" s="437"/>
    </row>
    <row r="395" spans="1:11" s="389" customFormat="1" x14ac:dyDescent="0.3">
      <c r="A395" s="492"/>
      <c r="B395" s="437"/>
      <c r="H395" s="457"/>
      <c r="I395" s="398"/>
      <c r="J395" s="437"/>
      <c r="K395" s="437"/>
    </row>
    <row r="396" spans="1:11" s="389" customFormat="1" x14ac:dyDescent="0.3">
      <c r="A396" s="492"/>
      <c r="B396" s="437"/>
      <c r="H396" s="457"/>
      <c r="I396" s="398"/>
      <c r="J396" s="437"/>
      <c r="K396" s="437"/>
    </row>
    <row r="397" spans="1:11" s="389" customFormat="1" x14ac:dyDescent="0.3">
      <c r="A397" s="492"/>
      <c r="B397" s="437"/>
      <c r="H397" s="457"/>
      <c r="I397" s="398"/>
      <c r="J397" s="437"/>
      <c r="K397" s="437"/>
    </row>
    <row r="398" spans="1:11" s="389" customFormat="1" x14ac:dyDescent="0.3">
      <c r="A398" s="492"/>
      <c r="B398" s="437"/>
      <c r="H398" s="457"/>
      <c r="I398" s="398"/>
      <c r="J398" s="437"/>
      <c r="K398" s="437"/>
    </row>
    <row r="399" spans="1:11" s="389" customFormat="1" x14ac:dyDescent="0.3">
      <c r="A399" s="492"/>
      <c r="B399" s="437"/>
      <c r="H399" s="457"/>
      <c r="I399" s="398"/>
      <c r="J399" s="437"/>
      <c r="K399" s="437"/>
    </row>
    <row r="400" spans="1:11" s="389" customFormat="1" x14ac:dyDescent="0.3">
      <c r="A400" s="492"/>
      <c r="B400" s="437"/>
      <c r="H400" s="457"/>
      <c r="I400" s="398"/>
      <c r="J400" s="437"/>
      <c r="K400" s="437"/>
    </row>
    <row r="401" spans="1:11" s="389" customFormat="1" x14ac:dyDescent="0.3">
      <c r="A401" s="492"/>
      <c r="B401" s="437"/>
      <c r="H401" s="457"/>
      <c r="I401" s="398"/>
      <c r="J401" s="437"/>
      <c r="K401" s="437"/>
    </row>
    <row r="402" spans="1:11" s="389" customFormat="1" x14ac:dyDescent="0.3">
      <c r="A402" s="492"/>
      <c r="B402" s="437"/>
      <c r="H402" s="457"/>
      <c r="I402" s="398"/>
      <c r="J402" s="437"/>
      <c r="K402" s="437"/>
    </row>
    <row r="403" spans="1:11" s="389" customFormat="1" x14ac:dyDescent="0.3">
      <c r="A403" s="492"/>
      <c r="B403" s="437"/>
      <c r="H403" s="457"/>
      <c r="I403" s="398"/>
      <c r="J403" s="437"/>
      <c r="K403" s="437"/>
    </row>
    <row r="404" spans="1:11" s="389" customFormat="1" x14ac:dyDescent="0.3">
      <c r="A404" s="492"/>
      <c r="B404" s="437"/>
      <c r="H404" s="457"/>
      <c r="I404" s="398"/>
      <c r="J404" s="437"/>
      <c r="K404" s="437"/>
    </row>
    <row r="405" spans="1:11" s="389" customFormat="1" x14ac:dyDescent="0.3">
      <c r="A405" s="492"/>
      <c r="B405" s="437"/>
      <c r="H405" s="457"/>
      <c r="I405" s="398"/>
      <c r="J405" s="437"/>
      <c r="K405" s="437"/>
    </row>
    <row r="406" spans="1:11" s="389" customFormat="1" x14ac:dyDescent="0.3">
      <c r="A406" s="492"/>
      <c r="B406" s="437"/>
      <c r="H406" s="457"/>
      <c r="I406" s="398"/>
      <c r="J406" s="437"/>
      <c r="K406" s="437"/>
    </row>
    <row r="407" spans="1:11" s="389" customFormat="1" x14ac:dyDescent="0.3">
      <c r="A407" s="492"/>
      <c r="B407" s="437"/>
      <c r="H407" s="457"/>
      <c r="I407" s="398"/>
      <c r="J407" s="437"/>
      <c r="K407" s="437"/>
    </row>
    <row r="408" spans="1:11" s="389" customFormat="1" x14ac:dyDescent="0.3">
      <c r="A408" s="492"/>
      <c r="B408" s="437"/>
      <c r="H408" s="457"/>
      <c r="I408" s="398"/>
      <c r="J408" s="437"/>
      <c r="K408" s="437"/>
    </row>
    <row r="409" spans="1:11" s="389" customFormat="1" x14ac:dyDescent="0.3">
      <c r="A409" s="492"/>
      <c r="B409" s="437"/>
      <c r="H409" s="457"/>
      <c r="I409" s="398"/>
      <c r="J409" s="437"/>
      <c r="K409" s="437"/>
    </row>
    <row r="410" spans="1:11" s="389" customFormat="1" x14ac:dyDescent="0.3">
      <c r="A410" s="492"/>
      <c r="B410" s="437"/>
      <c r="H410" s="457"/>
      <c r="I410" s="398"/>
      <c r="J410" s="437"/>
      <c r="K410" s="437"/>
    </row>
    <row r="411" spans="1:11" s="389" customFormat="1" x14ac:dyDescent="0.3">
      <c r="A411" s="492"/>
      <c r="B411" s="437"/>
      <c r="H411" s="457"/>
      <c r="I411" s="398"/>
      <c r="J411" s="437"/>
      <c r="K411" s="437"/>
    </row>
    <row r="412" spans="1:11" s="389" customFormat="1" x14ac:dyDescent="0.3">
      <c r="A412" s="492"/>
      <c r="B412" s="437"/>
      <c r="H412" s="457"/>
      <c r="I412" s="398"/>
      <c r="J412" s="437"/>
      <c r="K412" s="437"/>
    </row>
    <row r="413" spans="1:11" s="389" customFormat="1" x14ac:dyDescent="0.3">
      <c r="A413" s="492"/>
      <c r="B413" s="437"/>
      <c r="H413" s="457"/>
      <c r="I413" s="398"/>
      <c r="J413" s="437"/>
      <c r="K413" s="437"/>
    </row>
    <row r="414" spans="1:11" s="389" customFormat="1" x14ac:dyDescent="0.3">
      <c r="A414" s="492"/>
      <c r="B414" s="437"/>
      <c r="H414" s="457"/>
      <c r="I414" s="398"/>
      <c r="J414" s="437"/>
      <c r="K414" s="437"/>
    </row>
    <row r="415" spans="1:11" s="389" customFormat="1" x14ac:dyDescent="0.3">
      <c r="A415" s="492"/>
      <c r="B415" s="437"/>
      <c r="H415" s="457"/>
      <c r="I415" s="398"/>
      <c r="J415" s="437"/>
      <c r="K415" s="437"/>
    </row>
    <row r="416" spans="1:11" s="389" customFormat="1" x14ac:dyDescent="0.3">
      <c r="A416" s="492"/>
      <c r="B416" s="437"/>
      <c r="H416" s="457"/>
      <c r="I416" s="398"/>
      <c r="J416" s="437"/>
      <c r="K416" s="437"/>
    </row>
    <row r="417" spans="1:11" s="389" customFormat="1" x14ac:dyDescent="0.3">
      <c r="A417" s="492"/>
      <c r="B417" s="437"/>
      <c r="H417" s="457"/>
      <c r="I417" s="398"/>
      <c r="J417" s="437"/>
      <c r="K417" s="437"/>
    </row>
    <row r="418" spans="1:11" s="389" customFormat="1" x14ac:dyDescent="0.3">
      <c r="A418" s="492"/>
      <c r="B418" s="437"/>
      <c r="H418" s="457"/>
      <c r="I418" s="398"/>
      <c r="J418" s="437"/>
      <c r="K418" s="437"/>
    </row>
    <row r="419" spans="1:11" s="389" customFormat="1" x14ac:dyDescent="0.3">
      <c r="A419" s="492"/>
      <c r="B419" s="437"/>
      <c r="H419" s="457"/>
      <c r="I419" s="398"/>
      <c r="J419" s="437"/>
      <c r="K419" s="437"/>
    </row>
    <row r="420" spans="1:11" s="389" customFormat="1" x14ac:dyDescent="0.3">
      <c r="A420" s="492"/>
      <c r="B420" s="437"/>
      <c r="H420" s="457"/>
      <c r="I420" s="398"/>
      <c r="J420" s="437"/>
      <c r="K420" s="437"/>
    </row>
    <row r="421" spans="1:11" s="389" customFormat="1" x14ac:dyDescent="0.3">
      <c r="A421" s="492"/>
      <c r="B421" s="437"/>
      <c r="H421" s="457"/>
      <c r="I421" s="398"/>
      <c r="J421" s="437"/>
      <c r="K421" s="437"/>
    </row>
    <row r="422" spans="1:11" s="389" customFormat="1" x14ac:dyDescent="0.3">
      <c r="A422" s="492"/>
      <c r="B422" s="437"/>
      <c r="H422" s="457"/>
      <c r="I422" s="398"/>
      <c r="J422" s="437"/>
      <c r="K422" s="437"/>
    </row>
    <row r="423" spans="1:11" s="389" customFormat="1" x14ac:dyDescent="0.3">
      <c r="A423" s="492"/>
      <c r="B423" s="437"/>
      <c r="H423" s="457"/>
      <c r="I423" s="398"/>
      <c r="J423" s="437"/>
      <c r="K423" s="437"/>
    </row>
    <row r="424" spans="1:11" s="389" customFormat="1" x14ac:dyDescent="0.3">
      <c r="A424" s="492"/>
      <c r="B424" s="437"/>
      <c r="H424" s="457"/>
      <c r="I424" s="398"/>
      <c r="J424" s="437"/>
      <c r="K424" s="437"/>
    </row>
    <row r="425" spans="1:11" s="389" customFormat="1" x14ac:dyDescent="0.3">
      <c r="A425" s="492"/>
      <c r="B425" s="437"/>
      <c r="H425" s="457"/>
      <c r="I425" s="398"/>
      <c r="J425" s="437"/>
      <c r="K425" s="437"/>
    </row>
    <row r="426" spans="1:11" s="389" customFormat="1" x14ac:dyDescent="0.3">
      <c r="A426" s="492"/>
      <c r="B426" s="437"/>
      <c r="H426" s="457"/>
      <c r="I426" s="398"/>
      <c r="J426" s="437"/>
      <c r="K426" s="437"/>
    </row>
    <row r="427" spans="1:11" s="389" customFormat="1" x14ac:dyDescent="0.3">
      <c r="A427" s="492"/>
      <c r="B427" s="437"/>
      <c r="H427" s="457"/>
      <c r="I427" s="398"/>
      <c r="J427" s="437"/>
      <c r="K427" s="437"/>
    </row>
    <row r="428" spans="1:11" s="389" customFormat="1" x14ac:dyDescent="0.3">
      <c r="A428" s="492"/>
      <c r="B428" s="437"/>
      <c r="H428" s="457"/>
      <c r="I428" s="398"/>
      <c r="J428" s="437"/>
      <c r="K428" s="437"/>
    </row>
    <row r="429" spans="1:11" s="389" customFormat="1" x14ac:dyDescent="0.3">
      <c r="A429" s="492"/>
      <c r="B429" s="437"/>
      <c r="H429" s="457"/>
      <c r="I429" s="398"/>
      <c r="J429" s="437"/>
      <c r="K429" s="437"/>
    </row>
    <row r="430" spans="1:11" s="389" customFormat="1" x14ac:dyDescent="0.3">
      <c r="A430" s="492"/>
      <c r="B430" s="437"/>
      <c r="H430" s="457"/>
      <c r="I430" s="398"/>
      <c r="J430" s="437"/>
      <c r="K430" s="437"/>
    </row>
    <row r="431" spans="1:11" s="389" customFormat="1" x14ac:dyDescent="0.3">
      <c r="A431" s="492"/>
      <c r="B431" s="437"/>
      <c r="H431" s="457"/>
      <c r="I431" s="398"/>
      <c r="J431" s="437"/>
      <c r="K431" s="437"/>
    </row>
    <row r="432" spans="1:11" s="389" customFormat="1" x14ac:dyDescent="0.3">
      <c r="A432" s="492"/>
      <c r="B432" s="437"/>
      <c r="H432" s="457"/>
      <c r="I432" s="398"/>
      <c r="J432" s="437"/>
      <c r="K432" s="437"/>
    </row>
    <row r="433" spans="1:11" s="389" customFormat="1" x14ac:dyDescent="0.3">
      <c r="A433" s="492"/>
      <c r="B433" s="437"/>
      <c r="H433" s="457"/>
      <c r="I433" s="398"/>
      <c r="J433" s="437"/>
      <c r="K433" s="437"/>
    </row>
    <row r="434" spans="1:11" s="389" customFormat="1" x14ac:dyDescent="0.3">
      <c r="A434" s="492"/>
      <c r="B434" s="437"/>
      <c r="H434" s="457"/>
      <c r="I434" s="398"/>
      <c r="J434" s="437"/>
      <c r="K434" s="437"/>
    </row>
    <row r="435" spans="1:11" s="389" customFormat="1" x14ac:dyDescent="0.3">
      <c r="A435" s="492"/>
      <c r="B435" s="437"/>
      <c r="H435" s="457"/>
      <c r="I435" s="398"/>
      <c r="J435" s="437"/>
      <c r="K435" s="437"/>
    </row>
    <row r="436" spans="1:11" s="389" customFormat="1" x14ac:dyDescent="0.3">
      <c r="A436" s="492"/>
      <c r="B436" s="437"/>
      <c r="H436" s="457"/>
      <c r="I436" s="398"/>
      <c r="J436" s="437"/>
      <c r="K436" s="437"/>
    </row>
    <row r="437" spans="1:11" s="389" customFormat="1" x14ac:dyDescent="0.3">
      <c r="A437" s="492"/>
      <c r="B437" s="437"/>
      <c r="H437" s="457"/>
      <c r="I437" s="398"/>
      <c r="J437" s="437"/>
      <c r="K437" s="437"/>
    </row>
    <row r="438" spans="1:11" s="389" customFormat="1" x14ac:dyDescent="0.3">
      <c r="A438" s="492"/>
      <c r="B438" s="437"/>
      <c r="H438" s="457"/>
      <c r="I438" s="398"/>
      <c r="J438" s="437"/>
      <c r="K438" s="437"/>
    </row>
    <row r="439" spans="1:11" s="389" customFormat="1" x14ac:dyDescent="0.3">
      <c r="A439" s="492"/>
      <c r="B439" s="437"/>
      <c r="H439" s="457"/>
      <c r="I439" s="398"/>
      <c r="J439" s="437"/>
      <c r="K439" s="437"/>
    </row>
    <row r="440" spans="1:11" s="389" customFormat="1" x14ac:dyDescent="0.3">
      <c r="A440" s="492"/>
      <c r="B440" s="437"/>
      <c r="H440" s="457"/>
      <c r="I440" s="398"/>
      <c r="J440" s="437"/>
      <c r="K440" s="437"/>
    </row>
    <row r="441" spans="1:11" s="389" customFormat="1" x14ac:dyDescent="0.3">
      <c r="A441" s="492"/>
      <c r="B441" s="437"/>
      <c r="H441" s="457"/>
      <c r="I441" s="398"/>
      <c r="J441" s="437"/>
      <c r="K441" s="437"/>
    </row>
    <row r="442" spans="1:11" s="389" customFormat="1" x14ac:dyDescent="0.3">
      <c r="A442" s="492"/>
      <c r="B442" s="437"/>
      <c r="H442" s="457"/>
      <c r="I442" s="398"/>
      <c r="J442" s="437"/>
      <c r="K442" s="437"/>
    </row>
    <row r="443" spans="1:11" s="389" customFormat="1" x14ac:dyDescent="0.3">
      <c r="A443" s="492"/>
      <c r="B443" s="437"/>
      <c r="H443" s="457"/>
      <c r="I443" s="398"/>
      <c r="J443" s="437"/>
      <c r="K443" s="437"/>
    </row>
    <row r="444" spans="1:11" s="389" customFormat="1" x14ac:dyDescent="0.3">
      <c r="A444" s="492"/>
      <c r="B444" s="437"/>
      <c r="H444" s="457"/>
      <c r="I444" s="398"/>
      <c r="J444" s="437"/>
      <c r="K444" s="437"/>
    </row>
    <row r="445" spans="1:11" s="389" customFormat="1" x14ac:dyDescent="0.3">
      <c r="A445" s="492"/>
      <c r="B445" s="437"/>
      <c r="H445" s="457"/>
      <c r="I445" s="398"/>
      <c r="J445" s="437"/>
      <c r="K445" s="437"/>
    </row>
    <row r="446" spans="1:11" s="389" customFormat="1" x14ac:dyDescent="0.3">
      <c r="A446" s="492"/>
      <c r="B446" s="437"/>
      <c r="H446" s="457"/>
      <c r="I446" s="398"/>
      <c r="J446" s="437"/>
      <c r="K446" s="437"/>
    </row>
    <row r="447" spans="1:11" s="389" customFormat="1" x14ac:dyDescent="0.3">
      <c r="A447" s="492"/>
      <c r="B447" s="437"/>
      <c r="H447" s="457"/>
      <c r="I447" s="398"/>
      <c r="J447" s="437"/>
      <c r="K447" s="437"/>
    </row>
    <row r="448" spans="1:11" s="389" customFormat="1" x14ac:dyDescent="0.3">
      <c r="A448" s="492"/>
      <c r="B448" s="437"/>
      <c r="H448" s="457"/>
      <c r="I448" s="398"/>
      <c r="J448" s="437"/>
      <c r="K448" s="437"/>
    </row>
    <row r="449" spans="1:11" s="389" customFormat="1" x14ac:dyDescent="0.3">
      <c r="A449" s="492"/>
      <c r="B449" s="437"/>
      <c r="H449" s="457"/>
      <c r="I449" s="398"/>
      <c r="J449" s="437"/>
      <c r="K449" s="437"/>
    </row>
    <row r="450" spans="1:11" s="389" customFormat="1" x14ac:dyDescent="0.3">
      <c r="A450" s="492"/>
      <c r="B450" s="437"/>
      <c r="H450" s="457"/>
      <c r="I450" s="398"/>
      <c r="J450" s="437"/>
      <c r="K450" s="437"/>
    </row>
    <row r="451" spans="1:11" s="389" customFormat="1" x14ac:dyDescent="0.3">
      <c r="A451" s="492"/>
      <c r="B451" s="437"/>
      <c r="H451" s="457"/>
      <c r="I451" s="398"/>
      <c r="J451" s="437"/>
      <c r="K451" s="437"/>
    </row>
    <row r="452" spans="1:11" s="389" customFormat="1" x14ac:dyDescent="0.3">
      <c r="A452" s="492"/>
      <c r="B452" s="437"/>
      <c r="H452" s="457"/>
      <c r="I452" s="398"/>
      <c r="J452" s="437"/>
      <c r="K452" s="437"/>
    </row>
    <row r="453" spans="1:11" s="389" customFormat="1" x14ac:dyDescent="0.3">
      <c r="A453" s="492"/>
      <c r="B453" s="437"/>
      <c r="H453" s="457"/>
      <c r="I453" s="398"/>
      <c r="J453" s="437"/>
      <c r="K453" s="437"/>
    </row>
    <row r="454" spans="1:11" s="389" customFormat="1" x14ac:dyDescent="0.3">
      <c r="A454" s="492"/>
      <c r="B454" s="437"/>
      <c r="H454" s="457"/>
      <c r="I454" s="398"/>
      <c r="J454" s="437"/>
      <c r="K454" s="437"/>
    </row>
    <row r="455" spans="1:11" s="389" customFormat="1" x14ac:dyDescent="0.3">
      <c r="A455" s="492"/>
      <c r="B455" s="437"/>
      <c r="H455" s="457"/>
      <c r="I455" s="398"/>
      <c r="J455" s="437"/>
      <c r="K455" s="437"/>
    </row>
    <row r="456" spans="1:11" s="389" customFormat="1" x14ac:dyDescent="0.3">
      <c r="A456" s="492"/>
      <c r="B456" s="437"/>
      <c r="H456" s="457"/>
      <c r="I456" s="398"/>
      <c r="J456" s="437"/>
      <c r="K456" s="437"/>
    </row>
    <row r="457" spans="1:11" s="389" customFormat="1" x14ac:dyDescent="0.3">
      <c r="A457" s="492"/>
      <c r="B457" s="437"/>
      <c r="H457" s="457"/>
      <c r="I457" s="398"/>
      <c r="J457" s="437"/>
      <c r="K457" s="437"/>
    </row>
    <row r="458" spans="1:11" s="389" customFormat="1" x14ac:dyDescent="0.3">
      <c r="A458" s="492"/>
      <c r="B458" s="437"/>
      <c r="H458" s="457"/>
      <c r="I458" s="398"/>
      <c r="J458" s="437"/>
      <c r="K458" s="437"/>
    </row>
    <row r="459" spans="1:11" s="389" customFormat="1" x14ac:dyDescent="0.3">
      <c r="A459" s="492"/>
      <c r="B459" s="437"/>
      <c r="H459" s="457"/>
      <c r="I459" s="398"/>
      <c r="J459" s="437"/>
      <c r="K459" s="437"/>
    </row>
    <row r="460" spans="1:11" s="389" customFormat="1" x14ac:dyDescent="0.3">
      <c r="A460" s="492"/>
      <c r="B460" s="437"/>
      <c r="H460" s="457"/>
      <c r="I460" s="398"/>
      <c r="J460" s="437"/>
      <c r="K460" s="437"/>
    </row>
    <row r="461" spans="1:11" s="389" customFormat="1" x14ac:dyDescent="0.3">
      <c r="A461" s="492"/>
      <c r="B461" s="437"/>
      <c r="H461" s="457"/>
      <c r="I461" s="398"/>
      <c r="J461" s="437"/>
      <c r="K461" s="437"/>
    </row>
    <row r="462" spans="1:11" s="389" customFormat="1" x14ac:dyDescent="0.3">
      <c r="A462" s="492"/>
      <c r="B462" s="437"/>
      <c r="H462" s="457"/>
      <c r="I462" s="398"/>
      <c r="J462" s="437"/>
      <c r="K462" s="437"/>
    </row>
    <row r="463" spans="1:11" s="389" customFormat="1" x14ac:dyDescent="0.3">
      <c r="A463" s="492"/>
      <c r="B463" s="437"/>
      <c r="H463" s="457"/>
      <c r="I463" s="398"/>
      <c r="J463" s="437"/>
      <c r="K463" s="437"/>
    </row>
    <row r="464" spans="1:11" s="389" customFormat="1" x14ac:dyDescent="0.3">
      <c r="A464" s="492"/>
      <c r="B464" s="437"/>
      <c r="H464" s="457"/>
      <c r="I464" s="398"/>
      <c r="J464" s="437"/>
      <c r="K464" s="437"/>
    </row>
    <row r="465" spans="1:11" s="389" customFormat="1" x14ac:dyDescent="0.3">
      <c r="A465" s="492"/>
      <c r="B465" s="437"/>
      <c r="H465" s="457"/>
      <c r="I465" s="398"/>
      <c r="J465" s="437"/>
      <c r="K465" s="437"/>
    </row>
    <row r="466" spans="1:11" s="389" customFormat="1" x14ac:dyDescent="0.3">
      <c r="A466" s="492"/>
      <c r="B466" s="437"/>
      <c r="H466" s="457"/>
      <c r="I466" s="398"/>
      <c r="J466" s="437"/>
      <c r="K466" s="437"/>
    </row>
    <row r="467" spans="1:11" s="389" customFormat="1" x14ac:dyDescent="0.3">
      <c r="A467" s="492"/>
      <c r="B467" s="437"/>
      <c r="H467" s="457"/>
      <c r="I467" s="398"/>
      <c r="J467" s="437"/>
      <c r="K467" s="437"/>
    </row>
    <row r="468" spans="1:11" s="389" customFormat="1" x14ac:dyDescent="0.3">
      <c r="A468" s="492"/>
      <c r="B468" s="437"/>
      <c r="H468" s="457"/>
      <c r="I468" s="398"/>
      <c r="J468" s="437"/>
      <c r="K468" s="437"/>
    </row>
    <row r="469" spans="1:11" s="389" customFormat="1" x14ac:dyDescent="0.3">
      <c r="A469" s="492"/>
      <c r="B469" s="437"/>
      <c r="H469" s="457"/>
      <c r="I469" s="398"/>
      <c r="J469" s="437"/>
      <c r="K469" s="437"/>
    </row>
    <row r="470" spans="1:11" s="389" customFormat="1" x14ac:dyDescent="0.3">
      <c r="A470" s="492"/>
      <c r="B470" s="437"/>
      <c r="H470" s="457"/>
      <c r="I470" s="398"/>
      <c r="J470" s="437"/>
      <c r="K470" s="437"/>
    </row>
    <row r="471" spans="1:11" s="389" customFormat="1" x14ac:dyDescent="0.3">
      <c r="A471" s="492"/>
      <c r="B471" s="437"/>
      <c r="H471" s="457"/>
      <c r="I471" s="398"/>
      <c r="J471" s="437"/>
      <c r="K471" s="437"/>
    </row>
    <row r="472" spans="1:11" s="389" customFormat="1" x14ac:dyDescent="0.3">
      <c r="A472" s="492"/>
      <c r="B472" s="437"/>
      <c r="H472" s="457"/>
      <c r="I472" s="398"/>
      <c r="J472" s="437"/>
      <c r="K472" s="437"/>
    </row>
    <row r="473" spans="1:11" s="389" customFormat="1" x14ac:dyDescent="0.3">
      <c r="A473" s="492"/>
      <c r="B473" s="437"/>
      <c r="H473" s="457"/>
      <c r="I473" s="398"/>
      <c r="J473" s="437"/>
      <c r="K473" s="437"/>
    </row>
    <row r="474" spans="1:11" s="389" customFormat="1" x14ac:dyDescent="0.3">
      <c r="A474" s="492"/>
      <c r="B474" s="437"/>
      <c r="H474" s="457"/>
      <c r="I474" s="398"/>
      <c r="J474" s="437"/>
      <c r="K474" s="437"/>
    </row>
    <row r="475" spans="1:11" s="389" customFormat="1" x14ac:dyDescent="0.3">
      <c r="A475" s="492"/>
      <c r="B475" s="437"/>
      <c r="H475" s="457"/>
      <c r="I475" s="398"/>
      <c r="J475" s="437"/>
      <c r="K475" s="437"/>
    </row>
    <row r="476" spans="1:11" s="389" customFormat="1" x14ac:dyDescent="0.3">
      <c r="A476" s="492"/>
      <c r="B476" s="437"/>
      <c r="H476" s="457"/>
      <c r="I476" s="398"/>
      <c r="J476" s="437"/>
      <c r="K476" s="437"/>
    </row>
    <row r="477" spans="1:11" s="389" customFormat="1" x14ac:dyDescent="0.3">
      <c r="A477" s="492"/>
      <c r="B477" s="437"/>
      <c r="H477" s="457"/>
      <c r="I477" s="398"/>
      <c r="J477" s="437"/>
      <c r="K477" s="437"/>
    </row>
    <row r="478" spans="1:11" s="389" customFormat="1" x14ac:dyDescent="0.3">
      <c r="A478" s="492"/>
      <c r="B478" s="437"/>
      <c r="H478" s="457"/>
      <c r="I478" s="398"/>
      <c r="J478" s="437"/>
      <c r="K478" s="437"/>
    </row>
    <row r="479" spans="1:11" s="389" customFormat="1" x14ac:dyDescent="0.3">
      <c r="A479" s="492"/>
      <c r="B479" s="437"/>
      <c r="H479" s="457"/>
      <c r="I479" s="398"/>
      <c r="J479" s="437"/>
      <c r="K479" s="437"/>
    </row>
    <row r="480" spans="1:11" s="389" customFormat="1" x14ac:dyDescent="0.3">
      <c r="A480" s="492"/>
      <c r="B480" s="437"/>
      <c r="H480" s="457"/>
      <c r="I480" s="398"/>
      <c r="J480" s="437"/>
      <c r="K480" s="437"/>
    </row>
    <row r="481" spans="1:11" s="389" customFormat="1" x14ac:dyDescent="0.3">
      <c r="A481" s="492"/>
      <c r="B481" s="437"/>
      <c r="H481" s="457"/>
      <c r="I481" s="398"/>
      <c r="J481" s="437"/>
      <c r="K481" s="437"/>
    </row>
    <row r="482" spans="1:11" s="389" customFormat="1" x14ac:dyDescent="0.3">
      <c r="A482" s="492"/>
      <c r="B482" s="437"/>
      <c r="H482" s="457"/>
      <c r="I482" s="398"/>
      <c r="J482" s="437"/>
      <c r="K482" s="437"/>
    </row>
    <row r="483" spans="1:11" s="389" customFormat="1" x14ac:dyDescent="0.3">
      <c r="A483" s="492"/>
      <c r="B483" s="437"/>
      <c r="H483" s="457"/>
      <c r="I483" s="398"/>
      <c r="J483" s="437"/>
      <c r="K483" s="437"/>
    </row>
    <row r="484" spans="1:11" s="389" customFormat="1" x14ac:dyDescent="0.3">
      <c r="A484" s="492"/>
      <c r="B484" s="437"/>
      <c r="H484" s="457"/>
      <c r="I484" s="398"/>
      <c r="J484" s="437"/>
      <c r="K484" s="437"/>
    </row>
    <row r="485" spans="1:11" s="389" customFormat="1" x14ac:dyDescent="0.3">
      <c r="A485" s="492"/>
      <c r="B485" s="437"/>
      <c r="H485" s="457"/>
      <c r="I485" s="398"/>
      <c r="J485" s="437"/>
      <c r="K485" s="437"/>
    </row>
    <row r="486" spans="1:11" s="389" customFormat="1" x14ac:dyDescent="0.3">
      <c r="A486" s="492"/>
      <c r="B486" s="437"/>
      <c r="H486" s="457"/>
      <c r="I486" s="398"/>
      <c r="J486" s="437"/>
      <c r="K486" s="437"/>
    </row>
    <row r="487" spans="1:11" s="389" customFormat="1" x14ac:dyDescent="0.3">
      <c r="A487" s="492"/>
      <c r="B487" s="437"/>
      <c r="H487" s="457"/>
      <c r="I487" s="398"/>
      <c r="J487" s="437"/>
      <c r="K487" s="437"/>
    </row>
    <row r="488" spans="1:11" s="389" customFormat="1" x14ac:dyDescent="0.3">
      <c r="A488" s="492"/>
      <c r="B488" s="437"/>
      <c r="H488" s="457"/>
      <c r="I488" s="398"/>
      <c r="J488" s="437"/>
      <c r="K488" s="437"/>
    </row>
    <row r="489" spans="1:11" s="389" customFormat="1" x14ac:dyDescent="0.3">
      <c r="A489" s="492"/>
      <c r="B489" s="437"/>
      <c r="H489" s="457"/>
      <c r="I489" s="398"/>
      <c r="J489" s="437"/>
      <c r="K489" s="437"/>
    </row>
    <row r="490" spans="1:11" s="389" customFormat="1" x14ac:dyDescent="0.3">
      <c r="A490" s="492"/>
      <c r="B490" s="437"/>
      <c r="H490" s="457"/>
      <c r="I490" s="398"/>
      <c r="J490" s="437"/>
      <c r="K490" s="437"/>
    </row>
    <row r="491" spans="1:11" s="389" customFormat="1" x14ac:dyDescent="0.3">
      <c r="A491" s="492"/>
      <c r="B491" s="437"/>
      <c r="H491" s="457"/>
      <c r="I491" s="398"/>
      <c r="J491" s="437"/>
      <c r="K491" s="437"/>
    </row>
    <row r="492" spans="1:11" s="389" customFormat="1" x14ac:dyDescent="0.3">
      <c r="A492" s="492"/>
      <c r="B492" s="437"/>
      <c r="H492" s="457"/>
      <c r="I492" s="398"/>
      <c r="J492" s="437"/>
      <c r="K492" s="437"/>
    </row>
    <row r="493" spans="1:11" s="389" customFormat="1" x14ac:dyDescent="0.3">
      <c r="A493" s="492"/>
      <c r="B493" s="437"/>
      <c r="H493" s="457"/>
      <c r="I493" s="398"/>
      <c r="J493" s="437"/>
      <c r="K493" s="437"/>
    </row>
    <row r="494" spans="1:11" s="389" customFormat="1" x14ac:dyDescent="0.3">
      <c r="A494" s="492"/>
      <c r="B494" s="437"/>
      <c r="H494" s="457"/>
      <c r="I494" s="398"/>
      <c r="J494" s="437"/>
      <c r="K494" s="437"/>
    </row>
    <row r="495" spans="1:11" s="389" customFormat="1" x14ac:dyDescent="0.3">
      <c r="A495" s="492"/>
      <c r="B495" s="437"/>
      <c r="H495" s="457"/>
      <c r="I495" s="398"/>
      <c r="J495" s="437"/>
      <c r="K495" s="437"/>
    </row>
    <row r="496" spans="1:11" s="389" customFormat="1" x14ac:dyDescent="0.3">
      <c r="A496" s="492"/>
      <c r="B496" s="437"/>
      <c r="H496" s="457"/>
      <c r="I496" s="398"/>
      <c r="J496" s="437"/>
      <c r="K496" s="437"/>
    </row>
    <row r="497" spans="1:11" s="389" customFormat="1" x14ac:dyDescent="0.3">
      <c r="A497" s="492"/>
      <c r="B497" s="437"/>
      <c r="H497" s="457"/>
      <c r="I497" s="398"/>
      <c r="J497" s="437"/>
      <c r="K497" s="437"/>
    </row>
    <row r="498" spans="1:11" s="389" customFormat="1" x14ac:dyDescent="0.3">
      <c r="A498" s="492"/>
      <c r="B498" s="437"/>
      <c r="H498" s="457"/>
      <c r="I498" s="398"/>
      <c r="J498" s="437"/>
      <c r="K498" s="437"/>
    </row>
    <row r="499" spans="1:11" s="389" customFormat="1" x14ac:dyDescent="0.3">
      <c r="A499" s="492"/>
      <c r="B499" s="437"/>
      <c r="H499" s="457"/>
      <c r="I499" s="398"/>
      <c r="J499" s="437"/>
      <c r="K499" s="437"/>
    </row>
    <row r="500" spans="1:11" s="389" customFormat="1" x14ac:dyDescent="0.3">
      <c r="A500" s="492"/>
      <c r="B500" s="437"/>
      <c r="H500" s="457"/>
      <c r="I500" s="398"/>
      <c r="J500" s="437"/>
      <c r="K500" s="437"/>
    </row>
    <row r="501" spans="1:11" s="389" customFormat="1" x14ac:dyDescent="0.3">
      <c r="A501" s="492"/>
      <c r="B501" s="437"/>
      <c r="H501" s="457"/>
      <c r="I501" s="398"/>
      <c r="J501" s="437"/>
      <c r="K501" s="437"/>
    </row>
    <row r="502" spans="1:11" s="389" customFormat="1" x14ac:dyDescent="0.3">
      <c r="A502" s="492"/>
      <c r="B502" s="437"/>
      <c r="H502" s="457"/>
      <c r="I502" s="398"/>
      <c r="J502" s="437"/>
      <c r="K502" s="437"/>
    </row>
    <row r="503" spans="1:11" s="389" customFormat="1" x14ac:dyDescent="0.3">
      <c r="A503" s="492"/>
      <c r="B503" s="437"/>
      <c r="H503" s="457"/>
      <c r="I503" s="398"/>
      <c r="J503" s="437"/>
      <c r="K503" s="437"/>
    </row>
    <row r="504" spans="1:11" s="389" customFormat="1" x14ac:dyDescent="0.3">
      <c r="A504" s="492"/>
      <c r="B504" s="437"/>
      <c r="H504" s="457"/>
      <c r="I504" s="398"/>
      <c r="J504" s="437"/>
      <c r="K504" s="437"/>
    </row>
    <row r="505" spans="1:11" s="389" customFormat="1" x14ac:dyDescent="0.3">
      <c r="A505" s="492"/>
      <c r="B505" s="437"/>
      <c r="H505" s="457"/>
      <c r="I505" s="398"/>
      <c r="J505" s="437"/>
      <c r="K505" s="437"/>
    </row>
    <row r="506" spans="1:11" s="389" customFormat="1" x14ac:dyDescent="0.3">
      <c r="A506" s="492"/>
      <c r="B506" s="437"/>
      <c r="H506" s="457"/>
      <c r="I506" s="398"/>
      <c r="J506" s="437"/>
      <c r="K506" s="437"/>
    </row>
    <row r="507" spans="1:11" s="389" customFormat="1" x14ac:dyDescent="0.3">
      <c r="A507" s="492"/>
      <c r="B507" s="437"/>
      <c r="H507" s="457"/>
      <c r="I507" s="398"/>
      <c r="J507" s="437"/>
      <c r="K507" s="437"/>
    </row>
    <row r="508" spans="1:11" s="389" customFormat="1" x14ac:dyDescent="0.3">
      <c r="A508" s="492"/>
      <c r="B508" s="437"/>
      <c r="H508" s="457"/>
      <c r="I508" s="398"/>
      <c r="J508" s="437"/>
      <c r="K508" s="437"/>
    </row>
    <row r="509" spans="1:11" s="389" customFormat="1" x14ac:dyDescent="0.3">
      <c r="A509" s="492"/>
      <c r="B509" s="437"/>
      <c r="H509" s="457"/>
      <c r="I509" s="398"/>
      <c r="J509" s="437"/>
      <c r="K509" s="437"/>
    </row>
    <row r="510" spans="1:11" s="389" customFormat="1" x14ac:dyDescent="0.3">
      <c r="A510" s="492"/>
      <c r="B510" s="437"/>
      <c r="H510" s="457"/>
      <c r="I510" s="398"/>
      <c r="J510" s="437"/>
      <c r="K510" s="437"/>
    </row>
    <row r="511" spans="1:11" s="389" customFormat="1" x14ac:dyDescent="0.3">
      <c r="A511" s="492"/>
      <c r="B511" s="437"/>
      <c r="H511" s="457"/>
      <c r="I511" s="398"/>
      <c r="J511" s="437"/>
      <c r="K511" s="437"/>
    </row>
    <row r="512" spans="1:11" s="389" customFormat="1" x14ac:dyDescent="0.3">
      <c r="A512" s="492"/>
      <c r="B512" s="437"/>
      <c r="H512" s="457"/>
      <c r="I512" s="398"/>
      <c r="J512" s="437"/>
      <c r="K512" s="437"/>
    </row>
    <row r="513" spans="1:11" s="389" customFormat="1" x14ac:dyDescent="0.3">
      <c r="A513" s="492"/>
      <c r="B513" s="437"/>
      <c r="H513" s="457"/>
      <c r="I513" s="398"/>
      <c r="J513" s="437"/>
      <c r="K513" s="437"/>
    </row>
    <row r="514" spans="1:11" s="389" customFormat="1" x14ac:dyDescent="0.3">
      <c r="A514" s="492"/>
      <c r="B514" s="437"/>
      <c r="H514" s="457"/>
      <c r="I514" s="398"/>
      <c r="J514" s="437"/>
      <c r="K514" s="437"/>
    </row>
    <row r="515" spans="1:11" s="389" customFormat="1" x14ac:dyDescent="0.3">
      <c r="A515" s="492"/>
      <c r="B515" s="437"/>
      <c r="H515" s="457"/>
      <c r="I515" s="398"/>
      <c r="J515" s="437"/>
      <c r="K515" s="437"/>
    </row>
    <row r="516" spans="1:11" s="389" customFormat="1" x14ac:dyDescent="0.3">
      <c r="A516" s="492"/>
      <c r="B516" s="437"/>
      <c r="H516" s="457"/>
      <c r="I516" s="398"/>
      <c r="J516" s="437"/>
      <c r="K516" s="437"/>
    </row>
    <row r="517" spans="1:11" s="389" customFormat="1" x14ac:dyDescent="0.3">
      <c r="A517" s="492"/>
      <c r="B517" s="437"/>
      <c r="H517" s="457"/>
      <c r="I517" s="398"/>
      <c r="J517" s="437"/>
      <c r="K517" s="437"/>
    </row>
    <row r="518" spans="1:11" s="389" customFormat="1" x14ac:dyDescent="0.3">
      <c r="A518" s="492"/>
      <c r="B518" s="437"/>
      <c r="H518" s="457"/>
      <c r="I518" s="398"/>
      <c r="J518" s="437"/>
      <c r="K518" s="437"/>
    </row>
    <row r="519" spans="1:11" s="389" customFormat="1" x14ac:dyDescent="0.3">
      <c r="A519" s="492"/>
      <c r="B519" s="437"/>
      <c r="H519" s="457"/>
      <c r="I519" s="398"/>
      <c r="J519" s="437"/>
      <c r="K519" s="437"/>
    </row>
    <row r="520" spans="1:11" s="389" customFormat="1" x14ac:dyDescent="0.3">
      <c r="A520" s="492"/>
      <c r="B520" s="437"/>
      <c r="H520" s="457"/>
      <c r="I520" s="398"/>
      <c r="J520" s="437"/>
      <c r="K520" s="437"/>
    </row>
    <row r="521" spans="1:11" s="389" customFormat="1" x14ac:dyDescent="0.3">
      <c r="A521" s="492"/>
      <c r="B521" s="437"/>
      <c r="H521" s="457"/>
      <c r="I521" s="398"/>
      <c r="J521" s="437"/>
      <c r="K521" s="437"/>
    </row>
    <row r="522" spans="1:11" s="389" customFormat="1" x14ac:dyDescent="0.3">
      <c r="A522" s="492"/>
      <c r="B522" s="437"/>
      <c r="H522" s="457"/>
      <c r="I522" s="398"/>
      <c r="J522" s="437"/>
      <c r="K522" s="437"/>
    </row>
    <row r="523" spans="1:11" s="389" customFormat="1" x14ac:dyDescent="0.3">
      <c r="A523" s="492"/>
      <c r="B523" s="437"/>
      <c r="H523" s="457"/>
      <c r="I523" s="398"/>
      <c r="J523" s="437"/>
      <c r="K523" s="437"/>
    </row>
    <row r="524" spans="1:11" s="389" customFormat="1" x14ac:dyDescent="0.3">
      <c r="A524" s="492"/>
      <c r="B524" s="437"/>
      <c r="H524" s="457"/>
      <c r="I524" s="398"/>
      <c r="J524" s="437"/>
      <c r="K524" s="437"/>
    </row>
    <row r="525" spans="1:11" s="389" customFormat="1" x14ac:dyDescent="0.3">
      <c r="A525" s="492"/>
      <c r="B525" s="437"/>
      <c r="H525" s="457"/>
      <c r="I525" s="398"/>
      <c r="J525" s="437"/>
      <c r="K525" s="437"/>
    </row>
    <row r="526" spans="1:11" s="389" customFormat="1" x14ac:dyDescent="0.3">
      <c r="A526" s="492"/>
      <c r="B526" s="437"/>
      <c r="H526" s="457"/>
      <c r="I526" s="398"/>
      <c r="J526" s="437"/>
      <c r="K526" s="437"/>
    </row>
    <row r="527" spans="1:11" s="389" customFormat="1" x14ac:dyDescent="0.3">
      <c r="A527" s="492"/>
      <c r="B527" s="437"/>
      <c r="H527" s="457"/>
      <c r="I527" s="398"/>
      <c r="J527" s="437"/>
      <c r="K527" s="437"/>
    </row>
    <row r="528" spans="1:11" s="389" customFormat="1" x14ac:dyDescent="0.3">
      <c r="A528" s="492"/>
      <c r="B528" s="437"/>
      <c r="H528" s="457"/>
      <c r="I528" s="398"/>
      <c r="J528" s="437"/>
      <c r="K528" s="437"/>
    </row>
    <row r="529" spans="1:11" s="389" customFormat="1" x14ac:dyDescent="0.3">
      <c r="A529" s="492"/>
      <c r="B529" s="437"/>
      <c r="H529" s="457"/>
      <c r="I529" s="398"/>
      <c r="J529" s="437"/>
      <c r="K529" s="437"/>
    </row>
    <row r="530" spans="1:11" s="389" customFormat="1" x14ac:dyDescent="0.3">
      <c r="A530" s="492"/>
      <c r="B530" s="437"/>
      <c r="H530" s="457"/>
      <c r="I530" s="398"/>
      <c r="J530" s="437"/>
      <c r="K530" s="437"/>
    </row>
    <row r="531" spans="1:11" s="389" customFormat="1" x14ac:dyDescent="0.3">
      <c r="A531" s="492"/>
      <c r="B531" s="437"/>
      <c r="H531" s="457"/>
      <c r="I531" s="398"/>
      <c r="J531" s="437"/>
      <c r="K531" s="437"/>
    </row>
    <row r="532" spans="1:11" s="389" customFormat="1" x14ac:dyDescent="0.3">
      <c r="A532" s="492"/>
      <c r="B532" s="437"/>
      <c r="H532" s="457"/>
      <c r="I532" s="398"/>
      <c r="J532" s="437"/>
      <c r="K532" s="437"/>
    </row>
    <row r="533" spans="1:11" s="389" customFormat="1" x14ac:dyDescent="0.3">
      <c r="A533" s="492"/>
      <c r="B533" s="437"/>
      <c r="H533" s="457"/>
      <c r="I533" s="398"/>
      <c r="J533" s="437"/>
      <c r="K533" s="437"/>
    </row>
    <row r="534" spans="1:11" s="389" customFormat="1" x14ac:dyDescent="0.3">
      <c r="A534" s="492"/>
      <c r="B534" s="437"/>
      <c r="H534" s="457"/>
      <c r="I534" s="398"/>
      <c r="J534" s="437"/>
      <c r="K534" s="437"/>
    </row>
    <row r="535" spans="1:11" s="389" customFormat="1" x14ac:dyDescent="0.3">
      <c r="A535" s="492"/>
      <c r="B535" s="437"/>
      <c r="H535" s="457"/>
      <c r="I535" s="398"/>
      <c r="J535" s="437"/>
      <c r="K535" s="437"/>
    </row>
    <row r="536" spans="1:11" s="389" customFormat="1" x14ac:dyDescent="0.3">
      <c r="A536" s="492"/>
      <c r="B536" s="437"/>
      <c r="H536" s="457"/>
      <c r="I536" s="398"/>
      <c r="J536" s="437"/>
      <c r="K536" s="437"/>
    </row>
    <row r="537" spans="1:11" s="389" customFormat="1" x14ac:dyDescent="0.3">
      <c r="A537" s="492"/>
      <c r="B537" s="437"/>
      <c r="H537" s="457"/>
      <c r="I537" s="398"/>
      <c r="J537" s="437"/>
      <c r="K537" s="437"/>
    </row>
    <row r="538" spans="1:11" s="389" customFormat="1" x14ac:dyDescent="0.3">
      <c r="A538" s="492"/>
      <c r="B538" s="437"/>
      <c r="H538" s="457"/>
      <c r="I538" s="398"/>
      <c r="J538" s="437"/>
      <c r="K538" s="437"/>
    </row>
    <row r="539" spans="1:11" s="389" customFormat="1" x14ac:dyDescent="0.3">
      <c r="A539" s="492"/>
      <c r="B539" s="437"/>
      <c r="H539" s="457"/>
      <c r="I539" s="398"/>
      <c r="J539" s="437"/>
      <c r="K539" s="437"/>
    </row>
    <row r="540" spans="1:11" s="389" customFormat="1" x14ac:dyDescent="0.3">
      <c r="A540" s="492"/>
      <c r="B540" s="437"/>
      <c r="H540" s="457"/>
      <c r="I540" s="398"/>
      <c r="J540" s="437"/>
      <c r="K540" s="437"/>
    </row>
    <row r="541" spans="1:11" s="389" customFormat="1" x14ac:dyDescent="0.3">
      <c r="A541" s="492"/>
      <c r="B541" s="437"/>
      <c r="H541" s="457"/>
      <c r="I541" s="398"/>
      <c r="J541" s="437"/>
      <c r="K541" s="437"/>
    </row>
    <row r="542" spans="1:11" s="389" customFormat="1" x14ac:dyDescent="0.3">
      <c r="A542" s="492"/>
      <c r="B542" s="437"/>
      <c r="H542" s="457"/>
      <c r="I542" s="398"/>
      <c r="J542" s="437"/>
      <c r="K542" s="437"/>
    </row>
    <row r="543" spans="1:11" s="389" customFormat="1" x14ac:dyDescent="0.3">
      <c r="A543" s="492"/>
      <c r="B543" s="437"/>
      <c r="H543" s="457"/>
      <c r="I543" s="398"/>
      <c r="J543" s="437"/>
      <c r="K543" s="437"/>
    </row>
    <row r="544" spans="1:11" s="389" customFormat="1" x14ac:dyDescent="0.3">
      <c r="A544" s="492"/>
      <c r="B544" s="437"/>
      <c r="H544" s="457"/>
      <c r="I544" s="398"/>
      <c r="J544" s="437"/>
      <c r="K544" s="437"/>
    </row>
    <row r="545" spans="1:11" s="389" customFormat="1" x14ac:dyDescent="0.3">
      <c r="A545" s="492"/>
      <c r="B545" s="437"/>
      <c r="H545" s="457"/>
      <c r="I545" s="398"/>
      <c r="J545" s="437"/>
      <c r="K545" s="437"/>
    </row>
    <row r="546" spans="1:11" s="389" customFormat="1" x14ac:dyDescent="0.3">
      <c r="A546" s="492"/>
      <c r="B546" s="437"/>
      <c r="H546" s="457"/>
      <c r="I546" s="398"/>
      <c r="J546" s="437"/>
      <c r="K546" s="437"/>
    </row>
    <row r="547" spans="1:11" s="389" customFormat="1" x14ac:dyDescent="0.3">
      <c r="A547" s="492"/>
      <c r="B547" s="437"/>
      <c r="H547" s="457"/>
      <c r="I547" s="398"/>
      <c r="J547" s="437"/>
      <c r="K547" s="437"/>
    </row>
    <row r="548" spans="1:11" s="389" customFormat="1" x14ac:dyDescent="0.3">
      <c r="A548" s="492"/>
      <c r="B548" s="437"/>
      <c r="H548" s="457"/>
      <c r="I548" s="398"/>
      <c r="J548" s="437"/>
      <c r="K548" s="437"/>
    </row>
    <row r="549" spans="1:11" s="389" customFormat="1" x14ac:dyDescent="0.3">
      <c r="A549" s="492"/>
      <c r="B549" s="437"/>
      <c r="H549" s="457"/>
      <c r="I549" s="398"/>
      <c r="J549" s="437"/>
      <c r="K549" s="437"/>
    </row>
    <row r="550" spans="1:11" s="389" customFormat="1" x14ac:dyDescent="0.3">
      <c r="A550" s="492"/>
      <c r="B550" s="437"/>
      <c r="H550" s="457"/>
      <c r="I550" s="398"/>
      <c r="J550" s="437"/>
      <c r="K550" s="437"/>
    </row>
    <row r="551" spans="1:11" s="389" customFormat="1" x14ac:dyDescent="0.3">
      <c r="A551" s="492"/>
      <c r="B551" s="437"/>
      <c r="H551" s="457"/>
      <c r="I551" s="398"/>
      <c r="J551" s="437"/>
      <c r="K551" s="437"/>
    </row>
    <row r="552" spans="1:11" s="389" customFormat="1" x14ac:dyDescent="0.3">
      <c r="A552" s="492"/>
      <c r="B552" s="437"/>
      <c r="H552" s="457"/>
      <c r="I552" s="398"/>
      <c r="J552" s="437"/>
      <c r="K552" s="437"/>
    </row>
    <row r="553" spans="1:11" s="389" customFormat="1" x14ac:dyDescent="0.3">
      <c r="A553" s="492"/>
      <c r="B553" s="437"/>
      <c r="H553" s="457"/>
      <c r="I553" s="398"/>
      <c r="J553" s="437"/>
      <c r="K553" s="437"/>
    </row>
    <row r="554" spans="1:11" s="389" customFormat="1" x14ac:dyDescent="0.3">
      <c r="A554" s="492"/>
      <c r="B554" s="437"/>
      <c r="H554" s="457"/>
      <c r="I554" s="398"/>
      <c r="J554" s="437"/>
      <c r="K554" s="437"/>
    </row>
    <row r="555" spans="1:11" s="389" customFormat="1" x14ac:dyDescent="0.3">
      <c r="A555" s="492"/>
      <c r="B555" s="437"/>
      <c r="H555" s="457"/>
      <c r="I555" s="398"/>
      <c r="J555" s="437"/>
      <c r="K555" s="437"/>
    </row>
    <row r="556" spans="1:11" s="389" customFormat="1" x14ac:dyDescent="0.3">
      <c r="A556" s="492"/>
      <c r="B556" s="437"/>
      <c r="H556" s="457"/>
      <c r="I556" s="398"/>
      <c r="J556" s="437"/>
      <c r="K556" s="437"/>
    </row>
    <row r="557" spans="1:11" s="389" customFormat="1" x14ac:dyDescent="0.3">
      <c r="A557" s="492"/>
      <c r="B557" s="437"/>
      <c r="H557" s="457"/>
      <c r="I557" s="398"/>
      <c r="J557" s="437"/>
      <c r="K557" s="437"/>
    </row>
    <row r="558" spans="1:11" s="389" customFormat="1" x14ac:dyDescent="0.3">
      <c r="A558" s="492"/>
      <c r="B558" s="437"/>
      <c r="H558" s="457"/>
      <c r="I558" s="398"/>
      <c r="J558" s="437"/>
      <c r="K558" s="437"/>
    </row>
    <row r="559" spans="1:11" s="389" customFormat="1" x14ac:dyDescent="0.3">
      <c r="A559" s="492"/>
      <c r="B559" s="437"/>
      <c r="H559" s="457"/>
      <c r="I559" s="398"/>
      <c r="J559" s="437"/>
      <c r="K559" s="437"/>
    </row>
    <row r="560" spans="1:11" s="389" customFormat="1" x14ac:dyDescent="0.3">
      <c r="A560" s="492"/>
      <c r="B560" s="437"/>
      <c r="H560" s="457"/>
      <c r="I560" s="398"/>
      <c r="J560" s="437"/>
      <c r="K560" s="437"/>
    </row>
    <row r="561" spans="1:11" s="389" customFormat="1" x14ac:dyDescent="0.3">
      <c r="A561" s="492"/>
      <c r="B561" s="437"/>
      <c r="H561" s="457"/>
      <c r="I561" s="398"/>
      <c r="J561" s="437"/>
      <c r="K561" s="437"/>
    </row>
    <row r="562" spans="1:11" s="389" customFormat="1" x14ac:dyDescent="0.3">
      <c r="A562" s="492"/>
      <c r="B562" s="437"/>
      <c r="H562" s="457"/>
      <c r="I562" s="398"/>
      <c r="J562" s="437"/>
      <c r="K562" s="437"/>
    </row>
    <row r="563" spans="1:11" s="389" customFormat="1" x14ac:dyDescent="0.3">
      <c r="A563" s="492"/>
      <c r="B563" s="437"/>
      <c r="H563" s="457"/>
      <c r="I563" s="398"/>
      <c r="J563" s="437"/>
      <c r="K563" s="437"/>
    </row>
    <row r="564" spans="1:11" s="389" customFormat="1" x14ac:dyDescent="0.3">
      <c r="A564" s="492"/>
      <c r="B564" s="437"/>
      <c r="H564" s="457"/>
      <c r="I564" s="398"/>
      <c r="J564" s="437"/>
      <c r="K564" s="437"/>
    </row>
    <row r="565" spans="1:11" s="389" customFormat="1" x14ac:dyDescent="0.3">
      <c r="A565" s="492"/>
      <c r="B565" s="437"/>
      <c r="H565" s="457"/>
      <c r="I565" s="398"/>
      <c r="J565" s="437"/>
      <c r="K565" s="437"/>
    </row>
    <row r="566" spans="1:11" s="389" customFormat="1" x14ac:dyDescent="0.3">
      <c r="A566" s="492"/>
      <c r="B566" s="437"/>
      <c r="H566" s="457"/>
      <c r="I566" s="398"/>
      <c r="J566" s="437"/>
      <c r="K566" s="437"/>
    </row>
    <row r="567" spans="1:11" s="389" customFormat="1" x14ac:dyDescent="0.3">
      <c r="A567" s="492"/>
      <c r="B567" s="437"/>
      <c r="H567" s="457"/>
      <c r="I567" s="398"/>
      <c r="J567" s="437"/>
      <c r="K567" s="437"/>
    </row>
    <row r="568" spans="1:11" s="389" customFormat="1" x14ac:dyDescent="0.3">
      <c r="A568" s="492"/>
      <c r="B568" s="437"/>
      <c r="H568" s="457"/>
      <c r="I568" s="398"/>
      <c r="J568" s="437"/>
      <c r="K568" s="437"/>
    </row>
    <row r="569" spans="1:11" s="389" customFormat="1" x14ac:dyDescent="0.3">
      <c r="A569" s="492"/>
      <c r="B569" s="437"/>
      <c r="H569" s="457"/>
      <c r="I569" s="398"/>
      <c r="J569" s="437"/>
      <c r="K569" s="437"/>
    </row>
    <row r="570" spans="1:11" s="389" customFormat="1" x14ac:dyDescent="0.3">
      <c r="A570" s="492"/>
      <c r="B570" s="437"/>
      <c r="H570" s="457"/>
      <c r="I570" s="398"/>
      <c r="J570" s="437"/>
      <c r="K570" s="437"/>
    </row>
    <row r="571" spans="1:11" s="389" customFormat="1" x14ac:dyDescent="0.3">
      <c r="A571" s="492"/>
      <c r="B571" s="437"/>
      <c r="H571" s="457"/>
      <c r="I571" s="398"/>
      <c r="J571" s="437"/>
      <c r="K571" s="437"/>
    </row>
    <row r="572" spans="1:11" s="389" customFormat="1" x14ac:dyDescent="0.3">
      <c r="A572" s="492"/>
      <c r="B572" s="437"/>
      <c r="H572" s="457"/>
      <c r="I572" s="398"/>
      <c r="J572" s="437"/>
      <c r="K572" s="437"/>
    </row>
    <row r="573" spans="1:11" s="389" customFormat="1" x14ac:dyDescent="0.3">
      <c r="A573" s="492"/>
      <c r="B573" s="437"/>
      <c r="H573" s="457"/>
      <c r="I573" s="398"/>
      <c r="J573" s="437"/>
      <c r="K573" s="437"/>
    </row>
    <row r="574" spans="1:11" s="389" customFormat="1" x14ac:dyDescent="0.3">
      <c r="A574" s="492"/>
      <c r="B574" s="437"/>
      <c r="H574" s="457"/>
      <c r="I574" s="398"/>
      <c r="J574" s="437"/>
      <c r="K574" s="437"/>
    </row>
    <row r="575" spans="1:11" s="389" customFormat="1" x14ac:dyDescent="0.3">
      <c r="A575" s="492"/>
      <c r="B575" s="437"/>
      <c r="H575" s="457"/>
      <c r="I575" s="398"/>
      <c r="J575" s="437"/>
      <c r="K575" s="437"/>
    </row>
    <row r="576" spans="1:11" s="389" customFormat="1" x14ac:dyDescent="0.3">
      <c r="A576" s="492"/>
      <c r="B576" s="437"/>
      <c r="H576" s="457"/>
      <c r="I576" s="398"/>
      <c r="J576" s="437"/>
      <c r="K576" s="437"/>
    </row>
    <row r="577" spans="1:11" s="389" customFormat="1" x14ac:dyDescent="0.3">
      <c r="A577" s="492"/>
      <c r="B577" s="437"/>
      <c r="H577" s="457"/>
      <c r="I577" s="398"/>
      <c r="J577" s="437"/>
      <c r="K577" s="437"/>
    </row>
    <row r="578" spans="1:11" s="389" customFormat="1" x14ac:dyDescent="0.3">
      <c r="A578" s="492"/>
      <c r="B578" s="437"/>
      <c r="H578" s="457"/>
      <c r="I578" s="398"/>
      <c r="J578" s="437"/>
      <c r="K578" s="437"/>
    </row>
    <row r="579" spans="1:11" s="389" customFormat="1" x14ac:dyDescent="0.3">
      <c r="A579" s="492"/>
      <c r="B579" s="437"/>
      <c r="H579" s="457"/>
      <c r="I579" s="398"/>
      <c r="J579" s="437"/>
      <c r="K579" s="437"/>
    </row>
    <row r="580" spans="1:11" s="389" customFormat="1" x14ac:dyDescent="0.3">
      <c r="A580" s="492"/>
      <c r="B580" s="437"/>
      <c r="H580" s="457"/>
      <c r="I580" s="398"/>
      <c r="J580" s="437"/>
      <c r="K580" s="437"/>
    </row>
    <row r="581" spans="1:11" s="389" customFormat="1" x14ac:dyDescent="0.3">
      <c r="A581" s="492"/>
      <c r="B581" s="437"/>
      <c r="H581" s="457"/>
      <c r="I581" s="398"/>
      <c r="J581" s="437"/>
      <c r="K581" s="437"/>
    </row>
    <row r="582" spans="1:11" s="389" customFormat="1" x14ac:dyDescent="0.3">
      <c r="A582" s="492"/>
      <c r="B582" s="437"/>
      <c r="H582" s="457"/>
      <c r="I582" s="398"/>
      <c r="J582" s="437"/>
      <c r="K582" s="437"/>
    </row>
    <row r="583" spans="1:11" s="389" customFormat="1" x14ac:dyDescent="0.3">
      <c r="A583" s="492"/>
      <c r="B583" s="437"/>
      <c r="H583" s="457"/>
      <c r="I583" s="398"/>
      <c r="J583" s="437"/>
      <c r="K583" s="437"/>
    </row>
    <row r="584" spans="1:11" s="389" customFormat="1" x14ac:dyDescent="0.3">
      <c r="A584" s="492"/>
      <c r="B584" s="437"/>
      <c r="H584" s="457"/>
      <c r="I584" s="398"/>
      <c r="J584" s="437"/>
      <c r="K584" s="437"/>
    </row>
    <row r="585" spans="1:11" s="389" customFormat="1" x14ac:dyDescent="0.3">
      <c r="A585" s="492"/>
      <c r="B585" s="437"/>
      <c r="H585" s="457"/>
      <c r="I585" s="398"/>
      <c r="J585" s="437"/>
      <c r="K585" s="437"/>
    </row>
    <row r="586" spans="1:11" s="389" customFormat="1" x14ac:dyDescent="0.3">
      <c r="A586" s="492"/>
      <c r="B586" s="437"/>
      <c r="H586" s="457"/>
      <c r="I586" s="398"/>
      <c r="J586" s="437"/>
      <c r="K586" s="437"/>
    </row>
    <row r="587" spans="1:11" s="389" customFormat="1" x14ac:dyDescent="0.3">
      <c r="A587" s="492"/>
      <c r="B587" s="437"/>
      <c r="H587" s="457"/>
      <c r="I587" s="398"/>
      <c r="J587" s="437"/>
      <c r="K587" s="437"/>
    </row>
    <row r="588" spans="1:11" s="389" customFormat="1" x14ac:dyDescent="0.3">
      <c r="A588" s="492"/>
      <c r="B588" s="437"/>
      <c r="H588" s="457"/>
      <c r="I588" s="398"/>
      <c r="J588" s="437"/>
      <c r="K588" s="437"/>
    </row>
    <row r="589" spans="1:11" s="389" customFormat="1" x14ac:dyDescent="0.3">
      <c r="A589" s="492"/>
      <c r="B589" s="437"/>
      <c r="H589" s="457"/>
      <c r="I589" s="398"/>
      <c r="J589" s="437"/>
      <c r="K589" s="437"/>
    </row>
    <row r="590" spans="1:11" s="389" customFormat="1" x14ac:dyDescent="0.3">
      <c r="A590" s="492"/>
      <c r="B590" s="437"/>
      <c r="H590" s="457"/>
      <c r="I590" s="398"/>
      <c r="J590" s="437"/>
      <c r="K590" s="437"/>
    </row>
    <row r="591" spans="1:11" s="389" customFormat="1" x14ac:dyDescent="0.3">
      <c r="A591" s="492"/>
      <c r="B591" s="437"/>
      <c r="H591" s="457"/>
      <c r="I591" s="398"/>
      <c r="J591" s="437"/>
      <c r="K591" s="437"/>
    </row>
    <row r="592" spans="1:11" s="389" customFormat="1" x14ac:dyDescent="0.3">
      <c r="A592" s="492"/>
      <c r="B592" s="437"/>
      <c r="H592" s="457"/>
      <c r="I592" s="398"/>
      <c r="J592" s="437"/>
      <c r="K592" s="437"/>
    </row>
    <row r="593" spans="1:11" s="389" customFormat="1" x14ac:dyDescent="0.3">
      <c r="A593" s="492"/>
      <c r="B593" s="437"/>
      <c r="H593" s="457"/>
      <c r="I593" s="398"/>
      <c r="J593" s="437"/>
      <c r="K593" s="437"/>
    </row>
    <row r="594" spans="1:11" s="389" customFormat="1" x14ac:dyDescent="0.3">
      <c r="A594" s="492"/>
      <c r="B594" s="437"/>
      <c r="H594" s="457"/>
      <c r="I594" s="398"/>
      <c r="J594" s="437"/>
      <c r="K594" s="437"/>
    </row>
    <row r="595" spans="1:11" s="389" customFormat="1" x14ac:dyDescent="0.3">
      <c r="A595" s="492"/>
      <c r="B595" s="437"/>
      <c r="H595" s="457"/>
      <c r="I595" s="398"/>
      <c r="J595" s="437"/>
      <c r="K595" s="437"/>
    </row>
    <row r="596" spans="1:11" s="389" customFormat="1" x14ac:dyDescent="0.3">
      <c r="A596" s="492"/>
      <c r="B596" s="437"/>
      <c r="H596" s="457"/>
      <c r="I596" s="398"/>
      <c r="J596" s="437"/>
      <c r="K596" s="437"/>
    </row>
    <row r="597" spans="1:11" s="389" customFormat="1" x14ac:dyDescent="0.3">
      <c r="A597" s="492"/>
      <c r="B597" s="437"/>
      <c r="H597" s="457"/>
      <c r="I597" s="398"/>
      <c r="J597" s="437"/>
      <c r="K597" s="437"/>
    </row>
    <row r="598" spans="1:11" s="389" customFormat="1" x14ac:dyDescent="0.3">
      <c r="A598" s="492"/>
      <c r="B598" s="437"/>
      <c r="H598" s="457"/>
      <c r="I598" s="398"/>
      <c r="J598" s="437"/>
      <c r="K598" s="437"/>
    </row>
    <row r="599" spans="1:11" s="389" customFormat="1" x14ac:dyDescent="0.3">
      <c r="A599" s="492"/>
      <c r="B599" s="437"/>
      <c r="H599" s="457"/>
      <c r="I599" s="398"/>
      <c r="J599" s="437"/>
      <c r="K599" s="437"/>
    </row>
    <row r="600" spans="1:11" s="389" customFormat="1" x14ac:dyDescent="0.3">
      <c r="A600" s="492"/>
      <c r="B600" s="437"/>
      <c r="H600" s="457"/>
      <c r="I600" s="398"/>
      <c r="J600" s="437"/>
      <c r="K600" s="437"/>
    </row>
    <row r="601" spans="1:11" s="389" customFormat="1" x14ac:dyDescent="0.3">
      <c r="A601" s="492"/>
      <c r="B601" s="437"/>
      <c r="H601" s="457"/>
      <c r="I601" s="398"/>
      <c r="J601" s="437"/>
      <c r="K601" s="437"/>
    </row>
    <row r="602" spans="1:11" s="389" customFormat="1" x14ac:dyDescent="0.3">
      <c r="A602" s="492"/>
      <c r="B602" s="437"/>
      <c r="H602" s="457"/>
      <c r="I602" s="398"/>
      <c r="J602" s="437"/>
      <c r="K602" s="437"/>
    </row>
    <row r="603" spans="1:11" s="389" customFormat="1" x14ac:dyDescent="0.3">
      <c r="A603" s="492"/>
      <c r="B603" s="437"/>
      <c r="H603" s="457"/>
      <c r="I603" s="398"/>
      <c r="J603" s="437"/>
      <c r="K603" s="437"/>
    </row>
    <row r="604" spans="1:11" s="389" customFormat="1" x14ac:dyDescent="0.3">
      <c r="A604" s="492"/>
      <c r="B604" s="437"/>
      <c r="H604" s="457"/>
      <c r="I604" s="398"/>
      <c r="J604" s="437"/>
      <c r="K604" s="437"/>
    </row>
    <row r="605" spans="1:11" s="389" customFormat="1" x14ac:dyDescent="0.3">
      <c r="A605" s="492"/>
      <c r="B605" s="437"/>
      <c r="H605" s="457"/>
      <c r="I605" s="398"/>
      <c r="J605" s="437"/>
      <c r="K605" s="437"/>
    </row>
    <row r="606" spans="1:11" s="389" customFormat="1" x14ac:dyDescent="0.3">
      <c r="A606" s="492"/>
      <c r="B606" s="437"/>
      <c r="H606" s="457"/>
      <c r="I606" s="398"/>
      <c r="J606" s="437"/>
      <c r="K606" s="437"/>
    </row>
    <row r="607" spans="1:11" s="389" customFormat="1" x14ac:dyDescent="0.3">
      <c r="A607" s="492"/>
      <c r="B607" s="437"/>
      <c r="H607" s="457"/>
      <c r="I607" s="398"/>
      <c r="J607" s="437"/>
      <c r="K607" s="437"/>
    </row>
    <row r="608" spans="1:11" s="389" customFormat="1" x14ac:dyDescent="0.3">
      <c r="A608" s="492"/>
      <c r="B608" s="437"/>
      <c r="H608" s="457"/>
      <c r="I608" s="398"/>
      <c r="J608" s="437"/>
      <c r="K608" s="437"/>
    </row>
    <row r="609" spans="1:11" s="389" customFormat="1" x14ac:dyDescent="0.3">
      <c r="A609" s="492"/>
      <c r="B609" s="437"/>
      <c r="H609" s="457"/>
      <c r="I609" s="398"/>
      <c r="J609" s="437"/>
      <c r="K609" s="437"/>
    </row>
    <row r="610" spans="1:11" s="389" customFormat="1" x14ac:dyDescent="0.3">
      <c r="A610" s="492"/>
      <c r="B610" s="437"/>
      <c r="H610" s="457"/>
      <c r="I610" s="398"/>
      <c r="J610" s="437"/>
      <c r="K610" s="437"/>
    </row>
    <row r="611" spans="1:11" s="389" customFormat="1" x14ac:dyDescent="0.3">
      <c r="A611" s="492"/>
      <c r="B611" s="437"/>
      <c r="H611" s="457"/>
      <c r="I611" s="398"/>
      <c r="J611" s="437"/>
      <c r="K611" s="437"/>
    </row>
    <row r="612" spans="1:11" s="389" customFormat="1" x14ac:dyDescent="0.3">
      <c r="A612" s="492"/>
      <c r="B612" s="437"/>
      <c r="H612" s="457"/>
      <c r="I612" s="398"/>
      <c r="J612" s="437"/>
      <c r="K612" s="437"/>
    </row>
    <row r="613" spans="1:11" s="389" customFormat="1" x14ac:dyDescent="0.3">
      <c r="A613" s="492"/>
      <c r="B613" s="437"/>
      <c r="H613" s="457"/>
      <c r="I613" s="398"/>
      <c r="J613" s="437"/>
      <c r="K613" s="437"/>
    </row>
    <row r="614" spans="1:11" s="389" customFormat="1" x14ac:dyDescent="0.3">
      <c r="A614" s="492"/>
      <c r="B614" s="437"/>
      <c r="H614" s="457"/>
      <c r="I614" s="398"/>
      <c r="J614" s="437"/>
      <c r="K614" s="437"/>
    </row>
    <row r="615" spans="1:11" s="389" customFormat="1" x14ac:dyDescent="0.3">
      <c r="A615" s="492"/>
      <c r="B615" s="437"/>
      <c r="H615" s="457"/>
      <c r="I615" s="398"/>
      <c r="J615" s="437"/>
      <c r="K615" s="437"/>
    </row>
    <row r="616" spans="1:11" s="389" customFormat="1" x14ac:dyDescent="0.3">
      <c r="A616" s="492"/>
      <c r="B616" s="437"/>
      <c r="H616" s="457"/>
      <c r="I616" s="398"/>
      <c r="J616" s="437"/>
      <c r="K616" s="437"/>
    </row>
    <row r="617" spans="1:11" s="389" customFormat="1" x14ac:dyDescent="0.3">
      <c r="A617" s="492"/>
      <c r="B617" s="437"/>
      <c r="H617" s="457"/>
      <c r="I617" s="398"/>
      <c r="J617" s="437"/>
      <c r="K617" s="437"/>
    </row>
    <row r="618" spans="1:11" s="389" customFormat="1" x14ac:dyDescent="0.3">
      <c r="A618" s="492"/>
      <c r="B618" s="437"/>
      <c r="H618" s="457"/>
      <c r="I618" s="398"/>
      <c r="J618" s="437"/>
      <c r="K618" s="437"/>
    </row>
    <row r="619" spans="1:11" s="389" customFormat="1" x14ac:dyDescent="0.3">
      <c r="A619" s="492"/>
      <c r="B619" s="437"/>
      <c r="H619" s="457"/>
      <c r="I619" s="398"/>
      <c r="J619" s="437"/>
      <c r="K619" s="437"/>
    </row>
    <row r="620" spans="1:11" s="389" customFormat="1" x14ac:dyDescent="0.3">
      <c r="A620" s="492"/>
      <c r="B620" s="437"/>
      <c r="H620" s="457"/>
      <c r="I620" s="398"/>
      <c r="J620" s="437"/>
      <c r="K620" s="437"/>
    </row>
    <row r="621" spans="1:11" s="389" customFormat="1" x14ac:dyDescent="0.3">
      <c r="A621" s="492"/>
      <c r="B621" s="437"/>
      <c r="H621" s="457"/>
      <c r="I621" s="398"/>
      <c r="J621" s="437"/>
      <c r="K621" s="437"/>
    </row>
    <row r="622" spans="1:11" s="389" customFormat="1" x14ac:dyDescent="0.3">
      <c r="A622" s="492"/>
      <c r="B622" s="437"/>
      <c r="H622" s="457"/>
      <c r="I622" s="398"/>
      <c r="J622" s="437"/>
      <c r="K622" s="437"/>
    </row>
    <row r="623" spans="1:11" s="389" customFormat="1" x14ac:dyDescent="0.3">
      <c r="A623" s="492"/>
      <c r="B623" s="437"/>
      <c r="H623" s="457"/>
      <c r="I623" s="398"/>
      <c r="J623" s="437"/>
      <c r="K623" s="437"/>
    </row>
    <row r="624" spans="1:11" s="389" customFormat="1" x14ac:dyDescent="0.3">
      <c r="A624" s="492"/>
      <c r="B624" s="437"/>
      <c r="H624" s="457"/>
      <c r="I624" s="398"/>
      <c r="J624" s="437"/>
      <c r="K624" s="437"/>
    </row>
    <row r="625" spans="1:11" s="389" customFormat="1" x14ac:dyDescent="0.3">
      <c r="A625" s="492"/>
      <c r="B625" s="437"/>
      <c r="H625" s="457"/>
      <c r="I625" s="398"/>
      <c r="J625" s="437"/>
      <c r="K625" s="437"/>
    </row>
    <row r="626" spans="1:11" s="389" customFormat="1" x14ac:dyDescent="0.3">
      <c r="A626" s="492"/>
      <c r="B626" s="437"/>
      <c r="H626" s="457"/>
      <c r="I626" s="398"/>
      <c r="J626" s="437"/>
      <c r="K626" s="437"/>
    </row>
    <row r="627" spans="1:11" s="389" customFormat="1" x14ac:dyDescent="0.3">
      <c r="A627" s="492"/>
      <c r="B627" s="437"/>
      <c r="H627" s="457"/>
      <c r="I627" s="398"/>
      <c r="J627" s="437"/>
      <c r="K627" s="437"/>
    </row>
    <row r="628" spans="1:11" s="389" customFormat="1" x14ac:dyDescent="0.3">
      <c r="A628" s="492"/>
      <c r="B628" s="437"/>
      <c r="H628" s="457"/>
      <c r="I628" s="398"/>
      <c r="J628" s="437"/>
      <c r="K628" s="437"/>
    </row>
    <row r="629" spans="1:11" s="389" customFormat="1" x14ac:dyDescent="0.3">
      <c r="A629" s="492"/>
      <c r="B629" s="437"/>
      <c r="H629" s="457"/>
      <c r="I629" s="398"/>
      <c r="J629" s="437"/>
      <c r="K629" s="437"/>
    </row>
    <row r="630" spans="1:11" s="389" customFormat="1" x14ac:dyDescent="0.3">
      <c r="A630" s="492"/>
      <c r="B630" s="437"/>
      <c r="H630" s="457"/>
      <c r="I630" s="398"/>
      <c r="J630" s="437"/>
      <c r="K630" s="437"/>
    </row>
    <row r="631" spans="1:11" s="389" customFormat="1" x14ac:dyDescent="0.3">
      <c r="A631" s="492"/>
      <c r="B631" s="437"/>
      <c r="H631" s="457"/>
      <c r="I631" s="398"/>
      <c r="J631" s="437"/>
      <c r="K631" s="437"/>
    </row>
    <row r="632" spans="1:11" s="389" customFormat="1" x14ac:dyDescent="0.3">
      <c r="A632" s="492"/>
      <c r="B632" s="437"/>
      <c r="H632" s="457"/>
      <c r="I632" s="398"/>
      <c r="J632" s="437"/>
      <c r="K632" s="437"/>
    </row>
    <row r="633" spans="1:11" s="389" customFormat="1" x14ac:dyDescent="0.3">
      <c r="A633" s="492"/>
      <c r="B633" s="437"/>
      <c r="H633" s="457"/>
      <c r="I633" s="398"/>
      <c r="J633" s="437"/>
      <c r="K633" s="437"/>
    </row>
    <row r="634" spans="1:11" s="389" customFormat="1" x14ac:dyDescent="0.3">
      <c r="A634" s="492"/>
      <c r="B634" s="437"/>
      <c r="H634" s="457"/>
      <c r="I634" s="398"/>
      <c r="J634" s="437"/>
      <c r="K634" s="437"/>
    </row>
    <row r="635" spans="1:11" s="389" customFormat="1" x14ac:dyDescent="0.3">
      <c r="A635" s="492"/>
      <c r="B635" s="437"/>
      <c r="H635" s="457"/>
      <c r="I635" s="398"/>
      <c r="J635" s="437"/>
      <c r="K635" s="437"/>
    </row>
    <row r="636" spans="1:11" s="389" customFormat="1" x14ac:dyDescent="0.3">
      <c r="A636" s="492"/>
      <c r="B636" s="437"/>
      <c r="H636" s="457"/>
      <c r="I636" s="398"/>
      <c r="J636" s="437"/>
      <c r="K636" s="437"/>
    </row>
    <row r="637" spans="1:11" s="389" customFormat="1" x14ac:dyDescent="0.3">
      <c r="A637" s="492"/>
      <c r="B637" s="437"/>
      <c r="H637" s="457"/>
      <c r="I637" s="398"/>
      <c r="J637" s="437"/>
      <c r="K637" s="437"/>
    </row>
    <row r="638" spans="1:11" s="389" customFormat="1" x14ac:dyDescent="0.3">
      <c r="A638" s="492"/>
      <c r="B638" s="437"/>
      <c r="H638" s="457"/>
      <c r="I638" s="398"/>
      <c r="J638" s="437"/>
      <c r="K638" s="437"/>
    </row>
    <row r="639" spans="1:11" s="389" customFormat="1" x14ac:dyDescent="0.3">
      <c r="A639" s="492"/>
      <c r="B639" s="437"/>
      <c r="H639" s="457"/>
      <c r="I639" s="398"/>
      <c r="J639" s="437"/>
      <c r="K639" s="437"/>
    </row>
    <row r="640" spans="1:11" s="389" customFormat="1" x14ac:dyDescent="0.3">
      <c r="A640" s="492"/>
      <c r="B640" s="437"/>
      <c r="H640" s="457"/>
      <c r="I640" s="398"/>
      <c r="J640" s="437"/>
      <c r="K640" s="437"/>
    </row>
    <row r="641" spans="1:11" s="389" customFormat="1" x14ac:dyDescent="0.3">
      <c r="A641" s="492"/>
      <c r="B641" s="437"/>
      <c r="H641" s="457"/>
      <c r="I641" s="398"/>
      <c r="J641" s="437"/>
      <c r="K641" s="437"/>
    </row>
    <row r="642" spans="1:11" s="389" customFormat="1" x14ac:dyDescent="0.3">
      <c r="A642" s="492"/>
      <c r="B642" s="437"/>
      <c r="H642" s="457"/>
      <c r="I642" s="398"/>
      <c r="J642" s="437"/>
      <c r="K642" s="437"/>
    </row>
    <row r="643" spans="1:11" s="389" customFormat="1" x14ac:dyDescent="0.3">
      <c r="A643" s="492"/>
      <c r="B643" s="437"/>
      <c r="H643" s="457"/>
      <c r="I643" s="398"/>
      <c r="J643" s="437"/>
      <c r="K643" s="437"/>
    </row>
    <row r="644" spans="1:11" s="389" customFormat="1" x14ac:dyDescent="0.3">
      <c r="A644" s="492"/>
      <c r="B644" s="437"/>
      <c r="H644" s="457"/>
      <c r="I644" s="398"/>
      <c r="J644" s="437"/>
      <c r="K644" s="437"/>
    </row>
    <row r="645" spans="1:11" s="389" customFormat="1" x14ac:dyDescent="0.3">
      <c r="A645" s="492"/>
      <c r="B645" s="437"/>
      <c r="H645" s="457"/>
      <c r="I645" s="398"/>
      <c r="J645" s="437"/>
      <c r="K645" s="437"/>
    </row>
    <row r="646" spans="1:11" s="389" customFormat="1" x14ac:dyDescent="0.3">
      <c r="A646" s="492"/>
      <c r="B646" s="437"/>
      <c r="H646" s="457"/>
      <c r="I646" s="398"/>
      <c r="J646" s="437"/>
      <c r="K646" s="437"/>
    </row>
    <row r="647" spans="1:11" s="389" customFormat="1" x14ac:dyDescent="0.3">
      <c r="A647" s="492"/>
      <c r="B647" s="437"/>
      <c r="H647" s="457"/>
      <c r="I647" s="398"/>
      <c r="J647" s="437"/>
      <c r="K647" s="437"/>
    </row>
    <row r="648" spans="1:11" s="389" customFormat="1" x14ac:dyDescent="0.3">
      <c r="A648" s="492"/>
      <c r="B648" s="437"/>
      <c r="H648" s="457"/>
      <c r="I648" s="398"/>
      <c r="J648" s="437"/>
      <c r="K648" s="437"/>
    </row>
    <row r="649" spans="1:11" s="389" customFormat="1" x14ac:dyDescent="0.3">
      <c r="A649" s="492"/>
      <c r="B649" s="437"/>
      <c r="H649" s="457"/>
      <c r="I649" s="398"/>
      <c r="J649" s="437"/>
      <c r="K649" s="437"/>
    </row>
    <row r="650" spans="1:11" s="389" customFormat="1" x14ac:dyDescent="0.3">
      <c r="A650" s="492"/>
      <c r="B650" s="437"/>
      <c r="H650" s="457"/>
      <c r="I650" s="398"/>
      <c r="J650" s="437"/>
      <c r="K650" s="437"/>
    </row>
    <row r="651" spans="1:11" s="389" customFormat="1" x14ac:dyDescent="0.3">
      <c r="A651" s="492"/>
      <c r="B651" s="437"/>
      <c r="H651" s="457"/>
      <c r="I651" s="398"/>
      <c r="J651" s="437"/>
      <c r="K651" s="437"/>
    </row>
    <row r="652" spans="1:11" s="389" customFormat="1" x14ac:dyDescent="0.3">
      <c r="A652" s="492"/>
      <c r="B652" s="437"/>
      <c r="H652" s="457"/>
      <c r="I652" s="398"/>
      <c r="J652" s="437"/>
      <c r="K652" s="437"/>
    </row>
    <row r="653" spans="1:11" s="389" customFormat="1" x14ac:dyDescent="0.3">
      <c r="A653" s="492"/>
      <c r="B653" s="437"/>
      <c r="H653" s="457"/>
      <c r="I653" s="398"/>
      <c r="J653" s="437"/>
      <c r="K653" s="437"/>
    </row>
    <row r="654" spans="1:11" s="389" customFormat="1" x14ac:dyDescent="0.3">
      <c r="A654" s="492"/>
      <c r="B654" s="437"/>
      <c r="H654" s="457"/>
      <c r="I654" s="398"/>
      <c r="J654" s="437"/>
      <c r="K654" s="437"/>
    </row>
    <row r="655" spans="1:11" s="389" customFormat="1" x14ac:dyDescent="0.3">
      <c r="A655" s="492"/>
      <c r="B655" s="437"/>
      <c r="H655" s="457"/>
      <c r="I655" s="398"/>
      <c r="J655" s="437"/>
      <c r="K655" s="437"/>
    </row>
    <row r="656" spans="1:11" s="389" customFormat="1" x14ac:dyDescent="0.3">
      <c r="A656" s="492"/>
      <c r="B656" s="437"/>
      <c r="H656" s="457"/>
      <c r="I656" s="398"/>
      <c r="J656" s="437"/>
      <c r="K656" s="437"/>
    </row>
    <row r="657" spans="1:11" s="389" customFormat="1" x14ac:dyDescent="0.3">
      <c r="A657" s="492"/>
      <c r="B657" s="437"/>
      <c r="H657" s="457"/>
      <c r="I657" s="398"/>
      <c r="J657" s="437"/>
      <c r="K657" s="437"/>
    </row>
    <row r="658" spans="1:11" s="389" customFormat="1" x14ac:dyDescent="0.3">
      <c r="A658" s="492"/>
      <c r="B658" s="437"/>
      <c r="H658" s="457"/>
      <c r="I658" s="398"/>
      <c r="J658" s="437"/>
      <c r="K658" s="437"/>
    </row>
    <row r="659" spans="1:11" s="389" customFormat="1" x14ac:dyDescent="0.3">
      <c r="A659" s="492"/>
      <c r="B659" s="437"/>
      <c r="H659" s="457"/>
      <c r="I659" s="398"/>
      <c r="J659" s="437"/>
      <c r="K659" s="437"/>
    </row>
    <row r="660" spans="1:11" s="389" customFormat="1" x14ac:dyDescent="0.3">
      <c r="A660" s="492"/>
      <c r="B660" s="437"/>
      <c r="H660" s="457"/>
      <c r="I660" s="398"/>
      <c r="J660" s="437"/>
      <c r="K660" s="437"/>
    </row>
    <row r="661" spans="1:11" s="389" customFormat="1" x14ac:dyDescent="0.3">
      <c r="A661" s="492"/>
      <c r="B661" s="437"/>
      <c r="H661" s="457"/>
      <c r="I661" s="398"/>
      <c r="J661" s="437"/>
      <c r="K661" s="437"/>
    </row>
    <row r="662" spans="1:11" s="389" customFormat="1" x14ac:dyDescent="0.3">
      <c r="A662" s="492"/>
      <c r="B662" s="437"/>
      <c r="H662" s="457"/>
      <c r="I662" s="398"/>
      <c r="J662" s="437"/>
      <c r="K662" s="437"/>
    </row>
    <row r="663" spans="1:11" s="389" customFormat="1" x14ac:dyDescent="0.3">
      <c r="A663" s="492"/>
      <c r="B663" s="437"/>
      <c r="H663" s="457"/>
      <c r="I663" s="398"/>
      <c r="J663" s="437"/>
      <c r="K663" s="437"/>
    </row>
    <row r="664" spans="1:11" s="389" customFormat="1" x14ac:dyDescent="0.3">
      <c r="A664" s="492"/>
      <c r="B664" s="437"/>
      <c r="H664" s="457"/>
      <c r="I664" s="398"/>
      <c r="J664" s="437"/>
      <c r="K664" s="437"/>
    </row>
    <row r="665" spans="1:11" s="389" customFormat="1" x14ac:dyDescent="0.3">
      <c r="A665" s="492"/>
      <c r="B665" s="437"/>
      <c r="H665" s="457"/>
      <c r="I665" s="398"/>
      <c r="J665" s="437"/>
      <c r="K665" s="437"/>
    </row>
    <row r="666" spans="1:11" s="389" customFormat="1" x14ac:dyDescent="0.3">
      <c r="A666" s="492"/>
      <c r="B666" s="437"/>
      <c r="H666" s="457"/>
      <c r="I666" s="398"/>
      <c r="J666" s="437"/>
      <c r="K666" s="437"/>
    </row>
    <row r="667" spans="1:11" s="389" customFormat="1" x14ac:dyDescent="0.3">
      <c r="A667" s="492"/>
      <c r="B667" s="437"/>
      <c r="H667" s="457"/>
      <c r="I667" s="398"/>
      <c r="J667" s="437"/>
      <c r="K667" s="437"/>
    </row>
    <row r="668" spans="1:11" s="389" customFormat="1" x14ac:dyDescent="0.3">
      <c r="A668" s="492"/>
      <c r="B668" s="437"/>
      <c r="H668" s="457"/>
      <c r="I668" s="398"/>
      <c r="J668" s="437"/>
      <c r="K668" s="437"/>
    </row>
    <row r="669" spans="1:11" s="389" customFormat="1" x14ac:dyDescent="0.3">
      <c r="A669" s="492"/>
      <c r="B669" s="437"/>
      <c r="H669" s="457"/>
      <c r="I669" s="398"/>
      <c r="J669" s="437"/>
      <c r="K669" s="437"/>
    </row>
    <row r="670" spans="1:11" s="389" customFormat="1" x14ac:dyDescent="0.3">
      <c r="A670" s="492"/>
      <c r="B670" s="437"/>
      <c r="H670" s="457"/>
      <c r="I670" s="398"/>
      <c r="J670" s="437"/>
      <c r="K670" s="437"/>
    </row>
    <row r="671" spans="1:11" s="389" customFormat="1" x14ac:dyDescent="0.3">
      <c r="A671" s="492"/>
      <c r="B671" s="437"/>
      <c r="H671" s="457"/>
      <c r="I671" s="398"/>
      <c r="J671" s="437"/>
      <c r="K671" s="437"/>
    </row>
    <row r="672" spans="1:11" s="389" customFormat="1" x14ac:dyDescent="0.3">
      <c r="A672" s="492"/>
      <c r="B672" s="437"/>
      <c r="H672" s="457"/>
      <c r="I672" s="398"/>
      <c r="J672" s="437"/>
      <c r="K672" s="437"/>
    </row>
    <row r="673" spans="1:11" s="389" customFormat="1" x14ac:dyDescent="0.3">
      <c r="A673" s="492"/>
      <c r="B673" s="437"/>
      <c r="H673" s="457"/>
      <c r="I673" s="398"/>
      <c r="J673" s="437"/>
      <c r="K673" s="437"/>
    </row>
    <row r="674" spans="1:11" s="389" customFormat="1" x14ac:dyDescent="0.3">
      <c r="A674" s="492"/>
      <c r="B674" s="437"/>
      <c r="H674" s="457"/>
      <c r="I674" s="398"/>
      <c r="J674" s="437"/>
      <c r="K674" s="437"/>
    </row>
    <row r="675" spans="1:11" s="389" customFormat="1" x14ac:dyDescent="0.3">
      <c r="A675" s="492"/>
      <c r="B675" s="437"/>
      <c r="H675" s="457"/>
      <c r="I675" s="398"/>
      <c r="J675" s="437"/>
      <c r="K675" s="437"/>
    </row>
    <row r="676" spans="1:11" s="389" customFormat="1" x14ac:dyDescent="0.3">
      <c r="A676" s="492"/>
      <c r="B676" s="437"/>
      <c r="H676" s="457"/>
      <c r="I676" s="398"/>
      <c r="J676" s="437"/>
      <c r="K676" s="437"/>
    </row>
    <row r="677" spans="1:11" s="389" customFormat="1" x14ac:dyDescent="0.3">
      <c r="A677" s="492"/>
      <c r="B677" s="437"/>
      <c r="H677" s="457"/>
      <c r="I677" s="398"/>
      <c r="J677" s="437"/>
      <c r="K677" s="437"/>
    </row>
    <row r="678" spans="1:11" s="389" customFormat="1" x14ac:dyDescent="0.3">
      <c r="A678" s="492"/>
      <c r="B678" s="437"/>
      <c r="H678" s="457"/>
      <c r="I678" s="398"/>
      <c r="J678" s="437"/>
      <c r="K678" s="437"/>
    </row>
    <row r="679" spans="1:11" s="389" customFormat="1" x14ac:dyDescent="0.3">
      <c r="A679" s="492"/>
      <c r="B679" s="437"/>
      <c r="H679" s="457"/>
      <c r="I679" s="398"/>
      <c r="J679" s="437"/>
      <c r="K679" s="437"/>
    </row>
    <row r="680" spans="1:11" s="389" customFormat="1" x14ac:dyDescent="0.3">
      <c r="A680" s="492"/>
      <c r="B680" s="437"/>
      <c r="H680" s="457"/>
      <c r="I680" s="398"/>
      <c r="J680" s="437"/>
      <c r="K680" s="437"/>
    </row>
    <row r="681" spans="1:11" s="389" customFormat="1" x14ac:dyDescent="0.3">
      <c r="A681" s="492"/>
      <c r="B681" s="437"/>
      <c r="H681" s="457"/>
      <c r="I681" s="398"/>
      <c r="J681" s="437"/>
      <c r="K681" s="437"/>
    </row>
    <row r="682" spans="1:11" s="389" customFormat="1" x14ac:dyDescent="0.3">
      <c r="A682" s="492"/>
      <c r="B682" s="437"/>
      <c r="H682" s="457"/>
      <c r="I682" s="398"/>
      <c r="J682" s="437"/>
      <c r="K682" s="437"/>
    </row>
    <row r="683" spans="1:11" s="389" customFormat="1" x14ac:dyDescent="0.3">
      <c r="A683" s="492"/>
      <c r="B683" s="437"/>
      <c r="H683" s="457"/>
      <c r="I683" s="398"/>
      <c r="J683" s="437"/>
      <c r="K683" s="437"/>
    </row>
    <row r="684" spans="1:11" s="389" customFormat="1" x14ac:dyDescent="0.3">
      <c r="A684" s="492"/>
      <c r="B684" s="437"/>
      <c r="H684" s="457"/>
      <c r="I684" s="398"/>
      <c r="J684" s="437"/>
      <c r="K684" s="437"/>
    </row>
    <row r="685" spans="1:11" s="389" customFormat="1" x14ac:dyDescent="0.3">
      <c r="A685" s="492"/>
      <c r="B685" s="437"/>
      <c r="H685" s="457"/>
      <c r="I685" s="398"/>
      <c r="J685" s="437"/>
      <c r="K685" s="437"/>
    </row>
    <row r="686" spans="1:11" s="389" customFormat="1" x14ac:dyDescent="0.3">
      <c r="A686" s="492"/>
      <c r="B686" s="437"/>
      <c r="H686" s="457"/>
      <c r="I686" s="398"/>
      <c r="J686" s="437"/>
      <c r="K686" s="437"/>
    </row>
    <row r="687" spans="1:11" s="389" customFormat="1" x14ac:dyDescent="0.3">
      <c r="A687" s="492"/>
      <c r="B687" s="437"/>
      <c r="H687" s="457"/>
      <c r="I687" s="398"/>
      <c r="J687" s="437"/>
      <c r="K687" s="437"/>
    </row>
    <row r="688" spans="1:11" s="389" customFormat="1" x14ac:dyDescent="0.3">
      <c r="A688" s="492"/>
      <c r="B688" s="437"/>
      <c r="H688" s="457"/>
      <c r="I688" s="398"/>
      <c r="J688" s="437"/>
      <c r="K688" s="437"/>
    </row>
    <row r="689" spans="1:11" s="389" customFormat="1" x14ac:dyDescent="0.3">
      <c r="A689" s="492"/>
      <c r="B689" s="437"/>
      <c r="H689" s="457"/>
      <c r="I689" s="398"/>
      <c r="J689" s="437"/>
      <c r="K689" s="437"/>
    </row>
    <row r="690" spans="1:11" s="389" customFormat="1" x14ac:dyDescent="0.3">
      <c r="A690" s="492"/>
      <c r="B690" s="437"/>
      <c r="H690" s="457"/>
      <c r="I690" s="398"/>
      <c r="J690" s="437"/>
      <c r="K690" s="437"/>
    </row>
    <row r="691" spans="1:11" s="389" customFormat="1" x14ac:dyDescent="0.3">
      <c r="A691" s="492"/>
      <c r="B691" s="437"/>
      <c r="H691" s="457"/>
      <c r="I691" s="398"/>
      <c r="J691" s="437"/>
      <c r="K691" s="437"/>
    </row>
    <row r="692" spans="1:11" s="389" customFormat="1" x14ac:dyDescent="0.3">
      <c r="A692" s="492"/>
      <c r="B692" s="437"/>
      <c r="H692" s="457"/>
      <c r="I692" s="398"/>
      <c r="J692" s="437"/>
      <c r="K692" s="437"/>
    </row>
    <row r="693" spans="1:11" s="389" customFormat="1" x14ac:dyDescent="0.3">
      <c r="A693" s="492"/>
      <c r="B693" s="437"/>
      <c r="H693" s="457"/>
      <c r="I693" s="398"/>
      <c r="J693" s="437"/>
      <c r="K693" s="437"/>
    </row>
    <row r="694" spans="1:11" s="389" customFormat="1" x14ac:dyDescent="0.3">
      <c r="A694" s="492"/>
      <c r="B694" s="437"/>
      <c r="H694" s="457"/>
      <c r="I694" s="398"/>
      <c r="J694" s="437"/>
      <c r="K694" s="437"/>
    </row>
    <row r="695" spans="1:11" s="389" customFormat="1" x14ac:dyDescent="0.3">
      <c r="A695" s="492"/>
      <c r="B695" s="437"/>
      <c r="H695" s="457"/>
      <c r="I695" s="398"/>
      <c r="J695" s="437"/>
      <c r="K695" s="437"/>
    </row>
    <row r="696" spans="1:11" s="389" customFormat="1" x14ac:dyDescent="0.3">
      <c r="A696" s="492"/>
      <c r="B696" s="437"/>
      <c r="H696" s="457"/>
      <c r="I696" s="398"/>
      <c r="J696" s="437"/>
      <c r="K696" s="437"/>
    </row>
    <row r="697" spans="1:11" s="389" customFormat="1" x14ac:dyDescent="0.3">
      <c r="A697" s="492"/>
      <c r="B697" s="437"/>
      <c r="H697" s="457"/>
      <c r="I697" s="398"/>
      <c r="J697" s="437"/>
      <c r="K697" s="437"/>
    </row>
    <row r="698" spans="1:11" s="389" customFormat="1" x14ac:dyDescent="0.3">
      <c r="A698" s="492"/>
      <c r="B698" s="437"/>
      <c r="H698" s="457"/>
      <c r="I698" s="398"/>
      <c r="J698" s="437"/>
      <c r="K698" s="437"/>
    </row>
    <row r="699" spans="1:11" s="389" customFormat="1" x14ac:dyDescent="0.3">
      <c r="A699" s="492"/>
      <c r="B699" s="437"/>
      <c r="H699" s="457"/>
      <c r="I699" s="398"/>
      <c r="J699" s="437"/>
      <c r="K699" s="437"/>
    </row>
    <row r="700" spans="1:11" s="389" customFormat="1" x14ac:dyDescent="0.3">
      <c r="A700" s="492"/>
      <c r="B700" s="437"/>
      <c r="H700" s="457"/>
      <c r="I700" s="398"/>
      <c r="J700" s="437"/>
      <c r="K700" s="437"/>
    </row>
    <row r="701" spans="1:11" s="389" customFormat="1" x14ac:dyDescent="0.3">
      <c r="A701" s="492"/>
      <c r="B701" s="437"/>
      <c r="H701" s="457"/>
      <c r="I701" s="398"/>
      <c r="J701" s="437"/>
      <c r="K701" s="437"/>
    </row>
    <row r="702" spans="1:11" s="389" customFormat="1" x14ac:dyDescent="0.3">
      <c r="A702" s="492"/>
      <c r="B702" s="437"/>
      <c r="H702" s="457"/>
      <c r="I702" s="398"/>
      <c r="J702" s="437"/>
      <c r="K702" s="437"/>
    </row>
    <row r="703" spans="1:11" s="389" customFormat="1" x14ac:dyDescent="0.3">
      <c r="A703" s="492"/>
      <c r="B703" s="437"/>
      <c r="H703" s="457"/>
      <c r="I703" s="398"/>
      <c r="J703" s="437"/>
      <c r="K703" s="437"/>
    </row>
    <row r="704" spans="1:11" s="389" customFormat="1" x14ac:dyDescent="0.3">
      <c r="A704" s="492"/>
      <c r="B704" s="437"/>
      <c r="H704" s="457"/>
      <c r="I704" s="398"/>
      <c r="J704" s="437"/>
      <c r="K704" s="437"/>
    </row>
    <row r="705" spans="1:11" s="389" customFormat="1" x14ac:dyDescent="0.3">
      <c r="A705" s="492"/>
      <c r="B705" s="437"/>
      <c r="H705" s="457"/>
      <c r="I705" s="398"/>
      <c r="J705" s="437"/>
      <c r="K705" s="437"/>
    </row>
    <row r="706" spans="1:11" s="389" customFormat="1" x14ac:dyDescent="0.3">
      <c r="A706" s="492"/>
      <c r="B706" s="437"/>
      <c r="H706" s="457"/>
      <c r="I706" s="398"/>
      <c r="J706" s="437"/>
      <c r="K706" s="437"/>
    </row>
    <row r="707" spans="1:11" s="389" customFormat="1" x14ac:dyDescent="0.3">
      <c r="A707" s="492"/>
      <c r="B707" s="437"/>
      <c r="H707" s="457"/>
      <c r="I707" s="398"/>
      <c r="J707" s="437"/>
      <c r="K707" s="437"/>
    </row>
    <row r="708" spans="1:11" s="389" customFormat="1" x14ac:dyDescent="0.3">
      <c r="A708" s="492"/>
      <c r="B708" s="437"/>
      <c r="H708" s="457"/>
      <c r="I708" s="398"/>
      <c r="J708" s="437"/>
      <c r="K708" s="437"/>
    </row>
    <row r="709" spans="1:11" s="389" customFormat="1" x14ac:dyDescent="0.3">
      <c r="A709" s="492"/>
      <c r="B709" s="437"/>
      <c r="H709" s="457"/>
      <c r="I709" s="398"/>
      <c r="J709" s="437"/>
      <c r="K709" s="437"/>
    </row>
    <row r="710" spans="1:11" s="389" customFormat="1" x14ac:dyDescent="0.3">
      <c r="A710" s="492"/>
      <c r="B710" s="437"/>
      <c r="H710" s="457"/>
      <c r="I710" s="398"/>
      <c r="J710" s="437"/>
      <c r="K710" s="437"/>
    </row>
    <row r="711" spans="1:11" s="389" customFormat="1" x14ac:dyDescent="0.3">
      <c r="A711" s="492"/>
      <c r="B711" s="437"/>
      <c r="H711" s="457"/>
      <c r="I711" s="398"/>
      <c r="J711" s="437"/>
      <c r="K711" s="437"/>
    </row>
    <row r="712" spans="1:11" s="389" customFormat="1" x14ac:dyDescent="0.3">
      <c r="A712" s="492"/>
      <c r="B712" s="437"/>
      <c r="H712" s="457"/>
      <c r="I712" s="398"/>
      <c r="J712" s="437"/>
      <c r="K712" s="437"/>
    </row>
    <row r="713" spans="1:11" s="389" customFormat="1" x14ac:dyDescent="0.3">
      <c r="A713" s="492"/>
      <c r="B713" s="437"/>
      <c r="H713" s="457"/>
      <c r="I713" s="398"/>
      <c r="J713" s="437"/>
      <c r="K713" s="437"/>
    </row>
    <row r="714" spans="1:11" s="389" customFormat="1" x14ac:dyDescent="0.3">
      <c r="A714" s="492"/>
      <c r="B714" s="437"/>
      <c r="H714" s="457"/>
      <c r="I714" s="398"/>
      <c r="J714" s="437"/>
      <c r="K714" s="437"/>
    </row>
    <row r="715" spans="1:11" s="389" customFormat="1" x14ac:dyDescent="0.3">
      <c r="A715" s="492"/>
      <c r="B715" s="437"/>
      <c r="H715" s="457"/>
      <c r="I715" s="398"/>
      <c r="J715" s="437"/>
      <c r="K715" s="437"/>
    </row>
    <row r="716" spans="1:11" s="389" customFormat="1" x14ac:dyDescent="0.3">
      <c r="A716" s="492"/>
      <c r="B716" s="437"/>
      <c r="H716" s="457"/>
      <c r="I716" s="398"/>
      <c r="J716" s="437"/>
      <c r="K716" s="437"/>
    </row>
    <row r="717" spans="1:11" s="389" customFormat="1" x14ac:dyDescent="0.3">
      <c r="A717" s="492"/>
      <c r="B717" s="437"/>
      <c r="H717" s="457"/>
      <c r="I717" s="398"/>
      <c r="J717" s="437"/>
      <c r="K717" s="437"/>
    </row>
    <row r="718" spans="1:11" s="389" customFormat="1" x14ac:dyDescent="0.3">
      <c r="A718" s="492"/>
      <c r="B718" s="437"/>
      <c r="H718" s="457"/>
      <c r="I718" s="398"/>
      <c r="J718" s="437"/>
      <c r="K718" s="437"/>
    </row>
    <row r="719" spans="1:11" s="389" customFormat="1" x14ac:dyDescent="0.3">
      <c r="A719" s="492"/>
      <c r="B719" s="437"/>
      <c r="H719" s="457"/>
      <c r="I719" s="398"/>
      <c r="J719" s="437"/>
      <c r="K719" s="437"/>
    </row>
    <row r="720" spans="1:11" s="389" customFormat="1" x14ac:dyDescent="0.3">
      <c r="A720" s="492"/>
      <c r="B720" s="437"/>
      <c r="H720" s="457"/>
      <c r="I720" s="398"/>
      <c r="J720" s="437"/>
      <c r="K720" s="437"/>
    </row>
    <row r="721" spans="1:11" s="389" customFormat="1" x14ac:dyDescent="0.3">
      <c r="A721" s="492"/>
      <c r="B721" s="437"/>
      <c r="H721" s="457"/>
      <c r="I721" s="398"/>
      <c r="J721" s="437"/>
      <c r="K721" s="437"/>
    </row>
    <row r="722" spans="1:11" s="389" customFormat="1" x14ac:dyDescent="0.3">
      <c r="A722" s="492"/>
      <c r="B722" s="437"/>
      <c r="H722" s="457"/>
      <c r="I722" s="398"/>
      <c r="J722" s="437"/>
      <c r="K722" s="437"/>
    </row>
    <row r="723" spans="1:11" s="389" customFormat="1" x14ac:dyDescent="0.3">
      <c r="A723" s="492"/>
      <c r="B723" s="437"/>
      <c r="H723" s="457"/>
      <c r="I723" s="398"/>
      <c r="J723" s="437"/>
      <c r="K723" s="437"/>
    </row>
    <row r="724" spans="1:11" s="389" customFormat="1" x14ac:dyDescent="0.3">
      <c r="A724" s="492"/>
      <c r="B724" s="437"/>
      <c r="H724" s="457"/>
      <c r="I724" s="398"/>
      <c r="J724" s="437"/>
      <c r="K724" s="437"/>
    </row>
    <row r="725" spans="1:11" s="389" customFormat="1" x14ac:dyDescent="0.3">
      <c r="A725" s="492"/>
      <c r="B725" s="437"/>
      <c r="H725" s="457"/>
      <c r="I725" s="398"/>
      <c r="J725" s="437"/>
      <c r="K725" s="437"/>
    </row>
    <row r="726" spans="1:11" s="389" customFormat="1" x14ac:dyDescent="0.3">
      <c r="A726" s="492"/>
      <c r="B726" s="437"/>
      <c r="H726" s="457"/>
      <c r="I726" s="398"/>
      <c r="J726" s="437"/>
      <c r="K726" s="437"/>
    </row>
    <row r="727" spans="1:11" s="389" customFormat="1" x14ac:dyDescent="0.3">
      <c r="A727" s="492"/>
      <c r="B727" s="437"/>
      <c r="H727" s="457"/>
      <c r="I727" s="398"/>
      <c r="J727" s="437"/>
      <c r="K727" s="437"/>
    </row>
    <row r="728" spans="1:11" s="389" customFormat="1" x14ac:dyDescent="0.3">
      <c r="A728" s="492"/>
      <c r="B728" s="437"/>
      <c r="H728" s="457"/>
      <c r="I728" s="398"/>
      <c r="J728" s="437"/>
      <c r="K728" s="437"/>
    </row>
    <row r="729" spans="1:11" s="389" customFormat="1" x14ac:dyDescent="0.3">
      <c r="A729" s="492"/>
      <c r="B729" s="437"/>
      <c r="H729" s="457"/>
      <c r="I729" s="398"/>
      <c r="J729" s="437"/>
      <c r="K729" s="437"/>
    </row>
    <row r="730" spans="1:11" s="389" customFormat="1" x14ac:dyDescent="0.3">
      <c r="A730" s="492"/>
      <c r="B730" s="437"/>
      <c r="H730" s="457"/>
      <c r="I730" s="398"/>
      <c r="J730" s="437"/>
      <c r="K730" s="437"/>
    </row>
    <row r="731" spans="1:11" s="389" customFormat="1" x14ac:dyDescent="0.3">
      <c r="A731" s="492"/>
      <c r="B731" s="437"/>
      <c r="H731" s="457"/>
      <c r="I731" s="398"/>
      <c r="J731" s="437"/>
      <c r="K731" s="437"/>
    </row>
    <row r="732" spans="1:11" s="389" customFormat="1" x14ac:dyDescent="0.3">
      <c r="A732" s="492"/>
      <c r="B732" s="437"/>
      <c r="H732" s="457"/>
      <c r="I732" s="398"/>
      <c r="J732" s="437"/>
      <c r="K732" s="437"/>
    </row>
    <row r="733" spans="1:11" s="389" customFormat="1" x14ac:dyDescent="0.3">
      <c r="A733" s="492"/>
      <c r="B733" s="437"/>
      <c r="H733" s="457"/>
      <c r="I733" s="398"/>
      <c r="J733" s="437"/>
      <c r="K733" s="437"/>
    </row>
    <row r="734" spans="1:11" s="389" customFormat="1" x14ac:dyDescent="0.3">
      <c r="A734" s="492"/>
      <c r="B734" s="437"/>
      <c r="H734" s="457"/>
      <c r="I734" s="398"/>
      <c r="J734" s="437"/>
      <c r="K734" s="437"/>
    </row>
    <row r="735" spans="1:11" s="389" customFormat="1" x14ac:dyDescent="0.3">
      <c r="A735" s="492"/>
      <c r="B735" s="437"/>
      <c r="H735" s="457"/>
      <c r="I735" s="398"/>
      <c r="J735" s="437"/>
      <c r="K735" s="437"/>
    </row>
    <row r="736" spans="1:11" s="389" customFormat="1" x14ac:dyDescent="0.3">
      <c r="A736" s="492"/>
      <c r="B736" s="437"/>
      <c r="H736" s="457"/>
      <c r="I736" s="398"/>
      <c r="J736" s="437"/>
      <c r="K736" s="437"/>
    </row>
    <row r="737" spans="1:11" s="389" customFormat="1" x14ac:dyDescent="0.3">
      <c r="A737" s="492"/>
      <c r="B737" s="437"/>
      <c r="H737" s="457"/>
      <c r="I737" s="398"/>
      <c r="J737" s="437"/>
      <c r="K737" s="437"/>
    </row>
    <row r="738" spans="1:11" s="389" customFormat="1" x14ac:dyDescent="0.3">
      <c r="A738" s="492"/>
      <c r="B738" s="437"/>
      <c r="H738" s="457"/>
      <c r="I738" s="398"/>
      <c r="J738" s="437"/>
      <c r="K738" s="437"/>
    </row>
    <row r="739" spans="1:11" s="389" customFormat="1" x14ac:dyDescent="0.3">
      <c r="A739" s="492"/>
      <c r="B739" s="437"/>
      <c r="H739" s="457"/>
      <c r="I739" s="398"/>
      <c r="J739" s="437"/>
      <c r="K739" s="437"/>
    </row>
    <row r="740" spans="1:11" s="389" customFormat="1" x14ac:dyDescent="0.3">
      <c r="A740" s="492"/>
      <c r="B740" s="437"/>
      <c r="H740" s="457"/>
      <c r="I740" s="398"/>
      <c r="J740" s="437"/>
      <c r="K740" s="437"/>
    </row>
    <row r="741" spans="1:11" s="389" customFormat="1" x14ac:dyDescent="0.3">
      <c r="A741" s="492"/>
      <c r="B741" s="437"/>
      <c r="H741" s="457"/>
      <c r="I741" s="398"/>
      <c r="J741" s="437"/>
      <c r="K741" s="437"/>
    </row>
    <row r="742" spans="1:11" s="389" customFormat="1" x14ac:dyDescent="0.3">
      <c r="A742" s="492"/>
      <c r="B742" s="437"/>
      <c r="H742" s="457"/>
      <c r="I742" s="398"/>
      <c r="J742" s="437"/>
      <c r="K742" s="437"/>
    </row>
    <row r="743" spans="1:11" s="389" customFormat="1" x14ac:dyDescent="0.3">
      <c r="A743" s="492"/>
      <c r="B743" s="437"/>
      <c r="H743" s="457"/>
      <c r="I743" s="398"/>
      <c r="J743" s="437"/>
      <c r="K743" s="437"/>
    </row>
    <row r="744" spans="1:11" s="389" customFormat="1" x14ac:dyDescent="0.3">
      <c r="A744" s="492"/>
      <c r="B744" s="437"/>
      <c r="H744" s="457"/>
      <c r="I744" s="398"/>
      <c r="J744" s="437"/>
      <c r="K744" s="437"/>
    </row>
    <row r="745" spans="1:11" s="389" customFormat="1" x14ac:dyDescent="0.3">
      <c r="A745" s="492"/>
      <c r="B745" s="437"/>
      <c r="H745" s="457"/>
      <c r="I745" s="398"/>
      <c r="J745" s="437"/>
      <c r="K745" s="437"/>
    </row>
    <row r="746" spans="1:11" s="389" customFormat="1" x14ac:dyDescent="0.3">
      <c r="A746" s="492"/>
      <c r="B746" s="437"/>
      <c r="H746" s="457"/>
      <c r="I746" s="398"/>
      <c r="J746" s="437"/>
      <c r="K746" s="437"/>
    </row>
    <row r="747" spans="1:11" s="389" customFormat="1" x14ac:dyDescent="0.3">
      <c r="A747" s="492"/>
      <c r="B747" s="437"/>
      <c r="H747" s="457"/>
      <c r="I747" s="398"/>
      <c r="J747" s="437"/>
      <c r="K747" s="437"/>
    </row>
    <row r="748" spans="1:11" s="389" customFormat="1" x14ac:dyDescent="0.3">
      <c r="A748" s="492"/>
      <c r="B748" s="437"/>
      <c r="H748" s="457"/>
      <c r="I748" s="398"/>
      <c r="J748" s="437"/>
      <c r="K748" s="437"/>
    </row>
    <row r="749" spans="1:11" s="389" customFormat="1" x14ac:dyDescent="0.3">
      <c r="A749" s="492"/>
      <c r="B749" s="437"/>
      <c r="H749" s="457"/>
      <c r="I749" s="398"/>
      <c r="J749" s="437"/>
      <c r="K749" s="437"/>
    </row>
    <row r="750" spans="1:11" s="389" customFormat="1" x14ac:dyDescent="0.3">
      <c r="A750" s="492"/>
      <c r="B750" s="437"/>
      <c r="H750" s="457"/>
      <c r="I750" s="398"/>
      <c r="J750" s="437"/>
      <c r="K750" s="437"/>
    </row>
    <row r="751" spans="1:11" s="389" customFormat="1" x14ac:dyDescent="0.3">
      <c r="A751" s="492"/>
      <c r="B751" s="437"/>
      <c r="H751" s="457"/>
      <c r="I751" s="398"/>
      <c r="J751" s="437"/>
      <c r="K751" s="437"/>
    </row>
    <row r="752" spans="1:11" s="389" customFormat="1" x14ac:dyDescent="0.3">
      <c r="A752" s="492"/>
      <c r="B752" s="437"/>
      <c r="H752" s="457"/>
      <c r="I752" s="398"/>
      <c r="J752" s="437"/>
      <c r="K752" s="437"/>
    </row>
    <row r="753" spans="1:11" s="389" customFormat="1" x14ac:dyDescent="0.3">
      <c r="A753" s="492"/>
      <c r="B753" s="437"/>
      <c r="H753" s="457"/>
      <c r="I753" s="398"/>
      <c r="J753" s="437"/>
      <c r="K753" s="437"/>
    </row>
    <row r="754" spans="1:11" s="389" customFormat="1" x14ac:dyDescent="0.3">
      <c r="A754" s="492"/>
      <c r="B754" s="437"/>
      <c r="H754" s="457"/>
      <c r="I754" s="398"/>
      <c r="J754" s="437"/>
      <c r="K754" s="437"/>
    </row>
    <row r="755" spans="1:11" s="389" customFormat="1" x14ac:dyDescent="0.3">
      <c r="A755" s="492"/>
      <c r="B755" s="437"/>
      <c r="H755" s="457"/>
      <c r="I755" s="398"/>
      <c r="J755" s="437"/>
      <c r="K755" s="437"/>
    </row>
    <row r="756" spans="1:11" s="389" customFormat="1" x14ac:dyDescent="0.3">
      <c r="A756" s="492"/>
      <c r="B756" s="437"/>
      <c r="H756" s="457"/>
      <c r="I756" s="398"/>
      <c r="J756" s="437"/>
      <c r="K756" s="437"/>
    </row>
    <row r="757" spans="1:11" s="389" customFormat="1" x14ac:dyDescent="0.3">
      <c r="A757" s="492"/>
      <c r="B757" s="437"/>
      <c r="H757" s="457"/>
      <c r="I757" s="398"/>
      <c r="J757" s="437"/>
      <c r="K757" s="437"/>
    </row>
    <row r="758" spans="1:11" s="389" customFormat="1" x14ac:dyDescent="0.3">
      <c r="A758" s="492"/>
      <c r="B758" s="437"/>
      <c r="H758" s="457"/>
      <c r="I758" s="398"/>
      <c r="J758" s="437"/>
      <c r="K758" s="437"/>
    </row>
    <row r="759" spans="1:11" s="389" customFormat="1" x14ac:dyDescent="0.3">
      <c r="A759" s="492"/>
      <c r="B759" s="437"/>
      <c r="H759" s="457"/>
      <c r="I759" s="398"/>
      <c r="J759" s="437"/>
      <c r="K759" s="437"/>
    </row>
    <row r="760" spans="1:11" s="389" customFormat="1" x14ac:dyDescent="0.3">
      <c r="A760" s="492"/>
      <c r="B760" s="437"/>
      <c r="H760" s="457"/>
      <c r="I760" s="398"/>
      <c r="J760" s="437"/>
      <c r="K760" s="437"/>
    </row>
    <row r="761" spans="1:11" s="389" customFormat="1" x14ac:dyDescent="0.3">
      <c r="A761" s="492"/>
      <c r="B761" s="437"/>
      <c r="H761" s="457"/>
      <c r="I761" s="398"/>
      <c r="J761" s="437"/>
      <c r="K761" s="437"/>
    </row>
    <row r="762" spans="1:11" s="389" customFormat="1" x14ac:dyDescent="0.3">
      <c r="A762" s="492"/>
      <c r="B762" s="437"/>
      <c r="H762" s="457"/>
      <c r="I762" s="398"/>
      <c r="J762" s="437"/>
      <c r="K762" s="437"/>
    </row>
    <row r="763" spans="1:11" s="389" customFormat="1" x14ac:dyDescent="0.3">
      <c r="A763" s="492"/>
      <c r="B763" s="437"/>
      <c r="H763" s="457"/>
      <c r="I763" s="398"/>
      <c r="J763" s="437"/>
      <c r="K763" s="437"/>
    </row>
    <row r="764" spans="1:11" s="389" customFormat="1" x14ac:dyDescent="0.3">
      <c r="A764" s="492"/>
      <c r="B764" s="437"/>
      <c r="H764" s="457"/>
      <c r="I764" s="398"/>
      <c r="J764" s="437"/>
      <c r="K764" s="437"/>
    </row>
    <row r="765" spans="1:11" s="389" customFormat="1" x14ac:dyDescent="0.3">
      <c r="A765" s="492"/>
      <c r="B765" s="437"/>
      <c r="H765" s="457"/>
      <c r="I765" s="398"/>
      <c r="J765" s="437"/>
      <c r="K765" s="437"/>
    </row>
    <row r="766" spans="1:11" s="389" customFormat="1" x14ac:dyDescent="0.3">
      <c r="A766" s="492"/>
      <c r="B766" s="437"/>
      <c r="H766" s="457"/>
      <c r="I766" s="398"/>
      <c r="J766" s="437"/>
      <c r="K766" s="437"/>
    </row>
    <row r="767" spans="1:11" s="389" customFormat="1" x14ac:dyDescent="0.3">
      <c r="A767" s="492"/>
      <c r="B767" s="437"/>
      <c r="H767" s="457"/>
      <c r="I767" s="398"/>
      <c r="J767" s="437"/>
      <c r="K767" s="437"/>
    </row>
    <row r="768" spans="1:11" s="389" customFormat="1" x14ac:dyDescent="0.3">
      <c r="A768" s="492"/>
      <c r="B768" s="437"/>
      <c r="H768" s="457"/>
      <c r="I768" s="398"/>
      <c r="J768" s="437"/>
      <c r="K768" s="437"/>
    </row>
    <row r="769" spans="1:11" s="389" customFormat="1" x14ac:dyDescent="0.3">
      <c r="A769" s="492"/>
      <c r="B769" s="437"/>
      <c r="H769" s="457"/>
      <c r="I769" s="398"/>
      <c r="J769" s="437"/>
      <c r="K769" s="437"/>
    </row>
    <row r="770" spans="1:11" s="389" customFormat="1" x14ac:dyDescent="0.3">
      <c r="A770" s="492"/>
      <c r="B770" s="437"/>
      <c r="H770" s="457"/>
      <c r="I770" s="398"/>
      <c r="J770" s="437"/>
      <c r="K770" s="437"/>
    </row>
    <row r="771" spans="1:11" s="389" customFormat="1" x14ac:dyDescent="0.3">
      <c r="A771" s="492"/>
      <c r="B771" s="437"/>
      <c r="H771" s="457"/>
      <c r="I771" s="398"/>
      <c r="J771" s="437"/>
      <c r="K771" s="437"/>
    </row>
    <row r="772" spans="1:11" s="389" customFormat="1" x14ac:dyDescent="0.3">
      <c r="A772" s="492"/>
      <c r="B772" s="437"/>
      <c r="H772" s="457"/>
      <c r="I772" s="398"/>
      <c r="J772" s="437"/>
      <c r="K772" s="437"/>
    </row>
    <row r="773" spans="1:11" s="389" customFormat="1" x14ac:dyDescent="0.3">
      <c r="A773" s="492"/>
      <c r="B773" s="437"/>
      <c r="H773" s="457"/>
      <c r="I773" s="398"/>
      <c r="J773" s="437"/>
      <c r="K773" s="437"/>
    </row>
    <row r="774" spans="1:11" s="389" customFormat="1" x14ac:dyDescent="0.3">
      <c r="A774" s="492"/>
      <c r="B774" s="437"/>
      <c r="H774" s="457"/>
      <c r="I774" s="398"/>
      <c r="J774" s="437"/>
      <c r="K774" s="437"/>
    </row>
    <row r="775" spans="1:11" s="389" customFormat="1" x14ac:dyDescent="0.3">
      <c r="A775" s="492"/>
      <c r="B775" s="437"/>
      <c r="H775" s="457"/>
      <c r="I775" s="398"/>
      <c r="J775" s="437"/>
      <c r="K775" s="437"/>
    </row>
    <row r="776" spans="1:11" s="389" customFormat="1" x14ac:dyDescent="0.3">
      <c r="A776" s="492"/>
      <c r="B776" s="437"/>
      <c r="H776" s="457"/>
      <c r="I776" s="398"/>
      <c r="J776" s="437"/>
      <c r="K776" s="437"/>
    </row>
    <row r="777" spans="1:11" s="389" customFormat="1" x14ac:dyDescent="0.3">
      <c r="A777" s="492"/>
      <c r="B777" s="437"/>
      <c r="H777" s="457"/>
      <c r="I777" s="398"/>
      <c r="J777" s="437"/>
      <c r="K777" s="437"/>
    </row>
    <row r="778" spans="1:11" s="389" customFormat="1" x14ac:dyDescent="0.3">
      <c r="A778" s="492"/>
      <c r="B778" s="437"/>
      <c r="H778" s="457"/>
      <c r="I778" s="398"/>
      <c r="J778" s="437"/>
      <c r="K778" s="437"/>
    </row>
    <row r="779" spans="1:11" s="389" customFormat="1" x14ac:dyDescent="0.3">
      <c r="A779" s="492"/>
      <c r="B779" s="437"/>
      <c r="H779" s="457"/>
      <c r="I779" s="398"/>
      <c r="J779" s="437"/>
      <c r="K779" s="437"/>
    </row>
    <row r="780" spans="1:11" s="389" customFormat="1" x14ac:dyDescent="0.3">
      <c r="A780" s="492"/>
      <c r="B780" s="437"/>
      <c r="H780" s="457"/>
      <c r="I780" s="398"/>
      <c r="J780" s="437"/>
      <c r="K780" s="437"/>
    </row>
    <row r="781" spans="1:11" s="389" customFormat="1" x14ac:dyDescent="0.3">
      <c r="A781" s="492"/>
      <c r="B781" s="437"/>
      <c r="H781" s="457"/>
      <c r="I781" s="398"/>
      <c r="J781" s="437"/>
      <c r="K781" s="437"/>
    </row>
    <row r="782" spans="1:11" s="389" customFormat="1" x14ac:dyDescent="0.3">
      <c r="A782" s="492"/>
      <c r="B782" s="437"/>
      <c r="H782" s="457"/>
      <c r="I782" s="398"/>
      <c r="J782" s="437"/>
      <c r="K782" s="437"/>
    </row>
    <row r="783" spans="1:11" s="389" customFormat="1" x14ac:dyDescent="0.3">
      <c r="A783" s="492"/>
      <c r="B783" s="437"/>
      <c r="H783" s="457"/>
      <c r="I783" s="398"/>
      <c r="J783" s="437"/>
      <c r="K783" s="437"/>
    </row>
    <row r="784" spans="1:11" s="389" customFormat="1" x14ac:dyDescent="0.3">
      <c r="A784" s="492"/>
      <c r="B784" s="437"/>
      <c r="H784" s="457"/>
      <c r="I784" s="398"/>
      <c r="J784" s="437"/>
      <c r="K784" s="437"/>
    </row>
    <row r="785" spans="1:11" s="389" customFormat="1" x14ac:dyDescent="0.3">
      <c r="A785" s="492"/>
      <c r="B785" s="437"/>
      <c r="H785" s="457"/>
      <c r="I785" s="398"/>
      <c r="J785" s="437"/>
      <c r="K785" s="437"/>
    </row>
    <row r="786" spans="1:11" s="389" customFormat="1" x14ac:dyDescent="0.3">
      <c r="A786" s="492"/>
      <c r="B786" s="437"/>
      <c r="H786" s="457"/>
      <c r="I786" s="398"/>
      <c r="J786" s="437"/>
      <c r="K786" s="437"/>
    </row>
    <row r="787" spans="1:11" s="389" customFormat="1" x14ac:dyDescent="0.3">
      <c r="A787" s="492"/>
      <c r="B787" s="437"/>
      <c r="H787" s="457"/>
      <c r="I787" s="398"/>
      <c r="J787" s="437"/>
      <c r="K787" s="437"/>
    </row>
    <row r="788" spans="1:11" s="389" customFormat="1" x14ac:dyDescent="0.3">
      <c r="A788" s="492"/>
      <c r="B788" s="437"/>
      <c r="H788" s="457"/>
      <c r="I788" s="398"/>
      <c r="J788" s="437"/>
      <c r="K788" s="437"/>
    </row>
    <row r="789" spans="1:11" s="389" customFormat="1" x14ac:dyDescent="0.3">
      <c r="A789" s="492"/>
      <c r="B789" s="437"/>
      <c r="H789" s="457"/>
      <c r="I789" s="398"/>
      <c r="J789" s="437"/>
      <c r="K789" s="437"/>
    </row>
    <row r="790" spans="1:11" s="389" customFormat="1" x14ac:dyDescent="0.3">
      <c r="A790" s="492"/>
      <c r="B790" s="437"/>
      <c r="H790" s="457"/>
      <c r="I790" s="398"/>
      <c r="J790" s="437"/>
      <c r="K790" s="437"/>
    </row>
    <row r="791" spans="1:11" s="389" customFormat="1" x14ac:dyDescent="0.3">
      <c r="A791" s="492"/>
      <c r="B791" s="437"/>
      <c r="H791" s="457"/>
      <c r="I791" s="398"/>
      <c r="J791" s="437"/>
      <c r="K791" s="437"/>
    </row>
    <row r="792" spans="1:11" s="389" customFormat="1" x14ac:dyDescent="0.3">
      <c r="A792" s="492"/>
      <c r="B792" s="437"/>
      <c r="H792" s="457"/>
      <c r="I792" s="398"/>
      <c r="J792" s="437"/>
      <c r="K792" s="437"/>
    </row>
    <row r="793" spans="1:11" s="389" customFormat="1" x14ac:dyDescent="0.3">
      <c r="A793" s="492"/>
      <c r="B793" s="437"/>
      <c r="H793" s="457"/>
      <c r="I793" s="398"/>
      <c r="J793" s="437"/>
      <c r="K793" s="437"/>
    </row>
    <row r="794" spans="1:11" s="389" customFormat="1" x14ac:dyDescent="0.3">
      <c r="A794" s="492"/>
      <c r="B794" s="437"/>
      <c r="H794" s="457"/>
      <c r="I794" s="398"/>
      <c r="J794" s="437"/>
      <c r="K794" s="437"/>
    </row>
    <row r="795" spans="1:11" s="389" customFormat="1" x14ac:dyDescent="0.3">
      <c r="A795" s="492"/>
      <c r="B795" s="437"/>
      <c r="H795" s="457"/>
      <c r="I795" s="398"/>
      <c r="J795" s="437"/>
      <c r="K795" s="437"/>
    </row>
    <row r="796" spans="1:11" s="389" customFormat="1" x14ac:dyDescent="0.3">
      <c r="A796" s="492"/>
      <c r="B796" s="437"/>
      <c r="H796" s="457"/>
      <c r="I796" s="398"/>
      <c r="J796" s="437"/>
      <c r="K796" s="437"/>
    </row>
    <row r="797" spans="1:11" s="389" customFormat="1" x14ac:dyDescent="0.3">
      <c r="A797" s="492"/>
      <c r="B797" s="437"/>
      <c r="H797" s="457"/>
      <c r="I797" s="398"/>
      <c r="J797" s="437"/>
      <c r="K797" s="437"/>
    </row>
    <row r="798" spans="1:11" s="389" customFormat="1" x14ac:dyDescent="0.3">
      <c r="A798" s="492"/>
      <c r="B798" s="437"/>
      <c r="H798" s="457"/>
      <c r="I798" s="398"/>
      <c r="J798" s="437"/>
      <c r="K798" s="437"/>
    </row>
    <row r="799" spans="1:11" s="389" customFormat="1" x14ac:dyDescent="0.3">
      <c r="A799" s="492"/>
      <c r="B799" s="437"/>
      <c r="H799" s="457"/>
      <c r="I799" s="398"/>
      <c r="J799" s="437"/>
      <c r="K799" s="437"/>
    </row>
    <row r="800" spans="1:11" s="389" customFormat="1" x14ac:dyDescent="0.3">
      <c r="A800" s="492"/>
      <c r="B800" s="437"/>
      <c r="H800" s="457"/>
      <c r="I800" s="398"/>
      <c r="J800" s="437"/>
      <c r="K800" s="437"/>
    </row>
    <row r="801" spans="1:11" s="389" customFormat="1" x14ac:dyDescent="0.3">
      <c r="A801" s="492"/>
      <c r="B801" s="437"/>
      <c r="H801" s="457"/>
      <c r="I801" s="398"/>
      <c r="J801" s="437"/>
      <c r="K801" s="437"/>
    </row>
    <row r="802" spans="1:11" s="389" customFormat="1" x14ac:dyDescent="0.3">
      <c r="A802" s="492"/>
      <c r="B802" s="437"/>
      <c r="H802" s="457"/>
      <c r="I802" s="398"/>
      <c r="J802" s="437"/>
      <c r="K802" s="437"/>
    </row>
    <row r="803" spans="1:11" s="389" customFormat="1" x14ac:dyDescent="0.3">
      <c r="A803" s="492"/>
      <c r="B803" s="437"/>
      <c r="H803" s="457"/>
      <c r="I803" s="398"/>
      <c r="J803" s="437"/>
      <c r="K803" s="437"/>
    </row>
    <row r="804" spans="1:11" s="389" customFormat="1" x14ac:dyDescent="0.3">
      <c r="A804" s="492"/>
      <c r="B804" s="437"/>
      <c r="H804" s="457"/>
      <c r="I804" s="398"/>
      <c r="J804" s="437"/>
      <c r="K804" s="437"/>
    </row>
    <row r="805" spans="1:11" s="389" customFormat="1" x14ac:dyDescent="0.3">
      <c r="A805" s="492"/>
      <c r="B805" s="437"/>
      <c r="H805" s="457"/>
      <c r="I805" s="398"/>
      <c r="J805" s="437"/>
      <c r="K805" s="437"/>
    </row>
    <row r="806" spans="1:11" s="389" customFormat="1" x14ac:dyDescent="0.3">
      <c r="A806" s="492"/>
      <c r="B806" s="437"/>
      <c r="H806" s="457"/>
      <c r="I806" s="398"/>
      <c r="J806" s="437"/>
      <c r="K806" s="437"/>
    </row>
    <row r="807" spans="1:11" s="389" customFormat="1" x14ac:dyDescent="0.3">
      <c r="A807" s="492"/>
      <c r="B807" s="437"/>
      <c r="H807" s="457"/>
      <c r="I807" s="398"/>
      <c r="J807" s="437"/>
      <c r="K807" s="437"/>
    </row>
    <row r="808" spans="1:11" s="389" customFormat="1" x14ac:dyDescent="0.3">
      <c r="A808" s="492"/>
      <c r="B808" s="437"/>
      <c r="H808" s="457"/>
      <c r="I808" s="398"/>
      <c r="J808" s="437"/>
      <c r="K808" s="437"/>
    </row>
    <row r="809" spans="1:11" s="389" customFormat="1" x14ac:dyDescent="0.3">
      <c r="A809" s="492"/>
      <c r="B809" s="437"/>
      <c r="H809" s="457"/>
      <c r="I809" s="398"/>
      <c r="J809" s="437"/>
      <c r="K809" s="437"/>
    </row>
    <row r="810" spans="1:11" s="389" customFormat="1" x14ac:dyDescent="0.3">
      <c r="A810" s="492"/>
      <c r="B810" s="437"/>
      <c r="H810" s="457"/>
      <c r="I810" s="398"/>
      <c r="J810" s="437"/>
      <c r="K810" s="437"/>
    </row>
    <row r="811" spans="1:11" s="389" customFormat="1" x14ac:dyDescent="0.3">
      <c r="A811" s="492"/>
      <c r="B811" s="437"/>
      <c r="H811" s="457"/>
      <c r="I811" s="398"/>
      <c r="J811" s="437"/>
      <c r="K811" s="437"/>
    </row>
    <row r="812" spans="1:11" s="389" customFormat="1" x14ac:dyDescent="0.3">
      <c r="A812" s="492"/>
      <c r="B812" s="437"/>
      <c r="H812" s="457"/>
      <c r="I812" s="398"/>
      <c r="J812" s="437"/>
      <c r="K812" s="437"/>
    </row>
    <row r="813" spans="1:11" s="389" customFormat="1" x14ac:dyDescent="0.3">
      <c r="A813" s="492"/>
      <c r="B813" s="437"/>
      <c r="H813" s="457"/>
      <c r="I813" s="398"/>
      <c r="J813" s="437"/>
      <c r="K813" s="437"/>
    </row>
    <row r="814" spans="1:11" s="389" customFormat="1" x14ac:dyDescent="0.3">
      <c r="A814" s="492"/>
      <c r="B814" s="437"/>
      <c r="H814" s="457"/>
      <c r="I814" s="398"/>
      <c r="J814" s="437"/>
      <c r="K814" s="437"/>
    </row>
    <row r="815" spans="1:11" s="389" customFormat="1" x14ac:dyDescent="0.3">
      <c r="A815" s="492"/>
      <c r="B815" s="437"/>
      <c r="H815" s="457"/>
      <c r="I815" s="398"/>
      <c r="J815" s="437"/>
      <c r="K815" s="437"/>
    </row>
    <row r="816" spans="1:11" s="389" customFormat="1" x14ac:dyDescent="0.3">
      <c r="A816" s="492"/>
      <c r="B816" s="437"/>
      <c r="H816" s="457"/>
      <c r="I816" s="398"/>
      <c r="J816" s="437"/>
      <c r="K816" s="437"/>
    </row>
    <row r="817" spans="1:11" s="389" customFormat="1" x14ac:dyDescent="0.3">
      <c r="A817" s="492"/>
      <c r="B817" s="437"/>
      <c r="H817" s="457"/>
      <c r="I817" s="398"/>
      <c r="J817" s="437"/>
      <c r="K817" s="437"/>
    </row>
    <row r="818" spans="1:11" s="389" customFormat="1" x14ac:dyDescent="0.3">
      <c r="A818" s="492"/>
      <c r="B818" s="437"/>
      <c r="H818" s="457"/>
      <c r="I818" s="398"/>
      <c r="J818" s="437"/>
      <c r="K818" s="437"/>
    </row>
    <row r="819" spans="1:11" s="389" customFormat="1" x14ac:dyDescent="0.3">
      <c r="A819" s="492"/>
      <c r="B819" s="437"/>
      <c r="H819" s="457"/>
      <c r="I819" s="398"/>
      <c r="J819" s="437"/>
      <c r="K819" s="437"/>
    </row>
    <row r="820" spans="1:11" s="389" customFormat="1" x14ac:dyDescent="0.3">
      <c r="A820" s="492"/>
      <c r="B820" s="437"/>
      <c r="H820" s="457"/>
      <c r="I820" s="398"/>
      <c r="J820" s="437"/>
      <c r="K820" s="437"/>
    </row>
    <row r="821" spans="1:11" s="389" customFormat="1" x14ac:dyDescent="0.3">
      <c r="A821" s="492"/>
      <c r="B821" s="437"/>
      <c r="H821" s="457"/>
      <c r="I821" s="398"/>
      <c r="J821" s="437"/>
      <c r="K821" s="437"/>
    </row>
    <row r="822" spans="1:11" s="389" customFormat="1" x14ac:dyDescent="0.3">
      <c r="A822" s="492"/>
      <c r="B822" s="437"/>
      <c r="H822" s="457"/>
      <c r="I822" s="398"/>
      <c r="J822" s="437"/>
      <c r="K822" s="437"/>
    </row>
    <row r="823" spans="1:11" s="389" customFormat="1" x14ac:dyDescent="0.3">
      <c r="A823" s="492"/>
      <c r="B823" s="437"/>
      <c r="H823" s="457"/>
      <c r="I823" s="398"/>
      <c r="J823" s="437"/>
      <c r="K823" s="437"/>
    </row>
    <row r="824" spans="1:11" s="389" customFormat="1" x14ac:dyDescent="0.3">
      <c r="A824" s="492"/>
      <c r="B824" s="437"/>
      <c r="H824" s="457"/>
      <c r="I824" s="398"/>
      <c r="J824" s="437"/>
      <c r="K824" s="437"/>
    </row>
    <row r="825" spans="1:11" s="389" customFormat="1" x14ac:dyDescent="0.3">
      <c r="A825" s="492"/>
      <c r="B825" s="437"/>
      <c r="H825" s="457"/>
      <c r="I825" s="398"/>
      <c r="J825" s="437"/>
      <c r="K825" s="437"/>
    </row>
    <row r="826" spans="1:11" s="389" customFormat="1" x14ac:dyDescent="0.3">
      <c r="A826" s="492"/>
      <c r="B826" s="437"/>
      <c r="H826" s="457"/>
      <c r="I826" s="398"/>
      <c r="J826" s="437"/>
      <c r="K826" s="437"/>
    </row>
    <row r="827" spans="1:11" s="389" customFormat="1" x14ac:dyDescent="0.3">
      <c r="A827" s="492"/>
      <c r="B827" s="437"/>
      <c r="H827" s="457"/>
      <c r="I827" s="398"/>
      <c r="J827" s="437"/>
      <c r="K827" s="437"/>
    </row>
    <row r="828" spans="1:11" s="389" customFormat="1" x14ac:dyDescent="0.3">
      <c r="A828" s="492"/>
      <c r="B828" s="437"/>
      <c r="H828" s="457"/>
      <c r="I828" s="398"/>
      <c r="J828" s="437"/>
      <c r="K828" s="437"/>
    </row>
    <row r="829" spans="1:11" s="389" customFormat="1" x14ac:dyDescent="0.3">
      <c r="A829" s="492"/>
      <c r="B829" s="437"/>
      <c r="H829" s="457"/>
      <c r="I829" s="398"/>
      <c r="J829" s="437"/>
      <c r="K829" s="437"/>
    </row>
    <row r="830" spans="1:11" s="389" customFormat="1" x14ac:dyDescent="0.3">
      <c r="A830" s="492"/>
      <c r="B830" s="437"/>
      <c r="H830" s="457"/>
      <c r="I830" s="398"/>
      <c r="J830" s="437"/>
      <c r="K830" s="437"/>
    </row>
    <row r="831" spans="1:11" s="389" customFormat="1" x14ac:dyDescent="0.3">
      <c r="A831" s="492"/>
      <c r="B831" s="437"/>
      <c r="H831" s="457"/>
      <c r="I831" s="398"/>
      <c r="J831" s="437"/>
      <c r="K831" s="437"/>
    </row>
    <row r="832" spans="1:11" s="389" customFormat="1" x14ac:dyDescent="0.3">
      <c r="A832" s="492"/>
      <c r="B832" s="437"/>
      <c r="H832" s="457"/>
      <c r="I832" s="398"/>
      <c r="J832" s="437"/>
      <c r="K832" s="437"/>
    </row>
    <row r="833" spans="1:11" s="389" customFormat="1" x14ac:dyDescent="0.3">
      <c r="A833" s="492"/>
      <c r="B833" s="437"/>
      <c r="H833" s="457"/>
      <c r="I833" s="398"/>
      <c r="J833" s="437"/>
      <c r="K833" s="437"/>
    </row>
    <row r="834" spans="1:11" s="389" customFormat="1" x14ac:dyDescent="0.3">
      <c r="A834" s="492"/>
      <c r="B834" s="437"/>
      <c r="H834" s="457"/>
      <c r="I834" s="398"/>
      <c r="J834" s="437"/>
      <c r="K834" s="437"/>
    </row>
    <row r="835" spans="1:11" s="389" customFormat="1" x14ac:dyDescent="0.3">
      <c r="A835" s="492"/>
      <c r="B835" s="437"/>
      <c r="H835" s="457"/>
      <c r="I835" s="398"/>
      <c r="J835" s="437"/>
      <c r="K835" s="437"/>
    </row>
    <row r="836" spans="1:11" s="389" customFormat="1" x14ac:dyDescent="0.3">
      <c r="A836" s="492"/>
      <c r="B836" s="437"/>
      <c r="H836" s="457"/>
      <c r="I836" s="398"/>
      <c r="J836" s="437"/>
      <c r="K836" s="437"/>
    </row>
    <row r="837" spans="1:11" s="389" customFormat="1" x14ac:dyDescent="0.3">
      <c r="A837" s="492"/>
      <c r="B837" s="437"/>
      <c r="H837" s="457"/>
      <c r="I837" s="398"/>
      <c r="J837" s="437"/>
      <c r="K837" s="437"/>
    </row>
    <row r="838" spans="1:11" s="389" customFormat="1" x14ac:dyDescent="0.3">
      <c r="A838" s="492"/>
      <c r="B838" s="437"/>
      <c r="H838" s="457"/>
      <c r="I838" s="398"/>
      <c r="J838" s="437"/>
      <c r="K838" s="437"/>
    </row>
    <row r="839" spans="1:11" s="389" customFormat="1" x14ac:dyDescent="0.3">
      <c r="A839" s="492"/>
      <c r="B839" s="437"/>
      <c r="H839" s="457"/>
      <c r="I839" s="398"/>
      <c r="J839" s="437"/>
      <c r="K839" s="437"/>
    </row>
    <row r="840" spans="1:11" s="389" customFormat="1" x14ac:dyDescent="0.3">
      <c r="A840" s="492"/>
      <c r="B840" s="437"/>
      <c r="H840" s="457"/>
      <c r="I840" s="398"/>
      <c r="J840" s="437"/>
      <c r="K840" s="437"/>
    </row>
    <row r="841" spans="1:11" s="389" customFormat="1" x14ac:dyDescent="0.3">
      <c r="A841" s="492"/>
      <c r="B841" s="437"/>
      <c r="H841" s="457"/>
      <c r="I841" s="398"/>
      <c r="J841" s="437"/>
      <c r="K841" s="437"/>
    </row>
    <row r="842" spans="1:11" s="389" customFormat="1" x14ac:dyDescent="0.3">
      <c r="A842" s="492"/>
      <c r="B842" s="437"/>
      <c r="H842" s="457"/>
      <c r="I842" s="398"/>
      <c r="J842" s="437"/>
      <c r="K842" s="437"/>
    </row>
    <row r="843" spans="1:11" s="389" customFormat="1" x14ac:dyDescent="0.3">
      <c r="A843" s="492"/>
      <c r="B843" s="437"/>
      <c r="H843" s="457"/>
      <c r="I843" s="398"/>
      <c r="J843" s="437"/>
      <c r="K843" s="437"/>
    </row>
    <row r="844" spans="1:11" s="389" customFormat="1" x14ac:dyDescent="0.3">
      <c r="A844" s="492"/>
      <c r="B844" s="437"/>
      <c r="H844" s="457"/>
      <c r="I844" s="398"/>
      <c r="J844" s="437"/>
      <c r="K844" s="437"/>
    </row>
    <row r="845" spans="1:11" s="389" customFormat="1" x14ac:dyDescent="0.3">
      <c r="A845" s="492"/>
      <c r="B845" s="437"/>
      <c r="H845" s="457"/>
      <c r="I845" s="398"/>
      <c r="J845" s="437"/>
      <c r="K845" s="437"/>
    </row>
    <row r="846" spans="1:11" s="389" customFormat="1" x14ac:dyDescent="0.3">
      <c r="A846" s="492"/>
      <c r="B846" s="437"/>
      <c r="H846" s="457"/>
      <c r="I846" s="398"/>
      <c r="J846" s="437"/>
      <c r="K846" s="437"/>
    </row>
    <row r="847" spans="1:11" s="389" customFormat="1" x14ac:dyDescent="0.3">
      <c r="A847" s="492"/>
      <c r="B847" s="437"/>
      <c r="H847" s="457"/>
      <c r="I847" s="398"/>
      <c r="J847" s="437"/>
      <c r="K847" s="437"/>
    </row>
    <row r="848" spans="1:11" s="389" customFormat="1" x14ac:dyDescent="0.3">
      <c r="A848" s="492"/>
      <c r="B848" s="437"/>
      <c r="H848" s="457"/>
      <c r="I848" s="398"/>
      <c r="J848" s="437"/>
      <c r="K848" s="437"/>
    </row>
    <row r="849" spans="1:11" s="389" customFormat="1" x14ac:dyDescent="0.3">
      <c r="A849" s="492"/>
      <c r="B849" s="437"/>
      <c r="H849" s="457"/>
      <c r="I849" s="398"/>
      <c r="J849" s="437"/>
      <c r="K849" s="437"/>
    </row>
    <row r="850" spans="1:11" s="389" customFormat="1" x14ac:dyDescent="0.3">
      <c r="A850" s="492"/>
      <c r="B850" s="437"/>
      <c r="H850" s="457"/>
      <c r="I850" s="398"/>
      <c r="J850" s="437"/>
      <c r="K850" s="437"/>
    </row>
    <row r="851" spans="1:11" s="389" customFormat="1" x14ac:dyDescent="0.3">
      <c r="A851" s="492"/>
      <c r="B851" s="437"/>
      <c r="H851" s="457"/>
      <c r="I851" s="398"/>
      <c r="J851" s="437"/>
      <c r="K851" s="437"/>
    </row>
    <row r="852" spans="1:11" s="389" customFormat="1" x14ac:dyDescent="0.3">
      <c r="A852" s="492"/>
      <c r="B852" s="437"/>
      <c r="H852" s="457"/>
      <c r="I852" s="398"/>
      <c r="J852" s="437"/>
      <c r="K852" s="437"/>
    </row>
    <row r="853" spans="1:11" s="389" customFormat="1" x14ac:dyDescent="0.3">
      <c r="A853" s="492"/>
      <c r="B853" s="437"/>
      <c r="H853" s="457"/>
      <c r="I853" s="398"/>
      <c r="J853" s="437"/>
      <c r="K853" s="437"/>
    </row>
    <row r="854" spans="1:11" s="389" customFormat="1" x14ac:dyDescent="0.3">
      <c r="A854" s="492"/>
      <c r="B854" s="437"/>
      <c r="H854" s="457"/>
      <c r="I854" s="398"/>
      <c r="J854" s="437"/>
      <c r="K854" s="437"/>
    </row>
    <row r="855" spans="1:11" s="389" customFormat="1" x14ac:dyDescent="0.3">
      <c r="A855" s="492"/>
      <c r="B855" s="437"/>
      <c r="H855" s="457"/>
      <c r="I855" s="398"/>
      <c r="J855" s="437"/>
      <c r="K855" s="437"/>
    </row>
    <row r="856" spans="1:11" s="389" customFormat="1" x14ac:dyDescent="0.3">
      <c r="A856" s="492"/>
      <c r="B856" s="437"/>
      <c r="H856" s="457"/>
      <c r="I856" s="398"/>
      <c r="J856" s="437"/>
      <c r="K856" s="437"/>
    </row>
    <row r="857" spans="1:11" s="389" customFormat="1" x14ac:dyDescent="0.3">
      <c r="A857" s="492"/>
      <c r="B857" s="437"/>
      <c r="H857" s="457"/>
      <c r="I857" s="398"/>
      <c r="J857" s="437"/>
      <c r="K857" s="437"/>
    </row>
    <row r="858" spans="1:11" s="389" customFormat="1" x14ac:dyDescent="0.3">
      <c r="A858" s="492"/>
      <c r="B858" s="437"/>
      <c r="H858" s="457"/>
      <c r="I858" s="398"/>
      <c r="J858" s="437"/>
      <c r="K858" s="437"/>
    </row>
    <row r="859" spans="1:11" s="389" customFormat="1" x14ac:dyDescent="0.3">
      <c r="A859" s="492"/>
      <c r="B859" s="437"/>
      <c r="H859" s="457"/>
      <c r="I859" s="398"/>
      <c r="J859" s="437"/>
      <c r="K859" s="437"/>
    </row>
    <row r="860" spans="1:11" s="389" customFormat="1" x14ac:dyDescent="0.3">
      <c r="A860" s="492"/>
      <c r="B860" s="437"/>
      <c r="H860" s="457"/>
      <c r="I860" s="398"/>
      <c r="J860" s="437"/>
      <c r="K860" s="437"/>
    </row>
    <row r="861" spans="1:11" s="389" customFormat="1" x14ac:dyDescent="0.3">
      <c r="A861" s="492"/>
      <c r="B861" s="437"/>
      <c r="H861" s="457"/>
      <c r="I861" s="398"/>
      <c r="J861" s="437"/>
      <c r="K861" s="437"/>
    </row>
    <row r="862" spans="1:11" s="389" customFormat="1" x14ac:dyDescent="0.3">
      <c r="A862" s="492"/>
      <c r="B862" s="437"/>
      <c r="H862" s="457"/>
      <c r="I862" s="398"/>
      <c r="J862" s="437"/>
      <c r="K862" s="437"/>
    </row>
    <row r="863" spans="1:11" s="389" customFormat="1" x14ac:dyDescent="0.3">
      <c r="A863" s="492"/>
      <c r="B863" s="437"/>
      <c r="H863" s="457"/>
      <c r="I863" s="398"/>
      <c r="J863" s="437"/>
      <c r="K863" s="437"/>
    </row>
    <row r="864" spans="1:11" s="389" customFormat="1" x14ac:dyDescent="0.3">
      <c r="A864" s="492"/>
      <c r="B864" s="437"/>
      <c r="H864" s="457"/>
      <c r="I864" s="398"/>
      <c r="J864" s="437"/>
      <c r="K864" s="437"/>
    </row>
    <row r="865" spans="1:11" s="389" customFormat="1" x14ac:dyDescent="0.3">
      <c r="A865" s="492"/>
      <c r="B865" s="437"/>
      <c r="H865" s="457"/>
      <c r="I865" s="398"/>
      <c r="J865" s="437"/>
      <c r="K865" s="437"/>
    </row>
    <row r="866" spans="1:11" s="389" customFormat="1" x14ac:dyDescent="0.3">
      <c r="A866" s="492"/>
      <c r="B866" s="437"/>
      <c r="H866" s="457"/>
      <c r="I866" s="398"/>
      <c r="J866" s="437"/>
      <c r="K866" s="437"/>
    </row>
    <row r="867" spans="1:11" s="389" customFormat="1" x14ac:dyDescent="0.3">
      <c r="A867" s="492"/>
      <c r="B867" s="437"/>
      <c r="H867" s="457"/>
      <c r="I867" s="398"/>
      <c r="J867" s="437"/>
      <c r="K867" s="437"/>
    </row>
    <row r="868" spans="1:11" s="389" customFormat="1" x14ac:dyDescent="0.3">
      <c r="A868" s="492"/>
      <c r="B868" s="437"/>
      <c r="H868" s="457"/>
      <c r="I868" s="398"/>
      <c r="J868" s="437"/>
      <c r="K868" s="437"/>
    </row>
    <row r="869" spans="1:11" s="389" customFormat="1" x14ac:dyDescent="0.3">
      <c r="A869" s="492"/>
      <c r="B869" s="437"/>
      <c r="H869" s="457"/>
      <c r="I869" s="398"/>
      <c r="J869" s="437"/>
      <c r="K869" s="437"/>
    </row>
    <row r="870" spans="1:11" s="389" customFormat="1" x14ac:dyDescent="0.3">
      <c r="A870" s="492"/>
      <c r="B870" s="437"/>
      <c r="H870" s="457"/>
      <c r="I870" s="398"/>
      <c r="J870" s="437"/>
      <c r="K870" s="437"/>
    </row>
    <row r="871" spans="1:11" s="389" customFormat="1" x14ac:dyDescent="0.3">
      <c r="A871" s="492"/>
      <c r="B871" s="437"/>
      <c r="H871" s="457"/>
      <c r="I871" s="398"/>
      <c r="J871" s="437"/>
      <c r="K871" s="437"/>
    </row>
    <row r="872" spans="1:11" s="389" customFormat="1" x14ac:dyDescent="0.3">
      <c r="A872" s="492"/>
      <c r="B872" s="437"/>
      <c r="H872" s="457"/>
      <c r="I872" s="398"/>
      <c r="J872" s="437"/>
      <c r="K872" s="437"/>
    </row>
    <row r="873" spans="1:11" s="389" customFormat="1" x14ac:dyDescent="0.3">
      <c r="A873" s="492"/>
      <c r="B873" s="437"/>
      <c r="H873" s="457"/>
      <c r="I873" s="398"/>
      <c r="J873" s="437"/>
      <c r="K873" s="437"/>
    </row>
    <row r="874" spans="1:11" s="389" customFormat="1" x14ac:dyDescent="0.3">
      <c r="A874" s="492"/>
      <c r="B874" s="437"/>
      <c r="H874" s="457"/>
      <c r="I874" s="398"/>
      <c r="J874" s="437"/>
      <c r="K874" s="437"/>
    </row>
    <row r="875" spans="1:11" s="389" customFormat="1" x14ac:dyDescent="0.3">
      <c r="A875" s="492"/>
      <c r="B875" s="437"/>
      <c r="H875" s="457"/>
      <c r="I875" s="398"/>
      <c r="J875" s="437"/>
      <c r="K875" s="437"/>
    </row>
    <row r="876" spans="1:11" s="389" customFormat="1" x14ac:dyDescent="0.3">
      <c r="A876" s="492"/>
      <c r="B876" s="437"/>
      <c r="H876" s="457"/>
      <c r="I876" s="398"/>
      <c r="J876" s="437"/>
      <c r="K876" s="437"/>
    </row>
    <row r="877" spans="1:11" s="389" customFormat="1" x14ac:dyDescent="0.3">
      <c r="A877" s="492"/>
      <c r="B877" s="437"/>
      <c r="H877" s="457"/>
      <c r="I877" s="398"/>
      <c r="J877" s="437"/>
      <c r="K877" s="437"/>
    </row>
    <row r="878" spans="1:11" s="389" customFormat="1" x14ac:dyDescent="0.3">
      <c r="A878" s="492"/>
      <c r="B878" s="437"/>
      <c r="H878" s="457"/>
      <c r="I878" s="398"/>
      <c r="J878" s="437"/>
      <c r="K878" s="437"/>
    </row>
    <row r="879" spans="1:11" s="389" customFormat="1" x14ac:dyDescent="0.3">
      <c r="A879" s="492"/>
      <c r="B879" s="437"/>
      <c r="H879" s="457"/>
      <c r="I879" s="398"/>
      <c r="J879" s="437"/>
      <c r="K879" s="437"/>
    </row>
    <row r="880" spans="1:11" s="389" customFormat="1" x14ac:dyDescent="0.3">
      <c r="A880" s="492"/>
      <c r="B880" s="437"/>
      <c r="H880" s="457"/>
      <c r="I880" s="398"/>
      <c r="J880" s="437"/>
      <c r="K880" s="437"/>
    </row>
    <row r="881" spans="1:11" s="389" customFormat="1" x14ac:dyDescent="0.3">
      <c r="A881" s="492"/>
      <c r="B881" s="437"/>
      <c r="H881" s="457"/>
      <c r="I881" s="398"/>
      <c r="J881" s="437"/>
      <c r="K881" s="437"/>
    </row>
    <row r="882" spans="1:11" s="389" customFormat="1" x14ac:dyDescent="0.3">
      <c r="A882" s="492"/>
      <c r="B882" s="437"/>
      <c r="H882" s="457"/>
      <c r="I882" s="398"/>
      <c r="J882" s="437"/>
      <c r="K882" s="437"/>
    </row>
    <row r="883" spans="1:11" s="389" customFormat="1" x14ac:dyDescent="0.3">
      <c r="A883" s="492"/>
      <c r="B883" s="437"/>
      <c r="H883" s="457"/>
      <c r="I883" s="398"/>
      <c r="J883" s="437"/>
      <c r="K883" s="437"/>
    </row>
    <row r="884" spans="1:11" s="389" customFormat="1" x14ac:dyDescent="0.3">
      <c r="A884" s="492"/>
      <c r="B884" s="437"/>
      <c r="H884" s="457"/>
      <c r="I884" s="398"/>
      <c r="J884" s="437"/>
      <c r="K884" s="437"/>
    </row>
    <row r="885" spans="1:11" s="389" customFormat="1" x14ac:dyDescent="0.3">
      <c r="A885" s="492"/>
      <c r="B885" s="437"/>
      <c r="H885" s="457"/>
      <c r="I885" s="398"/>
      <c r="J885" s="437"/>
      <c r="K885" s="437"/>
    </row>
    <row r="886" spans="1:11" s="389" customFormat="1" x14ac:dyDescent="0.3">
      <c r="A886" s="492"/>
      <c r="B886" s="437"/>
      <c r="H886" s="457"/>
      <c r="I886" s="398"/>
      <c r="J886" s="437"/>
      <c r="K886" s="437"/>
    </row>
    <row r="887" spans="1:11" s="389" customFormat="1" x14ac:dyDescent="0.3">
      <c r="A887" s="492"/>
      <c r="B887" s="437"/>
      <c r="H887" s="457"/>
      <c r="I887" s="398"/>
      <c r="J887" s="437"/>
      <c r="K887" s="437"/>
    </row>
    <row r="888" spans="1:11" s="389" customFormat="1" x14ac:dyDescent="0.3">
      <c r="A888" s="492"/>
      <c r="B888" s="437"/>
      <c r="H888" s="457"/>
      <c r="I888" s="398"/>
      <c r="J888" s="437"/>
      <c r="K888" s="437"/>
    </row>
    <row r="889" spans="1:11" s="389" customFormat="1" x14ac:dyDescent="0.3">
      <c r="A889" s="492"/>
      <c r="B889" s="437"/>
      <c r="H889" s="457"/>
      <c r="I889" s="398"/>
      <c r="J889" s="437"/>
      <c r="K889" s="437"/>
    </row>
    <row r="890" spans="1:11" s="389" customFormat="1" x14ac:dyDescent="0.3">
      <c r="A890" s="492"/>
      <c r="B890" s="437"/>
      <c r="H890" s="457"/>
      <c r="I890" s="398"/>
      <c r="J890" s="437"/>
      <c r="K890" s="437"/>
    </row>
    <row r="891" spans="1:11" s="389" customFormat="1" x14ac:dyDescent="0.3">
      <c r="A891" s="492"/>
      <c r="B891" s="437"/>
      <c r="H891" s="457"/>
      <c r="I891" s="398"/>
      <c r="J891" s="437"/>
      <c r="K891" s="437"/>
    </row>
    <row r="892" spans="1:11" s="389" customFormat="1" x14ac:dyDescent="0.3">
      <c r="A892" s="492"/>
      <c r="B892" s="437"/>
      <c r="H892" s="457"/>
      <c r="I892" s="398"/>
      <c r="J892" s="437"/>
      <c r="K892" s="437"/>
    </row>
    <row r="893" spans="1:11" s="389" customFormat="1" x14ac:dyDescent="0.3">
      <c r="A893" s="492"/>
      <c r="B893" s="437"/>
      <c r="H893" s="457"/>
      <c r="I893" s="398"/>
      <c r="J893" s="437"/>
      <c r="K893" s="437"/>
    </row>
    <row r="894" spans="1:11" s="389" customFormat="1" x14ac:dyDescent="0.3">
      <c r="A894" s="492"/>
      <c r="B894" s="437"/>
      <c r="H894" s="457"/>
      <c r="I894" s="398"/>
      <c r="J894" s="437"/>
      <c r="K894" s="437"/>
    </row>
    <row r="895" spans="1:11" s="389" customFormat="1" x14ac:dyDescent="0.3">
      <c r="A895" s="492"/>
      <c r="B895" s="437"/>
      <c r="H895" s="457"/>
      <c r="I895" s="398"/>
      <c r="J895" s="437"/>
      <c r="K895" s="437"/>
    </row>
    <row r="896" spans="1:11" s="389" customFormat="1" x14ac:dyDescent="0.3">
      <c r="A896" s="492"/>
      <c r="B896" s="437"/>
      <c r="H896" s="457"/>
      <c r="I896" s="398"/>
      <c r="J896" s="437"/>
      <c r="K896" s="437"/>
    </row>
    <row r="897" spans="1:11" s="389" customFormat="1" x14ac:dyDescent="0.3">
      <c r="A897" s="492"/>
      <c r="B897" s="437"/>
      <c r="H897" s="457"/>
      <c r="I897" s="398"/>
      <c r="J897" s="437"/>
      <c r="K897" s="437"/>
    </row>
    <row r="898" spans="1:11" s="389" customFormat="1" x14ac:dyDescent="0.3">
      <c r="A898" s="492"/>
      <c r="B898" s="437"/>
      <c r="H898" s="457"/>
      <c r="I898" s="398"/>
      <c r="J898" s="437"/>
      <c r="K898" s="437"/>
    </row>
    <row r="899" spans="1:11" s="389" customFormat="1" x14ac:dyDescent="0.3">
      <c r="A899" s="492"/>
      <c r="B899" s="437"/>
      <c r="H899" s="457"/>
      <c r="I899" s="398"/>
      <c r="J899" s="437"/>
      <c r="K899" s="437"/>
    </row>
    <row r="900" spans="1:11" s="389" customFormat="1" x14ac:dyDescent="0.3">
      <c r="A900" s="492"/>
      <c r="B900" s="437"/>
      <c r="H900" s="457"/>
      <c r="I900" s="398"/>
      <c r="J900" s="437"/>
      <c r="K900" s="437"/>
    </row>
    <row r="901" spans="1:11" s="389" customFormat="1" x14ac:dyDescent="0.3">
      <c r="A901" s="492"/>
      <c r="B901" s="437"/>
      <c r="H901" s="457"/>
      <c r="I901" s="398"/>
      <c r="J901" s="437"/>
      <c r="K901" s="437"/>
    </row>
    <row r="902" spans="1:11" s="389" customFormat="1" x14ac:dyDescent="0.3">
      <c r="A902" s="492"/>
      <c r="B902" s="437"/>
      <c r="H902" s="457"/>
      <c r="I902" s="398"/>
      <c r="J902" s="437"/>
      <c r="K902" s="437"/>
    </row>
    <row r="903" spans="1:11" s="389" customFormat="1" x14ac:dyDescent="0.3">
      <c r="A903" s="492"/>
      <c r="B903" s="437"/>
      <c r="H903" s="457"/>
      <c r="I903" s="398"/>
      <c r="J903" s="437"/>
      <c r="K903" s="437"/>
    </row>
    <row r="904" spans="1:11" s="389" customFormat="1" x14ac:dyDescent="0.3">
      <c r="A904" s="492"/>
      <c r="B904" s="437"/>
      <c r="H904" s="457"/>
      <c r="I904" s="398"/>
      <c r="J904" s="437"/>
      <c r="K904" s="437"/>
    </row>
    <row r="905" spans="1:11" s="389" customFormat="1" x14ac:dyDescent="0.3">
      <c r="A905" s="492"/>
      <c r="B905" s="437"/>
      <c r="H905" s="457"/>
      <c r="I905" s="398"/>
      <c r="J905" s="437"/>
      <c r="K905" s="437"/>
    </row>
    <row r="906" spans="1:11" s="389" customFormat="1" x14ac:dyDescent="0.3">
      <c r="A906" s="492"/>
      <c r="B906" s="437"/>
      <c r="H906" s="457"/>
      <c r="I906" s="398"/>
      <c r="J906" s="437"/>
      <c r="K906" s="437"/>
    </row>
    <row r="907" spans="1:11" s="389" customFormat="1" x14ac:dyDescent="0.3">
      <c r="A907" s="492"/>
      <c r="B907" s="437"/>
      <c r="H907" s="457"/>
      <c r="I907" s="398"/>
      <c r="J907" s="437"/>
      <c r="K907" s="437"/>
    </row>
    <row r="908" spans="1:11" s="389" customFormat="1" x14ac:dyDescent="0.3">
      <c r="A908" s="492"/>
      <c r="B908" s="437"/>
      <c r="H908" s="457"/>
      <c r="I908" s="398"/>
      <c r="J908" s="437"/>
      <c r="K908" s="437"/>
    </row>
    <row r="909" spans="1:11" s="389" customFormat="1" x14ac:dyDescent="0.3">
      <c r="A909" s="492"/>
      <c r="B909" s="437"/>
      <c r="H909" s="457"/>
      <c r="I909" s="398"/>
      <c r="J909" s="437"/>
      <c r="K909" s="437"/>
    </row>
    <row r="910" spans="1:11" s="389" customFormat="1" x14ac:dyDescent="0.3">
      <c r="A910" s="492"/>
      <c r="B910" s="437"/>
      <c r="H910" s="457"/>
      <c r="I910" s="398"/>
      <c r="J910" s="437"/>
      <c r="K910" s="437"/>
    </row>
    <row r="911" spans="1:11" s="389" customFormat="1" x14ac:dyDescent="0.3">
      <c r="A911" s="492"/>
      <c r="B911" s="437"/>
      <c r="H911" s="457"/>
      <c r="I911" s="398"/>
      <c r="J911" s="437"/>
      <c r="K911" s="437"/>
    </row>
    <row r="912" spans="1:11" s="389" customFormat="1" x14ac:dyDescent="0.3">
      <c r="A912" s="492"/>
      <c r="B912" s="437"/>
      <c r="H912" s="457"/>
      <c r="I912" s="398"/>
      <c r="J912" s="437"/>
      <c r="K912" s="437"/>
    </row>
    <row r="913" spans="1:11" s="389" customFormat="1" x14ac:dyDescent="0.3">
      <c r="A913" s="492"/>
      <c r="B913" s="437"/>
      <c r="H913" s="457"/>
      <c r="I913" s="398"/>
      <c r="J913" s="437"/>
      <c r="K913" s="437"/>
    </row>
    <row r="914" spans="1:11" s="389" customFormat="1" x14ac:dyDescent="0.3">
      <c r="A914" s="492"/>
      <c r="B914" s="437"/>
      <c r="H914" s="457"/>
      <c r="I914" s="398"/>
      <c r="J914" s="437"/>
      <c r="K914" s="437"/>
    </row>
    <row r="915" spans="1:11" s="389" customFormat="1" x14ac:dyDescent="0.3">
      <c r="A915" s="492"/>
      <c r="B915" s="437"/>
      <c r="H915" s="457"/>
      <c r="I915" s="398"/>
      <c r="J915" s="437"/>
      <c r="K915" s="437"/>
    </row>
    <row r="916" spans="1:11" s="389" customFormat="1" x14ac:dyDescent="0.3">
      <c r="A916" s="492"/>
      <c r="B916" s="437"/>
      <c r="H916" s="457"/>
      <c r="I916" s="398"/>
      <c r="J916" s="437"/>
      <c r="K916" s="437"/>
    </row>
    <row r="917" spans="1:11" s="389" customFormat="1" x14ac:dyDescent="0.3">
      <c r="A917" s="492"/>
      <c r="B917" s="437"/>
      <c r="H917" s="457"/>
      <c r="I917" s="398"/>
      <c r="J917" s="437"/>
      <c r="K917" s="437"/>
    </row>
    <row r="918" spans="1:11" s="389" customFormat="1" x14ac:dyDescent="0.3">
      <c r="A918" s="492"/>
      <c r="B918" s="437"/>
      <c r="H918" s="457"/>
      <c r="I918" s="398"/>
      <c r="J918" s="437"/>
      <c r="K918" s="437"/>
    </row>
    <row r="919" spans="1:11" s="389" customFormat="1" x14ac:dyDescent="0.3">
      <c r="A919" s="492"/>
      <c r="B919" s="437"/>
      <c r="H919" s="457"/>
      <c r="I919" s="398"/>
      <c r="J919" s="437"/>
      <c r="K919" s="437"/>
    </row>
    <row r="920" spans="1:11" s="389" customFormat="1" x14ac:dyDescent="0.3">
      <c r="A920" s="492"/>
      <c r="B920" s="437"/>
      <c r="H920" s="457"/>
      <c r="I920" s="398"/>
      <c r="J920" s="437"/>
      <c r="K920" s="437"/>
    </row>
    <row r="921" spans="1:11" s="389" customFormat="1" x14ac:dyDescent="0.3">
      <c r="A921" s="492"/>
      <c r="B921" s="437"/>
      <c r="H921" s="457"/>
      <c r="I921" s="398"/>
      <c r="J921" s="437"/>
      <c r="K921" s="437"/>
    </row>
    <row r="922" spans="1:11" s="389" customFormat="1" x14ac:dyDescent="0.3">
      <c r="A922" s="492"/>
      <c r="B922" s="437"/>
      <c r="H922" s="457"/>
      <c r="I922" s="398"/>
      <c r="J922" s="437"/>
      <c r="K922" s="437"/>
    </row>
    <row r="923" spans="1:11" s="389" customFormat="1" x14ac:dyDescent="0.3">
      <c r="A923" s="492"/>
      <c r="B923" s="437"/>
      <c r="H923" s="457"/>
      <c r="I923" s="398"/>
      <c r="J923" s="437"/>
      <c r="K923" s="437"/>
    </row>
    <row r="924" spans="1:11" s="389" customFormat="1" x14ac:dyDescent="0.3">
      <c r="A924" s="492"/>
      <c r="B924" s="437"/>
      <c r="H924" s="457"/>
      <c r="I924" s="398"/>
      <c r="J924" s="437"/>
      <c r="K924" s="437"/>
    </row>
    <row r="925" spans="1:11" s="389" customFormat="1" x14ac:dyDescent="0.3">
      <c r="A925" s="492"/>
      <c r="B925" s="437"/>
      <c r="H925" s="457"/>
      <c r="I925" s="398"/>
      <c r="J925" s="437"/>
      <c r="K925" s="437"/>
    </row>
    <row r="926" spans="1:11" s="389" customFormat="1" x14ac:dyDescent="0.3">
      <c r="A926" s="492"/>
      <c r="B926" s="437"/>
      <c r="H926" s="457"/>
      <c r="I926" s="398"/>
      <c r="J926" s="437"/>
      <c r="K926" s="437"/>
    </row>
    <row r="927" spans="1:11" s="389" customFormat="1" x14ac:dyDescent="0.3">
      <c r="A927" s="492"/>
      <c r="B927" s="437"/>
      <c r="H927" s="457"/>
      <c r="I927" s="398"/>
      <c r="J927" s="437"/>
      <c r="K927" s="437"/>
    </row>
    <row r="928" spans="1:11" s="389" customFormat="1" x14ac:dyDescent="0.3">
      <c r="A928" s="492"/>
      <c r="B928" s="437"/>
      <c r="H928" s="457"/>
      <c r="I928" s="398"/>
      <c r="J928" s="437"/>
      <c r="K928" s="437"/>
    </row>
    <row r="929" spans="1:11" s="389" customFormat="1" x14ac:dyDescent="0.3">
      <c r="A929" s="492"/>
      <c r="B929" s="437"/>
      <c r="H929" s="457"/>
      <c r="I929" s="398"/>
      <c r="J929" s="437"/>
      <c r="K929" s="437"/>
    </row>
    <row r="930" spans="1:11" s="389" customFormat="1" x14ac:dyDescent="0.3">
      <c r="A930" s="492"/>
      <c r="B930" s="437"/>
      <c r="H930" s="457"/>
      <c r="I930" s="398"/>
      <c r="J930" s="437"/>
      <c r="K930" s="437"/>
    </row>
    <row r="931" spans="1:11" s="389" customFormat="1" x14ac:dyDescent="0.3">
      <c r="A931" s="492"/>
      <c r="B931" s="437"/>
      <c r="H931" s="457"/>
      <c r="I931" s="398"/>
      <c r="J931" s="437"/>
      <c r="K931" s="437"/>
    </row>
    <row r="932" spans="1:11" s="389" customFormat="1" x14ac:dyDescent="0.3">
      <c r="A932" s="492"/>
      <c r="B932" s="437"/>
      <c r="H932" s="457"/>
      <c r="I932" s="398"/>
      <c r="J932" s="437"/>
      <c r="K932" s="437"/>
    </row>
    <row r="933" spans="1:11" s="389" customFormat="1" x14ac:dyDescent="0.3">
      <c r="A933" s="492"/>
      <c r="B933" s="437"/>
      <c r="H933" s="457"/>
      <c r="I933" s="398"/>
      <c r="J933" s="437"/>
      <c r="K933" s="437"/>
    </row>
    <row r="934" spans="1:11" s="389" customFormat="1" x14ac:dyDescent="0.3">
      <c r="A934" s="492"/>
      <c r="B934" s="437"/>
      <c r="H934" s="457"/>
      <c r="I934" s="398"/>
      <c r="J934" s="437"/>
      <c r="K934" s="437"/>
    </row>
    <row r="935" spans="1:11" s="389" customFormat="1" x14ac:dyDescent="0.3">
      <c r="A935" s="492"/>
      <c r="B935" s="437"/>
      <c r="H935" s="457"/>
      <c r="I935" s="398"/>
      <c r="J935" s="437"/>
      <c r="K935" s="437"/>
    </row>
    <row r="936" spans="1:11" s="389" customFormat="1" x14ac:dyDescent="0.3">
      <c r="A936" s="492"/>
      <c r="B936" s="437"/>
      <c r="H936" s="457"/>
      <c r="I936" s="398"/>
      <c r="J936" s="437"/>
      <c r="K936" s="437"/>
    </row>
    <row r="937" spans="1:11" s="389" customFormat="1" x14ac:dyDescent="0.3">
      <c r="A937" s="492"/>
      <c r="B937" s="437"/>
      <c r="H937" s="457"/>
      <c r="I937" s="398"/>
      <c r="J937" s="437"/>
      <c r="K937" s="437"/>
    </row>
    <row r="938" spans="1:11" s="389" customFormat="1" x14ac:dyDescent="0.3">
      <c r="A938" s="492"/>
      <c r="B938" s="437"/>
      <c r="H938" s="457"/>
      <c r="I938" s="398"/>
      <c r="J938" s="437"/>
      <c r="K938" s="437"/>
    </row>
    <row r="939" spans="1:11" s="389" customFormat="1" x14ac:dyDescent="0.3">
      <c r="A939" s="492"/>
      <c r="B939" s="437"/>
      <c r="H939" s="457"/>
      <c r="I939" s="398"/>
      <c r="J939" s="437"/>
      <c r="K939" s="437"/>
    </row>
    <row r="940" spans="1:11" s="389" customFormat="1" x14ac:dyDescent="0.3">
      <c r="A940" s="492"/>
      <c r="B940" s="437"/>
      <c r="H940" s="457"/>
      <c r="I940" s="398"/>
      <c r="J940" s="437"/>
      <c r="K940" s="437"/>
    </row>
    <row r="941" spans="1:11" s="389" customFormat="1" x14ac:dyDescent="0.3">
      <c r="A941" s="492"/>
      <c r="B941" s="437"/>
      <c r="H941" s="457"/>
      <c r="I941" s="398"/>
      <c r="J941" s="437"/>
      <c r="K941" s="437"/>
    </row>
    <row r="942" spans="1:11" s="389" customFormat="1" x14ac:dyDescent="0.3">
      <c r="A942" s="492"/>
      <c r="B942" s="437"/>
      <c r="H942" s="457"/>
      <c r="I942" s="398"/>
      <c r="J942" s="437"/>
      <c r="K942" s="437"/>
    </row>
    <row r="943" spans="1:11" s="389" customFormat="1" x14ac:dyDescent="0.3">
      <c r="A943" s="492"/>
      <c r="B943" s="437"/>
      <c r="H943" s="457"/>
      <c r="I943" s="398"/>
      <c r="J943" s="437"/>
      <c r="K943" s="437"/>
    </row>
    <row r="944" spans="1:11" s="389" customFormat="1" x14ac:dyDescent="0.3">
      <c r="A944" s="492"/>
      <c r="B944" s="437"/>
      <c r="H944" s="457"/>
      <c r="I944" s="398"/>
      <c r="J944" s="437"/>
      <c r="K944" s="437"/>
    </row>
    <row r="945" spans="1:11" s="389" customFormat="1" x14ac:dyDescent="0.3">
      <c r="A945" s="492"/>
      <c r="B945" s="437"/>
      <c r="H945" s="457"/>
      <c r="I945" s="398"/>
      <c r="J945" s="437"/>
      <c r="K945" s="437"/>
    </row>
    <row r="946" spans="1:11" s="389" customFormat="1" x14ac:dyDescent="0.3">
      <c r="A946" s="492"/>
      <c r="B946" s="437"/>
      <c r="H946" s="457"/>
      <c r="I946" s="398"/>
      <c r="J946" s="437"/>
      <c r="K946" s="437"/>
    </row>
    <row r="947" spans="1:11" s="389" customFormat="1" x14ac:dyDescent="0.3">
      <c r="A947" s="492"/>
      <c r="B947" s="437"/>
      <c r="H947" s="457"/>
      <c r="I947" s="398"/>
      <c r="J947" s="437"/>
      <c r="K947" s="437"/>
    </row>
    <row r="948" spans="1:11" s="389" customFormat="1" x14ac:dyDescent="0.3">
      <c r="A948" s="492"/>
      <c r="B948" s="437"/>
      <c r="H948" s="457"/>
      <c r="I948" s="398"/>
      <c r="J948" s="437"/>
      <c r="K948" s="437"/>
    </row>
    <row r="949" spans="1:11" s="389" customFormat="1" x14ac:dyDescent="0.3">
      <c r="A949" s="492"/>
      <c r="B949" s="437"/>
      <c r="H949" s="457"/>
      <c r="I949" s="398"/>
      <c r="J949" s="437"/>
      <c r="K949" s="437"/>
    </row>
    <row r="950" spans="1:11" s="389" customFormat="1" x14ac:dyDescent="0.3">
      <c r="A950" s="492"/>
      <c r="B950" s="437"/>
      <c r="H950" s="457"/>
      <c r="I950" s="398"/>
      <c r="J950" s="437"/>
      <c r="K950" s="437"/>
    </row>
    <row r="951" spans="1:11" s="389" customFormat="1" x14ac:dyDescent="0.3">
      <c r="A951" s="492"/>
      <c r="B951" s="437"/>
      <c r="H951" s="457"/>
      <c r="I951" s="398"/>
      <c r="J951" s="437"/>
      <c r="K951" s="437"/>
    </row>
    <row r="952" spans="1:11" s="389" customFormat="1" x14ac:dyDescent="0.3">
      <c r="A952" s="492"/>
      <c r="B952" s="437"/>
      <c r="H952" s="457"/>
      <c r="I952" s="398"/>
      <c r="J952" s="437"/>
      <c r="K952" s="437"/>
    </row>
    <row r="953" spans="1:11" s="389" customFormat="1" x14ac:dyDescent="0.3">
      <c r="A953" s="492"/>
      <c r="B953" s="437"/>
      <c r="H953" s="457"/>
      <c r="I953" s="398"/>
      <c r="J953" s="437"/>
      <c r="K953" s="437"/>
    </row>
    <row r="954" spans="1:11" s="389" customFormat="1" x14ac:dyDescent="0.3">
      <c r="A954" s="492"/>
      <c r="B954" s="437"/>
      <c r="H954" s="457"/>
      <c r="I954" s="398"/>
      <c r="J954" s="437"/>
      <c r="K954" s="437"/>
    </row>
    <row r="955" spans="1:11" s="389" customFormat="1" x14ac:dyDescent="0.3">
      <c r="A955" s="492"/>
      <c r="B955" s="437"/>
      <c r="H955" s="457"/>
      <c r="I955" s="398"/>
      <c r="J955" s="437"/>
      <c r="K955" s="437"/>
    </row>
    <row r="956" spans="1:11" s="389" customFormat="1" x14ac:dyDescent="0.3">
      <c r="A956" s="492"/>
      <c r="B956" s="437"/>
      <c r="H956" s="457"/>
      <c r="I956" s="398"/>
      <c r="J956" s="437"/>
      <c r="K956" s="437"/>
    </row>
    <row r="957" spans="1:11" s="389" customFormat="1" x14ac:dyDescent="0.3">
      <c r="A957" s="492"/>
      <c r="B957" s="437"/>
      <c r="H957" s="457"/>
      <c r="I957" s="398"/>
      <c r="J957" s="437"/>
      <c r="K957" s="437"/>
    </row>
    <row r="958" spans="1:11" s="389" customFormat="1" x14ac:dyDescent="0.3">
      <c r="A958" s="492"/>
      <c r="B958" s="437"/>
      <c r="H958" s="457"/>
      <c r="I958" s="398"/>
      <c r="J958" s="437"/>
      <c r="K958" s="437"/>
    </row>
    <row r="959" spans="1:11" s="389" customFormat="1" x14ac:dyDescent="0.3">
      <c r="A959" s="492"/>
      <c r="B959" s="437"/>
      <c r="H959" s="457"/>
      <c r="I959" s="398"/>
      <c r="J959" s="437"/>
      <c r="K959" s="437"/>
    </row>
    <row r="960" spans="1:11" s="389" customFormat="1" x14ac:dyDescent="0.3">
      <c r="A960" s="492"/>
      <c r="B960" s="437"/>
      <c r="H960" s="457"/>
      <c r="I960" s="398"/>
      <c r="J960" s="437"/>
      <c r="K960" s="437"/>
    </row>
    <row r="961" spans="1:11" s="389" customFormat="1" x14ac:dyDescent="0.3">
      <c r="A961" s="492"/>
      <c r="B961" s="437"/>
      <c r="H961" s="457"/>
      <c r="I961" s="398"/>
      <c r="J961" s="437"/>
      <c r="K961" s="437"/>
    </row>
    <row r="962" spans="1:11" s="389" customFormat="1" x14ac:dyDescent="0.3">
      <c r="A962" s="492"/>
      <c r="B962" s="437"/>
      <c r="H962" s="457"/>
      <c r="I962" s="398"/>
      <c r="J962" s="437"/>
      <c r="K962" s="437"/>
    </row>
    <row r="963" spans="1:11" s="389" customFormat="1" x14ac:dyDescent="0.3">
      <c r="A963" s="492"/>
      <c r="B963" s="437"/>
      <c r="H963" s="457"/>
      <c r="I963" s="398"/>
      <c r="J963" s="437"/>
      <c r="K963" s="437"/>
    </row>
    <row r="964" spans="1:11" s="389" customFormat="1" x14ac:dyDescent="0.3">
      <c r="A964" s="492"/>
      <c r="B964" s="437"/>
      <c r="H964" s="457"/>
      <c r="I964" s="398"/>
      <c r="J964" s="437"/>
      <c r="K964" s="437"/>
    </row>
    <row r="965" spans="1:11" s="389" customFormat="1" x14ac:dyDescent="0.3">
      <c r="A965" s="492"/>
      <c r="B965" s="437"/>
      <c r="H965" s="457"/>
      <c r="I965" s="398"/>
      <c r="J965" s="437"/>
      <c r="K965" s="437"/>
    </row>
    <row r="966" spans="1:11" s="389" customFormat="1" x14ac:dyDescent="0.3">
      <c r="A966" s="492"/>
      <c r="B966" s="437"/>
      <c r="H966" s="457"/>
      <c r="I966" s="398"/>
      <c r="J966" s="437"/>
      <c r="K966" s="437"/>
    </row>
    <row r="967" spans="1:11" s="389" customFormat="1" x14ac:dyDescent="0.3">
      <c r="A967" s="492"/>
      <c r="B967" s="437"/>
      <c r="H967" s="457"/>
      <c r="I967" s="398"/>
      <c r="J967" s="437"/>
      <c r="K967" s="437"/>
    </row>
    <row r="968" spans="1:11" s="389" customFormat="1" x14ac:dyDescent="0.3">
      <c r="A968" s="492"/>
      <c r="B968" s="437"/>
      <c r="H968" s="457"/>
      <c r="I968" s="398"/>
      <c r="J968" s="437"/>
      <c r="K968" s="437"/>
    </row>
    <row r="969" spans="1:11" s="389" customFormat="1" x14ac:dyDescent="0.3">
      <c r="A969" s="492"/>
      <c r="B969" s="437"/>
      <c r="H969" s="457"/>
      <c r="I969" s="398"/>
      <c r="J969" s="437"/>
      <c r="K969" s="437"/>
    </row>
    <row r="970" spans="1:11" s="389" customFormat="1" x14ac:dyDescent="0.3">
      <c r="A970" s="492"/>
      <c r="B970" s="437"/>
      <c r="H970" s="457"/>
      <c r="I970" s="398"/>
      <c r="J970" s="437"/>
      <c r="K970" s="437"/>
    </row>
    <row r="971" spans="1:11" s="389" customFormat="1" x14ac:dyDescent="0.3">
      <c r="A971" s="492"/>
      <c r="B971" s="437"/>
      <c r="H971" s="457"/>
      <c r="I971" s="398"/>
      <c r="J971" s="437"/>
      <c r="K971" s="437"/>
    </row>
    <row r="972" spans="1:11" s="389" customFormat="1" x14ac:dyDescent="0.3">
      <c r="A972" s="492"/>
      <c r="B972" s="437"/>
      <c r="H972" s="457"/>
      <c r="I972" s="398"/>
      <c r="J972" s="437"/>
      <c r="K972" s="437"/>
    </row>
    <row r="973" spans="1:11" s="389" customFormat="1" x14ac:dyDescent="0.3">
      <c r="A973" s="492"/>
      <c r="B973" s="437"/>
      <c r="H973" s="457"/>
      <c r="I973" s="398"/>
      <c r="J973" s="437"/>
      <c r="K973" s="437"/>
    </row>
    <row r="974" spans="1:11" s="389" customFormat="1" x14ac:dyDescent="0.3">
      <c r="A974" s="492"/>
      <c r="B974" s="437"/>
      <c r="H974" s="457"/>
      <c r="I974" s="398"/>
      <c r="J974" s="437"/>
      <c r="K974" s="437"/>
    </row>
    <row r="975" spans="1:11" s="389" customFormat="1" x14ac:dyDescent="0.3">
      <c r="A975" s="492"/>
      <c r="B975" s="437"/>
      <c r="H975" s="457"/>
      <c r="I975" s="398"/>
      <c r="J975" s="437"/>
      <c r="K975" s="437"/>
    </row>
    <row r="976" spans="1:11" s="389" customFormat="1" x14ac:dyDescent="0.3">
      <c r="A976" s="492"/>
      <c r="B976" s="437"/>
      <c r="H976" s="457"/>
      <c r="I976" s="398"/>
      <c r="J976" s="437"/>
      <c r="K976" s="437"/>
    </row>
    <row r="977" spans="1:11" s="389" customFormat="1" x14ac:dyDescent="0.3">
      <c r="A977" s="492"/>
      <c r="B977" s="437"/>
      <c r="H977" s="457"/>
      <c r="I977" s="398"/>
      <c r="J977" s="437"/>
      <c r="K977" s="437"/>
    </row>
    <row r="978" spans="1:11" s="389" customFormat="1" x14ac:dyDescent="0.3">
      <c r="A978" s="492"/>
      <c r="B978" s="437"/>
      <c r="H978" s="457"/>
      <c r="I978" s="398"/>
      <c r="J978" s="437"/>
      <c r="K978" s="437"/>
    </row>
    <row r="979" spans="1:11" s="389" customFormat="1" x14ac:dyDescent="0.3">
      <c r="A979" s="492"/>
      <c r="B979" s="437"/>
      <c r="H979" s="457"/>
      <c r="I979" s="398"/>
      <c r="J979" s="437"/>
      <c r="K979" s="437"/>
    </row>
    <row r="980" spans="1:11" s="389" customFormat="1" x14ac:dyDescent="0.3">
      <c r="A980" s="492"/>
      <c r="B980" s="437"/>
      <c r="H980" s="457"/>
      <c r="I980" s="398"/>
      <c r="J980" s="437"/>
      <c r="K980" s="437"/>
    </row>
    <row r="981" spans="1:11" s="389" customFormat="1" x14ac:dyDescent="0.3">
      <c r="A981" s="492"/>
      <c r="B981" s="437"/>
      <c r="H981" s="457"/>
      <c r="I981" s="398"/>
      <c r="J981" s="437"/>
      <c r="K981" s="437"/>
    </row>
    <row r="982" spans="1:11" s="389" customFormat="1" x14ac:dyDescent="0.3">
      <c r="A982" s="492"/>
      <c r="B982" s="437"/>
      <c r="H982" s="457"/>
      <c r="I982" s="398"/>
      <c r="J982" s="437"/>
      <c r="K982" s="437"/>
    </row>
    <row r="983" spans="1:11" s="389" customFormat="1" x14ac:dyDescent="0.3">
      <c r="A983" s="492"/>
      <c r="B983" s="437"/>
      <c r="H983" s="457"/>
      <c r="I983" s="398"/>
      <c r="J983" s="437"/>
      <c r="K983" s="437"/>
    </row>
    <row r="984" spans="1:11" s="389" customFormat="1" x14ac:dyDescent="0.3">
      <c r="A984" s="492"/>
      <c r="B984" s="437"/>
      <c r="H984" s="457"/>
      <c r="I984" s="398"/>
      <c r="J984" s="437"/>
      <c r="K984" s="437"/>
    </row>
    <row r="985" spans="1:11" s="389" customFormat="1" x14ac:dyDescent="0.3">
      <c r="A985" s="492"/>
      <c r="B985" s="437"/>
      <c r="H985" s="457"/>
      <c r="I985" s="398"/>
      <c r="J985" s="437"/>
      <c r="K985" s="437"/>
    </row>
    <row r="986" spans="1:11" s="389" customFormat="1" x14ac:dyDescent="0.3">
      <c r="A986" s="492"/>
      <c r="B986" s="437"/>
      <c r="H986" s="457"/>
      <c r="I986" s="398"/>
      <c r="J986" s="437"/>
      <c r="K986" s="437"/>
    </row>
    <row r="987" spans="1:11" s="389" customFormat="1" x14ac:dyDescent="0.3">
      <c r="A987" s="492"/>
      <c r="B987" s="437"/>
      <c r="H987" s="457"/>
      <c r="I987" s="398"/>
      <c r="J987" s="437"/>
      <c r="K987" s="437"/>
    </row>
    <row r="988" spans="1:11" s="389" customFormat="1" x14ac:dyDescent="0.3">
      <c r="A988" s="492"/>
      <c r="B988" s="437"/>
      <c r="H988" s="457"/>
      <c r="I988" s="398"/>
      <c r="J988" s="437"/>
      <c r="K988" s="437"/>
    </row>
    <row r="989" spans="1:11" s="389" customFormat="1" x14ac:dyDescent="0.3">
      <c r="A989" s="492"/>
      <c r="B989" s="437"/>
      <c r="H989" s="457"/>
      <c r="I989" s="398"/>
      <c r="J989" s="437"/>
      <c r="K989" s="437"/>
    </row>
    <row r="990" spans="1:11" s="389" customFormat="1" x14ac:dyDescent="0.3">
      <c r="A990" s="492"/>
      <c r="B990" s="437"/>
      <c r="H990" s="457"/>
      <c r="I990" s="398"/>
      <c r="J990" s="437"/>
      <c r="K990" s="437"/>
    </row>
    <row r="991" spans="1:11" s="389" customFormat="1" x14ac:dyDescent="0.3">
      <c r="A991" s="492"/>
      <c r="B991" s="437"/>
      <c r="H991" s="457"/>
      <c r="I991" s="398"/>
      <c r="J991" s="437"/>
      <c r="K991" s="437"/>
    </row>
    <row r="992" spans="1:11" s="389" customFormat="1" x14ac:dyDescent="0.3">
      <c r="A992" s="492"/>
      <c r="B992" s="437"/>
      <c r="H992" s="457"/>
      <c r="I992" s="398"/>
      <c r="J992" s="437"/>
      <c r="K992" s="437"/>
    </row>
    <row r="993" spans="1:11" s="389" customFormat="1" x14ac:dyDescent="0.3">
      <c r="A993" s="492"/>
      <c r="B993" s="437"/>
      <c r="H993" s="457"/>
      <c r="I993" s="398"/>
      <c r="J993" s="437"/>
      <c r="K993" s="437"/>
    </row>
    <row r="994" spans="1:11" s="389" customFormat="1" x14ac:dyDescent="0.3">
      <c r="A994" s="492"/>
      <c r="B994" s="437"/>
      <c r="H994" s="457"/>
      <c r="I994" s="398"/>
      <c r="J994" s="437"/>
      <c r="K994" s="437"/>
    </row>
    <row r="995" spans="1:11" s="389" customFormat="1" x14ac:dyDescent="0.3">
      <c r="A995" s="492"/>
      <c r="B995" s="437"/>
      <c r="H995" s="457"/>
      <c r="I995" s="398"/>
      <c r="J995" s="437"/>
      <c r="K995" s="437"/>
    </row>
    <row r="996" spans="1:11" s="389" customFormat="1" x14ac:dyDescent="0.3">
      <c r="A996" s="492"/>
      <c r="B996" s="437"/>
      <c r="H996" s="457"/>
      <c r="I996" s="398"/>
      <c r="J996" s="437"/>
      <c r="K996" s="437"/>
    </row>
    <row r="997" spans="1:11" s="389" customFormat="1" x14ac:dyDescent="0.3">
      <c r="A997" s="492"/>
      <c r="B997" s="437"/>
      <c r="H997" s="457"/>
      <c r="I997" s="398"/>
      <c r="J997" s="437"/>
      <c r="K997" s="437"/>
    </row>
    <row r="998" spans="1:11" s="389" customFormat="1" x14ac:dyDescent="0.3">
      <c r="A998" s="492"/>
      <c r="B998" s="437"/>
      <c r="H998" s="457"/>
      <c r="I998" s="398"/>
      <c r="J998" s="437"/>
      <c r="K998" s="437"/>
    </row>
    <row r="999" spans="1:11" s="389" customFormat="1" x14ac:dyDescent="0.3">
      <c r="A999" s="492"/>
      <c r="B999" s="437"/>
      <c r="H999" s="457"/>
      <c r="I999" s="398"/>
      <c r="J999" s="437"/>
      <c r="K999" s="437"/>
    </row>
    <row r="1000" spans="1:11" s="389" customFormat="1" x14ac:dyDescent="0.3">
      <c r="A1000" s="492"/>
      <c r="B1000" s="437"/>
      <c r="H1000" s="457"/>
      <c r="I1000" s="398"/>
      <c r="J1000" s="437"/>
      <c r="K1000" s="437"/>
    </row>
    <row r="1001" spans="1:11" s="389" customFormat="1" x14ac:dyDescent="0.3">
      <c r="A1001" s="492"/>
      <c r="B1001" s="437"/>
      <c r="H1001" s="457"/>
      <c r="I1001" s="398"/>
      <c r="J1001" s="437"/>
      <c r="K1001" s="437"/>
    </row>
    <row r="1002" spans="1:11" s="389" customFormat="1" x14ac:dyDescent="0.3">
      <c r="A1002" s="492"/>
      <c r="B1002" s="437"/>
      <c r="H1002" s="457"/>
      <c r="I1002" s="398"/>
      <c r="J1002" s="437"/>
      <c r="K1002" s="437"/>
    </row>
    <row r="1003" spans="1:11" s="389" customFormat="1" x14ac:dyDescent="0.3">
      <c r="A1003" s="492"/>
      <c r="B1003" s="437"/>
      <c r="H1003" s="457"/>
      <c r="I1003" s="398"/>
      <c r="J1003" s="437"/>
      <c r="K1003" s="437"/>
    </row>
    <row r="1004" spans="1:11" s="389" customFormat="1" x14ac:dyDescent="0.3">
      <c r="A1004" s="492"/>
      <c r="B1004" s="437"/>
      <c r="H1004" s="457"/>
      <c r="I1004" s="398"/>
      <c r="J1004" s="437"/>
      <c r="K1004" s="437"/>
    </row>
    <row r="1005" spans="1:11" s="389" customFormat="1" x14ac:dyDescent="0.3">
      <c r="A1005" s="492"/>
      <c r="B1005" s="437"/>
      <c r="H1005" s="457"/>
      <c r="I1005" s="398"/>
      <c r="J1005" s="437"/>
      <c r="K1005" s="437"/>
    </row>
    <row r="1006" spans="1:11" s="389" customFormat="1" x14ac:dyDescent="0.3">
      <c r="A1006" s="492"/>
      <c r="B1006" s="437"/>
      <c r="H1006" s="457"/>
      <c r="I1006" s="398"/>
      <c r="J1006" s="437"/>
      <c r="K1006" s="437"/>
    </row>
    <row r="1007" spans="1:11" s="389" customFormat="1" x14ac:dyDescent="0.3">
      <c r="A1007" s="492"/>
      <c r="B1007" s="437"/>
      <c r="H1007" s="457"/>
      <c r="I1007" s="398"/>
      <c r="J1007" s="437"/>
      <c r="K1007" s="437"/>
    </row>
    <row r="1008" spans="1:11" s="389" customFormat="1" x14ac:dyDescent="0.3">
      <c r="A1008" s="492"/>
      <c r="B1008" s="437"/>
      <c r="H1008" s="457"/>
      <c r="I1008" s="398"/>
      <c r="J1008" s="437"/>
      <c r="K1008" s="437"/>
    </row>
    <row r="1009" spans="1:11" s="389" customFormat="1" x14ac:dyDescent="0.3">
      <c r="A1009" s="492"/>
      <c r="B1009" s="437"/>
      <c r="H1009" s="457"/>
      <c r="I1009" s="398"/>
      <c r="J1009" s="437"/>
      <c r="K1009" s="437"/>
    </row>
    <row r="1010" spans="1:11" s="389" customFormat="1" x14ac:dyDescent="0.3">
      <c r="A1010" s="492"/>
      <c r="B1010" s="437"/>
      <c r="H1010" s="457"/>
      <c r="I1010" s="398"/>
      <c r="J1010" s="437"/>
      <c r="K1010" s="437"/>
    </row>
    <row r="1011" spans="1:11" s="389" customFormat="1" x14ac:dyDescent="0.3">
      <c r="A1011" s="492"/>
      <c r="B1011" s="437"/>
      <c r="H1011" s="457"/>
      <c r="I1011" s="398"/>
      <c r="J1011" s="437"/>
      <c r="K1011" s="437"/>
    </row>
    <row r="1012" spans="1:11" s="389" customFormat="1" x14ac:dyDescent="0.3">
      <c r="A1012" s="492"/>
      <c r="B1012" s="437"/>
      <c r="H1012" s="457"/>
      <c r="I1012" s="398"/>
      <c r="J1012" s="437"/>
      <c r="K1012" s="437"/>
    </row>
    <row r="1013" spans="1:11" s="389" customFormat="1" x14ac:dyDescent="0.3">
      <c r="A1013" s="492"/>
      <c r="B1013" s="437"/>
      <c r="H1013" s="457"/>
      <c r="I1013" s="398"/>
      <c r="J1013" s="437"/>
      <c r="K1013" s="437"/>
    </row>
    <row r="1014" spans="1:11" s="389" customFormat="1" x14ac:dyDescent="0.3">
      <c r="A1014" s="492"/>
      <c r="B1014" s="437"/>
      <c r="H1014" s="457"/>
      <c r="I1014" s="398"/>
      <c r="J1014" s="437"/>
      <c r="K1014" s="437"/>
    </row>
    <row r="1015" spans="1:11" s="389" customFormat="1" x14ac:dyDescent="0.3">
      <c r="A1015" s="492"/>
      <c r="B1015" s="437"/>
      <c r="H1015" s="457"/>
      <c r="I1015" s="398"/>
      <c r="J1015" s="437"/>
      <c r="K1015" s="437"/>
    </row>
    <row r="1016" spans="1:11" s="389" customFormat="1" x14ac:dyDescent="0.3">
      <c r="A1016" s="492"/>
      <c r="B1016" s="437"/>
      <c r="H1016" s="457"/>
      <c r="I1016" s="398"/>
      <c r="J1016" s="437"/>
      <c r="K1016" s="437"/>
    </row>
    <row r="1017" spans="1:11" s="389" customFormat="1" x14ac:dyDescent="0.3">
      <c r="A1017" s="492"/>
      <c r="B1017" s="437"/>
      <c r="H1017" s="457"/>
      <c r="I1017" s="398"/>
      <c r="J1017" s="437"/>
      <c r="K1017" s="437"/>
    </row>
    <row r="1018" spans="1:11" s="389" customFormat="1" x14ac:dyDescent="0.3">
      <c r="A1018" s="492"/>
      <c r="B1018" s="437"/>
      <c r="H1018" s="457"/>
      <c r="I1018" s="398"/>
      <c r="J1018" s="437"/>
      <c r="K1018" s="437"/>
    </row>
    <row r="1019" spans="1:11" s="389" customFormat="1" x14ac:dyDescent="0.3">
      <c r="A1019" s="492"/>
      <c r="B1019" s="437"/>
      <c r="H1019" s="457"/>
      <c r="I1019" s="398"/>
      <c r="J1019" s="437"/>
      <c r="K1019" s="437"/>
    </row>
    <row r="1020" spans="1:11" s="389" customFormat="1" x14ac:dyDescent="0.3">
      <c r="A1020" s="492"/>
      <c r="B1020" s="437"/>
      <c r="H1020" s="457"/>
      <c r="I1020" s="398"/>
      <c r="J1020" s="437"/>
      <c r="K1020" s="437"/>
    </row>
    <row r="1021" spans="1:11" s="389" customFormat="1" x14ac:dyDescent="0.3">
      <c r="A1021" s="492"/>
      <c r="B1021" s="437"/>
      <c r="H1021" s="457"/>
      <c r="I1021" s="398"/>
      <c r="J1021" s="437"/>
      <c r="K1021" s="437"/>
    </row>
    <row r="1022" spans="1:11" s="389" customFormat="1" x14ac:dyDescent="0.3">
      <c r="A1022" s="492"/>
      <c r="B1022" s="437"/>
      <c r="H1022" s="457"/>
      <c r="I1022" s="398"/>
      <c r="J1022" s="437"/>
      <c r="K1022" s="437"/>
    </row>
    <row r="1023" spans="1:11" s="389" customFormat="1" x14ac:dyDescent="0.3">
      <c r="A1023" s="492"/>
      <c r="B1023" s="437"/>
      <c r="H1023" s="457"/>
      <c r="I1023" s="398"/>
      <c r="J1023" s="437"/>
      <c r="K1023" s="437"/>
    </row>
    <row r="1024" spans="1:11" s="389" customFormat="1" x14ac:dyDescent="0.3">
      <c r="A1024" s="492"/>
      <c r="B1024" s="437"/>
      <c r="H1024" s="457"/>
      <c r="I1024" s="398"/>
      <c r="J1024" s="437"/>
      <c r="K1024" s="437"/>
    </row>
    <row r="1025" spans="1:11" s="389" customFormat="1" x14ac:dyDescent="0.3">
      <c r="A1025" s="492"/>
      <c r="B1025" s="437"/>
      <c r="H1025" s="457"/>
      <c r="I1025" s="398"/>
      <c r="J1025" s="437"/>
      <c r="K1025" s="437"/>
    </row>
    <row r="1026" spans="1:11" s="389" customFormat="1" x14ac:dyDescent="0.3">
      <c r="A1026" s="492"/>
      <c r="B1026" s="437"/>
      <c r="H1026" s="457"/>
      <c r="I1026" s="398"/>
      <c r="J1026" s="437"/>
      <c r="K1026" s="437"/>
    </row>
    <row r="1027" spans="1:11" s="389" customFormat="1" x14ac:dyDescent="0.3">
      <c r="A1027" s="492"/>
      <c r="B1027" s="437"/>
      <c r="H1027" s="457"/>
      <c r="I1027" s="398"/>
      <c r="J1027" s="437"/>
      <c r="K1027" s="437"/>
    </row>
    <row r="1028" spans="1:11" s="389" customFormat="1" x14ac:dyDescent="0.3">
      <c r="A1028" s="492"/>
      <c r="B1028" s="437"/>
      <c r="H1028" s="457"/>
      <c r="I1028" s="398"/>
      <c r="J1028" s="437"/>
      <c r="K1028" s="437"/>
    </row>
    <row r="1029" spans="1:11" s="389" customFormat="1" x14ac:dyDescent="0.3">
      <c r="A1029" s="492"/>
      <c r="B1029" s="437"/>
      <c r="H1029" s="457"/>
      <c r="I1029" s="398"/>
      <c r="J1029" s="437"/>
      <c r="K1029" s="437"/>
    </row>
    <row r="1030" spans="1:11" s="389" customFormat="1" x14ac:dyDescent="0.3">
      <c r="A1030" s="492"/>
      <c r="B1030" s="437"/>
      <c r="H1030" s="457"/>
      <c r="I1030" s="398"/>
      <c r="J1030" s="437"/>
      <c r="K1030" s="437"/>
    </row>
    <row r="1031" spans="1:11" s="389" customFormat="1" x14ac:dyDescent="0.3">
      <c r="A1031" s="492"/>
      <c r="B1031" s="437"/>
      <c r="H1031" s="457"/>
      <c r="I1031" s="398"/>
      <c r="J1031" s="437"/>
      <c r="K1031" s="437"/>
    </row>
    <row r="1032" spans="1:11" s="389" customFormat="1" x14ac:dyDescent="0.3">
      <c r="A1032" s="492"/>
      <c r="B1032" s="437"/>
      <c r="H1032" s="457"/>
      <c r="I1032" s="398"/>
      <c r="J1032" s="437"/>
      <c r="K1032" s="437"/>
    </row>
    <row r="1033" spans="1:11" s="389" customFormat="1" x14ac:dyDescent="0.3">
      <c r="A1033" s="492"/>
      <c r="B1033" s="437"/>
      <c r="H1033" s="457"/>
      <c r="I1033" s="398"/>
      <c r="J1033" s="437"/>
      <c r="K1033" s="437"/>
    </row>
    <row r="1034" spans="1:11" s="389" customFormat="1" x14ac:dyDescent="0.3">
      <c r="A1034" s="492"/>
      <c r="B1034" s="437"/>
      <c r="H1034" s="457"/>
      <c r="I1034" s="398"/>
      <c r="J1034" s="437"/>
      <c r="K1034" s="437"/>
    </row>
    <row r="1035" spans="1:11" s="389" customFormat="1" x14ac:dyDescent="0.3">
      <c r="A1035" s="492"/>
      <c r="B1035" s="437"/>
      <c r="H1035" s="457"/>
      <c r="I1035" s="398"/>
      <c r="J1035" s="437"/>
      <c r="K1035" s="437"/>
    </row>
    <row r="1036" spans="1:11" s="389" customFormat="1" x14ac:dyDescent="0.3">
      <c r="A1036" s="492"/>
      <c r="B1036" s="437"/>
      <c r="H1036" s="457"/>
      <c r="I1036" s="398"/>
      <c r="J1036" s="437"/>
      <c r="K1036" s="437"/>
    </row>
    <row r="1037" spans="1:11" s="389" customFormat="1" x14ac:dyDescent="0.3">
      <c r="A1037" s="492"/>
      <c r="B1037" s="437"/>
      <c r="H1037" s="457"/>
      <c r="I1037" s="398"/>
      <c r="J1037" s="437"/>
      <c r="K1037" s="437"/>
    </row>
    <row r="1038" spans="1:11" s="389" customFormat="1" x14ac:dyDescent="0.3">
      <c r="A1038" s="492"/>
      <c r="B1038" s="437"/>
      <c r="H1038" s="457"/>
      <c r="I1038" s="398"/>
      <c r="J1038" s="437"/>
      <c r="K1038" s="437"/>
    </row>
    <row r="1039" spans="1:11" s="389" customFormat="1" x14ac:dyDescent="0.3">
      <c r="A1039" s="492"/>
      <c r="B1039" s="437"/>
      <c r="H1039" s="457"/>
      <c r="I1039" s="398"/>
      <c r="J1039" s="437"/>
      <c r="K1039" s="437"/>
    </row>
    <row r="1040" spans="1:11" s="389" customFormat="1" x14ac:dyDescent="0.3">
      <c r="A1040" s="492"/>
      <c r="B1040" s="437"/>
      <c r="H1040" s="457"/>
      <c r="I1040" s="398"/>
      <c r="J1040" s="437"/>
      <c r="K1040" s="437"/>
    </row>
    <row r="1041" spans="1:11" s="389" customFormat="1" x14ac:dyDescent="0.3">
      <c r="A1041" s="492"/>
      <c r="B1041" s="437"/>
      <c r="H1041" s="457"/>
      <c r="I1041" s="398"/>
      <c r="J1041" s="437"/>
      <c r="K1041" s="437"/>
    </row>
    <row r="1042" spans="1:11" s="389" customFormat="1" x14ac:dyDescent="0.3">
      <c r="A1042" s="492"/>
      <c r="B1042" s="437"/>
      <c r="H1042" s="457"/>
      <c r="I1042" s="398"/>
      <c r="J1042" s="437"/>
      <c r="K1042" s="437"/>
    </row>
    <row r="1043" spans="1:11" s="389" customFormat="1" x14ac:dyDescent="0.3">
      <c r="A1043" s="492"/>
      <c r="B1043" s="437"/>
      <c r="H1043" s="457"/>
      <c r="I1043" s="398"/>
      <c r="J1043" s="437"/>
      <c r="K1043" s="437"/>
    </row>
    <row r="1044" spans="1:11" s="389" customFormat="1" x14ac:dyDescent="0.3">
      <c r="A1044" s="492"/>
      <c r="B1044" s="437"/>
      <c r="H1044" s="457"/>
      <c r="I1044" s="398"/>
      <c r="J1044" s="437"/>
      <c r="K1044" s="437"/>
    </row>
    <row r="1045" spans="1:11" s="389" customFormat="1" x14ac:dyDescent="0.3">
      <c r="A1045" s="492"/>
      <c r="B1045" s="437"/>
      <c r="H1045" s="457"/>
      <c r="I1045" s="398"/>
      <c r="J1045" s="437"/>
      <c r="K1045" s="437"/>
    </row>
    <row r="1046" spans="1:11" s="389" customFormat="1" x14ac:dyDescent="0.3">
      <c r="A1046" s="492"/>
      <c r="B1046" s="437"/>
      <c r="H1046" s="457"/>
      <c r="I1046" s="398"/>
      <c r="J1046" s="437"/>
      <c r="K1046" s="437"/>
    </row>
    <row r="1047" spans="1:11" s="389" customFormat="1" x14ac:dyDescent="0.3">
      <c r="A1047" s="492"/>
      <c r="B1047" s="437"/>
      <c r="H1047" s="457"/>
      <c r="I1047" s="398"/>
      <c r="J1047" s="437"/>
      <c r="K1047" s="437"/>
    </row>
    <row r="1048" spans="1:11" s="389" customFormat="1" x14ac:dyDescent="0.3">
      <c r="A1048" s="492"/>
      <c r="B1048" s="437"/>
      <c r="H1048" s="457"/>
      <c r="I1048" s="398"/>
      <c r="J1048" s="437"/>
      <c r="K1048" s="437"/>
    </row>
    <row r="1049" spans="1:11" s="389" customFormat="1" x14ac:dyDescent="0.3">
      <c r="A1049" s="492"/>
      <c r="B1049" s="437"/>
      <c r="H1049" s="457"/>
      <c r="I1049" s="398"/>
      <c r="J1049" s="437"/>
      <c r="K1049" s="437"/>
    </row>
    <row r="1050" spans="1:11" s="389" customFormat="1" x14ac:dyDescent="0.3">
      <c r="A1050" s="492"/>
      <c r="B1050" s="437"/>
      <c r="H1050" s="457"/>
      <c r="I1050" s="398"/>
      <c r="J1050" s="437"/>
      <c r="K1050" s="437"/>
    </row>
    <row r="1051" spans="1:11" s="389" customFormat="1" x14ac:dyDescent="0.3">
      <c r="A1051" s="492"/>
      <c r="B1051" s="437"/>
      <c r="H1051" s="457"/>
      <c r="I1051" s="398"/>
      <c r="J1051" s="437"/>
      <c r="K1051" s="437"/>
    </row>
    <row r="1052" spans="1:11" s="389" customFormat="1" x14ac:dyDescent="0.3">
      <c r="A1052" s="492"/>
      <c r="B1052" s="437"/>
      <c r="H1052" s="457"/>
      <c r="I1052" s="398"/>
      <c r="J1052" s="437"/>
      <c r="K1052" s="437"/>
    </row>
    <row r="1053" spans="1:11" s="389" customFormat="1" x14ac:dyDescent="0.3">
      <c r="A1053" s="492"/>
      <c r="B1053" s="437"/>
      <c r="H1053" s="457"/>
      <c r="I1053" s="398"/>
      <c r="J1053" s="437"/>
      <c r="K1053" s="437"/>
    </row>
    <row r="1054" spans="1:11" s="389" customFormat="1" x14ac:dyDescent="0.3">
      <c r="A1054" s="492"/>
      <c r="B1054" s="437"/>
      <c r="H1054" s="457"/>
      <c r="I1054" s="398"/>
      <c r="J1054" s="437"/>
      <c r="K1054" s="437"/>
    </row>
    <row r="1055" spans="1:11" s="389" customFormat="1" x14ac:dyDescent="0.3">
      <c r="A1055" s="492"/>
      <c r="B1055" s="437"/>
      <c r="H1055" s="457"/>
      <c r="I1055" s="398"/>
      <c r="J1055" s="437"/>
      <c r="K1055" s="437"/>
    </row>
    <row r="1056" spans="1:11" s="389" customFormat="1" x14ac:dyDescent="0.3">
      <c r="A1056" s="492"/>
      <c r="B1056" s="437"/>
      <c r="H1056" s="457"/>
      <c r="I1056" s="398"/>
      <c r="J1056" s="437"/>
      <c r="K1056" s="437"/>
    </row>
    <row r="1057" spans="1:11" s="389" customFormat="1" x14ac:dyDescent="0.3">
      <c r="A1057" s="492"/>
      <c r="B1057" s="437"/>
      <c r="H1057" s="457"/>
      <c r="I1057" s="398"/>
      <c r="J1057" s="437"/>
      <c r="K1057" s="437"/>
    </row>
    <row r="1058" spans="1:11" s="389" customFormat="1" x14ac:dyDescent="0.3">
      <c r="A1058" s="492"/>
      <c r="B1058" s="437"/>
      <c r="H1058" s="457"/>
      <c r="I1058" s="398"/>
      <c r="J1058" s="437"/>
      <c r="K1058" s="437"/>
    </row>
    <row r="1059" spans="1:11" s="389" customFormat="1" x14ac:dyDescent="0.3">
      <c r="A1059" s="492"/>
      <c r="B1059" s="437"/>
      <c r="H1059" s="457"/>
      <c r="I1059" s="398"/>
      <c r="J1059" s="437"/>
      <c r="K1059" s="437"/>
    </row>
    <row r="1060" spans="1:11" s="389" customFormat="1" x14ac:dyDescent="0.3">
      <c r="A1060" s="492"/>
      <c r="B1060" s="437"/>
      <c r="H1060" s="457"/>
      <c r="I1060" s="398"/>
      <c r="J1060" s="437"/>
      <c r="K1060" s="437"/>
    </row>
    <row r="1061" spans="1:11" s="389" customFormat="1" x14ac:dyDescent="0.3">
      <c r="A1061" s="492"/>
      <c r="B1061" s="437"/>
      <c r="H1061" s="457"/>
      <c r="I1061" s="398"/>
      <c r="J1061" s="437"/>
      <c r="K1061" s="437"/>
    </row>
    <row r="1062" spans="1:11" s="389" customFormat="1" x14ac:dyDescent="0.3">
      <c r="A1062" s="492"/>
      <c r="B1062" s="437"/>
      <c r="H1062" s="457"/>
      <c r="I1062" s="398"/>
      <c r="J1062" s="437"/>
      <c r="K1062" s="437"/>
    </row>
    <row r="1063" spans="1:11" s="389" customFormat="1" x14ac:dyDescent="0.3">
      <c r="A1063" s="492"/>
      <c r="B1063" s="437"/>
      <c r="H1063" s="457"/>
      <c r="I1063" s="398"/>
      <c r="J1063" s="437"/>
      <c r="K1063" s="437"/>
    </row>
    <row r="1064" spans="1:11" s="389" customFormat="1" x14ac:dyDescent="0.3">
      <c r="A1064" s="492"/>
      <c r="B1064" s="437"/>
      <c r="H1064" s="457"/>
      <c r="I1064" s="398"/>
      <c r="J1064" s="437"/>
      <c r="K1064" s="437"/>
    </row>
    <row r="1065" spans="1:11" s="389" customFormat="1" x14ac:dyDescent="0.3">
      <c r="A1065" s="492"/>
      <c r="B1065" s="437"/>
      <c r="H1065" s="457"/>
      <c r="I1065" s="398"/>
      <c r="J1065" s="437"/>
      <c r="K1065" s="437"/>
    </row>
    <row r="1066" spans="1:11" s="389" customFormat="1" x14ac:dyDescent="0.3">
      <c r="A1066" s="492"/>
      <c r="B1066" s="437"/>
      <c r="H1066" s="457"/>
      <c r="I1066" s="398"/>
      <c r="J1066" s="437"/>
      <c r="K1066" s="437"/>
    </row>
    <row r="1067" spans="1:11" s="389" customFormat="1" x14ac:dyDescent="0.3">
      <c r="A1067" s="492"/>
      <c r="B1067" s="437"/>
      <c r="H1067" s="457"/>
      <c r="I1067" s="398"/>
      <c r="J1067" s="437"/>
      <c r="K1067" s="437"/>
    </row>
    <row r="1068" spans="1:11" s="389" customFormat="1" x14ac:dyDescent="0.3">
      <c r="A1068" s="492"/>
      <c r="B1068" s="437"/>
      <c r="H1068" s="457"/>
      <c r="I1068" s="398"/>
      <c r="J1068" s="437"/>
      <c r="K1068" s="437"/>
    </row>
    <row r="1069" spans="1:11" s="389" customFormat="1" x14ac:dyDescent="0.3">
      <c r="A1069" s="492"/>
      <c r="B1069" s="437"/>
      <c r="H1069" s="457"/>
      <c r="I1069" s="398"/>
      <c r="J1069" s="437"/>
      <c r="K1069" s="437"/>
    </row>
    <row r="1070" spans="1:11" s="389" customFormat="1" x14ac:dyDescent="0.3">
      <c r="A1070" s="492"/>
      <c r="B1070" s="437"/>
      <c r="H1070" s="457"/>
      <c r="I1070" s="398"/>
      <c r="J1070" s="437"/>
      <c r="K1070" s="437"/>
    </row>
    <row r="1071" spans="1:11" s="389" customFormat="1" x14ac:dyDescent="0.3">
      <c r="A1071" s="492"/>
      <c r="B1071" s="437"/>
      <c r="H1071" s="457"/>
      <c r="I1071" s="398"/>
      <c r="J1071" s="437"/>
      <c r="K1071" s="437"/>
    </row>
    <row r="1072" spans="1:11" s="389" customFormat="1" x14ac:dyDescent="0.3">
      <c r="A1072" s="492"/>
      <c r="B1072" s="437"/>
      <c r="H1072" s="457"/>
      <c r="I1072" s="398"/>
      <c r="J1072" s="437"/>
      <c r="K1072" s="437"/>
    </row>
    <row r="1073" spans="1:11" s="389" customFormat="1" x14ac:dyDescent="0.3">
      <c r="A1073" s="492"/>
      <c r="B1073" s="437"/>
      <c r="H1073" s="457"/>
      <c r="I1073" s="398"/>
      <c r="J1073" s="437"/>
      <c r="K1073" s="437"/>
    </row>
    <row r="1074" spans="1:11" s="389" customFormat="1" x14ac:dyDescent="0.3">
      <c r="A1074" s="492"/>
      <c r="B1074" s="437"/>
      <c r="H1074" s="457"/>
      <c r="I1074" s="398"/>
      <c r="J1074" s="437"/>
      <c r="K1074" s="437"/>
    </row>
    <row r="1075" spans="1:11" s="389" customFormat="1" x14ac:dyDescent="0.3">
      <c r="A1075" s="492"/>
      <c r="B1075" s="437"/>
      <c r="H1075" s="457"/>
      <c r="I1075" s="398"/>
      <c r="J1075" s="437"/>
      <c r="K1075" s="437"/>
    </row>
    <row r="1076" spans="1:11" s="389" customFormat="1" x14ac:dyDescent="0.3">
      <c r="A1076" s="492"/>
      <c r="B1076" s="437"/>
      <c r="H1076" s="457"/>
      <c r="I1076" s="398"/>
      <c r="J1076" s="437"/>
      <c r="K1076" s="437"/>
    </row>
    <row r="1077" spans="1:11" s="389" customFormat="1" x14ac:dyDescent="0.3">
      <c r="A1077" s="492"/>
      <c r="B1077" s="437"/>
      <c r="H1077" s="457"/>
      <c r="I1077" s="398"/>
      <c r="J1077" s="437"/>
      <c r="K1077" s="437"/>
    </row>
    <row r="1078" spans="1:11" s="389" customFormat="1" x14ac:dyDescent="0.3">
      <c r="A1078" s="492"/>
      <c r="B1078" s="437"/>
      <c r="H1078" s="457"/>
      <c r="I1078" s="398"/>
      <c r="J1078" s="437"/>
      <c r="K1078" s="437"/>
    </row>
    <row r="1079" spans="1:11" s="389" customFormat="1" x14ac:dyDescent="0.3">
      <c r="A1079" s="492"/>
      <c r="B1079" s="437"/>
      <c r="H1079" s="457"/>
      <c r="I1079" s="398"/>
      <c r="J1079" s="437"/>
      <c r="K1079" s="437"/>
    </row>
    <row r="1080" spans="1:11" s="389" customFormat="1" x14ac:dyDescent="0.3">
      <c r="A1080" s="492"/>
      <c r="B1080" s="437"/>
      <c r="H1080" s="457"/>
      <c r="I1080" s="398"/>
      <c r="J1080" s="437"/>
      <c r="K1080" s="437"/>
    </row>
    <row r="1081" spans="1:11" s="389" customFormat="1" x14ac:dyDescent="0.3">
      <c r="A1081" s="492"/>
      <c r="B1081" s="437"/>
      <c r="H1081" s="457"/>
      <c r="I1081" s="398"/>
      <c r="J1081" s="437"/>
      <c r="K1081" s="437"/>
    </row>
    <row r="1082" spans="1:11" s="389" customFormat="1" x14ac:dyDescent="0.3">
      <c r="A1082" s="492"/>
      <c r="B1082" s="437"/>
      <c r="H1082" s="457"/>
      <c r="I1082" s="398"/>
      <c r="J1082" s="437"/>
      <c r="K1082" s="437"/>
    </row>
    <row r="1083" spans="1:11" s="389" customFormat="1" x14ac:dyDescent="0.3">
      <c r="A1083" s="492"/>
      <c r="B1083" s="437"/>
      <c r="H1083" s="457"/>
      <c r="I1083" s="398"/>
      <c r="J1083" s="437"/>
      <c r="K1083" s="437"/>
    </row>
    <row r="1084" spans="1:11" s="389" customFormat="1" x14ac:dyDescent="0.3">
      <c r="A1084" s="492"/>
      <c r="B1084" s="437"/>
      <c r="H1084" s="457"/>
      <c r="I1084" s="398"/>
      <c r="J1084" s="437"/>
      <c r="K1084" s="437"/>
    </row>
    <row r="1085" spans="1:11" s="389" customFormat="1" x14ac:dyDescent="0.3">
      <c r="A1085" s="492"/>
      <c r="B1085" s="437"/>
      <c r="H1085" s="457"/>
      <c r="I1085" s="398"/>
      <c r="J1085" s="437"/>
      <c r="K1085" s="437"/>
    </row>
    <row r="1086" spans="1:11" s="389" customFormat="1" x14ac:dyDescent="0.3">
      <c r="A1086" s="492"/>
      <c r="B1086" s="437"/>
      <c r="H1086" s="457"/>
      <c r="I1086" s="398"/>
      <c r="J1086" s="437"/>
      <c r="K1086" s="437"/>
    </row>
    <row r="1087" spans="1:11" s="389" customFormat="1" x14ac:dyDescent="0.3">
      <c r="A1087" s="492"/>
      <c r="B1087" s="437"/>
      <c r="H1087" s="457"/>
      <c r="I1087" s="398"/>
      <c r="J1087" s="437"/>
      <c r="K1087" s="437"/>
    </row>
    <row r="1088" spans="1:11" s="389" customFormat="1" x14ac:dyDescent="0.3">
      <c r="A1088" s="492"/>
      <c r="B1088" s="437"/>
      <c r="H1088" s="457"/>
      <c r="I1088" s="398"/>
      <c r="J1088" s="437"/>
      <c r="K1088" s="437"/>
    </row>
    <row r="1089" spans="1:11" s="389" customFormat="1" x14ac:dyDescent="0.3">
      <c r="A1089" s="492"/>
      <c r="B1089" s="437"/>
      <c r="H1089" s="457"/>
      <c r="I1089" s="398"/>
      <c r="J1089" s="437"/>
      <c r="K1089" s="437"/>
    </row>
    <row r="1090" spans="1:11" s="389" customFormat="1" x14ac:dyDescent="0.3">
      <c r="A1090" s="492"/>
      <c r="B1090" s="437"/>
      <c r="H1090" s="457"/>
      <c r="I1090" s="398"/>
      <c r="J1090" s="437"/>
      <c r="K1090" s="437"/>
    </row>
    <row r="1091" spans="1:11" s="389" customFormat="1" x14ac:dyDescent="0.3">
      <c r="A1091" s="492"/>
      <c r="B1091" s="437"/>
      <c r="H1091" s="457"/>
      <c r="I1091" s="398"/>
      <c r="J1091" s="437"/>
      <c r="K1091" s="437"/>
    </row>
    <row r="1092" spans="1:11" s="389" customFormat="1" x14ac:dyDescent="0.3">
      <c r="A1092" s="492"/>
      <c r="B1092" s="437"/>
      <c r="H1092" s="457"/>
      <c r="I1092" s="398"/>
      <c r="J1092" s="437"/>
      <c r="K1092" s="437"/>
    </row>
    <row r="1093" spans="1:11" s="389" customFormat="1" x14ac:dyDescent="0.3">
      <c r="A1093" s="492"/>
      <c r="B1093" s="437"/>
      <c r="H1093" s="457"/>
      <c r="I1093" s="398"/>
      <c r="J1093" s="437"/>
      <c r="K1093" s="437"/>
    </row>
    <row r="1094" spans="1:11" s="389" customFormat="1" x14ac:dyDescent="0.3">
      <c r="A1094" s="492"/>
      <c r="B1094" s="437"/>
      <c r="H1094" s="457"/>
      <c r="I1094" s="398"/>
      <c r="J1094" s="437"/>
      <c r="K1094" s="437"/>
    </row>
    <row r="1095" spans="1:11" s="389" customFormat="1" x14ac:dyDescent="0.3">
      <c r="A1095" s="492"/>
      <c r="B1095" s="437"/>
      <c r="H1095" s="457"/>
      <c r="I1095" s="398"/>
      <c r="J1095" s="437"/>
      <c r="K1095" s="437"/>
    </row>
    <row r="1096" spans="1:11" s="389" customFormat="1" x14ac:dyDescent="0.3">
      <c r="A1096" s="492"/>
      <c r="B1096" s="437"/>
      <c r="H1096" s="457"/>
      <c r="I1096" s="398"/>
      <c r="J1096" s="437"/>
      <c r="K1096" s="437"/>
    </row>
    <row r="1097" spans="1:11" s="389" customFormat="1" x14ac:dyDescent="0.3">
      <c r="A1097" s="492"/>
      <c r="B1097" s="437"/>
      <c r="H1097" s="457"/>
      <c r="I1097" s="398"/>
      <c r="J1097" s="437"/>
      <c r="K1097" s="437"/>
    </row>
    <row r="1098" spans="1:11" s="389" customFormat="1" x14ac:dyDescent="0.3">
      <c r="A1098" s="492"/>
      <c r="B1098" s="437"/>
      <c r="H1098" s="457"/>
      <c r="I1098" s="398"/>
      <c r="J1098" s="437"/>
      <c r="K1098" s="437"/>
    </row>
    <row r="1099" spans="1:11" s="389" customFormat="1" x14ac:dyDescent="0.3">
      <c r="A1099" s="492"/>
      <c r="B1099" s="437"/>
      <c r="H1099" s="457"/>
      <c r="I1099" s="398"/>
      <c r="J1099" s="437"/>
      <c r="K1099" s="437"/>
    </row>
    <row r="1100" spans="1:11" s="389" customFormat="1" x14ac:dyDescent="0.3">
      <c r="A1100" s="492"/>
      <c r="B1100" s="437"/>
      <c r="H1100" s="457"/>
      <c r="I1100" s="398"/>
      <c r="J1100" s="437"/>
      <c r="K1100" s="437"/>
    </row>
    <row r="1101" spans="1:11" s="389" customFormat="1" x14ac:dyDescent="0.3">
      <c r="A1101" s="492"/>
      <c r="B1101" s="437"/>
      <c r="H1101" s="457"/>
      <c r="I1101" s="398"/>
      <c r="J1101" s="437"/>
      <c r="K1101" s="437"/>
    </row>
    <row r="1102" spans="1:11" s="389" customFormat="1" x14ac:dyDescent="0.3">
      <c r="A1102" s="492"/>
      <c r="B1102" s="437"/>
      <c r="H1102" s="457"/>
      <c r="I1102" s="398"/>
      <c r="J1102" s="437"/>
      <c r="K1102" s="437"/>
    </row>
    <row r="1103" spans="1:11" s="389" customFormat="1" x14ac:dyDescent="0.3">
      <c r="A1103" s="492"/>
      <c r="B1103" s="437"/>
      <c r="H1103" s="457"/>
      <c r="I1103" s="398"/>
      <c r="J1103" s="437"/>
      <c r="K1103" s="437"/>
    </row>
    <row r="1104" spans="1:11" s="389" customFormat="1" x14ac:dyDescent="0.3">
      <c r="A1104" s="492"/>
      <c r="B1104" s="437"/>
      <c r="H1104" s="457"/>
      <c r="I1104" s="398"/>
      <c r="J1104" s="437"/>
      <c r="K1104" s="437"/>
    </row>
    <row r="1105" spans="1:11" s="389" customFormat="1" x14ac:dyDescent="0.3">
      <c r="A1105" s="492"/>
      <c r="B1105" s="437"/>
      <c r="H1105" s="457"/>
      <c r="I1105" s="398"/>
      <c r="J1105" s="437"/>
      <c r="K1105" s="437"/>
    </row>
    <row r="1106" spans="1:11" s="389" customFormat="1" x14ac:dyDescent="0.3">
      <c r="A1106" s="492"/>
      <c r="B1106" s="437"/>
      <c r="H1106" s="457"/>
      <c r="I1106" s="398"/>
      <c r="J1106" s="437"/>
      <c r="K1106" s="437"/>
    </row>
    <row r="1107" spans="1:11" s="389" customFormat="1" x14ac:dyDescent="0.3">
      <c r="A1107" s="492"/>
      <c r="B1107" s="437"/>
      <c r="H1107" s="457"/>
      <c r="I1107" s="398"/>
      <c r="J1107" s="437"/>
      <c r="K1107" s="437"/>
    </row>
    <row r="1108" spans="1:11" s="389" customFormat="1" x14ac:dyDescent="0.3">
      <c r="A1108" s="492"/>
      <c r="B1108" s="437"/>
      <c r="H1108" s="457"/>
      <c r="I1108" s="398"/>
      <c r="J1108" s="437"/>
      <c r="K1108" s="437"/>
    </row>
    <row r="1109" spans="1:11" s="389" customFormat="1" x14ac:dyDescent="0.3">
      <c r="A1109" s="492"/>
      <c r="B1109" s="437"/>
      <c r="H1109" s="457"/>
      <c r="I1109" s="398"/>
      <c r="J1109" s="437"/>
      <c r="K1109" s="437"/>
    </row>
    <row r="1110" spans="1:11" s="389" customFormat="1" x14ac:dyDescent="0.3">
      <c r="A1110" s="492"/>
      <c r="B1110" s="437"/>
      <c r="H1110" s="457"/>
      <c r="I1110" s="398"/>
      <c r="J1110" s="437"/>
      <c r="K1110" s="437"/>
    </row>
    <row r="1111" spans="1:11" s="389" customFormat="1" x14ac:dyDescent="0.3">
      <c r="A1111" s="492"/>
      <c r="B1111" s="437"/>
      <c r="H1111" s="457"/>
      <c r="I1111" s="398"/>
      <c r="J1111" s="437"/>
      <c r="K1111" s="437"/>
    </row>
    <row r="1112" spans="1:11" s="389" customFormat="1" x14ac:dyDescent="0.3">
      <c r="A1112" s="492"/>
      <c r="B1112" s="437"/>
      <c r="H1112" s="457"/>
      <c r="I1112" s="398"/>
      <c r="J1112" s="437"/>
      <c r="K1112" s="437"/>
    </row>
    <row r="1113" spans="1:11" s="389" customFormat="1" x14ac:dyDescent="0.3">
      <c r="A1113" s="492"/>
      <c r="B1113" s="437"/>
      <c r="H1113" s="457"/>
      <c r="I1113" s="398"/>
      <c r="J1113" s="437"/>
      <c r="K1113" s="437"/>
    </row>
    <row r="1114" spans="1:11" s="389" customFormat="1" x14ac:dyDescent="0.3">
      <c r="A1114" s="492"/>
      <c r="B1114" s="437"/>
      <c r="H1114" s="457"/>
      <c r="I1114" s="398"/>
      <c r="J1114" s="437"/>
      <c r="K1114" s="437"/>
    </row>
    <row r="1115" spans="1:11" s="389" customFormat="1" x14ac:dyDescent="0.3">
      <c r="A1115" s="492"/>
      <c r="B1115" s="437"/>
      <c r="H1115" s="457"/>
      <c r="I1115" s="398"/>
      <c r="J1115" s="437"/>
      <c r="K1115" s="437"/>
    </row>
    <row r="1116" spans="1:11" s="389" customFormat="1" x14ac:dyDescent="0.3">
      <c r="A1116" s="492"/>
      <c r="B1116" s="437"/>
      <c r="H1116" s="457"/>
      <c r="I1116" s="398"/>
      <c r="J1116" s="437"/>
      <c r="K1116" s="437"/>
    </row>
    <row r="1117" spans="1:11" s="389" customFormat="1" x14ac:dyDescent="0.3">
      <c r="A1117" s="492"/>
      <c r="B1117" s="437"/>
      <c r="H1117" s="457"/>
      <c r="I1117" s="398"/>
      <c r="J1117" s="437"/>
      <c r="K1117" s="437"/>
    </row>
    <row r="1118" spans="1:11" s="389" customFormat="1" x14ac:dyDescent="0.3">
      <c r="A1118" s="492"/>
      <c r="B1118" s="437"/>
      <c r="H1118" s="457"/>
      <c r="I1118" s="398"/>
      <c r="J1118" s="437"/>
      <c r="K1118" s="437"/>
    </row>
    <row r="1119" spans="1:11" s="389" customFormat="1" x14ac:dyDescent="0.3">
      <c r="A1119" s="492"/>
      <c r="B1119" s="437"/>
      <c r="H1119" s="457"/>
      <c r="I1119" s="398"/>
      <c r="J1119" s="437"/>
      <c r="K1119" s="437"/>
    </row>
    <row r="1120" spans="1:11" s="389" customFormat="1" x14ac:dyDescent="0.3">
      <c r="A1120" s="492"/>
      <c r="B1120" s="437"/>
      <c r="H1120" s="457"/>
      <c r="I1120" s="398"/>
      <c r="J1120" s="437"/>
      <c r="K1120" s="437"/>
    </row>
    <row r="1121" spans="1:11" s="389" customFormat="1" x14ac:dyDescent="0.3">
      <c r="A1121" s="492"/>
      <c r="B1121" s="437"/>
      <c r="H1121" s="457"/>
      <c r="I1121" s="398"/>
      <c r="J1121" s="437"/>
      <c r="K1121" s="437"/>
    </row>
    <row r="1122" spans="1:11" s="389" customFormat="1" x14ac:dyDescent="0.3">
      <c r="A1122" s="492"/>
      <c r="B1122" s="437"/>
      <c r="H1122" s="457"/>
      <c r="I1122" s="398"/>
      <c r="J1122" s="437"/>
      <c r="K1122" s="437"/>
    </row>
    <row r="1123" spans="1:11" s="389" customFormat="1" x14ac:dyDescent="0.3">
      <c r="A1123" s="492"/>
      <c r="B1123" s="437"/>
      <c r="H1123" s="457"/>
      <c r="I1123" s="398"/>
      <c r="J1123" s="437"/>
      <c r="K1123" s="437"/>
    </row>
    <row r="1124" spans="1:11" s="389" customFormat="1" x14ac:dyDescent="0.3">
      <c r="A1124" s="492"/>
      <c r="B1124" s="437"/>
      <c r="H1124" s="457"/>
      <c r="I1124" s="398"/>
      <c r="J1124" s="437"/>
      <c r="K1124" s="437"/>
    </row>
    <row r="1125" spans="1:11" s="389" customFormat="1" x14ac:dyDescent="0.3">
      <c r="A1125" s="492"/>
      <c r="B1125" s="437"/>
      <c r="H1125" s="457"/>
      <c r="I1125" s="398"/>
      <c r="J1125" s="437"/>
      <c r="K1125" s="437"/>
    </row>
    <row r="1126" spans="1:11" s="389" customFormat="1" x14ac:dyDescent="0.3">
      <c r="A1126" s="492"/>
      <c r="B1126" s="437"/>
      <c r="H1126" s="457"/>
      <c r="I1126" s="398"/>
      <c r="J1126" s="437"/>
      <c r="K1126" s="437"/>
    </row>
    <row r="1127" spans="1:11" s="389" customFormat="1" x14ac:dyDescent="0.3">
      <c r="A1127" s="492"/>
      <c r="B1127" s="437"/>
      <c r="H1127" s="457"/>
      <c r="I1127" s="398"/>
      <c r="J1127" s="437"/>
      <c r="K1127" s="437"/>
    </row>
    <row r="1128" spans="1:11" s="389" customFormat="1" x14ac:dyDescent="0.3">
      <c r="A1128" s="492"/>
      <c r="B1128" s="437"/>
      <c r="H1128" s="457"/>
      <c r="I1128" s="398"/>
      <c r="J1128" s="437"/>
      <c r="K1128" s="437"/>
    </row>
    <row r="1129" spans="1:11" s="389" customFormat="1" x14ac:dyDescent="0.3">
      <c r="A1129" s="492"/>
      <c r="B1129" s="437"/>
      <c r="H1129" s="457"/>
      <c r="I1129" s="398"/>
      <c r="J1129" s="437"/>
      <c r="K1129" s="437"/>
    </row>
    <row r="1130" spans="1:11" s="389" customFormat="1" x14ac:dyDescent="0.3">
      <c r="A1130" s="492"/>
      <c r="B1130" s="437"/>
      <c r="H1130" s="457"/>
      <c r="I1130" s="398"/>
      <c r="J1130" s="437"/>
      <c r="K1130" s="437"/>
    </row>
    <row r="1131" spans="1:11" s="389" customFormat="1" x14ac:dyDescent="0.3">
      <c r="A1131" s="492"/>
      <c r="B1131" s="437"/>
      <c r="H1131" s="457"/>
      <c r="I1131" s="398"/>
      <c r="J1131" s="437"/>
      <c r="K1131" s="437"/>
    </row>
    <row r="1132" spans="1:11" s="389" customFormat="1" x14ac:dyDescent="0.3">
      <c r="A1132" s="492"/>
      <c r="B1132" s="437"/>
      <c r="H1132" s="457"/>
      <c r="I1132" s="398"/>
      <c r="J1132" s="437"/>
      <c r="K1132" s="437"/>
    </row>
    <row r="1133" spans="1:11" s="389" customFormat="1" x14ac:dyDescent="0.3">
      <c r="A1133" s="492"/>
      <c r="B1133" s="437"/>
      <c r="H1133" s="457"/>
      <c r="I1133" s="398"/>
      <c r="J1133" s="437"/>
      <c r="K1133" s="437"/>
    </row>
    <row r="1134" spans="1:11" s="389" customFormat="1" x14ac:dyDescent="0.3">
      <c r="A1134" s="492"/>
      <c r="B1134" s="437"/>
      <c r="H1134" s="457"/>
      <c r="I1134" s="398"/>
      <c r="J1134" s="437"/>
      <c r="K1134" s="437"/>
    </row>
    <row r="1135" spans="1:11" s="389" customFormat="1" x14ac:dyDescent="0.3">
      <c r="A1135" s="492"/>
      <c r="B1135" s="437"/>
      <c r="H1135" s="457"/>
      <c r="I1135" s="398"/>
      <c r="J1135" s="437"/>
      <c r="K1135" s="437"/>
    </row>
    <row r="1136" spans="1:11" s="389" customFormat="1" x14ac:dyDescent="0.3">
      <c r="A1136" s="492"/>
      <c r="B1136" s="437"/>
      <c r="H1136" s="457"/>
      <c r="I1136" s="398"/>
      <c r="J1136" s="437"/>
      <c r="K1136" s="437"/>
    </row>
    <row r="1137" spans="1:11" s="389" customFormat="1" x14ac:dyDescent="0.3">
      <c r="A1137" s="492"/>
      <c r="B1137" s="437"/>
      <c r="H1137" s="457"/>
      <c r="I1137" s="398"/>
      <c r="J1137" s="437"/>
      <c r="K1137" s="437"/>
    </row>
    <row r="1138" spans="1:11" s="389" customFormat="1" x14ac:dyDescent="0.3">
      <c r="A1138" s="492"/>
      <c r="B1138" s="437"/>
      <c r="H1138" s="457"/>
      <c r="I1138" s="398"/>
      <c r="J1138" s="437"/>
      <c r="K1138" s="437"/>
    </row>
    <row r="1139" spans="1:11" s="389" customFormat="1" x14ac:dyDescent="0.3">
      <c r="A1139" s="492"/>
      <c r="B1139" s="437"/>
      <c r="H1139" s="457"/>
      <c r="I1139" s="398"/>
      <c r="J1139" s="437"/>
      <c r="K1139" s="437"/>
    </row>
    <row r="1140" spans="1:11" s="389" customFormat="1" x14ac:dyDescent="0.3">
      <c r="A1140" s="492"/>
      <c r="B1140" s="437"/>
      <c r="H1140" s="457"/>
      <c r="I1140" s="398"/>
      <c r="J1140" s="437"/>
      <c r="K1140" s="437"/>
    </row>
    <row r="1141" spans="1:11" s="389" customFormat="1" x14ac:dyDescent="0.3">
      <c r="A1141" s="492"/>
      <c r="B1141" s="437"/>
      <c r="H1141" s="457"/>
      <c r="I1141" s="398"/>
      <c r="J1141" s="437"/>
      <c r="K1141" s="437"/>
    </row>
    <row r="1142" spans="1:11" s="389" customFormat="1" x14ac:dyDescent="0.3">
      <c r="A1142" s="492"/>
      <c r="B1142" s="437"/>
      <c r="H1142" s="457"/>
      <c r="I1142" s="398"/>
      <c r="J1142" s="437"/>
      <c r="K1142" s="437"/>
    </row>
    <row r="1143" spans="1:11" s="389" customFormat="1" x14ac:dyDescent="0.3">
      <c r="A1143" s="492"/>
      <c r="B1143" s="437"/>
      <c r="H1143" s="457"/>
      <c r="I1143" s="398"/>
      <c r="J1143" s="437"/>
      <c r="K1143" s="437"/>
    </row>
    <row r="1144" spans="1:11" s="389" customFormat="1" x14ac:dyDescent="0.3">
      <c r="A1144" s="492"/>
      <c r="B1144" s="437"/>
      <c r="H1144" s="457"/>
      <c r="I1144" s="398"/>
      <c r="J1144" s="437"/>
      <c r="K1144" s="437"/>
    </row>
    <row r="1145" spans="1:11" s="389" customFormat="1" x14ac:dyDescent="0.3">
      <c r="A1145" s="492"/>
      <c r="B1145" s="437"/>
      <c r="H1145" s="457"/>
      <c r="I1145" s="398"/>
      <c r="J1145" s="437"/>
      <c r="K1145" s="437"/>
    </row>
    <row r="1146" spans="1:11" s="389" customFormat="1" x14ac:dyDescent="0.3">
      <c r="A1146" s="492"/>
      <c r="B1146" s="437"/>
      <c r="H1146" s="457"/>
      <c r="I1146" s="398"/>
      <c r="J1146" s="437"/>
      <c r="K1146" s="437"/>
    </row>
    <row r="1147" spans="1:11" s="389" customFormat="1" x14ac:dyDescent="0.3">
      <c r="A1147" s="492"/>
      <c r="B1147" s="437"/>
      <c r="H1147" s="457"/>
      <c r="I1147" s="398"/>
      <c r="J1147" s="437"/>
      <c r="K1147" s="437"/>
    </row>
    <row r="1148" spans="1:11" s="389" customFormat="1" x14ac:dyDescent="0.3">
      <c r="A1148" s="492"/>
      <c r="B1148" s="437"/>
      <c r="H1148" s="457"/>
      <c r="I1148" s="398"/>
      <c r="J1148" s="437"/>
      <c r="K1148" s="437"/>
    </row>
    <row r="1149" spans="1:11" s="389" customFormat="1" x14ac:dyDescent="0.3">
      <c r="A1149" s="492"/>
      <c r="B1149" s="437"/>
      <c r="H1149" s="457"/>
      <c r="I1149" s="398"/>
      <c r="J1149" s="437"/>
      <c r="K1149" s="437"/>
    </row>
    <row r="1150" spans="1:11" s="389" customFormat="1" x14ac:dyDescent="0.3">
      <c r="A1150" s="492"/>
      <c r="B1150" s="437"/>
      <c r="H1150" s="457"/>
      <c r="I1150" s="398"/>
      <c r="J1150" s="437"/>
      <c r="K1150" s="437"/>
    </row>
    <row r="1151" spans="1:11" s="389" customFormat="1" x14ac:dyDescent="0.3">
      <c r="A1151" s="492"/>
      <c r="B1151" s="437"/>
      <c r="H1151" s="457"/>
      <c r="I1151" s="398"/>
      <c r="J1151" s="437"/>
      <c r="K1151" s="437"/>
    </row>
    <row r="1152" spans="1:11" s="389" customFormat="1" x14ac:dyDescent="0.3">
      <c r="A1152" s="492"/>
      <c r="B1152" s="437"/>
      <c r="H1152" s="457"/>
      <c r="I1152" s="398"/>
      <c r="J1152" s="437"/>
      <c r="K1152" s="437"/>
    </row>
    <row r="1153" spans="1:11" s="389" customFormat="1" x14ac:dyDescent="0.3">
      <c r="A1153" s="492"/>
      <c r="B1153" s="437"/>
      <c r="H1153" s="457"/>
      <c r="I1153" s="398"/>
      <c r="J1153" s="437"/>
      <c r="K1153" s="437"/>
    </row>
    <row r="1154" spans="1:11" s="389" customFormat="1" x14ac:dyDescent="0.3">
      <c r="A1154" s="492"/>
      <c r="B1154" s="437"/>
      <c r="H1154" s="457"/>
      <c r="I1154" s="398"/>
      <c r="J1154" s="437"/>
      <c r="K1154" s="437"/>
    </row>
    <row r="1155" spans="1:11" s="389" customFormat="1" x14ac:dyDescent="0.3">
      <c r="A1155" s="492"/>
      <c r="B1155" s="437"/>
      <c r="H1155" s="457"/>
      <c r="I1155" s="398"/>
      <c r="J1155" s="437"/>
      <c r="K1155" s="437"/>
    </row>
    <row r="1156" spans="1:11" s="389" customFormat="1" x14ac:dyDescent="0.3">
      <c r="A1156" s="492"/>
      <c r="B1156" s="437"/>
      <c r="H1156" s="457"/>
      <c r="I1156" s="398"/>
      <c r="J1156" s="437"/>
      <c r="K1156" s="437"/>
    </row>
    <row r="1157" spans="1:11" s="389" customFormat="1" x14ac:dyDescent="0.3">
      <c r="A1157" s="492"/>
      <c r="B1157" s="437"/>
      <c r="H1157" s="457"/>
      <c r="I1157" s="398"/>
      <c r="J1157" s="437"/>
      <c r="K1157" s="437"/>
    </row>
    <row r="1158" spans="1:11" s="389" customFormat="1" x14ac:dyDescent="0.3">
      <c r="A1158" s="492"/>
      <c r="B1158" s="437"/>
      <c r="H1158" s="457"/>
      <c r="I1158" s="398"/>
      <c r="J1158" s="437"/>
      <c r="K1158" s="437"/>
    </row>
    <row r="1159" spans="1:11" s="389" customFormat="1" x14ac:dyDescent="0.3">
      <c r="A1159" s="492"/>
      <c r="B1159" s="437"/>
      <c r="H1159" s="457"/>
      <c r="I1159" s="398"/>
      <c r="J1159" s="437"/>
      <c r="K1159" s="437"/>
    </row>
    <row r="1160" spans="1:11" s="389" customFormat="1" x14ac:dyDescent="0.3">
      <c r="A1160" s="492"/>
      <c r="B1160" s="437"/>
      <c r="H1160" s="457"/>
      <c r="I1160" s="398"/>
      <c r="J1160" s="437"/>
      <c r="K1160" s="437"/>
    </row>
    <row r="1161" spans="1:11" s="389" customFormat="1" x14ac:dyDescent="0.3">
      <c r="A1161" s="492"/>
      <c r="B1161" s="437"/>
      <c r="H1161" s="457"/>
      <c r="I1161" s="398"/>
      <c r="J1161" s="437"/>
      <c r="K1161" s="437"/>
    </row>
    <row r="1162" spans="1:11" s="389" customFormat="1" x14ac:dyDescent="0.3">
      <c r="A1162" s="492"/>
      <c r="B1162" s="437"/>
      <c r="H1162" s="457"/>
      <c r="I1162" s="398"/>
      <c r="J1162" s="437"/>
      <c r="K1162" s="437"/>
    </row>
    <row r="1163" spans="1:11" s="389" customFormat="1" x14ac:dyDescent="0.3">
      <c r="A1163" s="492"/>
      <c r="B1163" s="437"/>
      <c r="H1163" s="457"/>
      <c r="I1163" s="398"/>
      <c r="J1163" s="437"/>
      <c r="K1163" s="437"/>
    </row>
    <row r="1164" spans="1:11" s="389" customFormat="1" x14ac:dyDescent="0.3">
      <c r="A1164" s="492"/>
      <c r="B1164" s="437"/>
      <c r="H1164" s="457"/>
      <c r="I1164" s="398"/>
      <c r="J1164" s="437"/>
      <c r="K1164" s="437"/>
    </row>
    <row r="1165" spans="1:11" s="389" customFormat="1" x14ac:dyDescent="0.3">
      <c r="A1165" s="492"/>
      <c r="B1165" s="437"/>
      <c r="H1165" s="457"/>
      <c r="I1165" s="398"/>
      <c r="J1165" s="437"/>
      <c r="K1165" s="437"/>
    </row>
    <row r="1166" spans="1:11" s="389" customFormat="1" x14ac:dyDescent="0.3">
      <c r="A1166" s="492"/>
      <c r="B1166" s="437"/>
      <c r="H1166" s="457"/>
      <c r="I1166" s="398"/>
      <c r="J1166" s="437"/>
      <c r="K1166" s="437"/>
    </row>
    <row r="1167" spans="1:11" s="389" customFormat="1" x14ac:dyDescent="0.3">
      <c r="A1167" s="492"/>
      <c r="B1167" s="437"/>
      <c r="H1167" s="457"/>
      <c r="I1167" s="398"/>
      <c r="J1167" s="437"/>
      <c r="K1167" s="437"/>
    </row>
    <row r="1168" spans="1:11" s="389" customFormat="1" x14ac:dyDescent="0.3">
      <c r="A1168" s="492"/>
      <c r="B1168" s="437"/>
      <c r="H1168" s="457"/>
      <c r="I1168" s="398"/>
      <c r="J1168" s="437"/>
      <c r="K1168" s="437"/>
    </row>
    <row r="1169" spans="1:11" s="389" customFormat="1" x14ac:dyDescent="0.3">
      <c r="A1169" s="492"/>
      <c r="B1169" s="437"/>
      <c r="H1169" s="457"/>
      <c r="I1169" s="398"/>
      <c r="J1169" s="437"/>
      <c r="K1169" s="437"/>
    </row>
    <row r="1170" spans="1:11" s="389" customFormat="1" x14ac:dyDescent="0.3">
      <c r="A1170" s="492"/>
      <c r="B1170" s="437"/>
      <c r="H1170" s="457"/>
      <c r="I1170" s="398"/>
      <c r="J1170" s="437"/>
      <c r="K1170" s="437"/>
    </row>
    <row r="1171" spans="1:11" s="389" customFormat="1" x14ac:dyDescent="0.3">
      <c r="A1171" s="492"/>
      <c r="B1171" s="437"/>
      <c r="H1171" s="457"/>
      <c r="I1171" s="398"/>
      <c r="J1171" s="437"/>
      <c r="K1171" s="437"/>
    </row>
    <row r="1172" spans="1:11" s="389" customFormat="1" x14ac:dyDescent="0.3">
      <c r="A1172" s="492"/>
      <c r="B1172" s="437"/>
      <c r="H1172" s="457"/>
      <c r="I1172" s="398"/>
      <c r="J1172" s="437"/>
      <c r="K1172" s="437"/>
    </row>
    <row r="1173" spans="1:11" s="389" customFormat="1" x14ac:dyDescent="0.3">
      <c r="A1173" s="492"/>
      <c r="B1173" s="437"/>
      <c r="H1173" s="457"/>
      <c r="I1173" s="398"/>
      <c r="J1173" s="437"/>
      <c r="K1173" s="437"/>
    </row>
    <row r="1174" spans="1:11" s="389" customFormat="1" x14ac:dyDescent="0.3">
      <c r="A1174" s="492"/>
      <c r="B1174" s="437"/>
      <c r="H1174" s="457"/>
      <c r="I1174" s="398"/>
      <c r="J1174" s="437"/>
      <c r="K1174" s="437"/>
    </row>
    <row r="1175" spans="1:11" s="389" customFormat="1" x14ac:dyDescent="0.3">
      <c r="A1175" s="492"/>
      <c r="B1175" s="437"/>
      <c r="H1175" s="457"/>
      <c r="I1175" s="398"/>
      <c r="J1175" s="437"/>
      <c r="K1175" s="437"/>
    </row>
    <row r="1176" spans="1:11" s="389" customFormat="1" x14ac:dyDescent="0.3">
      <c r="A1176" s="492"/>
      <c r="B1176" s="437"/>
      <c r="H1176" s="457"/>
      <c r="I1176" s="398"/>
      <c r="J1176" s="437"/>
      <c r="K1176" s="437"/>
    </row>
    <row r="1177" spans="1:11" s="389" customFormat="1" x14ac:dyDescent="0.3">
      <c r="A1177" s="492"/>
      <c r="B1177" s="437"/>
      <c r="H1177" s="457"/>
      <c r="I1177" s="398"/>
      <c r="J1177" s="437"/>
      <c r="K1177" s="437"/>
    </row>
    <row r="1178" spans="1:11" s="389" customFormat="1" x14ac:dyDescent="0.3">
      <c r="A1178" s="492"/>
      <c r="B1178" s="437"/>
      <c r="H1178" s="457"/>
      <c r="I1178" s="398"/>
      <c r="J1178" s="437"/>
      <c r="K1178" s="437"/>
    </row>
    <row r="1179" spans="1:11" s="389" customFormat="1" x14ac:dyDescent="0.3">
      <c r="A1179" s="492"/>
      <c r="B1179" s="437"/>
      <c r="H1179" s="457"/>
      <c r="I1179" s="398"/>
      <c r="J1179" s="437"/>
      <c r="K1179" s="437"/>
    </row>
    <row r="1180" spans="1:11" s="389" customFormat="1" x14ac:dyDescent="0.3">
      <c r="A1180" s="492"/>
      <c r="B1180" s="437"/>
      <c r="H1180" s="457"/>
      <c r="I1180" s="398"/>
      <c r="J1180" s="437"/>
      <c r="K1180" s="437"/>
    </row>
    <row r="1181" spans="1:11" s="389" customFormat="1" x14ac:dyDescent="0.3">
      <c r="A1181" s="492"/>
      <c r="B1181" s="437"/>
      <c r="H1181" s="457"/>
      <c r="I1181" s="398"/>
      <c r="J1181" s="437"/>
      <c r="K1181" s="437"/>
    </row>
    <row r="1182" spans="1:11" s="389" customFormat="1" x14ac:dyDescent="0.3">
      <c r="A1182" s="492"/>
      <c r="B1182" s="437"/>
      <c r="H1182" s="457"/>
      <c r="I1182" s="398"/>
      <c r="J1182" s="437"/>
      <c r="K1182" s="437"/>
    </row>
    <row r="1183" spans="1:11" s="389" customFormat="1" x14ac:dyDescent="0.3">
      <c r="A1183" s="492"/>
      <c r="B1183" s="437"/>
      <c r="H1183" s="457"/>
      <c r="I1183" s="398"/>
      <c r="J1183" s="437"/>
      <c r="K1183" s="437"/>
    </row>
    <row r="1184" spans="1:11" s="389" customFormat="1" x14ac:dyDescent="0.3">
      <c r="A1184" s="492"/>
      <c r="B1184" s="437"/>
      <c r="H1184" s="457"/>
      <c r="I1184" s="398"/>
      <c r="J1184" s="437"/>
      <c r="K1184" s="437"/>
    </row>
    <row r="1185" spans="1:11" s="389" customFormat="1" x14ac:dyDescent="0.3">
      <c r="A1185" s="492"/>
      <c r="B1185" s="437"/>
      <c r="H1185" s="457"/>
      <c r="I1185" s="398"/>
      <c r="J1185" s="437"/>
      <c r="K1185" s="437"/>
    </row>
    <row r="1186" spans="1:11" s="389" customFormat="1" x14ac:dyDescent="0.3">
      <c r="A1186" s="492"/>
      <c r="B1186" s="437"/>
      <c r="H1186" s="457"/>
      <c r="I1186" s="398"/>
      <c r="J1186" s="437"/>
      <c r="K1186" s="437"/>
    </row>
    <row r="1187" spans="1:11" s="389" customFormat="1" x14ac:dyDescent="0.3">
      <c r="A1187" s="492"/>
      <c r="B1187" s="437"/>
      <c r="H1187" s="457"/>
      <c r="I1187" s="398"/>
      <c r="J1187" s="437"/>
      <c r="K1187" s="437"/>
    </row>
    <row r="1188" spans="1:11" s="389" customFormat="1" x14ac:dyDescent="0.3">
      <c r="A1188" s="492"/>
      <c r="B1188" s="437"/>
      <c r="H1188" s="457"/>
      <c r="I1188" s="398"/>
      <c r="J1188" s="437"/>
      <c r="K1188" s="437"/>
    </row>
    <row r="1189" spans="1:11" s="389" customFormat="1" x14ac:dyDescent="0.3">
      <c r="A1189" s="492"/>
      <c r="B1189" s="437"/>
      <c r="H1189" s="457"/>
      <c r="I1189" s="398"/>
      <c r="J1189" s="437"/>
      <c r="K1189" s="437"/>
    </row>
    <row r="1190" spans="1:11" s="389" customFormat="1" x14ac:dyDescent="0.3">
      <c r="A1190" s="492"/>
      <c r="B1190" s="437"/>
      <c r="H1190" s="457"/>
      <c r="I1190" s="398"/>
      <c r="J1190" s="437"/>
      <c r="K1190" s="437"/>
    </row>
    <row r="1191" spans="1:11" s="389" customFormat="1" x14ac:dyDescent="0.3">
      <c r="A1191" s="492"/>
      <c r="B1191" s="437"/>
      <c r="H1191" s="457"/>
      <c r="I1191" s="398"/>
      <c r="J1191" s="437"/>
      <c r="K1191" s="437"/>
    </row>
    <row r="1192" spans="1:11" s="389" customFormat="1" x14ac:dyDescent="0.3">
      <c r="A1192" s="492"/>
      <c r="B1192" s="437"/>
      <c r="H1192" s="457"/>
      <c r="I1192" s="398"/>
      <c r="J1192" s="437"/>
      <c r="K1192" s="437"/>
    </row>
    <row r="1193" spans="1:11" s="389" customFormat="1" x14ac:dyDescent="0.3">
      <c r="A1193" s="492"/>
      <c r="B1193" s="437"/>
      <c r="H1193" s="457"/>
      <c r="I1193" s="398"/>
      <c r="J1193" s="437"/>
      <c r="K1193" s="437"/>
    </row>
    <row r="1194" spans="1:11" s="389" customFormat="1" x14ac:dyDescent="0.3">
      <c r="A1194" s="492"/>
      <c r="B1194" s="437"/>
      <c r="H1194" s="457"/>
      <c r="I1194" s="398"/>
      <c r="J1194" s="437"/>
      <c r="K1194" s="437"/>
    </row>
    <row r="1195" spans="1:11" s="389" customFormat="1" x14ac:dyDescent="0.3">
      <c r="A1195" s="492"/>
      <c r="B1195" s="437"/>
      <c r="H1195" s="457"/>
      <c r="I1195" s="398"/>
      <c r="J1195" s="437"/>
      <c r="K1195" s="437"/>
    </row>
    <row r="1196" spans="1:11" s="389" customFormat="1" x14ac:dyDescent="0.3">
      <c r="A1196" s="492"/>
      <c r="B1196" s="437"/>
      <c r="H1196" s="457"/>
      <c r="I1196" s="398"/>
      <c r="J1196" s="437"/>
      <c r="K1196" s="437"/>
    </row>
    <row r="1197" spans="1:11" s="389" customFormat="1" x14ac:dyDescent="0.3">
      <c r="A1197" s="492"/>
      <c r="B1197" s="437"/>
      <c r="H1197" s="457"/>
      <c r="I1197" s="398"/>
      <c r="J1197" s="437"/>
      <c r="K1197" s="437"/>
    </row>
    <row r="1198" spans="1:11" s="389" customFormat="1" x14ac:dyDescent="0.3">
      <c r="A1198" s="492"/>
      <c r="B1198" s="437"/>
      <c r="H1198" s="457"/>
      <c r="I1198" s="398"/>
      <c r="J1198" s="437"/>
      <c r="K1198" s="437"/>
    </row>
    <row r="1199" spans="1:11" s="389" customFormat="1" x14ac:dyDescent="0.3">
      <c r="A1199" s="492"/>
      <c r="B1199" s="437"/>
      <c r="H1199" s="457"/>
      <c r="I1199" s="398"/>
      <c r="J1199" s="437"/>
      <c r="K1199" s="437"/>
    </row>
    <row r="1200" spans="1:11" s="389" customFormat="1" x14ac:dyDescent="0.3">
      <c r="A1200" s="492"/>
      <c r="B1200" s="437"/>
      <c r="H1200" s="457"/>
      <c r="I1200" s="398"/>
      <c r="J1200" s="437"/>
      <c r="K1200" s="437"/>
    </row>
    <row r="1201" spans="1:11" s="389" customFormat="1" x14ac:dyDescent="0.3">
      <c r="A1201" s="492"/>
      <c r="B1201" s="437"/>
      <c r="H1201" s="457"/>
      <c r="I1201" s="398"/>
      <c r="J1201" s="437"/>
      <c r="K1201" s="437"/>
    </row>
    <row r="1202" spans="1:11" s="389" customFormat="1" x14ac:dyDescent="0.3">
      <c r="A1202" s="492"/>
      <c r="B1202" s="437"/>
      <c r="H1202" s="457"/>
      <c r="I1202" s="398"/>
      <c r="J1202" s="437"/>
      <c r="K1202" s="437"/>
    </row>
    <row r="1203" spans="1:11" s="389" customFormat="1" x14ac:dyDescent="0.3">
      <c r="A1203" s="492"/>
      <c r="B1203" s="437"/>
      <c r="H1203" s="457"/>
      <c r="I1203" s="398"/>
      <c r="J1203" s="437"/>
      <c r="K1203" s="437"/>
    </row>
    <row r="1204" spans="1:11" s="389" customFormat="1" x14ac:dyDescent="0.3">
      <c r="A1204" s="492"/>
      <c r="B1204" s="437"/>
      <c r="H1204" s="457"/>
      <c r="I1204" s="398"/>
      <c r="J1204" s="437"/>
      <c r="K1204" s="437"/>
    </row>
    <row r="1205" spans="1:11" s="389" customFormat="1" x14ac:dyDescent="0.3">
      <c r="A1205" s="492"/>
      <c r="B1205" s="437"/>
      <c r="H1205" s="457"/>
      <c r="I1205" s="398"/>
      <c r="J1205" s="437"/>
      <c r="K1205" s="437"/>
    </row>
    <row r="1206" spans="1:11" s="389" customFormat="1" x14ac:dyDescent="0.3">
      <c r="A1206" s="492"/>
      <c r="B1206" s="437"/>
      <c r="H1206" s="457"/>
      <c r="I1206" s="398"/>
      <c r="J1206" s="437"/>
      <c r="K1206" s="437"/>
    </row>
    <row r="1207" spans="1:11" s="389" customFormat="1" x14ac:dyDescent="0.3">
      <c r="A1207" s="492"/>
      <c r="B1207" s="437"/>
      <c r="H1207" s="457"/>
      <c r="I1207" s="398"/>
      <c r="J1207" s="437"/>
      <c r="K1207" s="437"/>
    </row>
    <row r="1208" spans="1:11" s="389" customFormat="1" x14ac:dyDescent="0.3">
      <c r="A1208" s="492"/>
      <c r="B1208" s="437"/>
      <c r="H1208" s="457"/>
      <c r="I1208" s="398"/>
      <c r="J1208" s="437"/>
      <c r="K1208" s="437"/>
    </row>
    <row r="1209" spans="1:11" s="389" customFormat="1" x14ac:dyDescent="0.3">
      <c r="A1209" s="492"/>
      <c r="B1209" s="437"/>
      <c r="H1209" s="457"/>
      <c r="I1209" s="398"/>
      <c r="J1209" s="437"/>
      <c r="K1209" s="437"/>
    </row>
    <row r="1210" spans="1:11" s="389" customFormat="1" x14ac:dyDescent="0.3">
      <c r="A1210" s="492"/>
      <c r="B1210" s="437"/>
      <c r="H1210" s="457"/>
      <c r="I1210" s="398"/>
      <c r="J1210" s="437"/>
      <c r="K1210" s="437"/>
    </row>
    <row r="1211" spans="1:11" s="389" customFormat="1" x14ac:dyDescent="0.3">
      <c r="A1211" s="492"/>
      <c r="B1211" s="437"/>
      <c r="H1211" s="457"/>
      <c r="I1211" s="398"/>
      <c r="J1211" s="437"/>
      <c r="K1211" s="437"/>
    </row>
    <row r="1212" spans="1:11" s="389" customFormat="1" x14ac:dyDescent="0.3">
      <c r="A1212" s="492"/>
      <c r="B1212" s="437"/>
      <c r="H1212" s="457"/>
      <c r="I1212" s="398"/>
      <c r="J1212" s="437"/>
      <c r="K1212" s="437"/>
    </row>
    <row r="1213" spans="1:11" s="389" customFormat="1" x14ac:dyDescent="0.3">
      <c r="A1213" s="492"/>
      <c r="B1213" s="437"/>
      <c r="H1213" s="457"/>
      <c r="I1213" s="398"/>
      <c r="J1213" s="437"/>
      <c r="K1213" s="437"/>
    </row>
    <row r="1214" spans="1:11" s="389" customFormat="1" x14ac:dyDescent="0.3">
      <c r="A1214" s="492"/>
      <c r="B1214" s="437"/>
      <c r="H1214" s="457"/>
      <c r="I1214" s="398"/>
      <c r="J1214" s="437"/>
      <c r="K1214" s="437"/>
    </row>
    <row r="1215" spans="1:11" s="389" customFormat="1" x14ac:dyDescent="0.3">
      <c r="A1215" s="492"/>
      <c r="B1215" s="437"/>
      <c r="H1215" s="457"/>
      <c r="I1215" s="398"/>
      <c r="J1215" s="437"/>
      <c r="K1215" s="437"/>
    </row>
    <row r="1216" spans="1:11" s="389" customFormat="1" x14ac:dyDescent="0.3">
      <c r="A1216" s="492"/>
      <c r="B1216" s="437"/>
      <c r="H1216" s="457"/>
      <c r="I1216" s="398"/>
      <c r="J1216" s="437"/>
      <c r="K1216" s="437"/>
    </row>
    <row r="1217" spans="1:11" s="389" customFormat="1" x14ac:dyDescent="0.3">
      <c r="A1217" s="492"/>
      <c r="B1217" s="437"/>
      <c r="H1217" s="457"/>
      <c r="I1217" s="398"/>
      <c r="J1217" s="437"/>
      <c r="K1217" s="437"/>
    </row>
    <row r="1218" spans="1:11" s="389" customFormat="1" x14ac:dyDescent="0.3">
      <c r="A1218" s="492"/>
      <c r="B1218" s="437"/>
      <c r="H1218" s="457"/>
      <c r="I1218" s="398"/>
      <c r="J1218" s="437"/>
      <c r="K1218" s="437"/>
    </row>
    <row r="1219" spans="1:11" s="389" customFormat="1" x14ac:dyDescent="0.3">
      <c r="A1219" s="492"/>
      <c r="B1219" s="437"/>
      <c r="H1219" s="457"/>
      <c r="I1219" s="398"/>
      <c r="J1219" s="437"/>
      <c r="K1219" s="437"/>
    </row>
    <row r="1220" spans="1:11" s="389" customFormat="1" x14ac:dyDescent="0.3">
      <c r="A1220" s="492"/>
      <c r="B1220" s="437"/>
      <c r="H1220" s="457"/>
      <c r="I1220" s="398"/>
      <c r="J1220" s="437"/>
      <c r="K1220" s="437"/>
    </row>
    <row r="1221" spans="1:11" s="389" customFormat="1" x14ac:dyDescent="0.3">
      <c r="A1221" s="492"/>
      <c r="B1221" s="437"/>
      <c r="H1221" s="457"/>
      <c r="I1221" s="398"/>
      <c r="J1221" s="437"/>
      <c r="K1221" s="437"/>
    </row>
    <row r="1222" spans="1:11" s="389" customFormat="1" x14ac:dyDescent="0.3">
      <c r="A1222" s="492"/>
      <c r="B1222" s="437"/>
      <c r="H1222" s="457"/>
      <c r="I1222" s="398"/>
      <c r="J1222" s="437"/>
      <c r="K1222" s="437"/>
    </row>
    <row r="1223" spans="1:11" s="389" customFormat="1" x14ac:dyDescent="0.3">
      <c r="A1223" s="492"/>
      <c r="B1223" s="437"/>
      <c r="H1223" s="457"/>
      <c r="I1223" s="398"/>
      <c r="J1223" s="437"/>
      <c r="K1223" s="437"/>
    </row>
    <row r="1224" spans="1:11" s="389" customFormat="1" x14ac:dyDescent="0.3">
      <c r="A1224" s="492"/>
      <c r="B1224" s="437"/>
      <c r="H1224" s="457"/>
      <c r="I1224" s="398"/>
      <c r="J1224" s="437"/>
      <c r="K1224" s="437"/>
    </row>
    <row r="1225" spans="1:11" s="389" customFormat="1" x14ac:dyDescent="0.3">
      <c r="A1225" s="492"/>
      <c r="B1225" s="437"/>
      <c r="H1225" s="457"/>
      <c r="I1225" s="398"/>
      <c r="J1225" s="437"/>
      <c r="K1225" s="437"/>
    </row>
    <row r="1226" spans="1:11" s="389" customFormat="1" x14ac:dyDescent="0.3">
      <c r="A1226" s="492"/>
      <c r="B1226" s="437"/>
      <c r="H1226" s="457"/>
      <c r="I1226" s="398"/>
      <c r="J1226" s="437"/>
      <c r="K1226" s="437"/>
    </row>
    <row r="1227" spans="1:11" s="389" customFormat="1" x14ac:dyDescent="0.3">
      <c r="A1227" s="492"/>
      <c r="B1227" s="437"/>
      <c r="H1227" s="457"/>
      <c r="I1227" s="398"/>
      <c r="J1227" s="437"/>
      <c r="K1227" s="437"/>
    </row>
    <row r="1228" spans="1:11" s="389" customFormat="1" x14ac:dyDescent="0.3">
      <c r="A1228" s="492"/>
      <c r="B1228" s="437"/>
      <c r="H1228" s="457"/>
      <c r="I1228" s="398"/>
      <c r="J1228" s="437"/>
      <c r="K1228" s="437"/>
    </row>
    <row r="1229" spans="1:11" s="389" customFormat="1" x14ac:dyDescent="0.3">
      <c r="A1229" s="492"/>
      <c r="B1229" s="437"/>
      <c r="H1229" s="457"/>
      <c r="I1229" s="398"/>
      <c r="J1229" s="437"/>
      <c r="K1229" s="437"/>
    </row>
    <row r="1230" spans="1:11" s="389" customFormat="1" x14ac:dyDescent="0.3">
      <c r="A1230" s="492"/>
      <c r="B1230" s="437"/>
      <c r="H1230" s="457"/>
      <c r="I1230" s="398"/>
      <c r="J1230" s="437"/>
      <c r="K1230" s="437"/>
    </row>
    <row r="1231" spans="1:11" s="389" customFormat="1" x14ac:dyDescent="0.3">
      <c r="A1231" s="492"/>
      <c r="B1231" s="437"/>
      <c r="H1231" s="457"/>
      <c r="I1231" s="398"/>
      <c r="J1231" s="437"/>
      <c r="K1231" s="437"/>
    </row>
    <row r="1232" spans="1:11" s="389" customFormat="1" x14ac:dyDescent="0.3">
      <c r="A1232" s="492"/>
      <c r="B1232" s="437"/>
      <c r="H1232" s="457"/>
      <c r="I1232" s="398"/>
      <c r="J1232" s="437"/>
      <c r="K1232" s="437"/>
    </row>
    <row r="1233" spans="1:11" s="389" customFormat="1" x14ac:dyDescent="0.3">
      <c r="A1233" s="492"/>
      <c r="B1233" s="437"/>
      <c r="H1233" s="457"/>
      <c r="I1233" s="398"/>
      <c r="J1233" s="437"/>
      <c r="K1233" s="437"/>
    </row>
    <row r="1234" spans="1:11" s="389" customFormat="1" x14ac:dyDescent="0.3">
      <c r="A1234" s="492"/>
      <c r="B1234" s="437"/>
      <c r="H1234" s="457"/>
      <c r="I1234" s="398"/>
      <c r="J1234" s="437"/>
      <c r="K1234" s="437"/>
    </row>
    <row r="1235" spans="1:11" s="389" customFormat="1" x14ac:dyDescent="0.3">
      <c r="A1235" s="492"/>
      <c r="B1235" s="437"/>
      <c r="H1235" s="457"/>
      <c r="I1235" s="398"/>
      <c r="J1235" s="437"/>
      <c r="K1235" s="437"/>
    </row>
    <row r="1236" spans="1:11" s="389" customFormat="1" x14ac:dyDescent="0.3">
      <c r="A1236" s="492"/>
      <c r="B1236" s="437"/>
      <c r="H1236" s="457"/>
      <c r="I1236" s="398"/>
      <c r="J1236" s="437"/>
      <c r="K1236" s="437"/>
    </row>
    <row r="1237" spans="1:11" s="389" customFormat="1" x14ac:dyDescent="0.3">
      <c r="A1237" s="492"/>
      <c r="B1237" s="437"/>
      <c r="H1237" s="457"/>
      <c r="I1237" s="398"/>
      <c r="J1237" s="437"/>
      <c r="K1237" s="437"/>
    </row>
    <row r="1238" spans="1:11" s="389" customFormat="1" x14ac:dyDescent="0.3">
      <c r="A1238" s="492"/>
      <c r="B1238" s="437"/>
      <c r="H1238" s="457"/>
      <c r="I1238" s="398"/>
      <c r="J1238" s="437"/>
      <c r="K1238" s="437"/>
    </row>
    <row r="1239" spans="1:11" s="389" customFormat="1" x14ac:dyDescent="0.3">
      <c r="A1239" s="492"/>
      <c r="B1239" s="437"/>
      <c r="H1239" s="457"/>
      <c r="I1239" s="398"/>
      <c r="J1239" s="437"/>
      <c r="K1239" s="437"/>
    </row>
    <row r="1240" spans="1:11" s="389" customFormat="1" x14ac:dyDescent="0.3">
      <c r="A1240" s="492"/>
      <c r="B1240" s="437"/>
      <c r="H1240" s="457"/>
      <c r="I1240" s="398"/>
      <c r="J1240" s="437"/>
      <c r="K1240" s="437"/>
    </row>
    <row r="1241" spans="1:11" s="389" customFormat="1" x14ac:dyDescent="0.3">
      <c r="A1241" s="492"/>
      <c r="B1241" s="437"/>
      <c r="H1241" s="457"/>
      <c r="I1241" s="398"/>
      <c r="J1241" s="437"/>
      <c r="K1241" s="437"/>
    </row>
    <row r="1242" spans="1:11" s="389" customFormat="1" x14ac:dyDescent="0.3">
      <c r="A1242" s="492"/>
      <c r="B1242" s="437"/>
      <c r="H1242" s="457"/>
      <c r="I1242" s="398"/>
      <c r="J1242" s="437"/>
      <c r="K1242" s="437"/>
    </row>
    <row r="1243" spans="1:11" s="389" customFormat="1" x14ac:dyDescent="0.3">
      <c r="A1243" s="492"/>
      <c r="B1243" s="437"/>
      <c r="H1243" s="457"/>
      <c r="I1243" s="398"/>
      <c r="J1243" s="437"/>
      <c r="K1243" s="437"/>
    </row>
    <row r="1244" spans="1:11" s="389" customFormat="1" x14ac:dyDescent="0.3">
      <c r="A1244" s="492"/>
      <c r="B1244" s="437"/>
      <c r="H1244" s="457"/>
      <c r="I1244" s="398"/>
      <c r="J1244" s="437"/>
      <c r="K1244" s="437"/>
    </row>
    <row r="1245" spans="1:11" s="389" customFormat="1" x14ac:dyDescent="0.3">
      <c r="A1245" s="492"/>
      <c r="B1245" s="437"/>
      <c r="H1245" s="457"/>
      <c r="I1245" s="398"/>
      <c r="J1245" s="437"/>
      <c r="K1245" s="437"/>
    </row>
    <row r="1246" spans="1:11" s="389" customFormat="1" x14ac:dyDescent="0.3">
      <c r="A1246" s="492"/>
      <c r="B1246" s="437"/>
      <c r="H1246" s="457"/>
      <c r="I1246" s="398"/>
      <c r="J1246" s="437"/>
      <c r="K1246" s="437"/>
    </row>
    <row r="1247" spans="1:11" s="389" customFormat="1" x14ac:dyDescent="0.3">
      <c r="A1247" s="492"/>
      <c r="B1247" s="437"/>
      <c r="H1247" s="457"/>
      <c r="I1247" s="398"/>
      <c r="J1247" s="437"/>
      <c r="K1247" s="437"/>
    </row>
    <row r="1248" spans="1:11" s="389" customFormat="1" x14ac:dyDescent="0.3">
      <c r="A1248" s="492"/>
      <c r="B1248" s="437"/>
      <c r="H1248" s="457"/>
      <c r="I1248" s="398"/>
      <c r="J1248" s="437"/>
      <c r="K1248" s="437"/>
    </row>
    <row r="1249" spans="1:11" s="389" customFormat="1" x14ac:dyDescent="0.3">
      <c r="A1249" s="492"/>
      <c r="B1249" s="437"/>
      <c r="H1249" s="457"/>
      <c r="I1249" s="398"/>
      <c r="J1249" s="437"/>
      <c r="K1249" s="437"/>
    </row>
    <row r="1250" spans="1:11" s="389" customFormat="1" x14ac:dyDescent="0.3">
      <c r="A1250" s="492"/>
      <c r="B1250" s="437"/>
      <c r="H1250" s="457"/>
      <c r="I1250" s="398"/>
      <c r="J1250" s="437"/>
      <c r="K1250" s="437"/>
    </row>
    <row r="1251" spans="1:11" s="389" customFormat="1" x14ac:dyDescent="0.3">
      <c r="A1251" s="492"/>
      <c r="B1251" s="437"/>
      <c r="H1251" s="457"/>
      <c r="I1251" s="398"/>
      <c r="J1251" s="437"/>
      <c r="K1251" s="437"/>
    </row>
    <row r="1252" spans="1:11" s="389" customFormat="1" x14ac:dyDescent="0.3">
      <c r="A1252" s="492"/>
      <c r="B1252" s="437"/>
      <c r="H1252" s="457"/>
      <c r="I1252" s="398"/>
      <c r="J1252" s="437"/>
      <c r="K1252" s="437"/>
    </row>
    <row r="1253" spans="1:11" s="389" customFormat="1" x14ac:dyDescent="0.3">
      <c r="A1253" s="492"/>
      <c r="B1253" s="437"/>
      <c r="H1253" s="457"/>
      <c r="I1253" s="398"/>
      <c r="J1253" s="437"/>
      <c r="K1253" s="437"/>
    </row>
    <row r="1254" spans="1:11" s="389" customFormat="1" x14ac:dyDescent="0.3">
      <c r="A1254" s="492"/>
      <c r="B1254" s="437"/>
      <c r="H1254" s="457"/>
      <c r="I1254" s="398"/>
      <c r="J1254" s="437"/>
      <c r="K1254" s="437"/>
    </row>
    <row r="1255" spans="1:11" s="389" customFormat="1" x14ac:dyDescent="0.3">
      <c r="A1255" s="492"/>
      <c r="B1255" s="437"/>
      <c r="H1255" s="457"/>
      <c r="I1255" s="398"/>
      <c r="J1255" s="437"/>
      <c r="K1255" s="437"/>
    </row>
    <row r="1256" spans="1:11" s="389" customFormat="1" x14ac:dyDescent="0.3">
      <c r="A1256" s="492"/>
      <c r="B1256" s="437"/>
      <c r="H1256" s="457"/>
      <c r="I1256" s="398"/>
      <c r="J1256" s="437"/>
      <c r="K1256" s="437"/>
    </row>
    <row r="1257" spans="1:11" s="389" customFormat="1" x14ac:dyDescent="0.3">
      <c r="A1257" s="492"/>
      <c r="B1257" s="437"/>
      <c r="H1257" s="457"/>
      <c r="I1257" s="398"/>
      <c r="J1257" s="437"/>
      <c r="K1257" s="437"/>
    </row>
    <row r="1258" spans="1:11" s="389" customFormat="1" x14ac:dyDescent="0.3">
      <c r="A1258" s="492"/>
      <c r="B1258" s="437"/>
      <c r="H1258" s="457"/>
      <c r="I1258" s="398"/>
      <c r="J1258" s="437"/>
      <c r="K1258" s="437"/>
    </row>
    <row r="1259" spans="1:11" s="389" customFormat="1" x14ac:dyDescent="0.3">
      <c r="A1259" s="492"/>
      <c r="B1259" s="437"/>
      <c r="H1259" s="457"/>
      <c r="I1259" s="398"/>
      <c r="J1259" s="437"/>
      <c r="K1259" s="437"/>
    </row>
    <row r="1260" spans="1:11" s="389" customFormat="1" x14ac:dyDescent="0.3">
      <c r="A1260" s="492"/>
      <c r="B1260" s="437"/>
      <c r="H1260" s="457"/>
      <c r="I1260" s="398"/>
      <c r="J1260" s="437"/>
      <c r="K1260" s="437"/>
    </row>
    <row r="1261" spans="1:11" s="389" customFormat="1" x14ac:dyDescent="0.3">
      <c r="A1261" s="492"/>
      <c r="B1261" s="437"/>
      <c r="H1261" s="457"/>
      <c r="I1261" s="398"/>
      <c r="J1261" s="437"/>
      <c r="K1261" s="437"/>
    </row>
    <row r="1262" spans="1:11" s="389" customFormat="1" x14ac:dyDescent="0.3">
      <c r="A1262" s="492"/>
      <c r="B1262" s="437"/>
      <c r="H1262" s="457"/>
      <c r="I1262" s="398"/>
      <c r="J1262" s="437"/>
      <c r="K1262" s="437"/>
    </row>
    <row r="1263" spans="1:11" s="389" customFormat="1" x14ac:dyDescent="0.3">
      <c r="A1263" s="492"/>
      <c r="B1263" s="437"/>
      <c r="H1263" s="457"/>
      <c r="I1263" s="398"/>
      <c r="J1263" s="437"/>
      <c r="K1263" s="437"/>
    </row>
    <row r="1264" spans="1:11" s="389" customFormat="1" x14ac:dyDescent="0.3">
      <c r="A1264" s="492"/>
      <c r="B1264" s="437"/>
      <c r="H1264" s="457"/>
      <c r="I1264" s="398"/>
      <c r="J1264" s="437"/>
      <c r="K1264" s="437"/>
    </row>
    <row r="1265" spans="1:11" s="389" customFormat="1" x14ac:dyDescent="0.3">
      <c r="A1265" s="492"/>
      <c r="B1265" s="437"/>
      <c r="H1265" s="457"/>
      <c r="I1265" s="398"/>
      <c r="J1265" s="437"/>
      <c r="K1265" s="437"/>
    </row>
    <row r="1266" spans="1:11" s="389" customFormat="1" x14ac:dyDescent="0.3">
      <c r="A1266" s="492"/>
      <c r="B1266" s="437"/>
      <c r="H1266" s="457"/>
      <c r="I1266" s="398"/>
      <c r="J1266" s="437"/>
      <c r="K1266" s="437"/>
    </row>
    <row r="1267" spans="1:11" s="389" customFormat="1" x14ac:dyDescent="0.3">
      <c r="A1267" s="492"/>
      <c r="B1267" s="437"/>
      <c r="H1267" s="457"/>
      <c r="I1267" s="398"/>
      <c r="J1267" s="437"/>
      <c r="K1267" s="437"/>
    </row>
    <row r="1268" spans="1:11" s="389" customFormat="1" x14ac:dyDescent="0.3">
      <c r="A1268" s="492"/>
      <c r="B1268" s="437"/>
      <c r="H1268" s="457"/>
      <c r="I1268" s="398"/>
      <c r="J1268" s="437"/>
      <c r="K1268" s="437"/>
    </row>
    <row r="1269" spans="1:11" s="389" customFormat="1" x14ac:dyDescent="0.3">
      <c r="A1269" s="492"/>
      <c r="B1269" s="437"/>
      <c r="H1269" s="457"/>
      <c r="I1269" s="398"/>
      <c r="J1269" s="437"/>
      <c r="K1269" s="437"/>
    </row>
    <row r="1270" spans="1:11" s="389" customFormat="1" x14ac:dyDescent="0.3">
      <c r="A1270" s="492"/>
      <c r="B1270" s="437"/>
      <c r="H1270" s="457"/>
      <c r="I1270" s="398"/>
      <c r="J1270" s="437"/>
      <c r="K1270" s="437"/>
    </row>
    <row r="1271" spans="1:11" s="389" customFormat="1" x14ac:dyDescent="0.3">
      <c r="A1271" s="492"/>
      <c r="B1271" s="437"/>
      <c r="H1271" s="457"/>
      <c r="I1271" s="398"/>
      <c r="J1271" s="437"/>
      <c r="K1271" s="437"/>
    </row>
    <row r="1272" spans="1:11" s="389" customFormat="1" x14ac:dyDescent="0.3">
      <c r="A1272" s="492"/>
      <c r="B1272" s="437"/>
      <c r="H1272" s="457"/>
      <c r="I1272" s="398"/>
      <c r="J1272" s="437"/>
      <c r="K1272" s="437"/>
    </row>
    <row r="1273" spans="1:11" s="389" customFormat="1" x14ac:dyDescent="0.3">
      <c r="A1273" s="492"/>
      <c r="B1273" s="437"/>
      <c r="H1273" s="457"/>
      <c r="I1273" s="398"/>
      <c r="J1273" s="437"/>
      <c r="K1273" s="437"/>
    </row>
    <row r="1274" spans="1:11" s="389" customFormat="1" x14ac:dyDescent="0.3">
      <c r="A1274" s="492"/>
      <c r="B1274" s="437"/>
      <c r="H1274" s="457"/>
      <c r="I1274" s="398"/>
      <c r="J1274" s="437"/>
      <c r="K1274" s="437"/>
    </row>
    <row r="1275" spans="1:11" s="389" customFormat="1" x14ac:dyDescent="0.3">
      <c r="A1275" s="492"/>
      <c r="B1275" s="437"/>
      <c r="H1275" s="457"/>
      <c r="I1275" s="398"/>
      <c r="J1275" s="437"/>
      <c r="K1275" s="437"/>
    </row>
    <row r="1276" spans="1:11" s="389" customFormat="1" x14ac:dyDescent="0.3">
      <c r="A1276" s="492"/>
      <c r="B1276" s="437"/>
      <c r="H1276" s="457"/>
      <c r="I1276" s="398"/>
      <c r="J1276" s="437"/>
      <c r="K1276" s="437"/>
    </row>
    <row r="1277" spans="1:11" s="389" customFormat="1" x14ac:dyDescent="0.3">
      <c r="A1277" s="492"/>
      <c r="B1277" s="437"/>
      <c r="H1277" s="457"/>
      <c r="I1277" s="398"/>
      <c r="J1277" s="437"/>
      <c r="K1277" s="437"/>
    </row>
    <row r="1278" spans="1:11" s="389" customFormat="1" x14ac:dyDescent="0.3">
      <c r="A1278" s="492"/>
      <c r="B1278" s="437"/>
      <c r="H1278" s="457"/>
      <c r="I1278" s="398"/>
      <c r="J1278" s="437"/>
      <c r="K1278" s="437"/>
    </row>
    <row r="1279" spans="1:11" s="389" customFormat="1" x14ac:dyDescent="0.3">
      <c r="A1279" s="492"/>
      <c r="B1279" s="437"/>
      <c r="H1279" s="457"/>
      <c r="I1279" s="398"/>
      <c r="J1279" s="437"/>
      <c r="K1279" s="437"/>
    </row>
    <row r="1280" spans="1:11" s="389" customFormat="1" x14ac:dyDescent="0.3">
      <c r="A1280" s="492"/>
      <c r="B1280" s="437"/>
      <c r="H1280" s="457"/>
      <c r="I1280" s="398"/>
      <c r="J1280" s="437"/>
      <c r="K1280" s="437"/>
    </row>
    <row r="1281" spans="1:11" s="389" customFormat="1" x14ac:dyDescent="0.3">
      <c r="A1281" s="492"/>
      <c r="B1281" s="437"/>
      <c r="H1281" s="457"/>
      <c r="I1281" s="398"/>
      <c r="J1281" s="437"/>
      <c r="K1281" s="437"/>
    </row>
    <row r="1282" spans="1:11" s="389" customFormat="1" x14ac:dyDescent="0.3">
      <c r="A1282" s="492"/>
      <c r="B1282" s="437"/>
      <c r="H1282" s="457"/>
      <c r="I1282" s="398"/>
      <c r="J1282" s="437"/>
      <c r="K1282" s="437"/>
    </row>
    <row r="1283" spans="1:11" s="389" customFormat="1" x14ac:dyDescent="0.3">
      <c r="A1283" s="492"/>
      <c r="B1283" s="437"/>
      <c r="H1283" s="457"/>
      <c r="I1283" s="398"/>
      <c r="J1283" s="437"/>
      <c r="K1283" s="437"/>
    </row>
    <row r="1284" spans="1:11" s="389" customFormat="1" x14ac:dyDescent="0.3">
      <c r="A1284" s="492"/>
      <c r="B1284" s="437"/>
      <c r="H1284" s="457"/>
      <c r="I1284" s="398"/>
      <c r="J1284" s="437"/>
      <c r="K1284" s="437"/>
    </row>
    <row r="1285" spans="1:11" s="389" customFormat="1" x14ac:dyDescent="0.3">
      <c r="A1285" s="492"/>
      <c r="B1285" s="437"/>
      <c r="H1285" s="457"/>
      <c r="I1285" s="398"/>
      <c r="J1285" s="437"/>
      <c r="K1285" s="437"/>
    </row>
    <row r="1286" spans="1:11" s="389" customFormat="1" x14ac:dyDescent="0.3">
      <c r="A1286" s="492"/>
      <c r="B1286" s="437"/>
      <c r="H1286" s="457"/>
      <c r="I1286" s="398"/>
      <c r="J1286" s="437"/>
      <c r="K1286" s="437"/>
    </row>
    <row r="1287" spans="1:11" s="389" customFormat="1" x14ac:dyDescent="0.3">
      <c r="A1287" s="492"/>
      <c r="B1287" s="437"/>
      <c r="H1287" s="457"/>
      <c r="I1287" s="398"/>
      <c r="J1287" s="437"/>
      <c r="K1287" s="437"/>
    </row>
    <row r="1288" spans="1:11" s="389" customFormat="1" x14ac:dyDescent="0.3">
      <c r="A1288" s="492"/>
      <c r="B1288" s="437"/>
      <c r="H1288" s="457"/>
      <c r="I1288" s="398"/>
      <c r="J1288" s="437"/>
      <c r="K1288" s="437"/>
    </row>
    <row r="1289" spans="1:11" s="389" customFormat="1" x14ac:dyDescent="0.3">
      <c r="A1289" s="492"/>
      <c r="B1289" s="437"/>
      <c r="H1289" s="457"/>
      <c r="I1289" s="398"/>
      <c r="J1289" s="437"/>
      <c r="K1289" s="437"/>
    </row>
    <row r="1290" spans="1:11" s="389" customFormat="1" x14ac:dyDescent="0.3">
      <c r="A1290" s="492"/>
      <c r="B1290" s="437"/>
      <c r="H1290" s="457"/>
      <c r="I1290" s="398"/>
      <c r="J1290" s="437"/>
      <c r="K1290" s="437"/>
    </row>
    <row r="1291" spans="1:11" s="389" customFormat="1" x14ac:dyDescent="0.3">
      <c r="A1291" s="492"/>
      <c r="B1291" s="437"/>
      <c r="H1291" s="457"/>
      <c r="I1291" s="398"/>
      <c r="J1291" s="437"/>
      <c r="K1291" s="437"/>
    </row>
    <row r="1292" spans="1:11" s="389" customFormat="1" x14ac:dyDescent="0.3">
      <c r="A1292" s="492"/>
      <c r="B1292" s="437"/>
      <c r="H1292" s="457"/>
      <c r="I1292" s="398"/>
      <c r="J1292" s="437"/>
      <c r="K1292" s="437"/>
    </row>
    <row r="1293" spans="1:11" s="389" customFormat="1" x14ac:dyDescent="0.3">
      <c r="A1293" s="492"/>
      <c r="B1293" s="437"/>
      <c r="H1293" s="457"/>
      <c r="I1293" s="398"/>
      <c r="J1293" s="437"/>
      <c r="K1293" s="437"/>
    </row>
    <row r="1294" spans="1:11" s="389" customFormat="1" x14ac:dyDescent="0.3">
      <c r="A1294" s="492"/>
      <c r="B1294" s="437"/>
      <c r="H1294" s="457"/>
      <c r="I1294" s="398"/>
      <c r="J1294" s="437"/>
      <c r="K1294" s="437"/>
    </row>
    <row r="1295" spans="1:11" s="389" customFormat="1" x14ac:dyDescent="0.3">
      <c r="A1295" s="492"/>
      <c r="B1295" s="437"/>
      <c r="H1295" s="457"/>
      <c r="I1295" s="398"/>
      <c r="J1295" s="437"/>
      <c r="K1295" s="437"/>
    </row>
    <row r="1296" spans="1:11" s="389" customFormat="1" x14ac:dyDescent="0.3">
      <c r="A1296" s="492"/>
      <c r="B1296" s="437"/>
      <c r="H1296" s="457"/>
      <c r="I1296" s="398"/>
      <c r="J1296" s="437"/>
      <c r="K1296" s="437"/>
    </row>
    <row r="1297" spans="1:11" s="389" customFormat="1" x14ac:dyDescent="0.3">
      <c r="A1297" s="492"/>
      <c r="B1297" s="437"/>
      <c r="H1297" s="457"/>
      <c r="I1297" s="398"/>
      <c r="J1297" s="437"/>
      <c r="K1297" s="437"/>
    </row>
    <row r="1298" spans="1:11" s="389" customFormat="1" x14ac:dyDescent="0.3">
      <c r="A1298" s="492"/>
      <c r="B1298" s="437"/>
      <c r="H1298" s="457"/>
      <c r="I1298" s="398"/>
      <c r="J1298" s="437"/>
      <c r="K1298" s="437"/>
    </row>
    <row r="1299" spans="1:11" s="389" customFormat="1" x14ac:dyDescent="0.3">
      <c r="A1299" s="492"/>
      <c r="B1299" s="437"/>
      <c r="H1299" s="457"/>
      <c r="I1299" s="398"/>
      <c r="J1299" s="437"/>
      <c r="K1299" s="437"/>
    </row>
    <row r="1300" spans="1:11" s="389" customFormat="1" x14ac:dyDescent="0.3">
      <c r="A1300" s="492"/>
      <c r="B1300" s="437"/>
      <c r="H1300" s="457"/>
      <c r="I1300" s="398"/>
      <c r="J1300" s="437"/>
      <c r="K1300" s="437"/>
    </row>
    <row r="1301" spans="1:11" s="389" customFormat="1" x14ac:dyDescent="0.3">
      <c r="A1301" s="492"/>
      <c r="B1301" s="437"/>
      <c r="H1301" s="457"/>
      <c r="I1301" s="398"/>
      <c r="J1301" s="437"/>
      <c r="K1301" s="437"/>
    </row>
    <row r="1302" spans="1:11" s="389" customFormat="1" x14ac:dyDescent="0.3">
      <c r="A1302" s="492"/>
      <c r="B1302" s="437"/>
      <c r="H1302" s="457"/>
      <c r="I1302" s="398"/>
      <c r="J1302" s="437"/>
      <c r="K1302" s="437"/>
    </row>
    <row r="1303" spans="1:11" s="389" customFormat="1" x14ac:dyDescent="0.3">
      <c r="A1303" s="492"/>
      <c r="B1303" s="437"/>
      <c r="H1303" s="457"/>
      <c r="I1303" s="398"/>
      <c r="J1303" s="437"/>
      <c r="K1303" s="437"/>
    </row>
    <row r="1304" spans="1:11" s="389" customFormat="1" x14ac:dyDescent="0.3">
      <c r="A1304" s="492"/>
      <c r="B1304" s="437"/>
      <c r="H1304" s="457"/>
      <c r="I1304" s="398"/>
      <c r="J1304" s="437"/>
      <c r="K1304" s="437"/>
    </row>
    <row r="1305" spans="1:11" s="389" customFormat="1" x14ac:dyDescent="0.3">
      <c r="A1305" s="492"/>
      <c r="B1305" s="437"/>
      <c r="H1305" s="457"/>
      <c r="I1305" s="398"/>
      <c r="J1305" s="437"/>
      <c r="K1305" s="437"/>
    </row>
    <row r="1306" spans="1:11" s="389" customFormat="1" x14ac:dyDescent="0.3">
      <c r="A1306" s="492"/>
      <c r="B1306" s="437"/>
      <c r="H1306" s="457"/>
      <c r="I1306" s="398"/>
      <c r="J1306" s="437"/>
      <c r="K1306" s="437"/>
    </row>
    <row r="1307" spans="1:11" s="389" customFormat="1" x14ac:dyDescent="0.3">
      <c r="A1307" s="492"/>
      <c r="B1307" s="437"/>
      <c r="H1307" s="457"/>
      <c r="I1307" s="398"/>
      <c r="J1307" s="437"/>
      <c r="K1307" s="437"/>
    </row>
    <row r="1308" spans="1:11" s="389" customFormat="1" x14ac:dyDescent="0.3">
      <c r="A1308" s="492"/>
      <c r="B1308" s="437"/>
      <c r="H1308" s="457"/>
      <c r="I1308" s="398"/>
      <c r="J1308" s="437"/>
      <c r="K1308" s="437"/>
    </row>
    <row r="1309" spans="1:11" s="389" customFormat="1" x14ac:dyDescent="0.3">
      <c r="A1309" s="492"/>
      <c r="B1309" s="437"/>
      <c r="H1309" s="457"/>
      <c r="I1309" s="398"/>
      <c r="J1309" s="437"/>
      <c r="K1309" s="437"/>
    </row>
    <row r="1310" spans="1:11" s="389" customFormat="1" x14ac:dyDescent="0.3">
      <c r="A1310" s="492"/>
      <c r="B1310" s="437"/>
      <c r="H1310" s="457"/>
      <c r="I1310" s="398"/>
      <c r="J1310" s="437"/>
      <c r="K1310" s="437"/>
    </row>
    <row r="1311" spans="1:11" s="389" customFormat="1" x14ac:dyDescent="0.3">
      <c r="A1311" s="492"/>
      <c r="B1311" s="437"/>
      <c r="H1311" s="457"/>
      <c r="I1311" s="398"/>
      <c r="J1311" s="437"/>
      <c r="K1311" s="437"/>
    </row>
    <row r="1312" spans="1:11" s="389" customFormat="1" x14ac:dyDescent="0.3">
      <c r="A1312" s="492"/>
      <c r="B1312" s="437"/>
      <c r="H1312" s="457"/>
      <c r="I1312" s="398"/>
      <c r="J1312" s="437"/>
      <c r="K1312" s="437"/>
    </row>
    <row r="1313" spans="1:11" s="389" customFormat="1" x14ac:dyDescent="0.3">
      <c r="A1313" s="492"/>
      <c r="B1313" s="437"/>
      <c r="H1313" s="457"/>
      <c r="I1313" s="398"/>
      <c r="J1313" s="437"/>
      <c r="K1313" s="437"/>
    </row>
    <row r="1314" spans="1:11" s="389" customFormat="1" x14ac:dyDescent="0.3">
      <c r="A1314" s="492"/>
      <c r="B1314" s="437"/>
      <c r="H1314" s="457"/>
      <c r="I1314" s="398"/>
      <c r="J1314" s="437"/>
      <c r="K1314" s="437"/>
    </row>
    <row r="1315" spans="1:11" s="389" customFormat="1" x14ac:dyDescent="0.3">
      <c r="A1315" s="492"/>
      <c r="B1315" s="437"/>
      <c r="H1315" s="457"/>
      <c r="I1315" s="398"/>
      <c r="J1315" s="437"/>
      <c r="K1315" s="437"/>
    </row>
    <row r="1316" spans="1:11" s="389" customFormat="1" x14ac:dyDescent="0.3">
      <c r="A1316" s="492"/>
      <c r="B1316" s="437"/>
      <c r="H1316" s="457"/>
      <c r="I1316" s="398"/>
      <c r="J1316" s="437"/>
      <c r="K1316" s="437"/>
    </row>
    <row r="1317" spans="1:11" s="389" customFormat="1" x14ac:dyDescent="0.3">
      <c r="A1317" s="492"/>
      <c r="B1317" s="437"/>
      <c r="H1317" s="457"/>
      <c r="I1317" s="398"/>
      <c r="J1317" s="437"/>
      <c r="K1317" s="437"/>
    </row>
    <row r="1318" spans="1:11" s="389" customFormat="1" x14ac:dyDescent="0.3">
      <c r="A1318" s="492"/>
      <c r="B1318" s="437"/>
      <c r="H1318" s="457"/>
      <c r="I1318" s="398"/>
      <c r="J1318" s="437"/>
      <c r="K1318" s="437"/>
    </row>
    <row r="1319" spans="1:11" s="389" customFormat="1" x14ac:dyDescent="0.3">
      <c r="A1319" s="492"/>
      <c r="B1319" s="437"/>
      <c r="H1319" s="457"/>
      <c r="I1319" s="398"/>
      <c r="J1319" s="437"/>
      <c r="K1319" s="437"/>
    </row>
    <row r="1320" spans="1:11" s="389" customFormat="1" x14ac:dyDescent="0.3">
      <c r="A1320" s="492"/>
      <c r="B1320" s="437"/>
      <c r="H1320" s="457"/>
      <c r="I1320" s="398"/>
      <c r="J1320" s="437"/>
      <c r="K1320" s="437"/>
    </row>
    <row r="1321" spans="1:11" s="389" customFormat="1" x14ac:dyDescent="0.3">
      <c r="A1321" s="492"/>
      <c r="B1321" s="437"/>
      <c r="H1321" s="457"/>
      <c r="I1321" s="398"/>
      <c r="J1321" s="437"/>
      <c r="K1321" s="437"/>
    </row>
    <row r="1322" spans="1:11" s="389" customFormat="1" x14ac:dyDescent="0.3">
      <c r="A1322" s="492"/>
      <c r="B1322" s="437"/>
      <c r="H1322" s="457"/>
      <c r="I1322" s="398"/>
      <c r="J1322" s="437"/>
      <c r="K1322" s="437"/>
    </row>
    <row r="1323" spans="1:11" s="389" customFormat="1" x14ac:dyDescent="0.3">
      <c r="A1323" s="492"/>
      <c r="B1323" s="437"/>
      <c r="H1323" s="457"/>
      <c r="I1323" s="398"/>
      <c r="J1323" s="437"/>
      <c r="K1323" s="437"/>
    </row>
    <row r="1324" spans="1:11" s="389" customFormat="1" x14ac:dyDescent="0.3">
      <c r="A1324" s="492"/>
      <c r="B1324" s="437"/>
      <c r="H1324" s="457"/>
      <c r="I1324" s="398"/>
      <c r="J1324" s="437"/>
      <c r="K1324" s="437"/>
    </row>
    <row r="1325" spans="1:11" s="389" customFormat="1" x14ac:dyDescent="0.3">
      <c r="A1325" s="492"/>
      <c r="B1325" s="437"/>
      <c r="H1325" s="457"/>
      <c r="I1325" s="398"/>
      <c r="J1325" s="437"/>
      <c r="K1325" s="437"/>
    </row>
    <row r="1326" spans="1:11" s="389" customFormat="1" x14ac:dyDescent="0.3">
      <c r="A1326" s="492"/>
      <c r="B1326" s="437"/>
      <c r="H1326" s="457"/>
      <c r="I1326" s="398"/>
      <c r="J1326" s="437"/>
      <c r="K1326" s="437"/>
    </row>
    <row r="1327" spans="1:11" s="389" customFormat="1" x14ac:dyDescent="0.3">
      <c r="A1327" s="492"/>
      <c r="B1327" s="437"/>
      <c r="H1327" s="457"/>
      <c r="I1327" s="398"/>
      <c r="J1327" s="437"/>
      <c r="K1327" s="437"/>
    </row>
    <row r="1328" spans="1:11" s="389" customFormat="1" x14ac:dyDescent="0.3">
      <c r="A1328" s="492"/>
      <c r="B1328" s="437"/>
      <c r="H1328" s="457"/>
      <c r="I1328" s="398"/>
      <c r="J1328" s="437"/>
      <c r="K1328" s="437"/>
    </row>
    <row r="1329" spans="1:11" s="389" customFormat="1" x14ac:dyDescent="0.3">
      <c r="A1329" s="492"/>
      <c r="B1329" s="437"/>
      <c r="H1329" s="457"/>
      <c r="I1329" s="398"/>
      <c r="J1329" s="437"/>
      <c r="K1329" s="437"/>
    </row>
    <row r="1330" spans="1:11" s="389" customFormat="1" x14ac:dyDescent="0.3">
      <c r="A1330" s="492"/>
      <c r="B1330" s="437"/>
      <c r="H1330" s="457"/>
      <c r="I1330" s="398"/>
      <c r="J1330" s="437"/>
      <c r="K1330" s="437"/>
    </row>
    <row r="1331" spans="1:11" s="389" customFormat="1" x14ac:dyDescent="0.3">
      <c r="A1331" s="492"/>
      <c r="B1331" s="437"/>
      <c r="H1331" s="457"/>
      <c r="I1331" s="398"/>
      <c r="J1331" s="437"/>
      <c r="K1331" s="437"/>
    </row>
    <row r="1332" spans="1:11" s="389" customFormat="1" x14ac:dyDescent="0.3">
      <c r="A1332" s="492"/>
      <c r="B1332" s="437"/>
      <c r="H1332" s="457"/>
      <c r="I1332" s="398"/>
      <c r="J1332" s="437"/>
      <c r="K1332" s="437"/>
    </row>
    <row r="1333" spans="1:11" s="389" customFormat="1" x14ac:dyDescent="0.3">
      <c r="A1333" s="492"/>
      <c r="B1333" s="437"/>
      <c r="H1333" s="457"/>
      <c r="I1333" s="398"/>
      <c r="J1333" s="437"/>
      <c r="K1333" s="437"/>
    </row>
    <row r="1334" spans="1:11" s="389" customFormat="1" x14ac:dyDescent="0.3">
      <c r="A1334" s="492"/>
      <c r="B1334" s="437"/>
      <c r="H1334" s="457"/>
      <c r="I1334" s="398"/>
      <c r="J1334" s="437"/>
      <c r="K1334" s="437"/>
    </row>
    <row r="1335" spans="1:11" s="389" customFormat="1" x14ac:dyDescent="0.3">
      <c r="A1335" s="492"/>
      <c r="B1335" s="437"/>
      <c r="H1335" s="457"/>
      <c r="I1335" s="398"/>
      <c r="J1335" s="437"/>
      <c r="K1335" s="437"/>
    </row>
    <row r="1336" spans="1:11" s="389" customFormat="1" x14ac:dyDescent="0.3">
      <c r="A1336" s="492"/>
      <c r="B1336" s="437"/>
      <c r="H1336" s="457"/>
      <c r="I1336" s="398"/>
      <c r="J1336" s="437"/>
      <c r="K1336" s="437"/>
    </row>
    <row r="1337" spans="1:11" s="389" customFormat="1" x14ac:dyDescent="0.3">
      <c r="A1337" s="492"/>
      <c r="B1337" s="437"/>
      <c r="H1337" s="457"/>
      <c r="I1337" s="398"/>
      <c r="J1337" s="437"/>
      <c r="K1337" s="437"/>
    </row>
    <row r="1338" spans="1:11" s="389" customFormat="1" x14ac:dyDescent="0.3">
      <c r="A1338" s="492"/>
      <c r="B1338" s="437"/>
      <c r="H1338" s="457"/>
      <c r="I1338" s="398"/>
      <c r="J1338" s="437"/>
      <c r="K1338" s="437"/>
    </row>
    <row r="1339" spans="1:11" s="389" customFormat="1" x14ac:dyDescent="0.3">
      <c r="A1339" s="492"/>
      <c r="B1339" s="437"/>
      <c r="H1339" s="457"/>
      <c r="I1339" s="398"/>
      <c r="J1339" s="437"/>
      <c r="K1339" s="437"/>
    </row>
    <row r="1340" spans="1:11" s="389" customFormat="1" x14ac:dyDescent="0.3">
      <c r="A1340" s="492"/>
      <c r="B1340" s="437"/>
      <c r="H1340" s="457"/>
      <c r="I1340" s="398"/>
      <c r="J1340" s="437"/>
      <c r="K1340" s="437"/>
    </row>
    <row r="1341" spans="1:11" s="389" customFormat="1" x14ac:dyDescent="0.3">
      <c r="A1341" s="492"/>
      <c r="B1341" s="437"/>
      <c r="H1341" s="457"/>
      <c r="I1341" s="398"/>
      <c r="J1341" s="437"/>
      <c r="K1341" s="437"/>
    </row>
    <row r="1342" spans="1:11" s="389" customFormat="1" x14ac:dyDescent="0.3">
      <c r="A1342" s="492"/>
      <c r="B1342" s="437"/>
      <c r="H1342" s="457"/>
      <c r="I1342" s="398"/>
      <c r="J1342" s="437"/>
      <c r="K1342" s="437"/>
    </row>
    <row r="1343" spans="1:11" s="389" customFormat="1" x14ac:dyDescent="0.3">
      <c r="A1343" s="492"/>
      <c r="B1343" s="437"/>
      <c r="H1343" s="457"/>
      <c r="I1343" s="398"/>
      <c r="J1343" s="437"/>
      <c r="K1343" s="437"/>
    </row>
    <row r="1344" spans="1:11" s="389" customFormat="1" x14ac:dyDescent="0.3">
      <c r="A1344" s="492"/>
      <c r="B1344" s="437"/>
      <c r="H1344" s="457"/>
      <c r="I1344" s="398"/>
      <c r="J1344" s="437"/>
      <c r="K1344" s="437"/>
    </row>
    <row r="1345" spans="1:11" s="389" customFormat="1" x14ac:dyDescent="0.3">
      <c r="A1345" s="492"/>
      <c r="B1345" s="437"/>
      <c r="H1345" s="457"/>
      <c r="I1345" s="398"/>
      <c r="J1345" s="437"/>
      <c r="K1345" s="437"/>
    </row>
    <row r="1346" spans="1:11" s="389" customFormat="1" x14ac:dyDescent="0.3">
      <c r="A1346" s="492"/>
      <c r="B1346" s="437"/>
      <c r="H1346" s="457"/>
      <c r="I1346" s="398"/>
      <c r="J1346" s="437"/>
      <c r="K1346" s="437"/>
    </row>
    <row r="1347" spans="1:11" s="389" customFormat="1" x14ac:dyDescent="0.3">
      <c r="A1347" s="492"/>
      <c r="B1347" s="437"/>
      <c r="H1347" s="457"/>
      <c r="I1347" s="398"/>
      <c r="J1347" s="437"/>
      <c r="K1347" s="437"/>
    </row>
    <row r="1348" spans="1:11" s="389" customFormat="1" x14ac:dyDescent="0.3">
      <c r="A1348" s="492"/>
      <c r="B1348" s="437"/>
      <c r="H1348" s="457"/>
      <c r="I1348" s="398"/>
      <c r="J1348" s="437"/>
      <c r="K1348" s="437"/>
    </row>
    <row r="1349" spans="1:11" s="389" customFormat="1" x14ac:dyDescent="0.3">
      <c r="A1349" s="492"/>
      <c r="B1349" s="437"/>
      <c r="H1349" s="457"/>
      <c r="I1349" s="398"/>
      <c r="J1349" s="437"/>
      <c r="K1349" s="437"/>
    </row>
    <row r="1350" spans="1:11" s="389" customFormat="1" x14ac:dyDescent="0.3">
      <c r="A1350" s="492"/>
      <c r="B1350" s="437"/>
      <c r="H1350" s="457"/>
      <c r="I1350" s="398"/>
      <c r="J1350" s="437"/>
      <c r="K1350" s="437"/>
    </row>
    <row r="1351" spans="1:11" s="389" customFormat="1" x14ac:dyDescent="0.3">
      <c r="A1351" s="492"/>
      <c r="B1351" s="437"/>
      <c r="H1351" s="457"/>
      <c r="I1351" s="398"/>
      <c r="J1351" s="437"/>
      <c r="K1351" s="437"/>
    </row>
    <row r="1352" spans="1:11" s="389" customFormat="1" x14ac:dyDescent="0.3">
      <c r="A1352" s="492"/>
      <c r="B1352" s="437"/>
      <c r="H1352" s="457"/>
      <c r="I1352" s="398"/>
      <c r="J1352" s="437"/>
      <c r="K1352" s="437"/>
    </row>
    <row r="1353" spans="1:11" s="389" customFormat="1" x14ac:dyDescent="0.3">
      <c r="A1353" s="492"/>
      <c r="B1353" s="437"/>
      <c r="H1353" s="457"/>
      <c r="I1353" s="398"/>
      <c r="J1353" s="437"/>
      <c r="K1353" s="437"/>
    </row>
    <row r="1354" spans="1:11" s="389" customFormat="1" x14ac:dyDescent="0.3">
      <c r="A1354" s="492"/>
      <c r="B1354" s="437"/>
      <c r="H1354" s="457"/>
      <c r="I1354" s="398"/>
      <c r="J1354" s="437"/>
      <c r="K1354" s="437"/>
    </row>
    <row r="1355" spans="1:11" s="389" customFormat="1" x14ac:dyDescent="0.3">
      <c r="A1355" s="492"/>
      <c r="B1355" s="437"/>
      <c r="H1355" s="457"/>
      <c r="I1355" s="398"/>
      <c r="J1355" s="437"/>
      <c r="K1355" s="437"/>
    </row>
    <row r="1356" spans="1:11" s="389" customFormat="1" x14ac:dyDescent="0.3">
      <c r="A1356" s="492"/>
      <c r="B1356" s="437"/>
      <c r="H1356" s="457"/>
      <c r="I1356" s="398"/>
      <c r="J1356" s="437"/>
      <c r="K1356" s="437"/>
    </row>
    <row r="1357" spans="1:11" s="389" customFormat="1" x14ac:dyDescent="0.3">
      <c r="A1357" s="492"/>
      <c r="B1357" s="437"/>
      <c r="H1357" s="457"/>
      <c r="I1357" s="398"/>
      <c r="J1357" s="437"/>
      <c r="K1357" s="437"/>
    </row>
    <row r="1358" spans="1:11" s="389" customFormat="1" x14ac:dyDescent="0.3">
      <c r="A1358" s="492"/>
      <c r="B1358" s="437"/>
      <c r="H1358" s="457"/>
      <c r="I1358" s="398"/>
      <c r="J1358" s="437"/>
      <c r="K1358" s="437"/>
    </row>
    <row r="1359" spans="1:11" s="389" customFormat="1" x14ac:dyDescent="0.3">
      <c r="A1359" s="492"/>
      <c r="B1359" s="437"/>
      <c r="H1359" s="457"/>
      <c r="I1359" s="398"/>
      <c r="J1359" s="437"/>
      <c r="K1359" s="437"/>
    </row>
    <row r="1360" spans="1:11" s="389" customFormat="1" x14ac:dyDescent="0.3">
      <c r="A1360" s="492"/>
      <c r="B1360" s="437"/>
      <c r="H1360" s="457"/>
      <c r="I1360" s="398"/>
      <c r="J1360" s="437"/>
      <c r="K1360" s="437"/>
    </row>
    <row r="1361" spans="1:11" s="389" customFormat="1" x14ac:dyDescent="0.3">
      <c r="A1361" s="492"/>
      <c r="B1361" s="437"/>
      <c r="H1361" s="457"/>
      <c r="I1361" s="398"/>
      <c r="J1361" s="437"/>
      <c r="K1361" s="437"/>
    </row>
    <row r="1362" spans="1:11" s="389" customFormat="1" x14ac:dyDescent="0.3">
      <c r="A1362" s="492"/>
      <c r="B1362" s="437"/>
      <c r="H1362" s="457"/>
      <c r="I1362" s="398"/>
      <c r="J1362" s="437"/>
      <c r="K1362" s="437"/>
    </row>
    <row r="1363" spans="1:11" s="389" customFormat="1" x14ac:dyDescent="0.3">
      <c r="A1363" s="492"/>
      <c r="B1363" s="437"/>
      <c r="H1363" s="457"/>
      <c r="I1363" s="398"/>
      <c r="J1363" s="437"/>
      <c r="K1363" s="437"/>
    </row>
    <row r="1364" spans="1:11" s="389" customFormat="1" x14ac:dyDescent="0.3">
      <c r="A1364" s="492"/>
      <c r="B1364" s="437"/>
      <c r="H1364" s="457"/>
      <c r="I1364" s="398"/>
      <c r="J1364" s="437"/>
      <c r="K1364" s="437"/>
    </row>
    <row r="1365" spans="1:11" s="389" customFormat="1" x14ac:dyDescent="0.3">
      <c r="A1365" s="492"/>
      <c r="B1365" s="437"/>
      <c r="H1365" s="457"/>
      <c r="I1365" s="398"/>
      <c r="J1365" s="437"/>
      <c r="K1365" s="437"/>
    </row>
    <row r="1366" spans="1:11" s="389" customFormat="1" x14ac:dyDescent="0.3">
      <c r="A1366" s="492"/>
      <c r="B1366" s="437"/>
      <c r="H1366" s="457"/>
      <c r="I1366" s="398"/>
      <c r="J1366" s="437"/>
      <c r="K1366" s="437"/>
    </row>
    <row r="1367" spans="1:11" s="389" customFormat="1" x14ac:dyDescent="0.3">
      <c r="A1367" s="492"/>
      <c r="B1367" s="437"/>
      <c r="H1367" s="457"/>
      <c r="I1367" s="398"/>
      <c r="J1367" s="437"/>
      <c r="K1367" s="437"/>
    </row>
    <row r="1368" spans="1:11" s="389" customFormat="1" x14ac:dyDescent="0.3">
      <c r="A1368" s="492"/>
      <c r="B1368" s="437"/>
      <c r="H1368" s="457"/>
      <c r="I1368" s="398"/>
      <c r="J1368" s="437"/>
      <c r="K1368" s="437"/>
    </row>
    <row r="1369" spans="1:11" s="389" customFormat="1" x14ac:dyDescent="0.3">
      <c r="A1369" s="492"/>
      <c r="B1369" s="437"/>
      <c r="H1369" s="457"/>
      <c r="I1369" s="398"/>
      <c r="J1369" s="437"/>
      <c r="K1369" s="437"/>
    </row>
    <row r="1370" spans="1:11" s="389" customFormat="1" x14ac:dyDescent="0.3">
      <c r="A1370" s="492"/>
      <c r="B1370" s="437"/>
      <c r="H1370" s="457"/>
      <c r="I1370" s="398"/>
      <c r="J1370" s="437"/>
      <c r="K1370" s="437"/>
    </row>
    <row r="1371" spans="1:11" s="389" customFormat="1" x14ac:dyDescent="0.3">
      <c r="A1371" s="492"/>
      <c r="B1371" s="437"/>
      <c r="H1371" s="457"/>
      <c r="I1371" s="398"/>
      <c r="J1371" s="437"/>
      <c r="K1371" s="437"/>
    </row>
    <row r="1372" spans="1:11" s="389" customFormat="1" x14ac:dyDescent="0.3">
      <c r="A1372" s="492"/>
      <c r="B1372" s="437"/>
      <c r="H1372" s="457"/>
      <c r="I1372" s="398"/>
      <c r="J1372" s="437"/>
      <c r="K1372" s="437"/>
    </row>
    <row r="1373" spans="1:11" s="389" customFormat="1" x14ac:dyDescent="0.3">
      <c r="A1373" s="492"/>
      <c r="B1373" s="437"/>
      <c r="H1373" s="457"/>
      <c r="I1373" s="398"/>
      <c r="J1373" s="437"/>
      <c r="K1373" s="437"/>
    </row>
    <row r="1374" spans="1:11" s="389" customFormat="1" x14ac:dyDescent="0.3">
      <c r="A1374" s="492"/>
      <c r="B1374" s="437"/>
      <c r="H1374" s="457"/>
      <c r="I1374" s="398"/>
      <c r="J1374" s="437"/>
      <c r="K1374" s="437"/>
    </row>
    <row r="1375" spans="1:11" s="389" customFormat="1" x14ac:dyDescent="0.3">
      <c r="A1375" s="492"/>
      <c r="B1375" s="437"/>
      <c r="H1375" s="457"/>
      <c r="I1375" s="398"/>
      <c r="J1375" s="437"/>
      <c r="K1375" s="437"/>
    </row>
    <row r="1376" spans="1:11" s="389" customFormat="1" x14ac:dyDescent="0.3">
      <c r="A1376" s="492"/>
      <c r="B1376" s="437"/>
      <c r="H1376" s="457"/>
      <c r="I1376" s="398"/>
      <c r="J1376" s="437"/>
      <c r="K1376" s="437"/>
    </row>
    <row r="1377" spans="1:11" s="389" customFormat="1" x14ac:dyDescent="0.3">
      <c r="A1377" s="492"/>
      <c r="B1377" s="437"/>
      <c r="H1377" s="457"/>
      <c r="I1377" s="398"/>
      <c r="J1377" s="437"/>
      <c r="K1377" s="437"/>
    </row>
    <row r="1378" spans="1:11" s="389" customFormat="1" x14ac:dyDescent="0.3">
      <c r="A1378" s="492"/>
      <c r="B1378" s="437"/>
      <c r="H1378" s="457"/>
      <c r="I1378" s="398"/>
      <c r="J1378" s="437"/>
      <c r="K1378" s="437"/>
    </row>
    <row r="1379" spans="1:11" s="389" customFormat="1" x14ac:dyDescent="0.3">
      <c r="A1379" s="492"/>
      <c r="B1379" s="437"/>
      <c r="H1379" s="457"/>
      <c r="I1379" s="398"/>
      <c r="J1379" s="437"/>
      <c r="K1379" s="437"/>
    </row>
    <row r="1380" spans="1:11" s="389" customFormat="1" x14ac:dyDescent="0.3">
      <c r="A1380" s="492"/>
      <c r="B1380" s="437"/>
      <c r="H1380" s="457"/>
      <c r="I1380" s="398"/>
      <c r="J1380" s="437"/>
      <c r="K1380" s="437"/>
    </row>
    <row r="1381" spans="1:11" s="389" customFormat="1" x14ac:dyDescent="0.3">
      <c r="A1381" s="492"/>
      <c r="B1381" s="437"/>
      <c r="H1381" s="457"/>
      <c r="I1381" s="398"/>
      <c r="J1381" s="437"/>
      <c r="K1381" s="437"/>
    </row>
    <row r="1382" spans="1:11" s="389" customFormat="1" x14ac:dyDescent="0.3">
      <c r="A1382" s="492"/>
      <c r="B1382" s="437"/>
      <c r="H1382" s="457"/>
      <c r="I1382" s="398"/>
      <c r="J1382" s="437"/>
      <c r="K1382" s="437"/>
    </row>
    <row r="1383" spans="1:11" s="389" customFormat="1" x14ac:dyDescent="0.3">
      <c r="A1383" s="492"/>
      <c r="B1383" s="437"/>
      <c r="H1383" s="457"/>
      <c r="I1383" s="398"/>
      <c r="J1383" s="437"/>
      <c r="K1383" s="437"/>
    </row>
    <row r="1384" spans="1:11" s="389" customFormat="1" x14ac:dyDescent="0.3">
      <c r="A1384" s="492"/>
      <c r="B1384" s="437"/>
      <c r="H1384" s="457"/>
      <c r="I1384" s="398"/>
      <c r="J1384" s="437"/>
      <c r="K1384" s="437"/>
    </row>
    <row r="1385" spans="1:11" s="389" customFormat="1" x14ac:dyDescent="0.3">
      <c r="A1385" s="492"/>
      <c r="B1385" s="437"/>
      <c r="H1385" s="457"/>
      <c r="I1385" s="398"/>
      <c r="J1385" s="437"/>
      <c r="K1385" s="437"/>
    </row>
    <row r="1386" spans="1:11" s="389" customFormat="1" x14ac:dyDescent="0.3">
      <c r="A1386" s="492"/>
      <c r="B1386" s="437"/>
      <c r="H1386" s="457"/>
      <c r="I1386" s="398"/>
      <c r="J1386" s="437"/>
      <c r="K1386" s="437"/>
    </row>
    <row r="1387" spans="1:11" s="389" customFormat="1" x14ac:dyDescent="0.3">
      <c r="A1387" s="492"/>
      <c r="B1387" s="437"/>
      <c r="H1387" s="457"/>
      <c r="I1387" s="398"/>
      <c r="J1387" s="437"/>
      <c r="K1387" s="437"/>
    </row>
    <row r="1388" spans="1:11" s="389" customFormat="1" x14ac:dyDescent="0.3">
      <c r="A1388" s="492"/>
      <c r="B1388" s="437"/>
      <c r="H1388" s="457"/>
      <c r="I1388" s="398"/>
      <c r="J1388" s="437"/>
      <c r="K1388" s="437"/>
    </row>
    <row r="1389" spans="1:11" s="389" customFormat="1" x14ac:dyDescent="0.3">
      <c r="A1389" s="492"/>
      <c r="B1389" s="437"/>
      <c r="H1389" s="457"/>
      <c r="I1389" s="398"/>
      <c r="J1389" s="437"/>
      <c r="K1389" s="437"/>
    </row>
    <row r="1390" spans="1:11" s="389" customFormat="1" x14ac:dyDescent="0.3">
      <c r="A1390" s="492"/>
      <c r="B1390" s="437"/>
      <c r="H1390" s="457"/>
      <c r="I1390" s="398"/>
      <c r="J1390" s="437"/>
      <c r="K1390" s="437"/>
    </row>
    <row r="1391" spans="1:11" s="389" customFormat="1" x14ac:dyDescent="0.3">
      <c r="A1391" s="492"/>
      <c r="B1391" s="437"/>
      <c r="H1391" s="457"/>
      <c r="I1391" s="398"/>
      <c r="J1391" s="437"/>
      <c r="K1391" s="437"/>
    </row>
    <row r="1392" spans="1:11" s="389" customFormat="1" x14ac:dyDescent="0.3">
      <c r="A1392" s="492"/>
      <c r="B1392" s="437"/>
      <c r="H1392" s="457"/>
      <c r="I1392" s="398"/>
      <c r="J1392" s="437"/>
      <c r="K1392" s="437"/>
    </row>
    <row r="1393" spans="1:11" s="389" customFormat="1" x14ac:dyDescent="0.3">
      <c r="A1393" s="492"/>
      <c r="B1393" s="437"/>
      <c r="H1393" s="457"/>
      <c r="I1393" s="398"/>
      <c r="J1393" s="437"/>
      <c r="K1393" s="437"/>
    </row>
    <row r="1394" spans="1:11" s="389" customFormat="1" x14ac:dyDescent="0.3">
      <c r="A1394" s="492"/>
      <c r="B1394" s="437"/>
      <c r="H1394" s="457"/>
      <c r="I1394" s="398"/>
      <c r="J1394" s="437"/>
      <c r="K1394" s="437"/>
    </row>
    <row r="1395" spans="1:11" s="389" customFormat="1" x14ac:dyDescent="0.3">
      <c r="A1395" s="492"/>
      <c r="B1395" s="437"/>
      <c r="H1395" s="457"/>
      <c r="I1395" s="398"/>
      <c r="J1395" s="437"/>
      <c r="K1395" s="437"/>
    </row>
    <row r="1396" spans="1:11" s="389" customFormat="1" x14ac:dyDescent="0.3">
      <c r="A1396" s="492"/>
      <c r="B1396" s="437"/>
      <c r="H1396" s="457"/>
      <c r="I1396" s="398"/>
      <c r="J1396" s="437"/>
      <c r="K1396" s="437"/>
    </row>
    <row r="1397" spans="1:11" s="389" customFormat="1" x14ac:dyDescent="0.3">
      <c r="A1397" s="492"/>
      <c r="B1397" s="437"/>
      <c r="H1397" s="457"/>
      <c r="I1397" s="398"/>
      <c r="J1397" s="437"/>
      <c r="K1397" s="437"/>
    </row>
    <row r="1398" spans="1:11" s="389" customFormat="1" x14ac:dyDescent="0.3">
      <c r="A1398" s="492"/>
      <c r="B1398" s="437"/>
      <c r="H1398" s="457"/>
      <c r="I1398" s="398"/>
      <c r="J1398" s="437"/>
      <c r="K1398" s="437"/>
    </row>
    <row r="1399" spans="1:11" s="389" customFormat="1" x14ac:dyDescent="0.3">
      <c r="A1399" s="492"/>
      <c r="B1399" s="437"/>
      <c r="H1399" s="457"/>
      <c r="I1399" s="398"/>
      <c r="J1399" s="437"/>
      <c r="K1399" s="437"/>
    </row>
    <row r="1400" spans="1:11" s="389" customFormat="1" x14ac:dyDescent="0.3">
      <c r="A1400" s="492"/>
      <c r="B1400" s="437"/>
      <c r="H1400" s="457"/>
      <c r="I1400" s="398"/>
      <c r="J1400" s="437"/>
      <c r="K1400" s="437"/>
    </row>
    <row r="1401" spans="1:11" s="389" customFormat="1" x14ac:dyDescent="0.3">
      <c r="A1401" s="492"/>
      <c r="B1401" s="437"/>
      <c r="H1401" s="457"/>
      <c r="I1401" s="398"/>
      <c r="J1401" s="437"/>
      <c r="K1401" s="437"/>
    </row>
    <row r="1402" spans="1:11" s="389" customFormat="1" x14ac:dyDescent="0.3">
      <c r="A1402" s="492"/>
      <c r="B1402" s="437"/>
      <c r="H1402" s="457"/>
      <c r="I1402" s="398"/>
      <c r="J1402" s="437"/>
      <c r="K1402" s="437"/>
    </row>
    <row r="1403" spans="1:11" s="389" customFormat="1" x14ac:dyDescent="0.3">
      <c r="A1403" s="492"/>
      <c r="B1403" s="437"/>
      <c r="H1403" s="457"/>
      <c r="I1403" s="398"/>
      <c r="J1403" s="437"/>
      <c r="K1403" s="437"/>
    </row>
    <row r="1404" spans="1:11" s="389" customFormat="1" x14ac:dyDescent="0.3">
      <c r="A1404" s="492"/>
      <c r="B1404" s="437"/>
      <c r="H1404" s="457"/>
      <c r="I1404" s="398"/>
      <c r="J1404" s="437"/>
      <c r="K1404" s="437"/>
    </row>
    <row r="1405" spans="1:11" s="389" customFormat="1" x14ac:dyDescent="0.3">
      <c r="A1405" s="492"/>
      <c r="B1405" s="437"/>
      <c r="H1405" s="457"/>
      <c r="I1405" s="398"/>
      <c r="J1405" s="437"/>
      <c r="K1405" s="437"/>
    </row>
    <row r="1406" spans="1:11" s="389" customFormat="1" x14ac:dyDescent="0.3">
      <c r="A1406" s="492"/>
      <c r="B1406" s="437"/>
      <c r="H1406" s="457"/>
      <c r="I1406" s="398"/>
      <c r="J1406" s="437"/>
      <c r="K1406" s="437"/>
    </row>
    <row r="1407" spans="1:11" s="389" customFormat="1" x14ac:dyDescent="0.3">
      <c r="A1407" s="492"/>
      <c r="B1407" s="437"/>
      <c r="H1407" s="457"/>
      <c r="I1407" s="398"/>
      <c r="J1407" s="437"/>
      <c r="K1407" s="437"/>
    </row>
    <row r="1408" spans="1:11" s="389" customFormat="1" x14ac:dyDescent="0.3">
      <c r="A1408" s="492"/>
      <c r="B1408" s="437"/>
      <c r="H1408" s="457"/>
      <c r="I1408" s="398"/>
      <c r="J1408" s="437"/>
      <c r="K1408" s="437"/>
    </row>
    <row r="1409" spans="1:11" s="389" customFormat="1" x14ac:dyDescent="0.3">
      <c r="A1409" s="492"/>
      <c r="B1409" s="437"/>
      <c r="H1409" s="457"/>
      <c r="I1409" s="398"/>
      <c r="J1409" s="437"/>
      <c r="K1409" s="437"/>
    </row>
    <row r="1410" spans="1:11" s="389" customFormat="1" x14ac:dyDescent="0.3">
      <c r="A1410" s="492"/>
      <c r="B1410" s="437"/>
      <c r="H1410" s="457"/>
      <c r="I1410" s="398"/>
      <c r="J1410" s="437"/>
      <c r="K1410" s="437"/>
    </row>
    <row r="1411" spans="1:11" s="389" customFormat="1" x14ac:dyDescent="0.3">
      <c r="A1411" s="492"/>
      <c r="B1411" s="437"/>
      <c r="H1411" s="457"/>
      <c r="I1411" s="398"/>
      <c r="J1411" s="437"/>
      <c r="K1411" s="437"/>
    </row>
    <row r="1412" spans="1:11" s="389" customFormat="1" x14ac:dyDescent="0.3">
      <c r="A1412" s="492"/>
      <c r="B1412" s="437"/>
      <c r="H1412" s="457"/>
      <c r="I1412" s="398"/>
      <c r="J1412" s="437"/>
      <c r="K1412" s="437"/>
    </row>
    <row r="1413" spans="1:11" s="389" customFormat="1" x14ac:dyDescent="0.3">
      <c r="A1413" s="492"/>
      <c r="B1413" s="437"/>
      <c r="H1413" s="457"/>
      <c r="I1413" s="398"/>
      <c r="J1413" s="437"/>
      <c r="K1413" s="437"/>
    </row>
    <row r="1414" spans="1:11" s="389" customFormat="1" x14ac:dyDescent="0.3">
      <c r="A1414" s="492"/>
      <c r="B1414" s="437"/>
      <c r="H1414" s="457"/>
      <c r="I1414" s="398"/>
      <c r="J1414" s="437"/>
      <c r="K1414" s="437"/>
    </row>
    <row r="1415" spans="1:11" s="389" customFormat="1" x14ac:dyDescent="0.3">
      <c r="A1415" s="492"/>
      <c r="B1415" s="437"/>
      <c r="H1415" s="457"/>
      <c r="I1415" s="398"/>
      <c r="J1415" s="437"/>
      <c r="K1415" s="437"/>
    </row>
    <row r="1416" spans="1:11" s="389" customFormat="1" x14ac:dyDescent="0.3">
      <c r="A1416" s="492"/>
      <c r="B1416" s="437"/>
      <c r="H1416" s="457"/>
      <c r="I1416" s="398"/>
      <c r="J1416" s="437"/>
      <c r="K1416" s="437"/>
    </row>
    <row r="1417" spans="1:11" s="389" customFormat="1" x14ac:dyDescent="0.3">
      <c r="A1417" s="492"/>
      <c r="B1417" s="437"/>
      <c r="H1417" s="457"/>
      <c r="I1417" s="398"/>
      <c r="J1417" s="437"/>
      <c r="K1417" s="437"/>
    </row>
    <row r="1418" spans="1:11" s="389" customFormat="1" x14ac:dyDescent="0.3">
      <c r="A1418" s="492"/>
      <c r="B1418" s="437"/>
      <c r="H1418" s="457"/>
      <c r="I1418" s="398"/>
      <c r="J1418" s="437"/>
      <c r="K1418" s="437"/>
    </row>
    <row r="1419" spans="1:11" s="389" customFormat="1" x14ac:dyDescent="0.3">
      <c r="A1419" s="492"/>
      <c r="B1419" s="437"/>
      <c r="H1419" s="457"/>
      <c r="I1419" s="398"/>
      <c r="J1419" s="437"/>
      <c r="K1419" s="437"/>
    </row>
    <row r="1420" spans="1:11" s="389" customFormat="1" x14ac:dyDescent="0.3">
      <c r="A1420" s="492"/>
      <c r="B1420" s="437"/>
      <c r="H1420" s="457"/>
      <c r="I1420" s="398"/>
      <c r="J1420" s="437"/>
      <c r="K1420" s="437"/>
    </row>
    <row r="1421" spans="1:11" s="389" customFormat="1" x14ac:dyDescent="0.3">
      <c r="A1421" s="492"/>
      <c r="B1421" s="437"/>
      <c r="H1421" s="457"/>
      <c r="I1421" s="398"/>
      <c r="J1421" s="437"/>
      <c r="K1421" s="437"/>
    </row>
    <row r="1422" spans="1:11" s="389" customFormat="1" x14ac:dyDescent="0.3">
      <c r="A1422" s="492"/>
      <c r="B1422" s="437"/>
      <c r="H1422" s="457"/>
      <c r="I1422" s="398"/>
      <c r="J1422" s="437"/>
      <c r="K1422" s="437"/>
    </row>
    <row r="1423" spans="1:11" s="389" customFormat="1" x14ac:dyDescent="0.3">
      <c r="A1423" s="492"/>
      <c r="B1423" s="437"/>
      <c r="H1423" s="457"/>
      <c r="I1423" s="398"/>
      <c r="J1423" s="437"/>
      <c r="K1423" s="437"/>
    </row>
    <row r="1424" spans="1:11" s="389" customFormat="1" x14ac:dyDescent="0.3">
      <c r="A1424" s="492"/>
      <c r="B1424" s="437"/>
      <c r="H1424" s="457"/>
      <c r="I1424" s="398"/>
      <c r="J1424" s="437"/>
      <c r="K1424" s="437"/>
    </row>
    <row r="1425" spans="1:11" s="389" customFormat="1" x14ac:dyDescent="0.3">
      <c r="A1425" s="492"/>
      <c r="B1425" s="437"/>
      <c r="H1425" s="457"/>
      <c r="I1425" s="398"/>
      <c r="J1425" s="437"/>
      <c r="K1425" s="437"/>
    </row>
    <row r="1426" spans="1:11" s="389" customFormat="1" x14ac:dyDescent="0.3">
      <c r="A1426" s="492"/>
      <c r="B1426" s="437"/>
      <c r="H1426" s="457"/>
      <c r="I1426" s="398"/>
      <c r="J1426" s="437"/>
      <c r="K1426" s="437"/>
    </row>
    <row r="1427" spans="1:11" s="389" customFormat="1" x14ac:dyDescent="0.3">
      <c r="A1427" s="492"/>
      <c r="B1427" s="437"/>
      <c r="H1427" s="457"/>
      <c r="I1427" s="398"/>
      <c r="J1427" s="437"/>
      <c r="K1427" s="437"/>
    </row>
    <row r="1428" spans="1:11" s="389" customFormat="1" x14ac:dyDescent="0.3">
      <c r="A1428" s="492"/>
      <c r="B1428" s="437"/>
      <c r="H1428" s="457"/>
      <c r="I1428" s="398"/>
      <c r="J1428" s="437"/>
      <c r="K1428" s="437"/>
    </row>
    <row r="1429" spans="1:11" s="389" customFormat="1" x14ac:dyDescent="0.3">
      <c r="A1429" s="492"/>
      <c r="B1429" s="437"/>
      <c r="H1429" s="457"/>
      <c r="I1429" s="398"/>
      <c r="J1429" s="437"/>
      <c r="K1429" s="437"/>
    </row>
    <row r="1430" spans="1:11" s="389" customFormat="1" x14ac:dyDescent="0.3">
      <c r="A1430" s="492"/>
      <c r="B1430" s="437"/>
      <c r="H1430" s="457"/>
      <c r="I1430" s="398"/>
      <c r="J1430" s="437"/>
      <c r="K1430" s="437"/>
    </row>
    <row r="1431" spans="1:11" s="389" customFormat="1" x14ac:dyDescent="0.3">
      <c r="A1431" s="492"/>
      <c r="B1431" s="437"/>
      <c r="H1431" s="457"/>
      <c r="I1431" s="398"/>
      <c r="J1431" s="437"/>
      <c r="K1431" s="437"/>
    </row>
    <row r="1432" spans="1:11" s="389" customFormat="1" x14ac:dyDescent="0.3">
      <c r="A1432" s="492"/>
      <c r="B1432" s="437"/>
      <c r="H1432" s="457"/>
      <c r="I1432" s="398"/>
      <c r="J1432" s="437"/>
      <c r="K1432" s="437"/>
    </row>
    <row r="1433" spans="1:11" s="389" customFormat="1" x14ac:dyDescent="0.3">
      <c r="A1433" s="492"/>
      <c r="B1433" s="437"/>
      <c r="H1433" s="457"/>
      <c r="I1433" s="398"/>
      <c r="J1433" s="437"/>
      <c r="K1433" s="437"/>
    </row>
    <row r="1434" spans="1:11" s="389" customFormat="1" x14ac:dyDescent="0.3">
      <c r="A1434" s="492"/>
      <c r="B1434" s="437"/>
      <c r="H1434" s="457"/>
      <c r="I1434" s="398"/>
      <c r="J1434" s="437"/>
      <c r="K1434" s="437"/>
    </row>
    <row r="1435" spans="1:11" s="389" customFormat="1" x14ac:dyDescent="0.3">
      <c r="A1435" s="492"/>
      <c r="B1435" s="437"/>
      <c r="H1435" s="457"/>
      <c r="I1435" s="398"/>
      <c r="J1435" s="437"/>
      <c r="K1435" s="437"/>
    </row>
    <row r="1436" spans="1:11" s="389" customFormat="1" x14ac:dyDescent="0.3">
      <c r="A1436" s="492"/>
      <c r="B1436" s="437"/>
      <c r="H1436" s="457"/>
      <c r="I1436" s="398"/>
      <c r="J1436" s="437"/>
      <c r="K1436" s="437"/>
    </row>
    <row r="1437" spans="1:11" s="389" customFormat="1" x14ac:dyDescent="0.3">
      <c r="A1437" s="492"/>
      <c r="B1437" s="437"/>
      <c r="H1437" s="457"/>
      <c r="I1437" s="398"/>
      <c r="J1437" s="437"/>
      <c r="K1437" s="437"/>
    </row>
    <row r="1438" spans="1:11" s="389" customFormat="1" x14ac:dyDescent="0.3">
      <c r="A1438" s="492"/>
      <c r="B1438" s="437"/>
      <c r="H1438" s="457"/>
      <c r="I1438" s="398"/>
      <c r="J1438" s="437"/>
      <c r="K1438" s="437"/>
    </row>
    <row r="1439" spans="1:11" s="389" customFormat="1" x14ac:dyDescent="0.3">
      <c r="A1439" s="492"/>
      <c r="B1439" s="437"/>
      <c r="H1439" s="457"/>
      <c r="I1439" s="398"/>
      <c r="J1439" s="437"/>
      <c r="K1439" s="437"/>
    </row>
    <row r="1440" spans="1:11" s="389" customFormat="1" x14ac:dyDescent="0.3">
      <c r="A1440" s="492"/>
      <c r="B1440" s="437"/>
      <c r="H1440" s="457"/>
      <c r="I1440" s="398"/>
      <c r="J1440" s="437"/>
      <c r="K1440" s="437"/>
    </row>
    <row r="1441" spans="1:11" s="389" customFormat="1" x14ac:dyDescent="0.3">
      <c r="A1441" s="492"/>
      <c r="B1441" s="437"/>
      <c r="H1441" s="457"/>
      <c r="I1441" s="398"/>
      <c r="J1441" s="437"/>
      <c r="K1441" s="437"/>
    </row>
    <row r="1442" spans="1:11" s="389" customFormat="1" x14ac:dyDescent="0.3">
      <c r="A1442" s="492"/>
      <c r="B1442" s="437"/>
      <c r="H1442" s="457"/>
      <c r="I1442" s="398"/>
      <c r="J1442" s="437"/>
      <c r="K1442" s="437"/>
    </row>
    <row r="1443" spans="1:11" s="389" customFormat="1" x14ac:dyDescent="0.3">
      <c r="A1443" s="492"/>
      <c r="B1443" s="437"/>
      <c r="H1443" s="457"/>
      <c r="I1443" s="398"/>
      <c r="J1443" s="437"/>
      <c r="K1443" s="437"/>
    </row>
    <row r="1444" spans="1:11" s="389" customFormat="1" x14ac:dyDescent="0.3">
      <c r="A1444" s="492"/>
      <c r="B1444" s="437"/>
      <c r="H1444" s="457"/>
      <c r="I1444" s="398"/>
      <c r="J1444" s="437"/>
      <c r="K1444" s="437"/>
    </row>
    <row r="1445" spans="1:11" s="389" customFormat="1" x14ac:dyDescent="0.3">
      <c r="A1445" s="492"/>
      <c r="B1445" s="437"/>
      <c r="H1445" s="457"/>
      <c r="I1445" s="398"/>
      <c r="J1445" s="437"/>
      <c r="K1445" s="437"/>
    </row>
    <row r="1446" spans="1:11" s="389" customFormat="1" x14ac:dyDescent="0.3">
      <c r="A1446" s="492"/>
      <c r="B1446" s="437"/>
      <c r="H1446" s="457"/>
      <c r="I1446" s="398"/>
      <c r="J1446" s="437"/>
      <c r="K1446" s="437"/>
    </row>
    <row r="1447" spans="1:11" s="389" customFormat="1" x14ac:dyDescent="0.3">
      <c r="A1447" s="492"/>
      <c r="B1447" s="437"/>
      <c r="H1447" s="457"/>
      <c r="I1447" s="398"/>
      <c r="J1447" s="437"/>
      <c r="K1447" s="437"/>
    </row>
    <row r="1448" spans="1:11" s="389" customFormat="1" x14ac:dyDescent="0.3">
      <c r="A1448" s="492"/>
      <c r="B1448" s="437"/>
      <c r="H1448" s="457"/>
      <c r="I1448" s="398"/>
      <c r="J1448" s="437"/>
      <c r="K1448" s="437"/>
    </row>
    <row r="1449" spans="1:11" s="389" customFormat="1" x14ac:dyDescent="0.3">
      <c r="A1449" s="492"/>
      <c r="B1449" s="437"/>
      <c r="H1449" s="457"/>
      <c r="I1449" s="398"/>
      <c r="J1449" s="437"/>
      <c r="K1449" s="437"/>
    </row>
    <row r="1450" spans="1:11" s="389" customFormat="1" x14ac:dyDescent="0.3">
      <c r="A1450" s="492"/>
      <c r="B1450" s="437"/>
      <c r="H1450" s="457"/>
      <c r="I1450" s="398"/>
      <c r="J1450" s="437"/>
      <c r="K1450" s="437"/>
    </row>
    <row r="1451" spans="1:11" s="389" customFormat="1" x14ac:dyDescent="0.3">
      <c r="A1451" s="492"/>
      <c r="B1451" s="437"/>
      <c r="H1451" s="457"/>
      <c r="I1451" s="398"/>
      <c r="J1451" s="437"/>
      <c r="K1451" s="437"/>
    </row>
    <row r="1452" spans="1:11" s="389" customFormat="1" x14ac:dyDescent="0.3">
      <c r="A1452" s="492"/>
      <c r="B1452" s="437"/>
      <c r="H1452" s="457"/>
      <c r="I1452" s="398"/>
      <c r="J1452" s="437"/>
      <c r="K1452" s="437"/>
    </row>
    <row r="1453" spans="1:11" s="389" customFormat="1" x14ac:dyDescent="0.3">
      <c r="A1453" s="492"/>
      <c r="B1453" s="437"/>
      <c r="H1453" s="457"/>
      <c r="I1453" s="398"/>
      <c r="J1453" s="437"/>
      <c r="K1453" s="437"/>
    </row>
    <row r="1454" spans="1:11" s="389" customFormat="1" x14ac:dyDescent="0.3">
      <c r="A1454" s="492"/>
      <c r="B1454" s="437"/>
      <c r="H1454" s="457"/>
      <c r="I1454" s="398"/>
      <c r="J1454" s="437"/>
      <c r="K1454" s="437"/>
    </row>
    <row r="1455" spans="1:11" s="389" customFormat="1" x14ac:dyDescent="0.3">
      <c r="A1455" s="492"/>
      <c r="B1455" s="437"/>
      <c r="H1455" s="457"/>
      <c r="I1455" s="398"/>
      <c r="J1455" s="437"/>
      <c r="K1455" s="437"/>
    </row>
    <row r="1456" spans="1:11" s="389" customFormat="1" x14ac:dyDescent="0.3">
      <c r="A1456" s="492"/>
      <c r="B1456" s="437"/>
      <c r="H1456" s="457"/>
      <c r="I1456" s="398"/>
      <c r="J1456" s="437"/>
      <c r="K1456" s="437"/>
    </row>
    <row r="1457" spans="1:11" s="389" customFormat="1" x14ac:dyDescent="0.3">
      <c r="A1457" s="492"/>
      <c r="B1457" s="437"/>
      <c r="H1457" s="457"/>
      <c r="I1457" s="398"/>
      <c r="J1457" s="437"/>
      <c r="K1457" s="437"/>
    </row>
    <row r="1458" spans="1:11" s="389" customFormat="1" x14ac:dyDescent="0.3">
      <c r="A1458" s="492"/>
      <c r="B1458" s="437"/>
      <c r="H1458" s="457"/>
      <c r="I1458" s="398"/>
      <c r="J1458" s="437"/>
      <c r="K1458" s="437"/>
    </row>
    <row r="1459" spans="1:11" s="389" customFormat="1" x14ac:dyDescent="0.3">
      <c r="A1459" s="492"/>
      <c r="B1459" s="437"/>
      <c r="H1459" s="457"/>
      <c r="I1459" s="398"/>
      <c r="J1459" s="437"/>
      <c r="K1459" s="437"/>
    </row>
    <row r="1460" spans="1:11" s="389" customFormat="1" x14ac:dyDescent="0.3">
      <c r="A1460" s="492"/>
      <c r="B1460" s="437"/>
      <c r="H1460" s="457"/>
      <c r="I1460" s="398"/>
      <c r="J1460" s="437"/>
      <c r="K1460" s="437"/>
    </row>
    <row r="1461" spans="1:11" s="389" customFormat="1" x14ac:dyDescent="0.3">
      <c r="A1461" s="492"/>
      <c r="B1461" s="437"/>
      <c r="H1461" s="457"/>
      <c r="I1461" s="398"/>
      <c r="J1461" s="437"/>
      <c r="K1461" s="437"/>
    </row>
    <row r="1462" spans="1:11" s="389" customFormat="1" x14ac:dyDescent="0.3">
      <c r="A1462" s="492"/>
      <c r="B1462" s="437"/>
      <c r="H1462" s="457"/>
      <c r="I1462" s="398"/>
      <c r="J1462" s="437"/>
      <c r="K1462" s="437"/>
    </row>
    <row r="1463" spans="1:11" s="389" customFormat="1" x14ac:dyDescent="0.3">
      <c r="A1463" s="492"/>
      <c r="B1463" s="437"/>
      <c r="H1463" s="457"/>
      <c r="I1463" s="398"/>
      <c r="J1463" s="437"/>
      <c r="K1463" s="437"/>
    </row>
    <row r="1464" spans="1:11" s="389" customFormat="1" x14ac:dyDescent="0.3">
      <c r="A1464" s="492"/>
      <c r="B1464" s="437"/>
      <c r="H1464" s="457"/>
      <c r="I1464" s="398"/>
      <c r="J1464" s="437"/>
      <c r="K1464" s="437"/>
    </row>
    <row r="1465" spans="1:11" s="389" customFormat="1" x14ac:dyDescent="0.3">
      <c r="A1465" s="492"/>
      <c r="B1465" s="437"/>
      <c r="H1465" s="457"/>
      <c r="I1465" s="398"/>
      <c r="J1465" s="437"/>
      <c r="K1465" s="437"/>
    </row>
    <row r="1466" spans="1:11" s="389" customFormat="1" x14ac:dyDescent="0.3">
      <c r="A1466" s="492"/>
      <c r="B1466" s="437"/>
      <c r="H1466" s="457"/>
      <c r="I1466" s="398"/>
      <c r="J1466" s="437"/>
      <c r="K1466" s="437"/>
    </row>
    <row r="1467" spans="1:11" s="389" customFormat="1" x14ac:dyDescent="0.3">
      <c r="A1467" s="492"/>
      <c r="B1467" s="437"/>
      <c r="H1467" s="457"/>
      <c r="I1467" s="398"/>
      <c r="J1467" s="437"/>
      <c r="K1467" s="437"/>
    </row>
    <row r="1468" spans="1:11" s="389" customFormat="1" x14ac:dyDescent="0.3">
      <c r="A1468" s="492"/>
      <c r="B1468" s="437"/>
      <c r="H1468" s="457"/>
      <c r="I1468" s="398"/>
      <c r="J1468" s="437"/>
      <c r="K1468" s="437"/>
    </row>
    <row r="1469" spans="1:11" s="389" customFormat="1" x14ac:dyDescent="0.3">
      <c r="A1469" s="492"/>
      <c r="B1469" s="437"/>
      <c r="H1469" s="457"/>
      <c r="I1469" s="398"/>
      <c r="J1469" s="437"/>
      <c r="K1469" s="437"/>
    </row>
    <row r="1470" spans="1:11" s="389" customFormat="1" x14ac:dyDescent="0.3">
      <c r="A1470" s="492"/>
      <c r="B1470" s="437"/>
      <c r="H1470" s="457"/>
      <c r="I1470" s="398"/>
      <c r="J1470" s="437"/>
      <c r="K1470" s="437"/>
    </row>
    <row r="1471" spans="1:11" s="389" customFormat="1" x14ac:dyDescent="0.3">
      <c r="A1471" s="492"/>
      <c r="B1471" s="437"/>
      <c r="H1471" s="457"/>
      <c r="I1471" s="398"/>
      <c r="J1471" s="437"/>
      <c r="K1471" s="437"/>
    </row>
    <row r="1472" spans="1:11" s="389" customFormat="1" x14ac:dyDescent="0.3">
      <c r="A1472" s="492"/>
      <c r="B1472" s="437"/>
      <c r="H1472" s="457"/>
      <c r="I1472" s="398"/>
      <c r="J1472" s="437"/>
      <c r="K1472" s="437"/>
    </row>
    <row r="1473" spans="1:11" s="389" customFormat="1" x14ac:dyDescent="0.3">
      <c r="A1473" s="492"/>
      <c r="B1473" s="437"/>
      <c r="H1473" s="457"/>
      <c r="I1473" s="398"/>
      <c r="J1473" s="437"/>
      <c r="K1473" s="437"/>
    </row>
    <row r="1474" spans="1:11" s="389" customFormat="1" x14ac:dyDescent="0.3">
      <c r="A1474" s="492"/>
      <c r="B1474" s="437"/>
      <c r="H1474" s="457"/>
      <c r="I1474" s="398"/>
      <c r="J1474" s="437"/>
      <c r="K1474" s="437"/>
    </row>
    <row r="1475" spans="1:11" s="389" customFormat="1" x14ac:dyDescent="0.3">
      <c r="A1475" s="492"/>
      <c r="B1475" s="437"/>
      <c r="H1475" s="457"/>
      <c r="I1475" s="398"/>
      <c r="J1475" s="437"/>
      <c r="K1475" s="437"/>
    </row>
    <row r="1476" spans="1:11" s="389" customFormat="1" x14ac:dyDescent="0.3">
      <c r="A1476" s="492"/>
      <c r="B1476" s="437"/>
      <c r="H1476" s="457"/>
      <c r="I1476" s="398"/>
      <c r="J1476" s="437"/>
      <c r="K1476" s="437"/>
    </row>
    <row r="1477" spans="1:11" s="389" customFormat="1" x14ac:dyDescent="0.3">
      <c r="A1477" s="492"/>
      <c r="B1477" s="437"/>
      <c r="H1477" s="457"/>
      <c r="I1477" s="398"/>
      <c r="J1477" s="437"/>
      <c r="K1477" s="437"/>
    </row>
    <row r="1478" spans="1:11" s="389" customFormat="1" x14ac:dyDescent="0.3">
      <c r="A1478" s="492"/>
      <c r="B1478" s="437"/>
      <c r="H1478" s="457"/>
      <c r="I1478" s="398"/>
      <c r="J1478" s="437"/>
      <c r="K1478" s="437"/>
    </row>
    <row r="1479" spans="1:11" s="389" customFormat="1" x14ac:dyDescent="0.3">
      <c r="A1479" s="492"/>
      <c r="B1479" s="437"/>
      <c r="H1479" s="457"/>
      <c r="I1479" s="398"/>
      <c r="J1479" s="437"/>
      <c r="K1479" s="437"/>
    </row>
    <row r="1480" spans="1:11" s="389" customFormat="1" x14ac:dyDescent="0.3">
      <c r="A1480" s="492"/>
      <c r="B1480" s="437"/>
      <c r="H1480" s="457"/>
      <c r="I1480" s="398"/>
      <c r="J1480" s="437"/>
      <c r="K1480" s="437"/>
    </row>
    <row r="1481" spans="1:11" s="389" customFormat="1" x14ac:dyDescent="0.3">
      <c r="A1481" s="492"/>
      <c r="B1481" s="437"/>
      <c r="H1481" s="457"/>
      <c r="I1481" s="398"/>
      <c r="J1481" s="437"/>
      <c r="K1481" s="437"/>
    </row>
    <row r="1482" spans="1:11" s="389" customFormat="1" x14ac:dyDescent="0.3">
      <c r="A1482" s="492"/>
      <c r="B1482" s="437"/>
      <c r="H1482" s="457"/>
      <c r="I1482" s="398"/>
      <c r="J1482" s="437"/>
      <c r="K1482" s="437"/>
    </row>
    <row r="1483" spans="1:11" s="389" customFormat="1" x14ac:dyDescent="0.3">
      <c r="A1483" s="492"/>
      <c r="B1483" s="437"/>
      <c r="H1483" s="457"/>
      <c r="I1483" s="398"/>
      <c r="J1483" s="437"/>
      <c r="K1483" s="437"/>
    </row>
    <row r="1484" spans="1:11" s="389" customFormat="1" x14ac:dyDescent="0.3">
      <c r="A1484" s="492"/>
      <c r="B1484" s="437"/>
      <c r="H1484" s="457"/>
      <c r="I1484" s="398"/>
      <c r="J1484" s="437"/>
      <c r="K1484" s="437"/>
    </row>
    <row r="1485" spans="1:11" s="389" customFormat="1" x14ac:dyDescent="0.3">
      <c r="A1485" s="492"/>
      <c r="B1485" s="437"/>
      <c r="H1485" s="457"/>
      <c r="I1485" s="398"/>
      <c r="J1485" s="437"/>
      <c r="K1485" s="437"/>
    </row>
    <row r="1486" spans="1:11" s="389" customFormat="1" x14ac:dyDescent="0.3">
      <c r="A1486" s="492"/>
      <c r="B1486" s="437"/>
      <c r="H1486" s="457"/>
      <c r="I1486" s="398"/>
      <c r="J1486" s="437"/>
      <c r="K1486" s="437"/>
    </row>
    <row r="1487" spans="1:11" s="389" customFormat="1" x14ac:dyDescent="0.3">
      <c r="A1487" s="492"/>
      <c r="B1487" s="437"/>
      <c r="H1487" s="457"/>
      <c r="I1487" s="398"/>
      <c r="J1487" s="437"/>
      <c r="K1487" s="437"/>
    </row>
    <row r="1488" spans="1:11" s="389" customFormat="1" x14ac:dyDescent="0.3">
      <c r="A1488" s="492"/>
      <c r="B1488" s="437"/>
      <c r="H1488" s="457"/>
      <c r="I1488" s="398"/>
      <c r="J1488" s="437"/>
      <c r="K1488" s="437"/>
    </row>
    <row r="1489" spans="1:11" s="389" customFormat="1" x14ac:dyDescent="0.3">
      <c r="A1489" s="492"/>
      <c r="B1489" s="437"/>
      <c r="H1489" s="457"/>
      <c r="I1489" s="398"/>
      <c r="J1489" s="437"/>
      <c r="K1489" s="437"/>
    </row>
    <row r="1490" spans="1:11" s="389" customFormat="1" x14ac:dyDescent="0.3">
      <c r="A1490" s="492"/>
      <c r="B1490" s="437"/>
      <c r="H1490" s="457"/>
      <c r="I1490" s="398"/>
      <c r="J1490" s="437"/>
      <c r="K1490" s="437"/>
    </row>
    <row r="1491" spans="1:11" s="389" customFormat="1" x14ac:dyDescent="0.3">
      <c r="A1491" s="492"/>
      <c r="B1491" s="437"/>
      <c r="H1491" s="457"/>
      <c r="I1491" s="398"/>
      <c r="J1491" s="437"/>
      <c r="K1491" s="437"/>
    </row>
    <row r="1492" spans="1:11" s="389" customFormat="1" x14ac:dyDescent="0.3">
      <c r="A1492" s="492"/>
      <c r="B1492" s="437"/>
      <c r="H1492" s="457"/>
      <c r="I1492" s="398"/>
      <c r="J1492" s="437"/>
      <c r="K1492" s="437"/>
    </row>
    <row r="1493" spans="1:11" s="389" customFormat="1" x14ac:dyDescent="0.3">
      <c r="A1493" s="492"/>
      <c r="B1493" s="437"/>
      <c r="H1493" s="457"/>
      <c r="I1493" s="398"/>
      <c r="J1493" s="437"/>
      <c r="K1493" s="437"/>
    </row>
    <row r="1494" spans="1:11" s="389" customFormat="1" x14ac:dyDescent="0.3">
      <c r="A1494" s="492"/>
      <c r="B1494" s="437"/>
      <c r="H1494" s="457"/>
      <c r="I1494" s="398"/>
      <c r="J1494" s="437"/>
      <c r="K1494" s="437"/>
    </row>
    <row r="1495" spans="1:11" s="389" customFormat="1" x14ac:dyDescent="0.3">
      <c r="A1495" s="492"/>
      <c r="B1495" s="437"/>
      <c r="H1495" s="457"/>
      <c r="I1495" s="398"/>
      <c r="J1495" s="437"/>
      <c r="K1495" s="437"/>
    </row>
    <row r="1496" spans="1:11" s="389" customFormat="1" x14ac:dyDescent="0.3">
      <c r="A1496" s="492"/>
      <c r="B1496" s="437"/>
      <c r="H1496" s="457"/>
      <c r="I1496" s="398"/>
      <c r="J1496" s="437"/>
      <c r="K1496" s="437"/>
    </row>
    <row r="1497" spans="1:11" s="389" customFormat="1" x14ac:dyDescent="0.3">
      <c r="A1497" s="492"/>
      <c r="B1497" s="437"/>
      <c r="H1497" s="457"/>
      <c r="I1497" s="398"/>
      <c r="J1497" s="437"/>
      <c r="K1497" s="437"/>
    </row>
    <row r="1498" spans="1:11" s="389" customFormat="1" x14ac:dyDescent="0.3">
      <c r="A1498" s="492"/>
      <c r="B1498" s="437"/>
      <c r="H1498" s="457"/>
      <c r="I1498" s="398"/>
      <c r="J1498" s="437"/>
      <c r="K1498" s="437"/>
    </row>
    <row r="1499" spans="1:11" s="389" customFormat="1" x14ac:dyDescent="0.3">
      <c r="A1499" s="492"/>
      <c r="B1499" s="437"/>
      <c r="H1499" s="457"/>
      <c r="I1499" s="398"/>
      <c r="J1499" s="437"/>
      <c r="K1499" s="437"/>
    </row>
    <row r="1500" spans="1:11" s="389" customFormat="1" x14ac:dyDescent="0.3">
      <c r="A1500" s="492"/>
      <c r="B1500" s="437"/>
      <c r="H1500" s="457"/>
      <c r="I1500" s="398"/>
      <c r="J1500" s="437"/>
      <c r="K1500" s="437"/>
    </row>
    <row r="1501" spans="1:11" s="389" customFormat="1" x14ac:dyDescent="0.3">
      <c r="A1501" s="492"/>
      <c r="B1501" s="437"/>
      <c r="H1501" s="457"/>
      <c r="I1501" s="398"/>
      <c r="J1501" s="437"/>
      <c r="K1501" s="437"/>
    </row>
    <row r="1502" spans="1:11" s="389" customFormat="1" x14ac:dyDescent="0.3">
      <c r="A1502" s="492"/>
      <c r="B1502" s="437"/>
      <c r="H1502" s="457"/>
      <c r="I1502" s="398"/>
      <c r="J1502" s="437"/>
      <c r="K1502" s="437"/>
    </row>
    <row r="1503" spans="1:11" s="389" customFormat="1" x14ac:dyDescent="0.3">
      <c r="A1503" s="492"/>
      <c r="B1503" s="437"/>
      <c r="H1503" s="457"/>
      <c r="I1503" s="398"/>
      <c r="J1503" s="437"/>
      <c r="K1503" s="437"/>
    </row>
    <row r="1504" spans="1:11" s="389" customFormat="1" x14ac:dyDescent="0.3">
      <c r="A1504" s="492"/>
      <c r="B1504" s="437"/>
      <c r="H1504" s="457"/>
      <c r="I1504" s="398"/>
      <c r="J1504" s="437"/>
      <c r="K1504" s="437"/>
    </row>
    <row r="1505" spans="1:11" s="389" customFormat="1" x14ac:dyDescent="0.3">
      <c r="A1505" s="492"/>
      <c r="B1505" s="437"/>
      <c r="H1505" s="457"/>
      <c r="I1505" s="398"/>
      <c r="J1505" s="437"/>
      <c r="K1505" s="437"/>
    </row>
    <row r="1506" spans="1:11" s="389" customFormat="1" x14ac:dyDescent="0.3">
      <c r="A1506" s="492"/>
      <c r="B1506" s="437"/>
      <c r="H1506" s="457"/>
      <c r="I1506" s="398"/>
      <c r="J1506" s="437"/>
      <c r="K1506" s="437"/>
    </row>
    <row r="1507" spans="1:11" s="389" customFormat="1" x14ac:dyDescent="0.3">
      <c r="A1507" s="492"/>
      <c r="B1507" s="437"/>
      <c r="H1507" s="457"/>
      <c r="I1507" s="398"/>
      <c r="J1507" s="437"/>
      <c r="K1507" s="437"/>
    </row>
    <row r="1508" spans="1:11" s="389" customFormat="1" x14ac:dyDescent="0.3">
      <c r="A1508" s="492"/>
      <c r="B1508" s="437"/>
      <c r="H1508" s="457"/>
      <c r="I1508" s="398"/>
      <c r="J1508" s="437"/>
      <c r="K1508" s="437"/>
    </row>
    <row r="1509" spans="1:11" s="389" customFormat="1" x14ac:dyDescent="0.3">
      <c r="A1509" s="492"/>
      <c r="B1509" s="437"/>
      <c r="H1509" s="457"/>
      <c r="I1509" s="398"/>
      <c r="J1509" s="437"/>
      <c r="K1509" s="437"/>
    </row>
    <row r="1510" spans="1:11" s="389" customFormat="1" x14ac:dyDescent="0.3">
      <c r="A1510" s="492"/>
      <c r="B1510" s="437"/>
      <c r="H1510" s="457"/>
      <c r="I1510" s="398"/>
      <c r="J1510" s="437"/>
      <c r="K1510" s="437"/>
    </row>
    <row r="1511" spans="1:11" s="389" customFormat="1" x14ac:dyDescent="0.3">
      <c r="A1511" s="492"/>
      <c r="B1511" s="437"/>
      <c r="H1511" s="457"/>
      <c r="I1511" s="398"/>
      <c r="J1511" s="437"/>
      <c r="K1511" s="437"/>
    </row>
    <row r="1512" spans="1:11" s="389" customFormat="1" x14ac:dyDescent="0.3">
      <c r="A1512" s="492"/>
      <c r="B1512" s="437"/>
      <c r="H1512" s="457"/>
      <c r="I1512" s="398"/>
      <c r="J1512" s="437"/>
      <c r="K1512" s="437"/>
    </row>
    <row r="1513" spans="1:11" s="389" customFormat="1" x14ac:dyDescent="0.3">
      <c r="A1513" s="492"/>
      <c r="B1513" s="437"/>
      <c r="H1513" s="457"/>
      <c r="I1513" s="398"/>
      <c r="J1513" s="437"/>
      <c r="K1513" s="437"/>
    </row>
    <row r="1514" spans="1:11" s="389" customFormat="1" x14ac:dyDescent="0.3">
      <c r="A1514" s="492"/>
      <c r="B1514" s="437"/>
      <c r="H1514" s="457"/>
      <c r="I1514" s="398"/>
      <c r="J1514" s="437"/>
      <c r="K1514" s="437"/>
    </row>
    <row r="1515" spans="1:11" s="389" customFormat="1" x14ac:dyDescent="0.3">
      <c r="A1515" s="492"/>
      <c r="B1515" s="437"/>
      <c r="H1515" s="457"/>
      <c r="I1515" s="398"/>
      <c r="J1515" s="437"/>
      <c r="K1515" s="437"/>
    </row>
    <row r="1516" spans="1:11" s="389" customFormat="1" x14ac:dyDescent="0.3">
      <c r="A1516" s="492"/>
      <c r="B1516" s="437"/>
      <c r="H1516" s="457"/>
      <c r="I1516" s="398"/>
      <c r="J1516" s="437"/>
      <c r="K1516" s="437"/>
    </row>
    <row r="1517" spans="1:11" s="389" customFormat="1" x14ac:dyDescent="0.3">
      <c r="A1517" s="492"/>
      <c r="B1517" s="437"/>
      <c r="H1517" s="457"/>
      <c r="I1517" s="398"/>
      <c r="J1517" s="437"/>
      <c r="K1517" s="437"/>
    </row>
    <row r="1518" spans="1:11" s="389" customFormat="1" x14ac:dyDescent="0.3">
      <c r="A1518" s="492"/>
      <c r="B1518" s="437"/>
      <c r="H1518" s="457"/>
      <c r="I1518" s="398"/>
      <c r="J1518" s="437"/>
      <c r="K1518" s="437"/>
    </row>
    <row r="1519" spans="1:11" s="389" customFormat="1" x14ac:dyDescent="0.3">
      <c r="A1519" s="492"/>
      <c r="B1519" s="437"/>
      <c r="H1519" s="457"/>
      <c r="I1519" s="398"/>
      <c r="J1519" s="437"/>
      <c r="K1519" s="437"/>
    </row>
    <row r="1520" spans="1:11" s="389" customFormat="1" x14ac:dyDescent="0.3">
      <c r="A1520" s="492"/>
      <c r="B1520" s="437"/>
      <c r="H1520" s="457"/>
      <c r="I1520" s="398"/>
      <c r="J1520" s="437"/>
      <c r="K1520" s="437"/>
    </row>
    <row r="1521" spans="1:11" s="389" customFormat="1" x14ac:dyDescent="0.3">
      <c r="A1521" s="492"/>
      <c r="B1521" s="437"/>
      <c r="H1521" s="457"/>
      <c r="I1521" s="398"/>
      <c r="J1521" s="437"/>
      <c r="K1521" s="437"/>
    </row>
    <row r="1522" spans="1:11" s="389" customFormat="1" x14ac:dyDescent="0.3">
      <c r="A1522" s="492"/>
      <c r="B1522" s="437"/>
      <c r="H1522" s="457"/>
      <c r="I1522" s="398"/>
      <c r="J1522" s="437"/>
      <c r="K1522" s="437"/>
    </row>
    <row r="1523" spans="1:11" s="389" customFormat="1" x14ac:dyDescent="0.3">
      <c r="A1523" s="492"/>
      <c r="B1523" s="437"/>
      <c r="H1523" s="457"/>
      <c r="I1523" s="398"/>
      <c r="J1523" s="437"/>
      <c r="K1523" s="437"/>
    </row>
    <row r="1524" spans="1:11" s="389" customFormat="1" x14ac:dyDescent="0.3">
      <c r="A1524" s="492"/>
      <c r="B1524" s="437"/>
      <c r="H1524" s="457"/>
      <c r="I1524" s="398"/>
      <c r="J1524" s="437"/>
      <c r="K1524" s="437"/>
    </row>
    <row r="1525" spans="1:11" s="389" customFormat="1" x14ac:dyDescent="0.3">
      <c r="A1525" s="492"/>
      <c r="B1525" s="437"/>
      <c r="H1525" s="457"/>
      <c r="I1525" s="398"/>
      <c r="J1525" s="437"/>
      <c r="K1525" s="437"/>
    </row>
    <row r="1526" spans="1:11" s="389" customFormat="1" x14ac:dyDescent="0.3">
      <c r="A1526" s="492"/>
      <c r="B1526" s="437"/>
      <c r="H1526" s="457"/>
      <c r="I1526" s="398"/>
      <c r="J1526" s="437"/>
      <c r="K1526" s="437"/>
    </row>
    <row r="1527" spans="1:11" s="389" customFormat="1" x14ac:dyDescent="0.3">
      <c r="A1527" s="492"/>
      <c r="B1527" s="437"/>
      <c r="H1527" s="457"/>
      <c r="I1527" s="398"/>
      <c r="J1527" s="437"/>
      <c r="K1527" s="437"/>
    </row>
    <row r="1528" spans="1:11" s="389" customFormat="1" x14ac:dyDescent="0.3">
      <c r="A1528" s="492"/>
      <c r="B1528" s="437"/>
      <c r="H1528" s="457"/>
      <c r="I1528" s="398"/>
      <c r="J1528" s="437"/>
      <c r="K1528" s="437"/>
    </row>
    <row r="1529" spans="1:11" s="389" customFormat="1" x14ac:dyDescent="0.3">
      <c r="A1529" s="492"/>
      <c r="B1529" s="437"/>
      <c r="H1529" s="457"/>
      <c r="I1529" s="398"/>
      <c r="J1529" s="437"/>
      <c r="K1529" s="437"/>
    </row>
    <row r="1530" spans="1:11" s="389" customFormat="1" x14ac:dyDescent="0.3">
      <c r="A1530" s="492"/>
      <c r="B1530" s="437"/>
      <c r="H1530" s="457"/>
      <c r="I1530" s="398"/>
      <c r="J1530" s="437"/>
      <c r="K1530" s="437"/>
    </row>
    <row r="1531" spans="1:11" s="389" customFormat="1" x14ac:dyDescent="0.3">
      <c r="A1531" s="492"/>
      <c r="B1531" s="437"/>
      <c r="H1531" s="457"/>
      <c r="I1531" s="398"/>
      <c r="J1531" s="437"/>
      <c r="K1531" s="437"/>
    </row>
    <row r="1532" spans="1:11" s="389" customFormat="1" x14ac:dyDescent="0.3">
      <c r="A1532" s="492"/>
      <c r="B1532" s="437"/>
      <c r="H1532" s="457"/>
      <c r="I1532" s="398"/>
      <c r="J1532" s="437"/>
      <c r="K1532" s="437"/>
    </row>
    <row r="1533" spans="1:11" s="389" customFormat="1" x14ac:dyDescent="0.3">
      <c r="A1533" s="492"/>
      <c r="B1533" s="437"/>
      <c r="H1533" s="457"/>
      <c r="I1533" s="398"/>
      <c r="J1533" s="437"/>
      <c r="K1533" s="437"/>
    </row>
    <row r="1534" spans="1:11" s="389" customFormat="1" x14ac:dyDescent="0.3">
      <c r="A1534" s="492"/>
      <c r="B1534" s="437"/>
      <c r="H1534" s="457"/>
      <c r="I1534" s="398"/>
      <c r="J1534" s="437"/>
      <c r="K1534" s="437"/>
    </row>
    <row r="1535" spans="1:11" s="389" customFormat="1" x14ac:dyDescent="0.3">
      <c r="A1535" s="492"/>
      <c r="B1535" s="437"/>
      <c r="H1535" s="457"/>
      <c r="I1535" s="398"/>
      <c r="J1535" s="437"/>
      <c r="K1535" s="437"/>
    </row>
    <row r="1536" spans="1:11" s="389" customFormat="1" x14ac:dyDescent="0.3">
      <c r="A1536" s="492"/>
      <c r="B1536" s="437"/>
      <c r="H1536" s="457"/>
      <c r="I1536" s="398"/>
      <c r="J1536" s="437"/>
      <c r="K1536" s="437"/>
    </row>
    <row r="1537" spans="1:11" s="389" customFormat="1" x14ac:dyDescent="0.3">
      <c r="A1537" s="492"/>
      <c r="B1537" s="437"/>
      <c r="H1537" s="457"/>
      <c r="I1537" s="398"/>
      <c r="J1537" s="437"/>
      <c r="K1537" s="437"/>
    </row>
    <row r="1538" spans="1:11" s="389" customFormat="1" x14ac:dyDescent="0.3">
      <c r="A1538" s="492"/>
      <c r="B1538" s="437"/>
      <c r="H1538" s="457"/>
      <c r="I1538" s="398"/>
      <c r="J1538" s="437"/>
      <c r="K1538" s="437"/>
    </row>
    <row r="1539" spans="1:11" s="389" customFormat="1" x14ac:dyDescent="0.3">
      <c r="A1539" s="492"/>
      <c r="B1539" s="437"/>
      <c r="H1539" s="457"/>
      <c r="I1539" s="398"/>
      <c r="J1539" s="437"/>
      <c r="K1539" s="437"/>
    </row>
    <row r="1540" spans="1:11" s="389" customFormat="1" x14ac:dyDescent="0.3">
      <c r="A1540" s="492"/>
      <c r="B1540" s="437"/>
      <c r="H1540" s="457"/>
      <c r="I1540" s="398"/>
      <c r="J1540" s="437"/>
      <c r="K1540" s="437"/>
    </row>
    <row r="1541" spans="1:11" s="389" customFormat="1" x14ac:dyDescent="0.3">
      <c r="A1541" s="492"/>
      <c r="B1541" s="437"/>
      <c r="H1541" s="457"/>
      <c r="I1541" s="398"/>
      <c r="J1541" s="437"/>
      <c r="K1541" s="437"/>
    </row>
    <row r="1542" spans="1:11" s="389" customFormat="1" x14ac:dyDescent="0.3">
      <c r="A1542" s="492"/>
      <c r="B1542" s="437"/>
      <c r="H1542" s="457"/>
      <c r="I1542" s="398"/>
      <c r="J1542" s="437"/>
      <c r="K1542" s="437"/>
    </row>
    <row r="1543" spans="1:11" s="389" customFormat="1" x14ac:dyDescent="0.3">
      <c r="A1543" s="492"/>
      <c r="B1543" s="437"/>
      <c r="H1543" s="457"/>
      <c r="I1543" s="398"/>
      <c r="J1543" s="437"/>
      <c r="K1543" s="437"/>
    </row>
    <row r="1544" spans="1:11" s="389" customFormat="1" x14ac:dyDescent="0.3">
      <c r="A1544" s="492"/>
      <c r="B1544" s="437"/>
      <c r="H1544" s="457"/>
      <c r="I1544" s="398"/>
      <c r="J1544" s="437"/>
      <c r="K1544" s="437"/>
    </row>
    <row r="1545" spans="1:11" s="389" customFormat="1" x14ac:dyDescent="0.3">
      <c r="A1545" s="492"/>
      <c r="B1545" s="437"/>
      <c r="H1545" s="457"/>
      <c r="I1545" s="398"/>
      <c r="J1545" s="437"/>
      <c r="K1545" s="437"/>
    </row>
    <row r="1546" spans="1:11" s="389" customFormat="1" x14ac:dyDescent="0.3">
      <c r="A1546" s="492"/>
      <c r="B1546" s="437"/>
      <c r="H1546" s="457"/>
      <c r="I1546" s="398"/>
      <c r="J1546" s="437"/>
      <c r="K1546" s="437"/>
    </row>
    <row r="1547" spans="1:11" s="389" customFormat="1" x14ac:dyDescent="0.3">
      <c r="A1547" s="492"/>
      <c r="B1547" s="437"/>
      <c r="H1547" s="457"/>
      <c r="I1547" s="398"/>
      <c r="J1547" s="437"/>
      <c r="K1547" s="437"/>
    </row>
    <row r="1548" spans="1:11" s="389" customFormat="1" x14ac:dyDescent="0.3">
      <c r="A1548" s="492"/>
      <c r="B1548" s="437"/>
      <c r="H1548" s="457"/>
      <c r="I1548" s="398"/>
      <c r="J1548" s="437"/>
      <c r="K1548" s="437"/>
    </row>
    <row r="1549" spans="1:11" s="389" customFormat="1" x14ac:dyDescent="0.3">
      <c r="A1549" s="492"/>
      <c r="B1549" s="437"/>
      <c r="H1549" s="457"/>
      <c r="I1549" s="398"/>
      <c r="J1549" s="437"/>
      <c r="K1549" s="437"/>
    </row>
    <row r="1550" spans="1:11" s="389" customFormat="1" x14ac:dyDescent="0.3">
      <c r="A1550" s="492"/>
      <c r="B1550" s="437"/>
      <c r="H1550" s="457"/>
      <c r="I1550" s="398"/>
      <c r="J1550" s="437"/>
      <c r="K1550" s="437"/>
    </row>
    <row r="1551" spans="1:11" s="389" customFormat="1" x14ac:dyDescent="0.3">
      <c r="A1551" s="492"/>
      <c r="B1551" s="437"/>
      <c r="H1551" s="457"/>
      <c r="I1551" s="398"/>
      <c r="J1551" s="437"/>
      <c r="K1551" s="437"/>
    </row>
    <row r="1552" spans="1:11" s="389" customFormat="1" x14ac:dyDescent="0.3">
      <c r="A1552" s="492"/>
      <c r="B1552" s="437"/>
      <c r="H1552" s="457"/>
      <c r="I1552" s="398"/>
      <c r="J1552" s="437"/>
      <c r="K1552" s="437"/>
    </row>
    <row r="1553" spans="1:11" s="389" customFormat="1" x14ac:dyDescent="0.3">
      <c r="A1553" s="492"/>
      <c r="B1553" s="437"/>
      <c r="H1553" s="457"/>
      <c r="I1553" s="398"/>
      <c r="J1553" s="437"/>
      <c r="K1553" s="437"/>
    </row>
    <row r="1554" spans="1:11" s="389" customFormat="1" x14ac:dyDescent="0.3">
      <c r="A1554" s="492"/>
      <c r="B1554" s="437"/>
      <c r="H1554" s="457"/>
      <c r="I1554" s="398"/>
      <c r="J1554" s="437"/>
      <c r="K1554" s="437"/>
    </row>
    <row r="1555" spans="1:11" s="389" customFormat="1" x14ac:dyDescent="0.3">
      <c r="A1555" s="492"/>
      <c r="B1555" s="437"/>
      <c r="H1555" s="457"/>
      <c r="I1555" s="398"/>
      <c r="J1555" s="437"/>
      <c r="K1555" s="437"/>
    </row>
    <row r="1556" spans="1:11" s="389" customFormat="1" x14ac:dyDescent="0.3">
      <c r="A1556" s="492"/>
      <c r="B1556" s="437"/>
      <c r="H1556" s="457"/>
      <c r="I1556" s="398"/>
      <c r="J1556" s="437"/>
      <c r="K1556" s="437"/>
    </row>
    <row r="1557" spans="1:11" s="389" customFormat="1" x14ac:dyDescent="0.3">
      <c r="A1557" s="492"/>
      <c r="B1557" s="437"/>
      <c r="H1557" s="457"/>
      <c r="I1557" s="398"/>
      <c r="J1557" s="437"/>
      <c r="K1557" s="437"/>
    </row>
    <row r="1558" spans="1:11" s="389" customFormat="1" x14ac:dyDescent="0.3">
      <c r="A1558" s="492"/>
      <c r="B1558" s="437"/>
      <c r="H1558" s="457"/>
      <c r="I1558" s="398"/>
      <c r="J1558" s="437"/>
      <c r="K1558" s="437"/>
    </row>
    <row r="1559" spans="1:11" s="389" customFormat="1" x14ac:dyDescent="0.3">
      <c r="A1559" s="492"/>
      <c r="B1559" s="437"/>
      <c r="H1559" s="457"/>
      <c r="I1559" s="398"/>
      <c r="J1559" s="437"/>
      <c r="K1559" s="437"/>
    </row>
    <row r="1560" spans="1:11" s="389" customFormat="1" x14ac:dyDescent="0.3">
      <c r="A1560" s="492"/>
      <c r="B1560" s="437"/>
      <c r="H1560" s="457"/>
      <c r="I1560" s="398"/>
      <c r="J1560" s="437"/>
      <c r="K1560" s="437"/>
    </row>
    <row r="1561" spans="1:11" s="389" customFormat="1" x14ac:dyDescent="0.3">
      <c r="A1561" s="492"/>
      <c r="B1561" s="437"/>
      <c r="H1561" s="457"/>
      <c r="I1561" s="398"/>
      <c r="J1561" s="437"/>
      <c r="K1561" s="437"/>
    </row>
    <row r="1562" spans="1:11" s="389" customFormat="1" x14ac:dyDescent="0.3">
      <c r="A1562" s="492"/>
      <c r="B1562" s="437"/>
      <c r="H1562" s="457"/>
      <c r="I1562" s="398"/>
      <c r="J1562" s="437"/>
      <c r="K1562" s="437"/>
    </row>
    <row r="1563" spans="1:11" s="389" customFormat="1" x14ac:dyDescent="0.3">
      <c r="A1563" s="492"/>
      <c r="B1563" s="437"/>
      <c r="H1563" s="457"/>
      <c r="I1563" s="398"/>
      <c r="J1563" s="437"/>
      <c r="K1563" s="437"/>
    </row>
    <row r="1564" spans="1:11" s="389" customFormat="1" x14ac:dyDescent="0.3">
      <c r="A1564" s="492"/>
      <c r="B1564" s="437"/>
      <c r="H1564" s="457"/>
      <c r="I1564" s="398"/>
      <c r="J1564" s="437"/>
      <c r="K1564" s="437"/>
    </row>
    <row r="1565" spans="1:11" s="389" customFormat="1" x14ac:dyDescent="0.3">
      <c r="A1565" s="492"/>
      <c r="B1565" s="437"/>
      <c r="H1565" s="457"/>
      <c r="I1565" s="398"/>
      <c r="J1565" s="437"/>
      <c r="K1565" s="437"/>
    </row>
    <row r="1566" spans="1:11" s="389" customFormat="1" x14ac:dyDescent="0.3">
      <c r="A1566" s="492"/>
      <c r="B1566" s="437"/>
      <c r="H1566" s="457"/>
      <c r="I1566" s="398"/>
      <c r="J1566" s="437"/>
      <c r="K1566" s="437"/>
    </row>
    <row r="1567" spans="1:11" s="389" customFormat="1" x14ac:dyDescent="0.3">
      <c r="A1567" s="492"/>
      <c r="B1567" s="437"/>
      <c r="H1567" s="457"/>
      <c r="I1567" s="398"/>
      <c r="J1567" s="437"/>
      <c r="K1567" s="437"/>
    </row>
    <row r="1568" spans="1:11" s="389" customFormat="1" x14ac:dyDescent="0.3">
      <c r="A1568" s="492"/>
      <c r="B1568" s="437"/>
      <c r="H1568" s="457"/>
      <c r="I1568" s="398"/>
      <c r="J1568" s="437"/>
      <c r="K1568" s="437"/>
    </row>
    <row r="1569" spans="1:11" s="389" customFormat="1" x14ac:dyDescent="0.3">
      <c r="A1569" s="492"/>
      <c r="B1569" s="437"/>
      <c r="H1569" s="457"/>
      <c r="I1569" s="398"/>
      <c r="J1569" s="437"/>
      <c r="K1569" s="437"/>
    </row>
    <row r="1570" spans="1:11" s="389" customFormat="1" x14ac:dyDescent="0.3">
      <c r="A1570" s="492"/>
      <c r="B1570" s="437"/>
      <c r="H1570" s="457"/>
      <c r="I1570" s="398"/>
      <c r="J1570" s="437"/>
      <c r="K1570" s="437"/>
    </row>
    <row r="1571" spans="1:11" s="389" customFormat="1" x14ac:dyDescent="0.3">
      <c r="A1571" s="492"/>
      <c r="B1571" s="437"/>
      <c r="H1571" s="457"/>
      <c r="I1571" s="398"/>
      <c r="J1571" s="437"/>
      <c r="K1571" s="437"/>
    </row>
    <row r="1572" spans="1:11" s="389" customFormat="1" x14ac:dyDescent="0.3">
      <c r="A1572" s="492"/>
      <c r="B1572" s="437"/>
      <c r="H1572" s="457"/>
      <c r="I1572" s="398"/>
      <c r="J1572" s="437"/>
      <c r="K1572" s="437"/>
    </row>
    <row r="1573" spans="1:11" s="389" customFormat="1" x14ac:dyDescent="0.3">
      <c r="A1573" s="492"/>
      <c r="B1573" s="437"/>
      <c r="H1573" s="457"/>
      <c r="I1573" s="398"/>
      <c r="J1573" s="437"/>
      <c r="K1573" s="437"/>
    </row>
    <row r="1574" spans="1:11" s="389" customFormat="1" x14ac:dyDescent="0.3">
      <c r="A1574" s="492"/>
      <c r="B1574" s="437"/>
      <c r="H1574" s="457"/>
      <c r="I1574" s="398"/>
      <c r="J1574" s="437"/>
      <c r="K1574" s="437"/>
    </row>
    <row r="1575" spans="1:11" s="389" customFormat="1" x14ac:dyDescent="0.3">
      <c r="A1575" s="492"/>
      <c r="B1575" s="437"/>
      <c r="H1575" s="457"/>
      <c r="I1575" s="398"/>
      <c r="J1575" s="437"/>
      <c r="K1575" s="437"/>
    </row>
    <row r="1576" spans="1:11" s="389" customFormat="1" x14ac:dyDescent="0.3">
      <c r="A1576" s="492"/>
      <c r="B1576" s="437"/>
      <c r="H1576" s="457"/>
      <c r="I1576" s="398"/>
      <c r="J1576" s="437"/>
      <c r="K1576" s="437"/>
    </row>
    <row r="1577" spans="1:11" s="389" customFormat="1" x14ac:dyDescent="0.3">
      <c r="A1577" s="492"/>
      <c r="B1577" s="437"/>
      <c r="H1577" s="457"/>
      <c r="I1577" s="398"/>
      <c r="J1577" s="437"/>
      <c r="K1577" s="437"/>
    </row>
    <row r="1578" spans="1:11" s="389" customFormat="1" x14ac:dyDescent="0.3">
      <c r="A1578" s="492"/>
      <c r="B1578" s="437"/>
      <c r="H1578" s="457"/>
      <c r="I1578" s="398"/>
      <c r="J1578" s="437"/>
      <c r="K1578" s="437"/>
    </row>
    <row r="1579" spans="1:11" s="389" customFormat="1" x14ac:dyDescent="0.3">
      <c r="A1579" s="492"/>
      <c r="B1579" s="437"/>
      <c r="H1579" s="457"/>
      <c r="I1579" s="398"/>
      <c r="J1579" s="437"/>
      <c r="K1579" s="437"/>
    </row>
    <row r="1580" spans="1:11" s="389" customFormat="1" x14ac:dyDescent="0.3">
      <c r="A1580" s="492"/>
      <c r="B1580" s="437"/>
      <c r="H1580" s="457"/>
      <c r="I1580" s="398"/>
      <c r="J1580" s="437"/>
      <c r="K1580" s="437"/>
    </row>
    <row r="1581" spans="1:11" s="389" customFormat="1" x14ac:dyDescent="0.3">
      <c r="A1581" s="492"/>
      <c r="B1581" s="437"/>
      <c r="H1581" s="457"/>
      <c r="I1581" s="398"/>
      <c r="J1581" s="437"/>
      <c r="K1581" s="437"/>
    </row>
    <row r="1582" spans="1:11" s="389" customFormat="1" x14ac:dyDescent="0.3">
      <c r="A1582" s="492"/>
      <c r="B1582" s="437"/>
      <c r="H1582" s="457"/>
      <c r="I1582" s="398"/>
      <c r="J1582" s="437"/>
      <c r="K1582" s="437"/>
    </row>
    <row r="1583" spans="1:11" s="389" customFormat="1" x14ac:dyDescent="0.3">
      <c r="A1583" s="492"/>
      <c r="B1583" s="437"/>
      <c r="H1583" s="457"/>
      <c r="I1583" s="398"/>
      <c r="J1583" s="437"/>
      <c r="K1583" s="437"/>
    </row>
    <row r="1584" spans="1:11" s="389" customFormat="1" x14ac:dyDescent="0.3">
      <c r="A1584" s="492"/>
      <c r="B1584" s="437"/>
      <c r="H1584" s="457"/>
      <c r="I1584" s="398"/>
      <c r="J1584" s="437"/>
      <c r="K1584" s="437"/>
    </row>
    <row r="1585" spans="1:11" s="389" customFormat="1" x14ac:dyDescent="0.3">
      <c r="A1585" s="492"/>
      <c r="B1585" s="437"/>
      <c r="H1585" s="457"/>
      <c r="I1585" s="398"/>
      <c r="J1585" s="437"/>
      <c r="K1585" s="437"/>
    </row>
    <row r="1586" spans="1:11" s="389" customFormat="1" x14ac:dyDescent="0.3">
      <c r="A1586" s="492"/>
      <c r="B1586" s="437"/>
      <c r="H1586" s="457"/>
      <c r="I1586" s="398"/>
      <c r="J1586" s="437"/>
      <c r="K1586" s="437"/>
    </row>
    <row r="1587" spans="1:11" s="389" customFormat="1" x14ac:dyDescent="0.3">
      <c r="A1587" s="492"/>
      <c r="B1587" s="437"/>
      <c r="H1587" s="457"/>
      <c r="I1587" s="398"/>
      <c r="J1587" s="437"/>
      <c r="K1587" s="437"/>
    </row>
    <row r="1588" spans="1:11" s="389" customFormat="1" x14ac:dyDescent="0.3">
      <c r="A1588" s="492"/>
      <c r="B1588" s="437"/>
      <c r="H1588" s="457"/>
      <c r="I1588" s="398"/>
      <c r="J1588" s="437"/>
      <c r="K1588" s="437"/>
    </row>
    <row r="1589" spans="1:11" s="389" customFormat="1" x14ac:dyDescent="0.3">
      <c r="A1589" s="492"/>
      <c r="B1589" s="437"/>
      <c r="H1589" s="457"/>
      <c r="I1589" s="398"/>
      <c r="J1589" s="437"/>
      <c r="K1589" s="437"/>
    </row>
    <row r="1590" spans="1:11" s="389" customFormat="1" x14ac:dyDescent="0.3">
      <c r="A1590" s="492"/>
      <c r="B1590" s="437"/>
      <c r="H1590" s="457"/>
      <c r="I1590" s="398"/>
      <c r="J1590" s="437"/>
      <c r="K1590" s="437"/>
    </row>
    <row r="1591" spans="1:11" s="389" customFormat="1" x14ac:dyDescent="0.3">
      <c r="A1591" s="492"/>
      <c r="B1591" s="437"/>
      <c r="H1591" s="457"/>
      <c r="I1591" s="398"/>
      <c r="J1591" s="437"/>
      <c r="K1591" s="437"/>
    </row>
    <row r="1592" spans="1:11" s="389" customFormat="1" x14ac:dyDescent="0.3">
      <c r="A1592" s="492"/>
      <c r="B1592" s="437"/>
      <c r="H1592" s="457"/>
      <c r="I1592" s="398"/>
      <c r="J1592" s="437"/>
      <c r="K1592" s="437"/>
    </row>
    <row r="1593" spans="1:11" s="389" customFormat="1" x14ac:dyDescent="0.3">
      <c r="A1593" s="492"/>
      <c r="B1593" s="437"/>
      <c r="H1593" s="457"/>
      <c r="I1593" s="398"/>
      <c r="J1593" s="437"/>
      <c r="K1593" s="437"/>
    </row>
    <row r="1594" spans="1:11" s="389" customFormat="1" x14ac:dyDescent="0.3">
      <c r="A1594" s="492"/>
      <c r="B1594" s="437"/>
      <c r="H1594" s="457"/>
      <c r="I1594" s="398"/>
      <c r="J1594" s="437"/>
      <c r="K1594" s="437"/>
    </row>
    <row r="1595" spans="1:11" s="389" customFormat="1" x14ac:dyDescent="0.3">
      <c r="A1595" s="492"/>
      <c r="B1595" s="437"/>
      <c r="H1595" s="457"/>
      <c r="I1595" s="398"/>
      <c r="J1595" s="437"/>
      <c r="K1595" s="437"/>
    </row>
    <row r="1596" spans="1:11" s="389" customFormat="1" x14ac:dyDescent="0.3">
      <c r="A1596" s="492"/>
      <c r="B1596" s="437"/>
      <c r="H1596" s="457"/>
      <c r="I1596" s="398"/>
      <c r="J1596" s="437"/>
      <c r="K1596" s="437"/>
    </row>
    <row r="1597" spans="1:11" s="389" customFormat="1" x14ac:dyDescent="0.3">
      <c r="A1597" s="492"/>
      <c r="B1597" s="437"/>
      <c r="H1597" s="457"/>
      <c r="I1597" s="398"/>
      <c r="J1597" s="437"/>
      <c r="K1597" s="437"/>
    </row>
    <row r="1598" spans="1:11" s="389" customFormat="1" x14ac:dyDescent="0.3">
      <c r="A1598" s="492"/>
      <c r="B1598" s="437"/>
      <c r="H1598" s="457"/>
      <c r="I1598" s="398"/>
      <c r="J1598" s="437"/>
      <c r="K1598" s="437"/>
    </row>
    <row r="1599" spans="1:11" s="389" customFormat="1" x14ac:dyDescent="0.3">
      <c r="A1599" s="492"/>
      <c r="B1599" s="437"/>
      <c r="H1599" s="457"/>
      <c r="I1599" s="398"/>
      <c r="J1599" s="437"/>
      <c r="K1599" s="437"/>
    </row>
    <row r="1600" spans="1:11" s="389" customFormat="1" x14ac:dyDescent="0.3">
      <c r="A1600" s="492"/>
      <c r="B1600" s="437"/>
      <c r="H1600" s="457"/>
      <c r="I1600" s="398"/>
      <c r="J1600" s="437"/>
      <c r="K1600" s="437"/>
    </row>
    <row r="1601" spans="1:11" s="389" customFormat="1" x14ac:dyDescent="0.3">
      <c r="A1601" s="492"/>
      <c r="B1601" s="437"/>
      <c r="H1601" s="457"/>
      <c r="I1601" s="398"/>
      <c r="J1601" s="437"/>
      <c r="K1601" s="437"/>
    </row>
    <row r="1602" spans="1:11" s="389" customFormat="1" x14ac:dyDescent="0.3">
      <c r="A1602" s="492"/>
      <c r="B1602" s="437"/>
      <c r="H1602" s="457"/>
      <c r="I1602" s="398"/>
      <c r="J1602" s="437"/>
      <c r="K1602" s="437"/>
    </row>
    <row r="1603" spans="1:11" s="389" customFormat="1" x14ac:dyDescent="0.3">
      <c r="A1603" s="492"/>
      <c r="B1603" s="437"/>
      <c r="H1603" s="457"/>
      <c r="I1603" s="398"/>
      <c r="J1603" s="437"/>
      <c r="K1603" s="437"/>
    </row>
    <row r="1604" spans="1:11" s="389" customFormat="1" x14ac:dyDescent="0.3">
      <c r="A1604" s="492"/>
      <c r="B1604" s="437"/>
      <c r="H1604" s="457"/>
      <c r="I1604" s="398"/>
      <c r="J1604" s="437"/>
      <c r="K1604" s="437"/>
    </row>
    <row r="1605" spans="1:11" s="389" customFormat="1" x14ac:dyDescent="0.3">
      <c r="A1605" s="492"/>
      <c r="B1605" s="437"/>
      <c r="H1605" s="457"/>
      <c r="I1605" s="398"/>
      <c r="J1605" s="437"/>
      <c r="K1605" s="437"/>
    </row>
    <row r="1606" spans="1:11" s="389" customFormat="1" x14ac:dyDescent="0.3">
      <c r="A1606" s="492"/>
      <c r="B1606" s="437"/>
      <c r="H1606" s="457"/>
      <c r="I1606" s="398"/>
      <c r="J1606" s="437"/>
      <c r="K1606" s="437"/>
    </row>
    <row r="1607" spans="1:11" s="389" customFormat="1" x14ac:dyDescent="0.3">
      <c r="A1607" s="492"/>
      <c r="B1607" s="437"/>
      <c r="H1607" s="457"/>
      <c r="I1607" s="398"/>
      <c r="J1607" s="437"/>
      <c r="K1607" s="437"/>
    </row>
    <row r="1608" spans="1:11" s="389" customFormat="1" x14ac:dyDescent="0.3">
      <c r="A1608" s="492"/>
      <c r="B1608" s="437"/>
      <c r="H1608" s="457"/>
      <c r="I1608" s="398"/>
      <c r="J1608" s="437"/>
      <c r="K1608" s="437"/>
    </row>
    <row r="1609" spans="1:11" s="389" customFormat="1" x14ac:dyDescent="0.3">
      <c r="A1609" s="492"/>
      <c r="B1609" s="437"/>
      <c r="H1609" s="457"/>
      <c r="I1609" s="398"/>
      <c r="J1609" s="437"/>
      <c r="K1609" s="437"/>
    </row>
    <row r="1610" spans="1:11" s="389" customFormat="1" x14ac:dyDescent="0.3">
      <c r="A1610" s="492"/>
      <c r="B1610" s="437"/>
      <c r="H1610" s="457"/>
      <c r="I1610" s="398"/>
      <c r="J1610" s="437"/>
      <c r="K1610" s="437"/>
    </row>
    <row r="1611" spans="1:11" s="389" customFormat="1" x14ac:dyDescent="0.3">
      <c r="A1611" s="492"/>
      <c r="B1611" s="437"/>
      <c r="H1611" s="457"/>
      <c r="I1611" s="398"/>
      <c r="J1611" s="437"/>
      <c r="K1611" s="437"/>
    </row>
    <row r="1612" spans="1:11" s="389" customFormat="1" x14ac:dyDescent="0.3">
      <c r="A1612" s="492"/>
      <c r="B1612" s="437"/>
      <c r="H1612" s="457"/>
      <c r="I1612" s="398"/>
      <c r="J1612" s="437"/>
      <c r="K1612" s="437"/>
    </row>
    <row r="1613" spans="1:11" s="389" customFormat="1" x14ac:dyDescent="0.3">
      <c r="A1613" s="492"/>
      <c r="B1613" s="437"/>
      <c r="H1613" s="457"/>
      <c r="I1613" s="398"/>
      <c r="J1613" s="437"/>
      <c r="K1613" s="437"/>
    </row>
    <row r="1614" spans="1:11" s="389" customFormat="1" x14ac:dyDescent="0.3">
      <c r="A1614" s="492"/>
      <c r="B1614" s="437"/>
      <c r="H1614" s="457"/>
      <c r="I1614" s="398"/>
      <c r="J1614" s="437"/>
      <c r="K1614" s="437"/>
    </row>
    <row r="1615" spans="1:11" s="389" customFormat="1" x14ac:dyDescent="0.3">
      <c r="A1615" s="492"/>
      <c r="B1615" s="437"/>
      <c r="H1615" s="457"/>
      <c r="I1615" s="398"/>
      <c r="J1615" s="437"/>
      <c r="K1615" s="437"/>
    </row>
    <row r="1616" spans="1:11" s="389" customFormat="1" x14ac:dyDescent="0.3">
      <c r="A1616" s="492"/>
      <c r="B1616" s="437"/>
      <c r="H1616" s="457"/>
      <c r="I1616" s="398"/>
      <c r="J1616" s="437"/>
      <c r="K1616" s="437"/>
    </row>
    <row r="1617" spans="1:11" s="389" customFormat="1" x14ac:dyDescent="0.3">
      <c r="A1617" s="492"/>
      <c r="B1617" s="437"/>
      <c r="H1617" s="457"/>
      <c r="I1617" s="398"/>
      <c r="J1617" s="437"/>
      <c r="K1617" s="437"/>
    </row>
    <row r="1618" spans="1:11" s="389" customFormat="1" x14ac:dyDescent="0.3">
      <c r="A1618" s="492"/>
      <c r="B1618" s="437"/>
      <c r="H1618" s="457"/>
      <c r="I1618" s="398"/>
      <c r="J1618" s="437"/>
      <c r="K1618" s="437"/>
    </row>
    <row r="1619" spans="1:11" s="389" customFormat="1" x14ac:dyDescent="0.3">
      <c r="A1619" s="492"/>
      <c r="B1619" s="437"/>
      <c r="H1619" s="457"/>
      <c r="I1619" s="398"/>
      <c r="J1619" s="437"/>
      <c r="K1619" s="437"/>
    </row>
    <row r="1620" spans="1:11" s="389" customFormat="1" x14ac:dyDescent="0.3">
      <c r="A1620" s="492"/>
      <c r="B1620" s="437"/>
      <c r="H1620" s="457"/>
      <c r="I1620" s="398"/>
      <c r="J1620" s="437"/>
      <c r="K1620" s="437"/>
    </row>
    <row r="1621" spans="1:11" s="389" customFormat="1" x14ac:dyDescent="0.3">
      <c r="A1621" s="492"/>
      <c r="B1621" s="437"/>
      <c r="H1621" s="457"/>
      <c r="I1621" s="398"/>
      <c r="J1621" s="437"/>
      <c r="K1621" s="437"/>
    </row>
    <row r="1622" spans="1:11" s="389" customFormat="1" x14ac:dyDescent="0.3">
      <c r="A1622" s="492"/>
      <c r="B1622" s="437"/>
      <c r="H1622" s="457"/>
      <c r="I1622" s="398"/>
      <c r="J1622" s="437"/>
      <c r="K1622" s="437"/>
    </row>
    <row r="1623" spans="1:11" s="389" customFormat="1" x14ac:dyDescent="0.3">
      <c r="A1623" s="492"/>
      <c r="B1623" s="437"/>
      <c r="H1623" s="457"/>
      <c r="I1623" s="398"/>
      <c r="J1623" s="437"/>
      <c r="K1623" s="437"/>
    </row>
    <row r="1624" spans="1:11" s="389" customFormat="1" x14ac:dyDescent="0.3">
      <c r="A1624" s="492"/>
      <c r="B1624" s="437"/>
      <c r="H1624" s="457"/>
      <c r="I1624" s="398"/>
      <c r="J1624" s="437"/>
      <c r="K1624" s="437"/>
    </row>
    <row r="1625" spans="1:11" s="389" customFormat="1" x14ac:dyDescent="0.3">
      <c r="A1625" s="492"/>
      <c r="B1625" s="437"/>
      <c r="H1625" s="457"/>
      <c r="I1625" s="398"/>
      <c r="J1625" s="437"/>
      <c r="K1625" s="437"/>
    </row>
    <row r="1626" spans="1:11" s="389" customFormat="1" x14ac:dyDescent="0.3">
      <c r="A1626" s="492"/>
      <c r="B1626" s="437"/>
      <c r="H1626" s="457"/>
      <c r="I1626" s="398"/>
      <c r="J1626" s="437"/>
      <c r="K1626" s="437"/>
    </row>
    <row r="1627" spans="1:11" s="389" customFormat="1" x14ac:dyDescent="0.3">
      <c r="A1627" s="492"/>
      <c r="B1627" s="437"/>
      <c r="H1627" s="457"/>
      <c r="I1627" s="398"/>
      <c r="J1627" s="437"/>
      <c r="K1627" s="437"/>
    </row>
    <row r="1628" spans="1:11" s="389" customFormat="1" x14ac:dyDescent="0.3">
      <c r="A1628" s="492"/>
      <c r="B1628" s="437"/>
      <c r="H1628" s="457"/>
      <c r="I1628" s="398"/>
      <c r="J1628" s="437"/>
      <c r="K1628" s="437"/>
    </row>
    <row r="1629" spans="1:11" s="389" customFormat="1" x14ac:dyDescent="0.3">
      <c r="A1629" s="492"/>
      <c r="B1629" s="437"/>
      <c r="H1629" s="457"/>
      <c r="I1629" s="398"/>
      <c r="J1629" s="437"/>
      <c r="K1629" s="437"/>
    </row>
    <row r="1630" spans="1:11" s="389" customFormat="1" x14ac:dyDescent="0.3">
      <c r="A1630" s="492"/>
      <c r="B1630" s="437"/>
      <c r="H1630" s="457"/>
      <c r="I1630" s="398"/>
      <c r="J1630" s="437"/>
      <c r="K1630" s="437"/>
    </row>
    <row r="1631" spans="1:11" s="389" customFormat="1" x14ac:dyDescent="0.3">
      <c r="A1631" s="492"/>
      <c r="B1631" s="437"/>
      <c r="H1631" s="457"/>
      <c r="I1631" s="398"/>
      <c r="J1631" s="437"/>
      <c r="K1631" s="437"/>
    </row>
    <row r="1632" spans="1:11" s="389" customFormat="1" x14ac:dyDescent="0.3">
      <c r="A1632" s="492"/>
      <c r="B1632" s="437"/>
      <c r="H1632" s="457"/>
      <c r="I1632" s="398"/>
      <c r="J1632" s="437"/>
      <c r="K1632" s="437"/>
    </row>
    <row r="1633" spans="1:11" s="389" customFormat="1" x14ac:dyDescent="0.3">
      <c r="A1633" s="492"/>
      <c r="B1633" s="437"/>
      <c r="H1633" s="457"/>
      <c r="I1633" s="398"/>
      <c r="J1633" s="437"/>
      <c r="K1633" s="437"/>
    </row>
    <row r="1634" spans="1:11" s="389" customFormat="1" x14ac:dyDescent="0.3">
      <c r="A1634" s="492"/>
      <c r="B1634" s="437"/>
      <c r="H1634" s="457"/>
      <c r="I1634" s="398"/>
      <c r="J1634" s="437"/>
      <c r="K1634" s="437"/>
    </row>
    <row r="1635" spans="1:11" s="389" customFormat="1" x14ac:dyDescent="0.3">
      <c r="A1635" s="492"/>
      <c r="B1635" s="437"/>
      <c r="H1635" s="457"/>
      <c r="I1635" s="398"/>
      <c r="J1635" s="437"/>
      <c r="K1635" s="437"/>
    </row>
    <row r="1636" spans="1:11" s="389" customFormat="1" x14ac:dyDescent="0.3">
      <c r="A1636" s="492"/>
      <c r="B1636" s="437"/>
      <c r="H1636" s="457"/>
      <c r="I1636" s="398"/>
      <c r="J1636" s="437"/>
      <c r="K1636" s="437"/>
    </row>
    <row r="1637" spans="1:11" s="389" customFormat="1" x14ac:dyDescent="0.3">
      <c r="A1637" s="492"/>
      <c r="B1637" s="437"/>
      <c r="H1637" s="457"/>
      <c r="I1637" s="398"/>
      <c r="J1637" s="437"/>
      <c r="K1637" s="437"/>
    </row>
    <row r="1638" spans="1:11" s="389" customFormat="1" x14ac:dyDescent="0.3">
      <c r="A1638" s="492"/>
      <c r="B1638" s="437"/>
      <c r="H1638" s="457"/>
      <c r="I1638" s="398"/>
      <c r="J1638" s="437"/>
      <c r="K1638" s="437"/>
    </row>
    <row r="1639" spans="1:11" s="389" customFormat="1" x14ac:dyDescent="0.3">
      <c r="A1639" s="492"/>
      <c r="B1639" s="437"/>
      <c r="H1639" s="457"/>
      <c r="I1639" s="398"/>
      <c r="J1639" s="437"/>
      <c r="K1639" s="437"/>
    </row>
    <row r="1640" spans="1:11" s="389" customFormat="1" x14ac:dyDescent="0.3">
      <c r="A1640" s="492"/>
      <c r="B1640" s="437"/>
      <c r="H1640" s="457"/>
      <c r="I1640" s="398"/>
      <c r="J1640" s="437"/>
      <c r="K1640" s="437"/>
    </row>
    <row r="1641" spans="1:11" s="389" customFormat="1" x14ac:dyDescent="0.3">
      <c r="A1641" s="492"/>
      <c r="B1641" s="437"/>
      <c r="H1641" s="457"/>
      <c r="I1641" s="398"/>
      <c r="J1641" s="437"/>
      <c r="K1641" s="437"/>
    </row>
    <row r="1642" spans="1:11" s="389" customFormat="1" x14ac:dyDescent="0.3">
      <c r="A1642" s="492"/>
      <c r="B1642" s="437"/>
      <c r="H1642" s="457"/>
      <c r="I1642" s="398"/>
      <c r="J1642" s="437"/>
      <c r="K1642" s="437"/>
    </row>
    <row r="1643" spans="1:11" s="389" customFormat="1" x14ac:dyDescent="0.3">
      <c r="A1643" s="492"/>
      <c r="B1643" s="437"/>
      <c r="H1643" s="457"/>
      <c r="I1643" s="398"/>
      <c r="J1643" s="437"/>
      <c r="K1643" s="437"/>
    </row>
    <row r="1644" spans="1:11" s="389" customFormat="1" x14ac:dyDescent="0.3">
      <c r="A1644" s="492"/>
      <c r="B1644" s="437"/>
      <c r="H1644" s="457"/>
      <c r="I1644" s="398"/>
      <c r="J1644" s="437"/>
      <c r="K1644" s="437"/>
    </row>
    <row r="1645" spans="1:11" s="389" customFormat="1" x14ac:dyDescent="0.3">
      <c r="A1645" s="492"/>
      <c r="B1645" s="437"/>
      <c r="H1645" s="457"/>
      <c r="I1645" s="398"/>
      <c r="J1645" s="437"/>
      <c r="K1645" s="437"/>
    </row>
    <row r="1646" spans="1:11" s="389" customFormat="1" x14ac:dyDescent="0.3">
      <c r="A1646" s="492"/>
      <c r="B1646" s="437"/>
      <c r="H1646" s="457"/>
      <c r="I1646" s="398"/>
      <c r="J1646" s="437"/>
      <c r="K1646" s="437"/>
    </row>
    <row r="1647" spans="1:11" s="389" customFormat="1" x14ac:dyDescent="0.3">
      <c r="A1647" s="492"/>
      <c r="B1647" s="437"/>
      <c r="H1647" s="457"/>
      <c r="I1647" s="398"/>
      <c r="J1647" s="437"/>
      <c r="K1647" s="437"/>
    </row>
    <row r="1648" spans="1:11" s="389" customFormat="1" x14ac:dyDescent="0.3">
      <c r="A1648" s="492"/>
      <c r="B1648" s="437"/>
      <c r="H1648" s="457"/>
      <c r="I1648" s="398"/>
      <c r="J1648" s="437"/>
      <c r="K1648" s="437"/>
    </row>
    <row r="1649" spans="1:11" s="389" customFormat="1" x14ac:dyDescent="0.3">
      <c r="A1649" s="492"/>
      <c r="B1649" s="437"/>
      <c r="H1649" s="457"/>
      <c r="I1649" s="398"/>
      <c r="J1649" s="437"/>
      <c r="K1649" s="437"/>
    </row>
    <row r="1650" spans="1:11" s="389" customFormat="1" x14ac:dyDescent="0.3">
      <c r="A1650" s="492"/>
      <c r="B1650" s="437"/>
      <c r="H1650" s="457"/>
      <c r="I1650" s="398"/>
      <c r="J1650" s="437"/>
      <c r="K1650" s="437"/>
    </row>
    <row r="1651" spans="1:11" s="389" customFormat="1" x14ac:dyDescent="0.3">
      <c r="A1651" s="492"/>
      <c r="B1651" s="437"/>
      <c r="H1651" s="457"/>
      <c r="I1651" s="398"/>
      <c r="J1651" s="437"/>
      <c r="K1651" s="437"/>
    </row>
    <row r="1652" spans="1:11" s="389" customFormat="1" x14ac:dyDescent="0.3">
      <c r="A1652" s="492"/>
      <c r="B1652" s="437"/>
      <c r="H1652" s="457"/>
      <c r="I1652" s="398"/>
      <c r="J1652" s="437"/>
      <c r="K1652" s="437"/>
    </row>
    <row r="1653" spans="1:11" s="389" customFormat="1" x14ac:dyDescent="0.3">
      <c r="A1653" s="492"/>
      <c r="B1653" s="437"/>
      <c r="H1653" s="457"/>
      <c r="I1653" s="398"/>
      <c r="J1653" s="437"/>
      <c r="K1653" s="437"/>
    </row>
    <row r="1654" spans="1:11" s="389" customFormat="1" x14ac:dyDescent="0.3">
      <c r="A1654" s="492"/>
      <c r="B1654" s="437"/>
      <c r="H1654" s="457"/>
      <c r="I1654" s="398"/>
      <c r="J1654" s="437"/>
      <c r="K1654" s="437"/>
    </row>
    <row r="1655" spans="1:11" s="389" customFormat="1" x14ac:dyDescent="0.3">
      <c r="A1655" s="492"/>
      <c r="B1655" s="437"/>
      <c r="H1655" s="457"/>
      <c r="I1655" s="398"/>
      <c r="J1655" s="437"/>
      <c r="K1655" s="437"/>
    </row>
    <row r="1656" spans="1:11" s="389" customFormat="1" x14ac:dyDescent="0.3">
      <c r="A1656" s="492"/>
      <c r="B1656" s="437"/>
      <c r="H1656" s="457"/>
      <c r="I1656" s="398"/>
      <c r="J1656" s="437"/>
      <c r="K1656" s="437"/>
    </row>
    <row r="1657" spans="1:11" s="389" customFormat="1" x14ac:dyDescent="0.3">
      <c r="A1657" s="492"/>
      <c r="B1657" s="437"/>
      <c r="H1657" s="457"/>
      <c r="I1657" s="398"/>
      <c r="J1657" s="437"/>
      <c r="K1657" s="437"/>
    </row>
    <row r="1658" spans="1:11" s="389" customFormat="1" x14ac:dyDescent="0.3">
      <c r="A1658" s="492"/>
      <c r="B1658" s="437"/>
      <c r="H1658" s="457"/>
      <c r="I1658" s="398"/>
      <c r="J1658" s="437"/>
      <c r="K1658" s="437"/>
    </row>
    <row r="1659" spans="1:11" s="389" customFormat="1" x14ac:dyDescent="0.3">
      <c r="A1659" s="492"/>
      <c r="B1659" s="437"/>
      <c r="H1659" s="457"/>
      <c r="I1659" s="398"/>
      <c r="J1659" s="437"/>
      <c r="K1659" s="437"/>
    </row>
    <row r="1660" spans="1:11" s="389" customFormat="1" x14ac:dyDescent="0.3">
      <c r="A1660" s="492"/>
      <c r="B1660" s="437"/>
      <c r="H1660" s="457"/>
      <c r="I1660" s="398"/>
      <c r="J1660" s="437"/>
      <c r="K1660" s="437"/>
    </row>
    <row r="1661" spans="1:11" s="389" customFormat="1" x14ac:dyDescent="0.3">
      <c r="A1661" s="492"/>
      <c r="B1661" s="437"/>
      <c r="H1661" s="457"/>
      <c r="I1661" s="398"/>
      <c r="J1661" s="437"/>
      <c r="K1661" s="437"/>
    </row>
    <row r="1662" spans="1:11" s="389" customFormat="1" x14ac:dyDescent="0.3">
      <c r="A1662" s="492"/>
      <c r="B1662" s="437"/>
      <c r="H1662" s="457"/>
      <c r="I1662" s="398"/>
      <c r="J1662" s="437"/>
      <c r="K1662" s="437"/>
    </row>
    <row r="1663" spans="1:11" s="389" customFormat="1" x14ac:dyDescent="0.3">
      <c r="A1663" s="492"/>
      <c r="B1663" s="437"/>
      <c r="H1663" s="457"/>
      <c r="I1663" s="398"/>
      <c r="J1663" s="437"/>
      <c r="K1663" s="437"/>
    </row>
    <row r="1664" spans="1:11" s="389" customFormat="1" x14ac:dyDescent="0.3">
      <c r="A1664" s="492"/>
      <c r="B1664" s="437"/>
      <c r="H1664" s="457"/>
      <c r="I1664" s="398"/>
      <c r="J1664" s="437"/>
      <c r="K1664" s="437"/>
    </row>
    <row r="1665" spans="1:11" s="389" customFormat="1" x14ac:dyDescent="0.3">
      <c r="A1665" s="492"/>
      <c r="B1665" s="437"/>
      <c r="H1665" s="457"/>
      <c r="I1665" s="398"/>
      <c r="J1665" s="437"/>
      <c r="K1665" s="437"/>
    </row>
    <row r="1666" spans="1:11" s="389" customFormat="1" x14ac:dyDescent="0.3">
      <c r="A1666" s="492"/>
      <c r="B1666" s="437"/>
      <c r="H1666" s="457"/>
      <c r="I1666" s="398"/>
      <c r="J1666" s="437"/>
      <c r="K1666" s="437"/>
    </row>
    <row r="1667" spans="1:11" s="389" customFormat="1" x14ac:dyDescent="0.3">
      <c r="A1667" s="492"/>
      <c r="B1667" s="437"/>
      <c r="H1667" s="457"/>
      <c r="I1667" s="398"/>
      <c r="J1667" s="437"/>
      <c r="K1667" s="437"/>
    </row>
    <row r="1668" spans="1:11" s="389" customFormat="1" x14ac:dyDescent="0.3">
      <c r="A1668" s="492"/>
      <c r="B1668" s="437"/>
      <c r="H1668" s="457"/>
      <c r="I1668" s="398"/>
      <c r="J1668" s="437"/>
      <c r="K1668" s="437"/>
    </row>
    <row r="1669" spans="1:11" s="389" customFormat="1" x14ac:dyDescent="0.3">
      <c r="A1669" s="492"/>
      <c r="B1669" s="437"/>
      <c r="H1669" s="457"/>
      <c r="I1669" s="398"/>
      <c r="J1669" s="437"/>
      <c r="K1669" s="437"/>
    </row>
    <row r="1670" spans="1:11" s="389" customFormat="1" x14ac:dyDescent="0.3">
      <c r="A1670" s="492"/>
      <c r="B1670" s="437"/>
      <c r="H1670" s="457"/>
      <c r="I1670" s="398"/>
      <c r="J1670" s="437"/>
      <c r="K1670" s="437"/>
    </row>
    <row r="1671" spans="1:11" s="389" customFormat="1" x14ac:dyDescent="0.3">
      <c r="A1671" s="492"/>
      <c r="B1671" s="437"/>
      <c r="H1671" s="457"/>
      <c r="I1671" s="398"/>
      <c r="J1671" s="437"/>
      <c r="K1671" s="437"/>
    </row>
    <row r="1672" spans="1:11" s="389" customFormat="1" x14ac:dyDescent="0.3">
      <c r="A1672" s="492"/>
      <c r="B1672" s="437"/>
      <c r="H1672" s="457"/>
      <c r="I1672" s="398"/>
      <c r="J1672" s="437"/>
      <c r="K1672" s="437"/>
    </row>
    <row r="1673" spans="1:11" s="389" customFormat="1" x14ac:dyDescent="0.3">
      <c r="A1673" s="492"/>
      <c r="B1673" s="437"/>
      <c r="H1673" s="457"/>
      <c r="I1673" s="398"/>
      <c r="J1673" s="437"/>
      <c r="K1673" s="437"/>
    </row>
    <row r="1674" spans="1:11" s="389" customFormat="1" x14ac:dyDescent="0.3">
      <c r="A1674" s="492"/>
      <c r="B1674" s="437"/>
      <c r="H1674" s="457"/>
      <c r="I1674" s="398"/>
      <c r="J1674" s="437"/>
      <c r="K1674" s="437"/>
    </row>
    <row r="1675" spans="1:11" s="389" customFormat="1" x14ac:dyDescent="0.3">
      <c r="A1675" s="492"/>
      <c r="B1675" s="437"/>
      <c r="H1675" s="457"/>
      <c r="I1675" s="398"/>
      <c r="J1675" s="437"/>
      <c r="K1675" s="437"/>
    </row>
    <row r="1676" spans="1:11" s="389" customFormat="1" x14ac:dyDescent="0.3">
      <c r="A1676" s="492"/>
      <c r="B1676" s="437"/>
      <c r="H1676" s="457"/>
      <c r="I1676" s="398"/>
      <c r="J1676" s="437"/>
      <c r="K1676" s="437"/>
    </row>
    <row r="1677" spans="1:11" s="389" customFormat="1" x14ac:dyDescent="0.3">
      <c r="A1677" s="492"/>
      <c r="B1677" s="437"/>
      <c r="H1677" s="457"/>
      <c r="I1677" s="398"/>
      <c r="J1677" s="437"/>
      <c r="K1677" s="437"/>
    </row>
    <row r="1678" spans="1:11" s="389" customFormat="1" x14ac:dyDescent="0.3">
      <c r="A1678" s="492"/>
      <c r="B1678" s="437"/>
      <c r="H1678" s="457"/>
      <c r="I1678" s="398"/>
      <c r="J1678" s="437"/>
      <c r="K1678" s="437"/>
    </row>
    <row r="1679" spans="1:11" s="389" customFormat="1" x14ac:dyDescent="0.3">
      <c r="A1679" s="492"/>
      <c r="B1679" s="437"/>
      <c r="H1679" s="457"/>
      <c r="I1679" s="398"/>
      <c r="J1679" s="437"/>
      <c r="K1679" s="437"/>
    </row>
    <row r="1680" spans="1:11" s="389" customFormat="1" x14ac:dyDescent="0.3">
      <c r="A1680" s="492"/>
      <c r="B1680" s="437"/>
      <c r="H1680" s="457"/>
      <c r="I1680" s="398"/>
      <c r="J1680" s="437"/>
      <c r="K1680" s="437"/>
    </row>
    <row r="1681" spans="1:11" s="389" customFormat="1" x14ac:dyDescent="0.3">
      <c r="A1681" s="492"/>
      <c r="B1681" s="437"/>
      <c r="H1681" s="457"/>
      <c r="I1681" s="398"/>
      <c r="J1681" s="437"/>
      <c r="K1681" s="437"/>
    </row>
    <row r="1682" spans="1:11" s="389" customFormat="1" x14ac:dyDescent="0.3">
      <c r="A1682" s="492"/>
      <c r="B1682" s="437"/>
      <c r="H1682" s="457"/>
      <c r="I1682" s="398"/>
      <c r="J1682" s="437"/>
      <c r="K1682" s="437"/>
    </row>
    <row r="1683" spans="1:11" s="389" customFormat="1" x14ac:dyDescent="0.3">
      <c r="A1683" s="492"/>
      <c r="B1683" s="437"/>
      <c r="H1683" s="457"/>
      <c r="I1683" s="398"/>
      <c r="J1683" s="437"/>
      <c r="K1683" s="437"/>
    </row>
    <row r="1684" spans="1:11" s="389" customFormat="1" x14ac:dyDescent="0.3">
      <c r="A1684" s="492"/>
      <c r="B1684" s="437"/>
      <c r="H1684" s="457"/>
      <c r="I1684" s="398"/>
      <c r="J1684" s="437"/>
      <c r="K1684" s="437"/>
    </row>
    <row r="1685" spans="1:11" s="389" customFormat="1" x14ac:dyDescent="0.3">
      <c r="A1685" s="492"/>
      <c r="B1685" s="437"/>
      <c r="H1685" s="457"/>
      <c r="I1685" s="398"/>
      <c r="J1685" s="437"/>
      <c r="K1685" s="437"/>
    </row>
    <row r="1686" spans="1:11" s="389" customFormat="1" x14ac:dyDescent="0.3">
      <c r="A1686" s="492"/>
      <c r="B1686" s="437"/>
      <c r="H1686" s="457"/>
      <c r="I1686" s="398"/>
      <c r="J1686" s="437"/>
      <c r="K1686" s="437"/>
    </row>
    <row r="1687" spans="1:11" s="389" customFormat="1" x14ac:dyDescent="0.3">
      <c r="A1687" s="492"/>
      <c r="B1687" s="437"/>
      <c r="H1687" s="457"/>
      <c r="I1687" s="398"/>
      <c r="J1687" s="437"/>
      <c r="K1687" s="437"/>
    </row>
    <row r="1688" spans="1:11" s="389" customFormat="1" x14ac:dyDescent="0.3">
      <c r="A1688" s="492"/>
      <c r="B1688" s="437"/>
      <c r="H1688" s="457"/>
      <c r="I1688" s="398"/>
      <c r="J1688" s="437"/>
      <c r="K1688" s="437"/>
    </row>
    <row r="1689" spans="1:11" s="389" customFormat="1" x14ac:dyDescent="0.3">
      <c r="A1689" s="492"/>
      <c r="B1689" s="437"/>
      <c r="H1689" s="457"/>
      <c r="I1689" s="398"/>
      <c r="J1689" s="437"/>
      <c r="K1689" s="437"/>
    </row>
    <row r="1690" spans="1:11" s="389" customFormat="1" x14ac:dyDescent="0.3">
      <c r="A1690" s="492"/>
      <c r="B1690" s="437"/>
      <c r="H1690" s="457"/>
      <c r="I1690" s="398"/>
      <c r="J1690" s="437"/>
      <c r="K1690" s="437"/>
    </row>
    <row r="1691" spans="1:11" s="389" customFormat="1" x14ac:dyDescent="0.3">
      <c r="A1691" s="492"/>
      <c r="B1691" s="437"/>
      <c r="H1691" s="457"/>
      <c r="I1691" s="398"/>
      <c r="J1691" s="437"/>
      <c r="K1691" s="437"/>
    </row>
    <row r="1692" spans="1:11" s="389" customFormat="1" x14ac:dyDescent="0.3">
      <c r="A1692" s="492"/>
      <c r="B1692" s="437"/>
      <c r="H1692" s="457"/>
      <c r="I1692" s="398"/>
      <c r="J1692" s="437"/>
      <c r="K1692" s="437"/>
    </row>
    <row r="1693" spans="1:11" s="389" customFormat="1" x14ac:dyDescent="0.3">
      <c r="A1693" s="492"/>
      <c r="B1693" s="437"/>
      <c r="H1693" s="457"/>
      <c r="I1693" s="398"/>
      <c r="J1693" s="437"/>
      <c r="K1693" s="437"/>
    </row>
    <row r="1694" spans="1:11" s="389" customFormat="1" x14ac:dyDescent="0.3">
      <c r="A1694" s="492"/>
      <c r="B1694" s="437"/>
      <c r="H1694" s="457"/>
      <c r="I1694" s="398"/>
      <c r="J1694" s="437"/>
      <c r="K1694" s="437"/>
    </row>
    <row r="1695" spans="1:11" s="389" customFormat="1" x14ac:dyDescent="0.3">
      <c r="A1695" s="492"/>
      <c r="B1695" s="437"/>
      <c r="H1695" s="457"/>
      <c r="I1695" s="398"/>
      <c r="J1695" s="437"/>
      <c r="K1695" s="437"/>
    </row>
    <row r="1696" spans="1:11" s="389" customFormat="1" x14ac:dyDescent="0.3">
      <c r="A1696" s="492"/>
      <c r="B1696" s="437"/>
      <c r="H1696" s="457"/>
      <c r="I1696" s="398"/>
      <c r="J1696" s="437"/>
      <c r="K1696" s="437"/>
    </row>
    <row r="1697" spans="1:11" s="389" customFormat="1" x14ac:dyDescent="0.3">
      <c r="A1697" s="492"/>
      <c r="B1697" s="437"/>
      <c r="H1697" s="457"/>
      <c r="I1697" s="398"/>
      <c r="J1697" s="437"/>
      <c r="K1697" s="437"/>
    </row>
    <row r="1698" spans="1:11" s="389" customFormat="1" x14ac:dyDescent="0.3">
      <c r="A1698" s="492"/>
      <c r="B1698" s="437"/>
      <c r="H1698" s="457"/>
      <c r="I1698" s="398"/>
      <c r="J1698" s="437"/>
      <c r="K1698" s="437"/>
    </row>
    <row r="1699" spans="1:11" s="389" customFormat="1" x14ac:dyDescent="0.3">
      <c r="A1699" s="492"/>
      <c r="B1699" s="437"/>
      <c r="H1699" s="457"/>
      <c r="I1699" s="398"/>
      <c r="J1699" s="437"/>
      <c r="K1699" s="437"/>
    </row>
    <row r="1700" spans="1:11" s="389" customFormat="1" x14ac:dyDescent="0.3">
      <c r="A1700" s="492"/>
      <c r="B1700" s="437"/>
      <c r="H1700" s="457"/>
      <c r="I1700" s="398"/>
      <c r="J1700" s="437"/>
      <c r="K1700" s="437"/>
    </row>
    <row r="1701" spans="1:11" s="389" customFormat="1" x14ac:dyDescent="0.3">
      <c r="A1701" s="492"/>
      <c r="B1701" s="437"/>
      <c r="H1701" s="457"/>
      <c r="I1701" s="398"/>
      <c r="J1701" s="437"/>
      <c r="K1701" s="437"/>
    </row>
    <row r="1702" spans="1:11" s="389" customFormat="1" x14ac:dyDescent="0.3">
      <c r="A1702" s="492"/>
      <c r="B1702" s="437"/>
      <c r="H1702" s="457"/>
      <c r="I1702" s="398"/>
      <c r="J1702" s="437"/>
      <c r="K1702" s="437"/>
    </row>
    <row r="1703" spans="1:11" s="389" customFormat="1" x14ac:dyDescent="0.3">
      <c r="A1703" s="492"/>
      <c r="B1703" s="437"/>
      <c r="H1703" s="457"/>
      <c r="I1703" s="398"/>
      <c r="J1703" s="437"/>
      <c r="K1703" s="437"/>
    </row>
    <row r="1704" spans="1:11" s="389" customFormat="1" x14ac:dyDescent="0.3">
      <c r="A1704" s="492"/>
      <c r="B1704" s="437"/>
      <c r="H1704" s="457"/>
      <c r="I1704" s="398"/>
      <c r="J1704" s="437"/>
      <c r="K1704" s="437"/>
    </row>
    <row r="1705" spans="1:11" s="389" customFormat="1" x14ac:dyDescent="0.3">
      <c r="A1705" s="492"/>
      <c r="B1705" s="437"/>
      <c r="H1705" s="457"/>
      <c r="I1705" s="398"/>
      <c r="J1705" s="437"/>
      <c r="K1705" s="437"/>
    </row>
    <row r="1706" spans="1:11" s="389" customFormat="1" x14ac:dyDescent="0.3">
      <c r="A1706" s="492"/>
      <c r="B1706" s="437"/>
      <c r="H1706" s="457"/>
      <c r="I1706" s="398"/>
      <c r="J1706" s="437"/>
      <c r="K1706" s="437"/>
    </row>
    <row r="1707" spans="1:11" s="389" customFormat="1" x14ac:dyDescent="0.3">
      <c r="A1707" s="492"/>
      <c r="B1707" s="437"/>
      <c r="H1707" s="457"/>
      <c r="I1707" s="398"/>
      <c r="J1707" s="437"/>
      <c r="K1707" s="437"/>
    </row>
    <row r="1708" spans="1:11" s="389" customFormat="1" x14ac:dyDescent="0.3">
      <c r="A1708" s="492"/>
      <c r="B1708" s="437"/>
      <c r="H1708" s="457"/>
      <c r="I1708" s="398"/>
      <c r="J1708" s="437"/>
      <c r="K1708" s="437"/>
    </row>
    <row r="1709" spans="1:11" s="389" customFormat="1" x14ac:dyDescent="0.3">
      <c r="A1709" s="492"/>
      <c r="B1709" s="437"/>
      <c r="H1709" s="457"/>
      <c r="I1709" s="398"/>
      <c r="J1709" s="437"/>
      <c r="K1709" s="437"/>
    </row>
    <row r="1710" spans="1:11" s="389" customFormat="1" x14ac:dyDescent="0.3">
      <c r="A1710" s="492"/>
      <c r="B1710" s="437"/>
      <c r="H1710" s="457"/>
      <c r="I1710" s="398"/>
      <c r="J1710" s="437"/>
      <c r="K1710" s="437"/>
    </row>
    <row r="1711" spans="1:11" s="389" customFormat="1" x14ac:dyDescent="0.3">
      <c r="A1711" s="492"/>
      <c r="B1711" s="437"/>
      <c r="H1711" s="457"/>
      <c r="I1711" s="398"/>
      <c r="J1711" s="437"/>
      <c r="K1711" s="437"/>
    </row>
    <row r="1712" spans="1:11" s="389" customFormat="1" x14ac:dyDescent="0.3">
      <c r="A1712" s="492"/>
      <c r="B1712" s="437"/>
      <c r="H1712" s="457"/>
      <c r="I1712" s="398"/>
      <c r="J1712" s="437"/>
      <c r="K1712" s="437"/>
    </row>
    <row r="1713" spans="1:11" s="389" customFormat="1" x14ac:dyDescent="0.3">
      <c r="A1713" s="492"/>
      <c r="B1713" s="437"/>
      <c r="H1713" s="457"/>
      <c r="I1713" s="398"/>
      <c r="J1713" s="437"/>
      <c r="K1713" s="437"/>
    </row>
    <row r="1714" spans="1:11" s="389" customFormat="1" x14ac:dyDescent="0.3">
      <c r="A1714" s="492"/>
      <c r="B1714" s="437"/>
      <c r="H1714" s="457"/>
      <c r="I1714" s="398"/>
      <c r="J1714" s="437"/>
      <c r="K1714" s="437"/>
    </row>
    <row r="1715" spans="1:11" s="389" customFormat="1" x14ac:dyDescent="0.3">
      <c r="A1715" s="492"/>
      <c r="B1715" s="437"/>
      <c r="H1715" s="457"/>
      <c r="I1715" s="398"/>
      <c r="J1715" s="437"/>
      <c r="K1715" s="437"/>
    </row>
    <row r="1716" spans="1:11" s="389" customFormat="1" x14ac:dyDescent="0.3">
      <c r="A1716" s="492"/>
      <c r="B1716" s="437"/>
      <c r="H1716" s="457"/>
      <c r="I1716" s="398"/>
      <c r="J1716" s="437"/>
      <c r="K1716" s="437"/>
    </row>
    <row r="1717" spans="1:11" s="389" customFormat="1" x14ac:dyDescent="0.3">
      <c r="A1717" s="492"/>
      <c r="B1717" s="437"/>
      <c r="H1717" s="457"/>
      <c r="I1717" s="398"/>
      <c r="J1717" s="437"/>
      <c r="K1717" s="437"/>
    </row>
    <row r="1718" spans="1:11" s="389" customFormat="1" x14ac:dyDescent="0.3">
      <c r="A1718" s="492"/>
      <c r="B1718" s="437"/>
      <c r="H1718" s="457"/>
      <c r="I1718" s="398"/>
      <c r="J1718" s="437"/>
      <c r="K1718" s="437"/>
    </row>
    <row r="1719" spans="1:11" s="389" customFormat="1" x14ac:dyDescent="0.3">
      <c r="A1719" s="492"/>
      <c r="B1719" s="437"/>
      <c r="H1719" s="457"/>
      <c r="I1719" s="398"/>
      <c r="J1719" s="437"/>
      <c r="K1719" s="437"/>
    </row>
    <row r="1720" spans="1:11" s="389" customFormat="1" x14ac:dyDescent="0.3">
      <c r="A1720" s="492"/>
      <c r="B1720" s="437"/>
      <c r="H1720" s="457"/>
      <c r="I1720" s="398"/>
      <c r="J1720" s="437"/>
      <c r="K1720" s="437"/>
    </row>
    <row r="1721" spans="1:11" s="389" customFormat="1" x14ac:dyDescent="0.3">
      <c r="A1721" s="492"/>
      <c r="B1721" s="437"/>
      <c r="H1721" s="457"/>
      <c r="I1721" s="398"/>
      <c r="J1721" s="437"/>
      <c r="K1721" s="437"/>
    </row>
    <row r="1722" spans="1:11" s="389" customFormat="1" x14ac:dyDescent="0.3">
      <c r="A1722" s="492"/>
      <c r="B1722" s="437"/>
      <c r="H1722" s="457"/>
      <c r="I1722" s="398"/>
      <c r="J1722" s="437"/>
      <c r="K1722" s="437"/>
    </row>
    <row r="1723" spans="1:11" s="389" customFormat="1" x14ac:dyDescent="0.3">
      <c r="A1723" s="492"/>
      <c r="B1723" s="437"/>
      <c r="H1723" s="457"/>
      <c r="I1723" s="398"/>
      <c r="J1723" s="437"/>
      <c r="K1723" s="437"/>
    </row>
    <row r="1724" spans="1:11" s="389" customFormat="1" x14ac:dyDescent="0.3">
      <c r="A1724" s="492"/>
      <c r="B1724" s="437"/>
      <c r="H1724" s="457"/>
      <c r="I1724" s="398"/>
      <c r="J1724" s="437"/>
      <c r="K1724" s="437"/>
    </row>
    <row r="1725" spans="1:11" s="389" customFormat="1" x14ac:dyDescent="0.3">
      <c r="A1725" s="492"/>
      <c r="B1725" s="437"/>
      <c r="H1725" s="457"/>
      <c r="I1725" s="398"/>
      <c r="J1725" s="437"/>
      <c r="K1725" s="437"/>
    </row>
    <row r="1726" spans="1:11" s="389" customFormat="1" x14ac:dyDescent="0.3">
      <c r="A1726" s="492"/>
      <c r="B1726" s="437"/>
      <c r="H1726" s="457"/>
      <c r="I1726" s="398"/>
      <c r="J1726" s="437"/>
      <c r="K1726" s="437"/>
    </row>
    <row r="1727" spans="1:11" s="389" customFormat="1" x14ac:dyDescent="0.3">
      <c r="A1727" s="492"/>
      <c r="B1727" s="437"/>
      <c r="H1727" s="457"/>
      <c r="I1727" s="398"/>
      <c r="J1727" s="437"/>
      <c r="K1727" s="437"/>
    </row>
    <row r="1728" spans="1:11" s="389" customFormat="1" x14ac:dyDescent="0.3">
      <c r="A1728" s="492"/>
      <c r="B1728" s="437"/>
      <c r="H1728" s="457"/>
      <c r="I1728" s="398"/>
      <c r="J1728" s="437"/>
      <c r="K1728" s="437"/>
    </row>
    <row r="1729" spans="1:11" s="389" customFormat="1" x14ac:dyDescent="0.3">
      <c r="A1729" s="492"/>
      <c r="B1729" s="437"/>
      <c r="H1729" s="457"/>
      <c r="I1729" s="398"/>
      <c r="J1729" s="437"/>
      <c r="K1729" s="437"/>
    </row>
    <row r="1730" spans="1:11" s="389" customFormat="1" x14ac:dyDescent="0.3">
      <c r="A1730" s="492"/>
      <c r="B1730" s="437"/>
      <c r="H1730" s="457"/>
      <c r="I1730" s="398"/>
      <c r="J1730" s="437"/>
      <c r="K1730" s="437"/>
    </row>
    <row r="1731" spans="1:11" s="389" customFormat="1" x14ac:dyDescent="0.3">
      <c r="A1731" s="492"/>
      <c r="B1731" s="437"/>
      <c r="H1731" s="457"/>
      <c r="I1731" s="398"/>
      <c r="J1731" s="437"/>
      <c r="K1731" s="437"/>
    </row>
    <row r="1732" spans="1:11" s="389" customFormat="1" x14ac:dyDescent="0.3">
      <c r="A1732" s="492"/>
      <c r="B1732" s="437"/>
      <c r="H1732" s="457"/>
      <c r="I1732" s="398"/>
      <c r="J1732" s="437"/>
      <c r="K1732" s="437"/>
    </row>
    <row r="1733" spans="1:11" s="389" customFormat="1" x14ac:dyDescent="0.3">
      <c r="A1733" s="492"/>
      <c r="B1733" s="437"/>
      <c r="H1733" s="457"/>
      <c r="I1733" s="398"/>
      <c r="J1733" s="437"/>
      <c r="K1733" s="437"/>
    </row>
    <row r="1734" spans="1:11" s="389" customFormat="1" x14ac:dyDescent="0.3">
      <c r="A1734" s="492"/>
      <c r="B1734" s="437"/>
      <c r="H1734" s="457"/>
      <c r="I1734" s="398"/>
      <c r="J1734" s="437"/>
      <c r="K1734" s="437"/>
    </row>
    <row r="1735" spans="1:11" s="389" customFormat="1" x14ac:dyDescent="0.3">
      <c r="A1735" s="492"/>
      <c r="B1735" s="437"/>
      <c r="H1735" s="457"/>
      <c r="I1735" s="398"/>
      <c r="J1735" s="437"/>
      <c r="K1735" s="437"/>
    </row>
    <row r="1736" spans="1:11" s="389" customFormat="1" x14ac:dyDescent="0.3">
      <c r="A1736" s="492"/>
      <c r="B1736" s="437"/>
      <c r="H1736" s="457"/>
      <c r="I1736" s="398"/>
      <c r="J1736" s="437"/>
      <c r="K1736" s="437"/>
    </row>
    <row r="1737" spans="1:11" s="389" customFormat="1" x14ac:dyDescent="0.3">
      <c r="A1737" s="492"/>
      <c r="B1737" s="437"/>
      <c r="H1737" s="457"/>
      <c r="I1737" s="398"/>
      <c r="J1737" s="437"/>
      <c r="K1737" s="437"/>
    </row>
    <row r="1738" spans="1:11" s="389" customFormat="1" x14ac:dyDescent="0.3">
      <c r="A1738" s="492"/>
      <c r="B1738" s="437"/>
      <c r="H1738" s="457"/>
      <c r="I1738" s="398"/>
      <c r="J1738" s="437"/>
      <c r="K1738" s="437"/>
    </row>
    <row r="1739" spans="1:11" s="389" customFormat="1" x14ac:dyDescent="0.3">
      <c r="A1739" s="492"/>
      <c r="B1739" s="437"/>
      <c r="H1739" s="457"/>
      <c r="I1739" s="398"/>
      <c r="J1739" s="437"/>
      <c r="K1739" s="437"/>
    </row>
    <row r="1740" spans="1:11" s="389" customFormat="1" x14ac:dyDescent="0.3">
      <c r="A1740" s="492"/>
      <c r="B1740" s="437"/>
      <c r="H1740" s="457"/>
      <c r="I1740" s="398"/>
      <c r="J1740" s="437"/>
      <c r="K1740" s="437"/>
    </row>
    <row r="1741" spans="1:11" s="389" customFormat="1" x14ac:dyDescent="0.3">
      <c r="A1741" s="492"/>
      <c r="B1741" s="437"/>
      <c r="H1741" s="457"/>
      <c r="I1741" s="398"/>
      <c r="J1741" s="437"/>
      <c r="K1741" s="437"/>
    </row>
    <row r="1742" spans="1:11" s="389" customFormat="1" x14ac:dyDescent="0.3">
      <c r="A1742" s="492"/>
      <c r="B1742" s="437"/>
      <c r="H1742" s="457"/>
      <c r="I1742" s="398"/>
      <c r="J1742" s="437"/>
      <c r="K1742" s="437"/>
    </row>
    <row r="1743" spans="1:11" s="389" customFormat="1" x14ac:dyDescent="0.3">
      <c r="A1743" s="492"/>
      <c r="B1743" s="437"/>
      <c r="H1743" s="457"/>
      <c r="I1743" s="398"/>
      <c r="J1743" s="437"/>
      <c r="K1743" s="437"/>
    </row>
    <row r="1744" spans="1:11" s="389" customFormat="1" x14ac:dyDescent="0.3">
      <c r="A1744" s="492"/>
      <c r="B1744" s="437"/>
      <c r="H1744" s="457"/>
      <c r="I1744" s="398"/>
      <c r="J1744" s="437"/>
      <c r="K1744" s="437"/>
    </row>
    <row r="1745" spans="1:11" s="389" customFormat="1" x14ac:dyDescent="0.3">
      <c r="A1745" s="492"/>
      <c r="B1745" s="437"/>
      <c r="H1745" s="457"/>
      <c r="I1745" s="398"/>
      <c r="J1745" s="437"/>
      <c r="K1745" s="437"/>
    </row>
    <row r="1746" spans="1:11" s="389" customFormat="1" x14ac:dyDescent="0.3">
      <c r="A1746" s="492"/>
      <c r="B1746" s="437"/>
      <c r="H1746" s="457"/>
      <c r="I1746" s="398"/>
      <c r="J1746" s="437"/>
      <c r="K1746" s="437"/>
    </row>
    <row r="1747" spans="1:11" s="389" customFormat="1" x14ac:dyDescent="0.3">
      <c r="A1747" s="492"/>
      <c r="B1747" s="437"/>
      <c r="H1747" s="457"/>
      <c r="I1747" s="398"/>
      <c r="J1747" s="437"/>
      <c r="K1747" s="437"/>
    </row>
    <row r="1748" spans="1:11" s="389" customFormat="1" x14ac:dyDescent="0.3">
      <c r="A1748" s="492"/>
      <c r="B1748" s="437"/>
      <c r="H1748" s="457"/>
      <c r="I1748" s="398"/>
      <c r="J1748" s="437"/>
      <c r="K1748" s="437"/>
    </row>
    <row r="1749" spans="1:11" s="389" customFormat="1" x14ac:dyDescent="0.3">
      <c r="A1749" s="492"/>
      <c r="B1749" s="437"/>
      <c r="H1749" s="457"/>
      <c r="I1749" s="398"/>
      <c r="J1749" s="437"/>
      <c r="K1749" s="437"/>
    </row>
    <row r="1750" spans="1:11" s="389" customFormat="1" x14ac:dyDescent="0.3">
      <c r="A1750" s="492"/>
      <c r="B1750" s="437"/>
      <c r="H1750" s="457"/>
      <c r="I1750" s="398"/>
      <c r="J1750" s="437"/>
      <c r="K1750" s="437"/>
    </row>
    <row r="1751" spans="1:11" s="389" customFormat="1" x14ac:dyDescent="0.3">
      <c r="A1751" s="492"/>
      <c r="B1751" s="437"/>
      <c r="H1751" s="457"/>
      <c r="I1751" s="398"/>
      <c r="J1751" s="437"/>
      <c r="K1751" s="437"/>
    </row>
    <row r="1752" spans="1:11" s="389" customFormat="1" x14ac:dyDescent="0.3">
      <c r="A1752" s="492"/>
      <c r="B1752" s="437"/>
      <c r="H1752" s="457"/>
      <c r="I1752" s="398"/>
      <c r="J1752" s="437"/>
      <c r="K1752" s="437"/>
    </row>
    <row r="1753" spans="1:11" s="389" customFormat="1" x14ac:dyDescent="0.3">
      <c r="A1753" s="492"/>
      <c r="B1753" s="437"/>
      <c r="H1753" s="457"/>
      <c r="I1753" s="398"/>
      <c r="J1753" s="437"/>
      <c r="K1753" s="437"/>
    </row>
    <row r="1754" spans="1:11" s="389" customFormat="1" x14ac:dyDescent="0.3">
      <c r="A1754" s="492"/>
      <c r="B1754" s="437"/>
      <c r="H1754" s="457"/>
      <c r="I1754" s="398"/>
      <c r="J1754" s="437"/>
      <c r="K1754" s="437"/>
    </row>
    <row r="1755" spans="1:11" s="389" customFormat="1" x14ac:dyDescent="0.3">
      <c r="A1755" s="492"/>
      <c r="B1755" s="437"/>
      <c r="H1755" s="457"/>
      <c r="I1755" s="398"/>
      <c r="J1755" s="437"/>
      <c r="K1755" s="437"/>
    </row>
    <row r="1756" spans="1:11" s="389" customFormat="1" x14ac:dyDescent="0.3">
      <c r="A1756" s="492"/>
      <c r="B1756" s="437"/>
      <c r="H1756" s="457"/>
      <c r="I1756" s="398"/>
      <c r="J1756" s="437"/>
      <c r="K1756" s="437"/>
    </row>
    <row r="1757" spans="1:11" s="389" customFormat="1" x14ac:dyDescent="0.3">
      <c r="A1757" s="492"/>
      <c r="B1757" s="437"/>
      <c r="H1757" s="457"/>
      <c r="I1757" s="398"/>
      <c r="J1757" s="437"/>
      <c r="K1757" s="437"/>
    </row>
    <row r="1758" spans="1:11" s="389" customFormat="1" x14ac:dyDescent="0.3">
      <c r="A1758" s="492"/>
      <c r="B1758" s="437"/>
      <c r="H1758" s="457"/>
      <c r="I1758" s="398"/>
      <c r="J1758" s="437"/>
      <c r="K1758" s="437"/>
    </row>
    <row r="1759" spans="1:11" s="389" customFormat="1" x14ac:dyDescent="0.3">
      <c r="A1759" s="492"/>
      <c r="B1759" s="437"/>
      <c r="H1759" s="457"/>
      <c r="I1759" s="398"/>
      <c r="J1759" s="437"/>
      <c r="K1759" s="437"/>
    </row>
    <row r="1760" spans="1:11" s="389" customFormat="1" x14ac:dyDescent="0.3">
      <c r="A1760" s="492"/>
      <c r="B1760" s="437"/>
      <c r="H1760" s="457"/>
      <c r="I1760" s="398"/>
      <c r="J1760" s="437"/>
      <c r="K1760" s="437"/>
    </row>
    <row r="1761" spans="1:11" s="389" customFormat="1" x14ac:dyDescent="0.3">
      <c r="A1761" s="492"/>
      <c r="B1761" s="437"/>
      <c r="H1761" s="457"/>
      <c r="I1761" s="398"/>
      <c r="J1761" s="437"/>
      <c r="K1761" s="437"/>
    </row>
    <row r="1762" spans="1:11" s="389" customFormat="1" x14ac:dyDescent="0.3">
      <c r="A1762" s="492"/>
      <c r="B1762" s="437"/>
      <c r="H1762" s="457"/>
      <c r="I1762" s="398"/>
      <c r="J1762" s="437"/>
      <c r="K1762" s="437"/>
    </row>
    <row r="1763" spans="1:11" s="389" customFormat="1" x14ac:dyDescent="0.3">
      <c r="A1763" s="492"/>
      <c r="B1763" s="437"/>
      <c r="H1763" s="457"/>
      <c r="I1763" s="398"/>
      <c r="J1763" s="437"/>
      <c r="K1763" s="437"/>
    </row>
    <row r="1764" spans="1:11" s="389" customFormat="1" x14ac:dyDescent="0.3">
      <c r="A1764" s="492"/>
      <c r="B1764" s="437"/>
      <c r="H1764" s="457"/>
      <c r="I1764" s="398"/>
      <c r="J1764" s="437"/>
      <c r="K1764" s="437"/>
    </row>
    <row r="1765" spans="1:11" s="389" customFormat="1" x14ac:dyDescent="0.3">
      <c r="A1765" s="492"/>
      <c r="B1765" s="437"/>
      <c r="H1765" s="457"/>
      <c r="I1765" s="398"/>
      <c r="J1765" s="437"/>
      <c r="K1765" s="437"/>
    </row>
    <row r="1766" spans="1:11" s="389" customFormat="1" x14ac:dyDescent="0.3">
      <c r="A1766" s="492"/>
      <c r="B1766" s="437"/>
      <c r="H1766" s="457"/>
      <c r="I1766" s="398"/>
      <c r="J1766" s="437"/>
      <c r="K1766" s="437"/>
    </row>
    <row r="1767" spans="1:11" s="389" customFormat="1" x14ac:dyDescent="0.3">
      <c r="A1767" s="492"/>
      <c r="B1767" s="437"/>
      <c r="H1767" s="457"/>
      <c r="I1767" s="398"/>
      <c r="J1767" s="437"/>
      <c r="K1767" s="437"/>
    </row>
    <row r="1768" spans="1:11" s="389" customFormat="1" x14ac:dyDescent="0.3">
      <c r="A1768" s="492"/>
      <c r="B1768" s="437"/>
      <c r="H1768" s="457"/>
      <c r="I1768" s="398"/>
      <c r="J1768" s="437"/>
      <c r="K1768" s="437"/>
    </row>
    <row r="1769" spans="1:11" s="389" customFormat="1" x14ac:dyDescent="0.3">
      <c r="A1769" s="492"/>
      <c r="B1769" s="437"/>
      <c r="H1769" s="457"/>
      <c r="I1769" s="398"/>
      <c r="J1769" s="437"/>
      <c r="K1769" s="437"/>
    </row>
    <row r="1770" spans="1:11" s="389" customFormat="1" x14ac:dyDescent="0.3">
      <c r="A1770" s="492"/>
      <c r="B1770" s="437"/>
      <c r="H1770" s="457"/>
      <c r="I1770" s="398"/>
      <c r="J1770" s="437"/>
      <c r="K1770" s="437"/>
    </row>
    <row r="1771" spans="1:11" s="389" customFormat="1" x14ac:dyDescent="0.3">
      <c r="A1771" s="492"/>
      <c r="B1771" s="437"/>
      <c r="H1771" s="457"/>
      <c r="I1771" s="398"/>
      <c r="J1771" s="437"/>
      <c r="K1771" s="437"/>
    </row>
    <row r="1772" spans="1:11" s="389" customFormat="1" x14ac:dyDescent="0.3">
      <c r="A1772" s="492"/>
      <c r="B1772" s="437"/>
      <c r="H1772" s="457"/>
      <c r="I1772" s="398"/>
      <c r="J1772" s="437"/>
      <c r="K1772" s="437"/>
    </row>
    <row r="1773" spans="1:11" s="389" customFormat="1" x14ac:dyDescent="0.3">
      <c r="A1773" s="492"/>
      <c r="B1773" s="437"/>
      <c r="H1773" s="457"/>
      <c r="I1773" s="398"/>
      <c r="J1773" s="437"/>
      <c r="K1773" s="437"/>
    </row>
    <row r="1774" spans="1:11" s="389" customFormat="1" x14ac:dyDescent="0.3">
      <c r="A1774" s="492"/>
      <c r="B1774" s="437"/>
      <c r="H1774" s="457"/>
      <c r="I1774" s="398"/>
      <c r="J1774" s="437"/>
      <c r="K1774" s="437"/>
    </row>
    <row r="1775" spans="1:11" s="389" customFormat="1" x14ac:dyDescent="0.3">
      <c r="A1775" s="492"/>
      <c r="B1775" s="437"/>
      <c r="H1775" s="457"/>
      <c r="I1775" s="398"/>
      <c r="J1775" s="437"/>
      <c r="K1775" s="437"/>
    </row>
    <row r="1776" spans="1:11" s="389" customFormat="1" x14ac:dyDescent="0.3">
      <c r="A1776" s="492"/>
      <c r="B1776" s="437"/>
      <c r="H1776" s="457"/>
      <c r="I1776" s="398"/>
      <c r="J1776" s="437"/>
      <c r="K1776" s="437"/>
    </row>
    <row r="1777" spans="1:11" s="389" customFormat="1" x14ac:dyDescent="0.3">
      <c r="A1777" s="492"/>
      <c r="B1777" s="437"/>
      <c r="H1777" s="457"/>
      <c r="I1777" s="398"/>
      <c r="J1777" s="437"/>
      <c r="K1777" s="437"/>
    </row>
    <row r="1778" spans="1:11" s="389" customFormat="1" x14ac:dyDescent="0.3">
      <c r="A1778" s="492"/>
      <c r="B1778" s="437"/>
      <c r="H1778" s="457"/>
      <c r="I1778" s="398"/>
      <c r="J1778" s="437"/>
      <c r="K1778" s="437"/>
    </row>
    <row r="1779" spans="1:11" s="389" customFormat="1" x14ac:dyDescent="0.3">
      <c r="A1779" s="492"/>
      <c r="B1779" s="437"/>
      <c r="H1779" s="457"/>
      <c r="I1779" s="398"/>
      <c r="J1779" s="437"/>
      <c r="K1779" s="437"/>
    </row>
    <row r="1780" spans="1:11" s="389" customFormat="1" x14ac:dyDescent="0.3">
      <c r="A1780" s="492"/>
      <c r="B1780" s="437"/>
      <c r="H1780" s="457"/>
      <c r="I1780" s="398"/>
      <c r="J1780" s="437"/>
      <c r="K1780" s="437"/>
    </row>
    <row r="1781" spans="1:11" s="389" customFormat="1" x14ac:dyDescent="0.3">
      <c r="A1781" s="492"/>
      <c r="B1781" s="437"/>
      <c r="H1781" s="457"/>
      <c r="I1781" s="398"/>
      <c r="J1781" s="437"/>
      <c r="K1781" s="437"/>
    </row>
    <row r="1782" spans="1:11" s="389" customFormat="1" x14ac:dyDescent="0.3">
      <c r="A1782" s="492"/>
      <c r="B1782" s="437"/>
      <c r="H1782" s="457"/>
      <c r="I1782" s="398"/>
      <c r="J1782" s="437"/>
      <c r="K1782" s="437"/>
    </row>
    <row r="1783" spans="1:11" s="389" customFormat="1" x14ac:dyDescent="0.3">
      <c r="A1783" s="492"/>
      <c r="B1783" s="437"/>
      <c r="H1783" s="457"/>
      <c r="I1783" s="398"/>
      <c r="J1783" s="437"/>
      <c r="K1783" s="437"/>
    </row>
    <row r="1784" spans="1:11" s="389" customFormat="1" x14ac:dyDescent="0.3">
      <c r="A1784" s="492"/>
      <c r="B1784" s="437"/>
      <c r="H1784" s="457"/>
      <c r="I1784" s="398"/>
      <c r="J1784" s="437"/>
      <c r="K1784" s="437"/>
    </row>
    <row r="1785" spans="1:11" s="389" customFormat="1" x14ac:dyDescent="0.3">
      <c r="A1785" s="492"/>
      <c r="B1785" s="437"/>
      <c r="H1785" s="457"/>
      <c r="I1785" s="398"/>
      <c r="J1785" s="437"/>
      <c r="K1785" s="437"/>
    </row>
    <row r="1786" spans="1:11" s="389" customFormat="1" x14ac:dyDescent="0.3">
      <c r="A1786" s="492"/>
      <c r="B1786" s="437"/>
      <c r="H1786" s="457"/>
      <c r="I1786" s="398"/>
      <c r="J1786" s="437"/>
      <c r="K1786" s="437"/>
    </row>
    <row r="1787" spans="1:11" s="389" customFormat="1" x14ac:dyDescent="0.3">
      <c r="A1787" s="492"/>
      <c r="B1787" s="437"/>
      <c r="H1787" s="457"/>
      <c r="I1787" s="398"/>
      <c r="J1787" s="437"/>
      <c r="K1787" s="437"/>
    </row>
    <row r="1788" spans="1:11" s="389" customFormat="1" x14ac:dyDescent="0.3">
      <c r="A1788" s="492"/>
      <c r="B1788" s="437"/>
      <c r="H1788" s="457"/>
      <c r="I1788" s="398"/>
      <c r="J1788" s="437"/>
      <c r="K1788" s="437"/>
    </row>
    <row r="1789" spans="1:11" s="389" customFormat="1" x14ac:dyDescent="0.3">
      <c r="A1789" s="492"/>
      <c r="B1789" s="437"/>
      <c r="H1789" s="457"/>
      <c r="I1789" s="398"/>
      <c r="J1789" s="437"/>
      <c r="K1789" s="437"/>
    </row>
    <row r="1790" spans="1:11" s="389" customFormat="1" x14ac:dyDescent="0.3">
      <c r="A1790" s="492"/>
      <c r="B1790" s="437"/>
      <c r="H1790" s="457"/>
      <c r="I1790" s="398"/>
      <c r="J1790" s="437"/>
      <c r="K1790" s="437"/>
    </row>
    <row r="1791" spans="1:11" s="389" customFormat="1" x14ac:dyDescent="0.3">
      <c r="A1791" s="492"/>
      <c r="B1791" s="437"/>
      <c r="H1791" s="457"/>
      <c r="I1791" s="398"/>
      <c r="J1791" s="437"/>
      <c r="K1791" s="437"/>
    </row>
    <row r="1792" spans="1:11" s="389" customFormat="1" x14ac:dyDescent="0.3">
      <c r="A1792" s="492"/>
      <c r="B1792" s="437"/>
      <c r="H1792" s="457"/>
      <c r="I1792" s="398"/>
      <c r="J1792" s="437"/>
      <c r="K1792" s="437"/>
    </row>
    <row r="1793" spans="1:11" s="389" customFormat="1" x14ac:dyDescent="0.3">
      <c r="A1793" s="492"/>
      <c r="B1793" s="437"/>
      <c r="H1793" s="457"/>
      <c r="I1793" s="398"/>
      <c r="J1793" s="437"/>
      <c r="K1793" s="437"/>
    </row>
    <row r="1794" spans="1:11" s="389" customFormat="1" x14ac:dyDescent="0.3">
      <c r="A1794" s="492"/>
      <c r="B1794" s="437"/>
      <c r="H1794" s="457"/>
      <c r="I1794" s="398"/>
      <c r="J1794" s="437"/>
      <c r="K1794" s="437"/>
    </row>
    <row r="1795" spans="1:11" s="389" customFormat="1" x14ac:dyDescent="0.3">
      <c r="A1795" s="492"/>
      <c r="B1795" s="437"/>
      <c r="H1795" s="457"/>
      <c r="I1795" s="398"/>
      <c r="J1795" s="437"/>
      <c r="K1795" s="437"/>
    </row>
    <row r="1796" spans="1:11" s="389" customFormat="1" x14ac:dyDescent="0.3">
      <c r="A1796" s="492"/>
      <c r="B1796" s="437"/>
      <c r="H1796" s="457"/>
      <c r="I1796" s="398"/>
      <c r="J1796" s="437"/>
      <c r="K1796" s="437"/>
    </row>
    <row r="1797" spans="1:11" s="389" customFormat="1" x14ac:dyDescent="0.3">
      <c r="A1797" s="492"/>
      <c r="B1797" s="437"/>
      <c r="H1797" s="457"/>
      <c r="I1797" s="398"/>
      <c r="J1797" s="437"/>
      <c r="K1797" s="437"/>
    </row>
    <row r="1798" spans="1:11" s="389" customFormat="1" x14ac:dyDescent="0.3">
      <c r="A1798" s="492"/>
      <c r="B1798" s="437"/>
      <c r="H1798" s="457"/>
      <c r="I1798" s="398"/>
      <c r="J1798" s="437"/>
      <c r="K1798" s="437"/>
    </row>
    <row r="1799" spans="1:11" s="389" customFormat="1" x14ac:dyDescent="0.3">
      <c r="A1799" s="492"/>
      <c r="B1799" s="437"/>
      <c r="H1799" s="457"/>
      <c r="I1799" s="398"/>
      <c r="J1799" s="437"/>
      <c r="K1799" s="437"/>
    </row>
    <row r="1800" spans="1:11" s="389" customFormat="1" x14ac:dyDescent="0.3">
      <c r="A1800" s="492"/>
      <c r="B1800" s="437"/>
      <c r="H1800" s="457"/>
      <c r="I1800" s="398"/>
      <c r="J1800" s="437"/>
      <c r="K1800" s="437"/>
    </row>
    <row r="1801" spans="1:11" s="389" customFormat="1" x14ac:dyDescent="0.3">
      <c r="A1801" s="492"/>
      <c r="B1801" s="437"/>
      <c r="H1801" s="457"/>
      <c r="I1801" s="398"/>
      <c r="J1801" s="437"/>
      <c r="K1801" s="437"/>
    </row>
    <row r="1802" spans="1:11" s="389" customFormat="1" x14ac:dyDescent="0.3">
      <c r="A1802" s="492"/>
      <c r="B1802" s="437"/>
      <c r="H1802" s="457"/>
      <c r="I1802" s="398"/>
      <c r="J1802" s="437"/>
      <c r="K1802" s="437"/>
    </row>
    <row r="1803" spans="1:11" s="389" customFormat="1" x14ac:dyDescent="0.3">
      <c r="A1803" s="492"/>
      <c r="B1803" s="437"/>
      <c r="H1803" s="457"/>
      <c r="I1803" s="398"/>
      <c r="J1803" s="437"/>
      <c r="K1803" s="437"/>
    </row>
    <row r="1804" spans="1:11" s="389" customFormat="1" x14ac:dyDescent="0.3">
      <c r="A1804" s="492"/>
      <c r="B1804" s="437"/>
      <c r="H1804" s="457"/>
      <c r="I1804" s="398"/>
      <c r="J1804" s="437"/>
      <c r="K1804" s="437"/>
    </row>
    <row r="1805" spans="1:11" s="389" customFormat="1" x14ac:dyDescent="0.3">
      <c r="A1805" s="492"/>
      <c r="B1805" s="437"/>
      <c r="H1805" s="457"/>
      <c r="I1805" s="398"/>
      <c r="J1805" s="437"/>
      <c r="K1805" s="437"/>
    </row>
    <row r="1806" spans="1:11" s="389" customFormat="1" x14ac:dyDescent="0.3">
      <c r="A1806" s="492"/>
      <c r="B1806" s="437"/>
      <c r="H1806" s="457"/>
      <c r="I1806" s="398"/>
      <c r="J1806" s="437"/>
      <c r="K1806" s="437"/>
    </row>
    <row r="1807" spans="1:11" s="389" customFormat="1" x14ac:dyDescent="0.3">
      <c r="A1807" s="492"/>
      <c r="B1807" s="437"/>
      <c r="H1807" s="457"/>
      <c r="I1807" s="398"/>
      <c r="J1807" s="437"/>
      <c r="K1807" s="437"/>
    </row>
    <row r="1808" spans="1:11" s="389" customFormat="1" x14ac:dyDescent="0.3">
      <c r="A1808" s="492"/>
      <c r="B1808" s="437"/>
      <c r="H1808" s="457"/>
      <c r="I1808" s="398"/>
      <c r="J1808" s="437"/>
      <c r="K1808" s="437"/>
    </row>
    <row r="1809" spans="1:11" s="389" customFormat="1" x14ac:dyDescent="0.3">
      <c r="A1809" s="492"/>
      <c r="B1809" s="437"/>
      <c r="H1809" s="457"/>
      <c r="I1809" s="398"/>
      <c r="J1809" s="437"/>
      <c r="K1809" s="437"/>
    </row>
    <row r="1810" spans="1:11" s="389" customFormat="1" x14ac:dyDescent="0.3">
      <c r="A1810" s="492"/>
      <c r="B1810" s="437"/>
      <c r="H1810" s="457"/>
      <c r="I1810" s="398"/>
      <c r="J1810" s="437"/>
      <c r="K1810" s="437"/>
    </row>
    <row r="1811" spans="1:11" s="389" customFormat="1" x14ac:dyDescent="0.3">
      <c r="A1811" s="492"/>
      <c r="B1811" s="437"/>
      <c r="H1811" s="457"/>
      <c r="I1811" s="398"/>
      <c r="J1811" s="437"/>
      <c r="K1811" s="437"/>
    </row>
    <row r="1812" spans="1:11" s="389" customFormat="1" x14ac:dyDescent="0.3">
      <c r="A1812" s="492"/>
      <c r="B1812" s="437"/>
      <c r="H1812" s="457"/>
      <c r="I1812" s="398"/>
      <c r="J1812" s="437"/>
      <c r="K1812" s="437"/>
    </row>
    <row r="1813" spans="1:11" s="389" customFormat="1" x14ac:dyDescent="0.3">
      <c r="A1813" s="492"/>
      <c r="B1813" s="437"/>
      <c r="H1813" s="457"/>
      <c r="I1813" s="398"/>
      <c r="J1813" s="437"/>
      <c r="K1813" s="437"/>
    </row>
    <row r="1814" spans="1:11" s="389" customFormat="1" x14ac:dyDescent="0.3">
      <c r="A1814" s="492"/>
      <c r="B1814" s="437"/>
      <c r="H1814" s="457"/>
      <c r="I1814" s="398"/>
      <c r="J1814" s="437"/>
      <c r="K1814" s="437"/>
    </row>
    <row r="1815" spans="1:11" s="389" customFormat="1" x14ac:dyDescent="0.3">
      <c r="A1815" s="492"/>
      <c r="B1815" s="437"/>
      <c r="H1815" s="457"/>
      <c r="I1815" s="398"/>
      <c r="J1815" s="437"/>
      <c r="K1815" s="437"/>
    </row>
    <row r="1816" spans="1:11" s="389" customFormat="1" x14ac:dyDescent="0.3">
      <c r="A1816" s="492"/>
      <c r="B1816" s="437"/>
      <c r="H1816" s="457"/>
      <c r="I1816" s="398"/>
      <c r="J1816" s="437"/>
      <c r="K1816" s="437"/>
    </row>
    <row r="1817" spans="1:11" s="389" customFormat="1" x14ac:dyDescent="0.3">
      <c r="A1817" s="492"/>
      <c r="B1817" s="437"/>
      <c r="H1817" s="457"/>
      <c r="I1817" s="398"/>
      <c r="J1817" s="437"/>
      <c r="K1817" s="437"/>
    </row>
    <row r="1818" spans="1:11" s="389" customFormat="1" x14ac:dyDescent="0.3">
      <c r="A1818" s="492"/>
      <c r="B1818" s="437"/>
      <c r="H1818" s="457"/>
      <c r="I1818" s="398"/>
      <c r="J1818" s="437"/>
      <c r="K1818" s="437"/>
    </row>
    <row r="1819" spans="1:11" s="389" customFormat="1" x14ac:dyDescent="0.3">
      <c r="A1819" s="492"/>
      <c r="B1819" s="437"/>
      <c r="H1819" s="457"/>
      <c r="I1819" s="398"/>
      <c r="J1819" s="437"/>
      <c r="K1819" s="437"/>
    </row>
    <row r="1820" spans="1:11" s="389" customFormat="1" x14ac:dyDescent="0.3">
      <c r="A1820" s="492"/>
      <c r="B1820" s="437"/>
      <c r="H1820" s="457"/>
      <c r="I1820" s="398"/>
      <c r="J1820" s="437"/>
      <c r="K1820" s="437"/>
    </row>
    <row r="1821" spans="1:11" s="389" customFormat="1" x14ac:dyDescent="0.3">
      <c r="A1821" s="492"/>
      <c r="B1821" s="437"/>
      <c r="H1821" s="457"/>
      <c r="I1821" s="398"/>
      <c r="J1821" s="437"/>
      <c r="K1821" s="437"/>
    </row>
    <row r="1822" spans="1:11" s="389" customFormat="1" x14ac:dyDescent="0.3">
      <c r="A1822" s="492"/>
      <c r="B1822" s="437"/>
      <c r="H1822" s="457"/>
      <c r="I1822" s="398"/>
      <c r="J1822" s="437"/>
      <c r="K1822" s="437"/>
    </row>
    <row r="1823" spans="1:11" s="389" customFormat="1" x14ac:dyDescent="0.3">
      <c r="A1823" s="492"/>
      <c r="B1823" s="437"/>
      <c r="H1823" s="457"/>
      <c r="I1823" s="398"/>
      <c r="J1823" s="437"/>
      <c r="K1823" s="437"/>
    </row>
    <row r="1824" spans="1:11" s="389" customFormat="1" x14ac:dyDescent="0.3">
      <c r="A1824" s="492"/>
      <c r="B1824" s="437"/>
      <c r="H1824" s="457"/>
      <c r="I1824" s="398"/>
      <c r="J1824" s="437"/>
      <c r="K1824" s="437"/>
    </row>
    <row r="1825" spans="1:11" s="389" customFormat="1" x14ac:dyDescent="0.3">
      <c r="A1825" s="492"/>
      <c r="B1825" s="437"/>
      <c r="H1825" s="457"/>
      <c r="I1825" s="398"/>
      <c r="J1825" s="437"/>
      <c r="K1825" s="437"/>
    </row>
    <row r="1826" spans="1:11" s="389" customFormat="1" x14ac:dyDescent="0.3">
      <c r="A1826" s="492"/>
      <c r="B1826" s="437"/>
      <c r="H1826" s="457"/>
      <c r="I1826" s="398"/>
      <c r="J1826" s="437"/>
      <c r="K1826" s="437"/>
    </row>
    <row r="1827" spans="1:11" s="389" customFormat="1" x14ac:dyDescent="0.3">
      <c r="A1827" s="492"/>
      <c r="B1827" s="437"/>
      <c r="H1827" s="457"/>
      <c r="I1827" s="398"/>
      <c r="J1827" s="437"/>
      <c r="K1827" s="437"/>
    </row>
    <row r="1828" spans="1:11" s="389" customFormat="1" x14ac:dyDescent="0.3">
      <c r="A1828" s="492"/>
      <c r="B1828" s="437"/>
      <c r="H1828" s="457"/>
      <c r="I1828" s="398"/>
      <c r="J1828" s="437"/>
      <c r="K1828" s="437"/>
    </row>
    <row r="1829" spans="1:11" s="389" customFormat="1" x14ac:dyDescent="0.3">
      <c r="A1829" s="492"/>
      <c r="B1829" s="437"/>
      <c r="H1829" s="457"/>
      <c r="I1829" s="398"/>
      <c r="J1829" s="437"/>
      <c r="K1829" s="437"/>
    </row>
    <row r="1830" spans="1:11" s="389" customFormat="1" x14ac:dyDescent="0.3">
      <c r="A1830" s="492"/>
      <c r="B1830" s="437"/>
      <c r="H1830" s="457"/>
      <c r="I1830" s="398"/>
      <c r="J1830" s="437"/>
      <c r="K1830" s="437"/>
    </row>
    <row r="1831" spans="1:11" s="389" customFormat="1" x14ac:dyDescent="0.3">
      <c r="A1831" s="492"/>
      <c r="B1831" s="437"/>
      <c r="H1831" s="457"/>
      <c r="I1831" s="398"/>
      <c r="J1831" s="437"/>
      <c r="K1831" s="437"/>
    </row>
    <row r="1832" spans="1:11" s="389" customFormat="1" x14ac:dyDescent="0.3">
      <c r="A1832" s="492"/>
      <c r="B1832" s="437"/>
      <c r="H1832" s="457"/>
      <c r="I1832" s="398"/>
      <c r="J1832" s="437"/>
      <c r="K1832" s="437"/>
    </row>
    <row r="1833" spans="1:11" s="389" customFormat="1" x14ac:dyDescent="0.3">
      <c r="A1833" s="492"/>
      <c r="B1833" s="437"/>
      <c r="H1833" s="457"/>
      <c r="I1833" s="398"/>
      <c r="J1833" s="437"/>
      <c r="K1833" s="437"/>
    </row>
    <row r="1834" spans="1:11" s="389" customFormat="1" x14ac:dyDescent="0.3">
      <c r="A1834" s="492"/>
      <c r="B1834" s="437"/>
      <c r="H1834" s="457"/>
      <c r="I1834" s="398"/>
      <c r="J1834" s="437"/>
      <c r="K1834" s="437"/>
    </row>
    <row r="1835" spans="1:11" s="389" customFormat="1" x14ac:dyDescent="0.3">
      <c r="A1835" s="492"/>
      <c r="B1835" s="437"/>
      <c r="H1835" s="457"/>
      <c r="I1835" s="398"/>
      <c r="J1835" s="437"/>
      <c r="K1835" s="437"/>
    </row>
    <row r="1836" spans="1:11" s="389" customFormat="1" x14ac:dyDescent="0.3">
      <c r="A1836" s="492"/>
      <c r="B1836" s="437"/>
      <c r="H1836" s="457"/>
      <c r="I1836" s="398"/>
      <c r="J1836" s="437"/>
      <c r="K1836" s="437"/>
    </row>
    <row r="1837" spans="1:11" s="389" customFormat="1" x14ac:dyDescent="0.3">
      <c r="A1837" s="492"/>
      <c r="B1837" s="437"/>
      <c r="H1837" s="457"/>
      <c r="I1837" s="398"/>
      <c r="J1837" s="437"/>
      <c r="K1837" s="437"/>
    </row>
    <row r="1838" spans="1:11" s="389" customFormat="1" x14ac:dyDescent="0.3">
      <c r="A1838" s="492"/>
      <c r="B1838" s="437"/>
      <c r="H1838" s="457"/>
      <c r="I1838" s="398"/>
      <c r="J1838" s="437"/>
      <c r="K1838" s="437"/>
    </row>
    <row r="1839" spans="1:11" s="389" customFormat="1" x14ac:dyDescent="0.3">
      <c r="A1839" s="492"/>
      <c r="B1839" s="437"/>
      <c r="H1839" s="457"/>
      <c r="I1839" s="398"/>
      <c r="J1839" s="437"/>
      <c r="K1839" s="437"/>
    </row>
    <row r="1840" spans="1:11" s="389" customFormat="1" x14ac:dyDescent="0.3">
      <c r="A1840" s="492"/>
      <c r="B1840" s="437"/>
      <c r="H1840" s="457"/>
      <c r="I1840" s="398"/>
      <c r="J1840" s="437"/>
      <c r="K1840" s="437"/>
    </row>
    <row r="1841" spans="1:11" s="389" customFormat="1" x14ac:dyDescent="0.3">
      <c r="A1841" s="492"/>
      <c r="B1841" s="437"/>
      <c r="H1841" s="457"/>
      <c r="I1841" s="398"/>
      <c r="J1841" s="437"/>
      <c r="K1841" s="437"/>
    </row>
    <row r="1842" spans="1:11" s="389" customFormat="1" x14ac:dyDescent="0.3">
      <c r="A1842" s="492"/>
      <c r="B1842" s="437"/>
      <c r="H1842" s="457"/>
      <c r="I1842" s="398"/>
      <c r="J1842" s="437"/>
      <c r="K1842" s="437"/>
    </row>
    <row r="1843" spans="1:11" s="389" customFormat="1" x14ac:dyDescent="0.3">
      <c r="A1843" s="492"/>
      <c r="B1843" s="437"/>
      <c r="H1843" s="457"/>
      <c r="I1843" s="398"/>
      <c r="J1843" s="437"/>
      <c r="K1843" s="437"/>
    </row>
    <row r="1844" spans="1:11" s="389" customFormat="1" x14ac:dyDescent="0.3">
      <c r="A1844" s="492"/>
      <c r="B1844" s="437"/>
      <c r="H1844" s="457"/>
      <c r="I1844" s="398"/>
      <c r="J1844" s="437"/>
      <c r="K1844" s="437"/>
    </row>
    <row r="1845" spans="1:11" s="389" customFormat="1" x14ac:dyDescent="0.3">
      <c r="A1845" s="492"/>
      <c r="B1845" s="437"/>
      <c r="H1845" s="457"/>
      <c r="I1845" s="398"/>
      <c r="J1845" s="437"/>
      <c r="K1845" s="437"/>
    </row>
    <row r="1846" spans="1:11" s="389" customFormat="1" x14ac:dyDescent="0.3">
      <c r="A1846" s="492"/>
      <c r="B1846" s="437"/>
      <c r="H1846" s="457"/>
      <c r="I1846" s="398"/>
      <c r="J1846" s="437"/>
      <c r="K1846" s="437"/>
    </row>
    <row r="1847" spans="1:11" s="389" customFormat="1" x14ac:dyDescent="0.3">
      <c r="A1847" s="492"/>
      <c r="B1847" s="437"/>
      <c r="H1847" s="457"/>
      <c r="I1847" s="398"/>
      <c r="J1847" s="437"/>
      <c r="K1847" s="437"/>
    </row>
    <row r="1848" spans="1:11" s="389" customFormat="1" x14ac:dyDescent="0.3">
      <c r="A1848" s="492"/>
      <c r="B1848" s="437"/>
      <c r="H1848" s="457"/>
      <c r="I1848" s="398"/>
      <c r="J1848" s="437"/>
      <c r="K1848" s="437"/>
    </row>
    <row r="1849" spans="1:11" s="389" customFormat="1" x14ac:dyDescent="0.3">
      <c r="A1849" s="492"/>
      <c r="B1849" s="437"/>
      <c r="H1849" s="457"/>
      <c r="I1849" s="398"/>
      <c r="J1849" s="437"/>
      <c r="K1849" s="437"/>
    </row>
    <row r="1850" spans="1:11" s="389" customFormat="1" x14ac:dyDescent="0.3">
      <c r="A1850" s="492"/>
      <c r="B1850" s="437"/>
      <c r="H1850" s="457"/>
      <c r="I1850" s="398"/>
      <c r="J1850" s="437"/>
      <c r="K1850" s="437"/>
    </row>
    <row r="1851" spans="1:11" s="389" customFormat="1" x14ac:dyDescent="0.3">
      <c r="A1851" s="492"/>
      <c r="B1851" s="437"/>
      <c r="H1851" s="457"/>
      <c r="I1851" s="398"/>
      <c r="J1851" s="437"/>
      <c r="K1851" s="437"/>
    </row>
    <row r="1852" spans="1:11" s="389" customFormat="1" x14ac:dyDescent="0.3">
      <c r="A1852" s="492"/>
      <c r="B1852" s="437"/>
      <c r="H1852" s="457"/>
      <c r="I1852" s="398"/>
      <c r="J1852" s="437"/>
      <c r="K1852" s="437"/>
    </row>
    <row r="1853" spans="1:11" s="389" customFormat="1" x14ac:dyDescent="0.3">
      <c r="A1853" s="492"/>
      <c r="B1853" s="437"/>
      <c r="H1853" s="457"/>
      <c r="I1853" s="398"/>
      <c r="J1853" s="437"/>
      <c r="K1853" s="437"/>
    </row>
    <row r="1854" spans="1:11" s="389" customFormat="1" x14ac:dyDescent="0.3">
      <c r="A1854" s="492"/>
      <c r="B1854" s="437"/>
      <c r="H1854" s="457"/>
      <c r="I1854" s="398"/>
      <c r="J1854" s="437"/>
      <c r="K1854" s="437"/>
    </row>
    <row r="1855" spans="1:11" s="389" customFormat="1" x14ac:dyDescent="0.3">
      <c r="A1855" s="492"/>
      <c r="B1855" s="437"/>
      <c r="H1855" s="457"/>
      <c r="I1855" s="398"/>
      <c r="J1855" s="437"/>
      <c r="K1855" s="437"/>
    </row>
    <row r="1856" spans="1:11" s="389" customFormat="1" x14ac:dyDescent="0.3">
      <c r="A1856" s="492"/>
      <c r="B1856" s="437"/>
      <c r="H1856" s="457"/>
      <c r="I1856" s="398"/>
      <c r="J1856" s="437"/>
      <c r="K1856" s="437"/>
    </row>
    <row r="1857" spans="1:11" s="389" customFormat="1" x14ac:dyDescent="0.3">
      <c r="A1857" s="492"/>
      <c r="B1857" s="437"/>
      <c r="H1857" s="457"/>
      <c r="I1857" s="398"/>
      <c r="J1857" s="437"/>
      <c r="K1857" s="437"/>
    </row>
    <row r="1858" spans="1:11" s="389" customFormat="1" x14ac:dyDescent="0.3">
      <c r="A1858" s="492"/>
      <c r="B1858" s="437"/>
      <c r="H1858" s="457"/>
      <c r="I1858" s="398"/>
      <c r="J1858" s="437"/>
      <c r="K1858" s="437"/>
    </row>
    <row r="1859" spans="1:11" s="389" customFormat="1" x14ac:dyDescent="0.3">
      <c r="A1859" s="492"/>
      <c r="B1859" s="437"/>
      <c r="H1859" s="457"/>
      <c r="I1859" s="398"/>
      <c r="J1859" s="437"/>
      <c r="K1859" s="437"/>
    </row>
    <row r="1860" spans="1:11" s="389" customFormat="1" x14ac:dyDescent="0.3">
      <c r="A1860" s="492"/>
      <c r="B1860" s="437"/>
      <c r="H1860" s="457"/>
      <c r="I1860" s="398"/>
      <c r="J1860" s="437"/>
      <c r="K1860" s="437"/>
    </row>
    <row r="1861" spans="1:11" s="389" customFormat="1" x14ac:dyDescent="0.3">
      <c r="A1861" s="492"/>
      <c r="B1861" s="437"/>
      <c r="H1861" s="457"/>
      <c r="I1861" s="398"/>
      <c r="J1861" s="437"/>
      <c r="K1861" s="437"/>
    </row>
    <row r="1862" spans="1:11" s="389" customFormat="1" x14ac:dyDescent="0.3">
      <c r="A1862" s="492"/>
      <c r="B1862" s="437"/>
      <c r="H1862" s="457"/>
      <c r="I1862" s="398"/>
      <c r="J1862" s="437"/>
      <c r="K1862" s="437"/>
    </row>
    <row r="1863" spans="1:11" s="389" customFormat="1" x14ac:dyDescent="0.3">
      <c r="A1863" s="492"/>
      <c r="B1863" s="437"/>
      <c r="H1863" s="457"/>
      <c r="I1863" s="398"/>
      <c r="J1863" s="437"/>
      <c r="K1863" s="437"/>
    </row>
    <row r="1864" spans="1:11" s="389" customFormat="1" x14ac:dyDescent="0.3">
      <c r="A1864" s="492"/>
      <c r="B1864" s="437"/>
      <c r="H1864" s="457"/>
      <c r="I1864" s="398"/>
      <c r="J1864" s="437"/>
      <c r="K1864" s="437"/>
    </row>
    <row r="1865" spans="1:11" s="389" customFormat="1" x14ac:dyDescent="0.3">
      <c r="A1865" s="492"/>
      <c r="B1865" s="437"/>
      <c r="H1865" s="457"/>
      <c r="I1865" s="398"/>
      <c r="J1865" s="437"/>
      <c r="K1865" s="437"/>
    </row>
    <row r="1866" spans="1:11" s="389" customFormat="1" x14ac:dyDescent="0.3">
      <c r="A1866" s="492"/>
      <c r="B1866" s="437"/>
      <c r="H1866" s="457"/>
      <c r="I1866" s="398"/>
      <c r="J1866" s="437"/>
      <c r="K1866" s="437"/>
    </row>
    <row r="1867" spans="1:11" s="389" customFormat="1" x14ac:dyDescent="0.3">
      <c r="A1867" s="492"/>
      <c r="B1867" s="437"/>
      <c r="H1867" s="457"/>
      <c r="I1867" s="398"/>
      <c r="J1867" s="437"/>
      <c r="K1867" s="437"/>
    </row>
    <row r="1868" spans="1:11" s="389" customFormat="1" x14ac:dyDescent="0.3">
      <c r="A1868" s="492"/>
      <c r="B1868" s="437"/>
      <c r="H1868" s="457"/>
      <c r="I1868" s="398"/>
      <c r="J1868" s="437"/>
      <c r="K1868" s="437"/>
    </row>
    <row r="1869" spans="1:11" s="389" customFormat="1" x14ac:dyDescent="0.3">
      <c r="A1869" s="492"/>
      <c r="B1869" s="437"/>
      <c r="H1869" s="457"/>
      <c r="I1869" s="398"/>
      <c r="J1869" s="437"/>
      <c r="K1869" s="437"/>
    </row>
    <row r="1870" spans="1:11" s="389" customFormat="1" x14ac:dyDescent="0.3">
      <c r="A1870" s="492"/>
      <c r="B1870" s="437"/>
      <c r="H1870" s="457"/>
      <c r="I1870" s="398"/>
      <c r="J1870" s="437"/>
      <c r="K1870" s="437"/>
    </row>
    <row r="1871" spans="1:11" s="389" customFormat="1" x14ac:dyDescent="0.3">
      <c r="A1871" s="492"/>
      <c r="B1871" s="437"/>
      <c r="H1871" s="457"/>
      <c r="I1871" s="398"/>
      <c r="J1871" s="437"/>
      <c r="K1871" s="437"/>
    </row>
    <row r="1872" spans="1:11" s="389" customFormat="1" x14ac:dyDescent="0.3">
      <c r="A1872" s="492"/>
      <c r="B1872" s="437"/>
      <c r="H1872" s="457"/>
      <c r="I1872" s="398"/>
      <c r="J1872" s="437"/>
      <c r="K1872" s="437"/>
    </row>
    <row r="1873" spans="1:11" s="389" customFormat="1" x14ac:dyDescent="0.3">
      <c r="A1873" s="492"/>
      <c r="B1873" s="437"/>
      <c r="H1873" s="457"/>
      <c r="I1873" s="398"/>
      <c r="J1873" s="437"/>
      <c r="K1873" s="437"/>
    </row>
    <row r="1874" spans="1:11" s="389" customFormat="1" x14ac:dyDescent="0.3">
      <c r="A1874" s="492"/>
      <c r="B1874" s="437"/>
      <c r="H1874" s="457"/>
      <c r="I1874" s="398"/>
      <c r="J1874" s="437"/>
      <c r="K1874" s="437"/>
    </row>
    <row r="1875" spans="1:11" s="389" customFormat="1" x14ac:dyDescent="0.3">
      <c r="A1875" s="492"/>
      <c r="B1875" s="437"/>
      <c r="H1875" s="457"/>
      <c r="I1875" s="398"/>
      <c r="J1875" s="437"/>
      <c r="K1875" s="437"/>
    </row>
    <row r="1876" spans="1:11" s="389" customFormat="1" x14ac:dyDescent="0.3">
      <c r="A1876" s="492"/>
      <c r="B1876" s="437"/>
      <c r="H1876" s="457"/>
      <c r="I1876" s="398"/>
      <c r="J1876" s="437"/>
      <c r="K1876" s="437"/>
    </row>
    <row r="1877" spans="1:11" s="389" customFormat="1" x14ac:dyDescent="0.3">
      <c r="A1877" s="492"/>
      <c r="B1877" s="437"/>
      <c r="H1877" s="457"/>
      <c r="I1877" s="398"/>
      <c r="J1877" s="437"/>
      <c r="K1877" s="437"/>
    </row>
    <row r="1878" spans="1:11" s="389" customFormat="1" x14ac:dyDescent="0.3">
      <c r="A1878" s="492"/>
      <c r="B1878" s="437"/>
      <c r="H1878" s="457"/>
      <c r="I1878" s="398"/>
      <c r="J1878" s="437"/>
      <c r="K1878" s="437"/>
    </row>
    <row r="1879" spans="1:11" s="389" customFormat="1" x14ac:dyDescent="0.3">
      <c r="A1879" s="492"/>
      <c r="B1879" s="437"/>
      <c r="H1879" s="457"/>
      <c r="I1879" s="398"/>
      <c r="J1879" s="437"/>
      <c r="K1879" s="437"/>
    </row>
    <row r="1880" spans="1:11" s="389" customFormat="1" x14ac:dyDescent="0.3">
      <c r="A1880" s="492"/>
      <c r="B1880" s="437"/>
      <c r="H1880" s="457"/>
      <c r="I1880" s="398"/>
      <c r="J1880" s="437"/>
      <c r="K1880" s="437"/>
    </row>
    <row r="1881" spans="1:11" s="389" customFormat="1" x14ac:dyDescent="0.3">
      <c r="A1881" s="492"/>
      <c r="B1881" s="437"/>
      <c r="H1881" s="457"/>
      <c r="I1881" s="398"/>
      <c r="J1881" s="437"/>
      <c r="K1881" s="437"/>
    </row>
    <row r="1882" spans="1:11" s="389" customFormat="1" x14ac:dyDescent="0.3">
      <c r="A1882" s="492"/>
      <c r="B1882" s="437"/>
      <c r="H1882" s="457"/>
      <c r="I1882" s="398"/>
      <c r="J1882" s="437"/>
      <c r="K1882" s="437"/>
    </row>
    <row r="1883" spans="1:11" s="389" customFormat="1" x14ac:dyDescent="0.3">
      <c r="A1883" s="492"/>
      <c r="B1883" s="437"/>
      <c r="H1883" s="457"/>
      <c r="I1883" s="398"/>
      <c r="J1883" s="437"/>
      <c r="K1883" s="437"/>
    </row>
    <row r="1884" spans="1:11" s="389" customFormat="1" x14ac:dyDescent="0.3">
      <c r="A1884" s="492"/>
      <c r="B1884" s="437"/>
      <c r="H1884" s="457"/>
      <c r="I1884" s="398"/>
      <c r="J1884" s="437"/>
      <c r="K1884" s="437"/>
    </row>
    <row r="1885" spans="1:11" s="389" customFormat="1" x14ac:dyDescent="0.3">
      <c r="A1885" s="492"/>
      <c r="B1885" s="437"/>
      <c r="H1885" s="457"/>
      <c r="I1885" s="398"/>
      <c r="J1885" s="437"/>
      <c r="K1885" s="437"/>
    </row>
    <row r="1886" spans="1:11" s="389" customFormat="1" x14ac:dyDescent="0.3">
      <c r="A1886" s="492"/>
      <c r="B1886" s="437"/>
      <c r="H1886" s="457"/>
      <c r="I1886" s="398"/>
      <c r="J1886" s="437"/>
      <c r="K1886" s="437"/>
    </row>
    <row r="1887" spans="1:11" s="389" customFormat="1" x14ac:dyDescent="0.3">
      <c r="A1887" s="492"/>
      <c r="B1887" s="437"/>
      <c r="H1887" s="457"/>
      <c r="I1887" s="398"/>
      <c r="J1887" s="437"/>
      <c r="K1887" s="437"/>
    </row>
    <row r="1888" spans="1:11" s="389" customFormat="1" x14ac:dyDescent="0.3">
      <c r="A1888" s="492"/>
      <c r="B1888" s="437"/>
      <c r="H1888" s="457"/>
      <c r="I1888" s="398"/>
      <c r="J1888" s="437"/>
      <c r="K1888" s="437"/>
    </row>
    <row r="1889" spans="1:11" s="389" customFormat="1" x14ac:dyDescent="0.3">
      <c r="A1889" s="492"/>
      <c r="B1889" s="437"/>
      <c r="H1889" s="457"/>
      <c r="I1889" s="398"/>
      <c r="J1889" s="437"/>
      <c r="K1889" s="437"/>
    </row>
    <row r="1890" spans="1:11" s="389" customFormat="1" x14ac:dyDescent="0.3">
      <c r="A1890" s="492"/>
      <c r="B1890" s="437"/>
      <c r="H1890" s="457"/>
      <c r="I1890" s="398"/>
      <c r="J1890" s="437"/>
      <c r="K1890" s="437"/>
    </row>
    <row r="1891" spans="1:11" s="389" customFormat="1" x14ac:dyDescent="0.3">
      <c r="A1891" s="492"/>
      <c r="B1891" s="437"/>
      <c r="H1891" s="457"/>
      <c r="I1891" s="398"/>
      <c r="J1891" s="437"/>
      <c r="K1891" s="437"/>
    </row>
    <row r="1892" spans="1:11" s="389" customFormat="1" x14ac:dyDescent="0.3">
      <c r="A1892" s="492"/>
      <c r="B1892" s="437"/>
      <c r="H1892" s="457"/>
      <c r="I1892" s="398"/>
      <c r="J1892" s="437"/>
      <c r="K1892" s="437"/>
    </row>
    <row r="1893" spans="1:11" s="389" customFormat="1" x14ac:dyDescent="0.3">
      <c r="A1893" s="492"/>
      <c r="B1893" s="437"/>
      <c r="H1893" s="457"/>
      <c r="I1893" s="398"/>
      <c r="J1893" s="437"/>
      <c r="K1893" s="437"/>
    </row>
    <row r="1894" spans="1:11" s="389" customFormat="1" x14ac:dyDescent="0.3">
      <c r="A1894" s="492"/>
      <c r="B1894" s="437"/>
      <c r="H1894" s="457"/>
      <c r="I1894" s="398"/>
      <c r="J1894" s="437"/>
      <c r="K1894" s="437"/>
    </row>
    <row r="1895" spans="1:11" s="389" customFormat="1" x14ac:dyDescent="0.3">
      <c r="A1895" s="492"/>
      <c r="B1895" s="437"/>
      <c r="H1895" s="457"/>
      <c r="I1895" s="398"/>
      <c r="J1895" s="437"/>
      <c r="K1895" s="437"/>
    </row>
    <row r="1896" spans="1:11" s="389" customFormat="1" x14ac:dyDescent="0.3">
      <c r="A1896" s="492"/>
      <c r="B1896" s="437"/>
      <c r="H1896" s="457"/>
      <c r="I1896" s="398"/>
      <c r="J1896" s="437"/>
      <c r="K1896" s="437"/>
    </row>
    <row r="1897" spans="1:11" s="389" customFormat="1" x14ac:dyDescent="0.3">
      <c r="A1897" s="492"/>
      <c r="B1897" s="437"/>
      <c r="H1897" s="457"/>
      <c r="I1897" s="398"/>
      <c r="J1897" s="437"/>
      <c r="K1897" s="437"/>
    </row>
    <row r="1898" spans="1:11" s="389" customFormat="1" x14ac:dyDescent="0.3">
      <c r="A1898" s="492"/>
      <c r="B1898" s="437"/>
      <c r="H1898" s="457"/>
      <c r="I1898" s="398"/>
      <c r="J1898" s="437"/>
      <c r="K1898" s="437"/>
    </row>
    <row r="1899" spans="1:11" s="389" customFormat="1" x14ac:dyDescent="0.3">
      <c r="A1899" s="492"/>
      <c r="B1899" s="437"/>
      <c r="H1899" s="457"/>
      <c r="I1899" s="398"/>
      <c r="J1899" s="437"/>
      <c r="K1899" s="437"/>
    </row>
    <row r="1900" spans="1:11" s="389" customFormat="1" x14ac:dyDescent="0.3">
      <c r="A1900" s="492"/>
      <c r="B1900" s="437"/>
      <c r="H1900" s="457"/>
      <c r="I1900" s="398"/>
      <c r="J1900" s="437"/>
      <c r="K1900" s="437"/>
    </row>
    <row r="1901" spans="1:11" s="389" customFormat="1" x14ac:dyDescent="0.3">
      <c r="A1901" s="492"/>
      <c r="B1901" s="437"/>
      <c r="H1901" s="457"/>
      <c r="I1901" s="398"/>
      <c r="J1901" s="437"/>
      <c r="K1901" s="437"/>
    </row>
    <row r="1902" spans="1:11" s="389" customFormat="1" x14ac:dyDescent="0.3">
      <c r="A1902" s="492"/>
      <c r="B1902" s="437"/>
      <c r="H1902" s="457"/>
      <c r="I1902" s="398"/>
      <c r="J1902" s="437"/>
      <c r="K1902" s="437"/>
    </row>
    <row r="1903" spans="1:11" s="389" customFormat="1" x14ac:dyDescent="0.3">
      <c r="A1903" s="492"/>
      <c r="B1903" s="437"/>
      <c r="H1903" s="457"/>
      <c r="I1903" s="398"/>
      <c r="J1903" s="437"/>
      <c r="K1903" s="437"/>
    </row>
    <row r="1904" spans="1:11" s="389" customFormat="1" x14ac:dyDescent="0.3">
      <c r="A1904" s="492"/>
      <c r="B1904" s="437"/>
      <c r="H1904" s="457"/>
      <c r="I1904" s="398"/>
      <c r="J1904" s="437"/>
      <c r="K1904" s="437"/>
    </row>
    <row r="1905" spans="1:11" s="389" customFormat="1" x14ac:dyDescent="0.3">
      <c r="A1905" s="492"/>
      <c r="B1905" s="437"/>
      <c r="H1905" s="457"/>
      <c r="I1905" s="398"/>
      <c r="J1905" s="437"/>
      <c r="K1905" s="437"/>
    </row>
    <row r="1906" spans="1:11" s="389" customFormat="1" x14ac:dyDescent="0.3">
      <c r="A1906" s="492"/>
      <c r="B1906" s="437"/>
      <c r="H1906" s="457"/>
      <c r="I1906" s="398"/>
      <c r="J1906" s="437"/>
      <c r="K1906" s="437"/>
    </row>
    <row r="1907" spans="1:11" s="389" customFormat="1" x14ac:dyDescent="0.3">
      <c r="A1907" s="492"/>
      <c r="B1907" s="437"/>
      <c r="H1907" s="457"/>
      <c r="I1907" s="398"/>
      <c r="J1907" s="437"/>
      <c r="K1907" s="437"/>
    </row>
    <row r="1908" spans="1:11" s="389" customFormat="1" x14ac:dyDescent="0.3">
      <c r="A1908" s="492"/>
      <c r="B1908" s="437"/>
      <c r="H1908" s="457"/>
      <c r="I1908" s="398"/>
      <c r="J1908" s="437"/>
      <c r="K1908" s="437"/>
    </row>
    <row r="1909" spans="1:11" s="389" customFormat="1" x14ac:dyDescent="0.3">
      <c r="A1909" s="492"/>
      <c r="B1909" s="437"/>
      <c r="H1909" s="457"/>
      <c r="I1909" s="398"/>
      <c r="J1909" s="437"/>
      <c r="K1909" s="437"/>
    </row>
    <row r="1910" spans="1:11" s="389" customFormat="1" x14ac:dyDescent="0.3">
      <c r="A1910" s="492"/>
      <c r="B1910" s="437"/>
      <c r="H1910" s="457"/>
      <c r="I1910" s="398"/>
      <c r="J1910" s="437"/>
      <c r="K1910" s="437"/>
    </row>
    <row r="1911" spans="1:11" s="389" customFormat="1" x14ac:dyDescent="0.3">
      <c r="A1911" s="492"/>
      <c r="B1911" s="437"/>
      <c r="H1911" s="457"/>
      <c r="I1911" s="398"/>
      <c r="J1911" s="437"/>
      <c r="K1911" s="437"/>
    </row>
    <row r="1912" spans="1:11" s="389" customFormat="1" x14ac:dyDescent="0.3">
      <c r="A1912" s="492"/>
      <c r="B1912" s="437"/>
      <c r="H1912" s="457"/>
      <c r="I1912" s="398"/>
      <c r="J1912" s="437"/>
      <c r="K1912" s="437"/>
    </row>
    <row r="1913" spans="1:11" s="389" customFormat="1" x14ac:dyDescent="0.3">
      <c r="A1913" s="492"/>
      <c r="B1913" s="437"/>
      <c r="H1913" s="457"/>
      <c r="I1913" s="398"/>
      <c r="J1913" s="437"/>
      <c r="K1913" s="437"/>
    </row>
    <row r="1914" spans="1:11" s="389" customFormat="1" x14ac:dyDescent="0.3">
      <c r="A1914" s="492"/>
      <c r="B1914" s="437"/>
      <c r="H1914" s="457"/>
      <c r="I1914" s="398"/>
      <c r="J1914" s="437"/>
      <c r="K1914" s="437"/>
    </row>
    <row r="1915" spans="1:11" s="389" customFormat="1" x14ac:dyDescent="0.3">
      <c r="A1915" s="492"/>
      <c r="B1915" s="437"/>
      <c r="H1915" s="457"/>
      <c r="I1915" s="398"/>
      <c r="J1915" s="437"/>
      <c r="K1915" s="437"/>
    </row>
    <row r="1916" spans="1:11" s="389" customFormat="1" x14ac:dyDescent="0.3">
      <c r="A1916" s="492"/>
      <c r="B1916" s="437"/>
      <c r="H1916" s="457"/>
      <c r="I1916" s="398"/>
      <c r="J1916" s="437"/>
      <c r="K1916" s="437"/>
    </row>
    <row r="1917" spans="1:11" s="389" customFormat="1" x14ac:dyDescent="0.3">
      <c r="A1917" s="492"/>
      <c r="B1917" s="437"/>
      <c r="H1917" s="457"/>
      <c r="I1917" s="398"/>
      <c r="J1917" s="437"/>
      <c r="K1917" s="437"/>
    </row>
    <row r="1918" spans="1:11" s="389" customFormat="1" x14ac:dyDescent="0.3">
      <c r="A1918" s="492"/>
      <c r="B1918" s="437"/>
      <c r="H1918" s="457"/>
      <c r="I1918" s="398"/>
      <c r="J1918" s="437"/>
      <c r="K1918" s="437"/>
    </row>
    <row r="1919" spans="1:11" s="389" customFormat="1" x14ac:dyDescent="0.3">
      <c r="A1919" s="492"/>
      <c r="B1919" s="437"/>
      <c r="H1919" s="457"/>
      <c r="I1919" s="398"/>
      <c r="J1919" s="437"/>
      <c r="K1919" s="437"/>
    </row>
    <row r="1920" spans="1:11" s="389" customFormat="1" x14ac:dyDescent="0.3">
      <c r="A1920" s="492"/>
      <c r="B1920" s="437"/>
      <c r="H1920" s="457"/>
      <c r="I1920" s="398"/>
      <c r="J1920" s="437"/>
      <c r="K1920" s="437"/>
    </row>
    <row r="1921" spans="1:11" s="389" customFormat="1" x14ac:dyDescent="0.3">
      <c r="A1921" s="492"/>
      <c r="B1921" s="437"/>
      <c r="H1921" s="457"/>
      <c r="I1921" s="398"/>
      <c r="J1921" s="437"/>
      <c r="K1921" s="437"/>
    </row>
    <row r="1922" spans="1:11" s="389" customFormat="1" x14ac:dyDescent="0.3">
      <c r="A1922" s="492"/>
      <c r="B1922" s="437"/>
      <c r="H1922" s="457"/>
      <c r="I1922" s="398"/>
      <c r="J1922" s="437"/>
      <c r="K1922" s="437"/>
    </row>
    <row r="1923" spans="1:11" s="389" customFormat="1" x14ac:dyDescent="0.3">
      <c r="A1923" s="492"/>
      <c r="B1923" s="437"/>
      <c r="H1923" s="457"/>
      <c r="I1923" s="398"/>
      <c r="J1923" s="437"/>
      <c r="K1923" s="437"/>
    </row>
    <row r="1924" spans="1:11" s="389" customFormat="1" x14ac:dyDescent="0.3">
      <c r="A1924" s="492"/>
      <c r="B1924" s="437"/>
      <c r="H1924" s="457"/>
      <c r="I1924" s="398"/>
      <c r="J1924" s="437"/>
      <c r="K1924" s="437"/>
    </row>
    <row r="1925" spans="1:11" s="389" customFormat="1" x14ac:dyDescent="0.3">
      <c r="A1925" s="492"/>
      <c r="B1925" s="437"/>
      <c r="H1925" s="457"/>
      <c r="I1925" s="398"/>
      <c r="J1925" s="437"/>
      <c r="K1925" s="437"/>
    </row>
    <row r="1926" spans="1:11" s="389" customFormat="1" x14ac:dyDescent="0.3">
      <c r="A1926" s="492"/>
      <c r="B1926" s="437"/>
      <c r="H1926" s="457"/>
      <c r="I1926" s="398"/>
      <c r="J1926" s="437"/>
      <c r="K1926" s="437"/>
    </row>
    <row r="1927" spans="1:11" s="389" customFormat="1" x14ac:dyDescent="0.3">
      <c r="A1927" s="492"/>
      <c r="B1927" s="437"/>
      <c r="H1927" s="457"/>
      <c r="I1927" s="398"/>
      <c r="J1927" s="437"/>
      <c r="K1927" s="437"/>
    </row>
    <row r="1928" spans="1:11" s="389" customFormat="1" x14ac:dyDescent="0.3">
      <c r="A1928" s="492"/>
      <c r="B1928" s="437"/>
      <c r="H1928" s="457"/>
      <c r="I1928" s="398"/>
      <c r="J1928" s="437"/>
      <c r="K1928" s="437"/>
    </row>
    <row r="1929" spans="1:11" s="389" customFormat="1" x14ac:dyDescent="0.3">
      <c r="A1929" s="492"/>
      <c r="B1929" s="437"/>
      <c r="H1929" s="457"/>
      <c r="I1929" s="398"/>
      <c r="J1929" s="437"/>
      <c r="K1929" s="437"/>
    </row>
    <row r="1930" spans="1:11" s="389" customFormat="1" x14ac:dyDescent="0.3">
      <c r="A1930" s="492"/>
      <c r="B1930" s="437"/>
      <c r="H1930" s="457"/>
      <c r="I1930" s="398"/>
      <c r="J1930" s="437"/>
      <c r="K1930" s="437"/>
    </row>
    <row r="1931" spans="1:11" s="389" customFormat="1" x14ac:dyDescent="0.3">
      <c r="A1931" s="492"/>
      <c r="B1931" s="437"/>
      <c r="H1931" s="457"/>
      <c r="I1931" s="398"/>
      <c r="J1931" s="437"/>
      <c r="K1931" s="437"/>
    </row>
    <row r="1932" spans="1:11" s="389" customFormat="1" x14ac:dyDescent="0.3">
      <c r="A1932" s="492"/>
      <c r="B1932" s="437"/>
      <c r="H1932" s="457"/>
      <c r="I1932" s="398"/>
      <c r="J1932" s="437"/>
      <c r="K1932" s="437"/>
    </row>
    <row r="1933" spans="1:11" s="389" customFormat="1" x14ac:dyDescent="0.3">
      <c r="A1933" s="492"/>
      <c r="B1933" s="437"/>
      <c r="H1933" s="457"/>
      <c r="I1933" s="398"/>
      <c r="J1933" s="437"/>
      <c r="K1933" s="437"/>
    </row>
    <row r="1934" spans="1:11" s="389" customFormat="1" x14ac:dyDescent="0.3">
      <c r="A1934" s="492"/>
      <c r="B1934" s="437"/>
      <c r="H1934" s="457"/>
      <c r="I1934" s="398"/>
      <c r="J1934" s="437"/>
      <c r="K1934" s="437"/>
    </row>
    <row r="1935" spans="1:11" s="389" customFormat="1" x14ac:dyDescent="0.3">
      <c r="A1935" s="492"/>
      <c r="B1935" s="437"/>
      <c r="H1935" s="457"/>
      <c r="I1935" s="398"/>
      <c r="J1935" s="437"/>
      <c r="K1935" s="437"/>
    </row>
    <row r="1936" spans="1:11" s="389" customFormat="1" x14ac:dyDescent="0.3">
      <c r="A1936" s="492"/>
      <c r="B1936" s="437"/>
      <c r="H1936" s="457"/>
      <c r="I1936" s="398"/>
      <c r="J1936" s="437"/>
      <c r="K1936" s="437"/>
    </row>
    <row r="1937" spans="1:11" s="389" customFormat="1" x14ac:dyDescent="0.3">
      <c r="A1937" s="492"/>
      <c r="B1937" s="437"/>
      <c r="H1937" s="457"/>
      <c r="I1937" s="398"/>
      <c r="J1937" s="437"/>
      <c r="K1937" s="437"/>
    </row>
    <row r="1938" spans="1:11" s="389" customFormat="1" x14ac:dyDescent="0.3">
      <c r="A1938" s="492"/>
      <c r="B1938" s="437"/>
      <c r="H1938" s="457"/>
      <c r="I1938" s="398"/>
      <c r="J1938" s="437"/>
      <c r="K1938" s="437"/>
    </row>
    <row r="1939" spans="1:11" s="389" customFormat="1" x14ac:dyDescent="0.3">
      <c r="A1939" s="492"/>
      <c r="B1939" s="437"/>
      <c r="H1939" s="457"/>
      <c r="I1939" s="398"/>
      <c r="J1939" s="437"/>
      <c r="K1939" s="437"/>
    </row>
    <row r="1940" spans="1:11" s="389" customFormat="1" x14ac:dyDescent="0.3">
      <c r="A1940" s="492"/>
      <c r="B1940" s="437"/>
      <c r="H1940" s="457"/>
      <c r="I1940" s="398"/>
      <c r="J1940" s="437"/>
      <c r="K1940" s="437"/>
    </row>
    <row r="1941" spans="1:11" s="389" customFormat="1" x14ac:dyDescent="0.3">
      <c r="A1941" s="492"/>
      <c r="B1941" s="437"/>
      <c r="H1941" s="457"/>
      <c r="I1941" s="398"/>
      <c r="J1941" s="437"/>
      <c r="K1941" s="437"/>
    </row>
    <row r="1942" spans="1:11" s="389" customFormat="1" x14ac:dyDescent="0.3">
      <c r="A1942" s="492"/>
      <c r="B1942" s="437"/>
      <c r="H1942" s="457"/>
      <c r="I1942" s="398"/>
      <c r="J1942" s="437"/>
      <c r="K1942" s="437"/>
    </row>
    <row r="1943" spans="1:11" s="389" customFormat="1" x14ac:dyDescent="0.3">
      <c r="A1943" s="492"/>
      <c r="B1943" s="437"/>
      <c r="H1943" s="457"/>
      <c r="I1943" s="398"/>
      <c r="J1943" s="437"/>
      <c r="K1943" s="437"/>
    </row>
    <row r="1944" spans="1:11" s="389" customFormat="1" x14ac:dyDescent="0.3">
      <c r="A1944" s="492"/>
      <c r="B1944" s="437"/>
      <c r="H1944" s="457"/>
      <c r="I1944" s="398"/>
      <c r="J1944" s="437"/>
      <c r="K1944" s="437"/>
    </row>
    <row r="1945" spans="1:11" s="389" customFormat="1" x14ac:dyDescent="0.3">
      <c r="A1945" s="492"/>
      <c r="B1945" s="437"/>
      <c r="H1945" s="457"/>
      <c r="I1945" s="398"/>
      <c r="J1945" s="437"/>
      <c r="K1945" s="437"/>
    </row>
    <row r="1946" spans="1:11" s="389" customFormat="1" x14ac:dyDescent="0.3">
      <c r="A1946" s="492"/>
      <c r="B1946" s="437"/>
      <c r="H1946" s="457"/>
      <c r="I1946" s="398"/>
      <c r="J1946" s="437"/>
      <c r="K1946" s="437"/>
    </row>
    <row r="1947" spans="1:11" s="389" customFormat="1" x14ac:dyDescent="0.3">
      <c r="A1947" s="492"/>
      <c r="B1947" s="437"/>
      <c r="H1947" s="457"/>
      <c r="I1947" s="398"/>
      <c r="J1947" s="437"/>
      <c r="K1947" s="437"/>
    </row>
    <row r="1948" spans="1:11" s="389" customFormat="1" x14ac:dyDescent="0.3">
      <c r="A1948" s="492"/>
      <c r="B1948" s="437"/>
      <c r="H1948" s="457"/>
      <c r="I1948" s="398"/>
      <c r="J1948" s="437"/>
      <c r="K1948" s="437"/>
    </row>
    <row r="1949" spans="1:11" s="389" customFormat="1" x14ac:dyDescent="0.3">
      <c r="A1949" s="492"/>
      <c r="B1949" s="437"/>
      <c r="H1949" s="457"/>
      <c r="I1949" s="398"/>
      <c r="J1949" s="437"/>
      <c r="K1949" s="437"/>
    </row>
    <row r="1950" spans="1:11" s="389" customFormat="1" x14ac:dyDescent="0.3">
      <c r="A1950" s="492"/>
      <c r="B1950" s="437"/>
      <c r="H1950" s="457"/>
      <c r="I1950" s="398"/>
      <c r="J1950" s="437"/>
      <c r="K1950" s="437"/>
    </row>
    <row r="1951" spans="1:11" s="389" customFormat="1" x14ac:dyDescent="0.3">
      <c r="A1951" s="492"/>
      <c r="B1951" s="437"/>
      <c r="H1951" s="457"/>
      <c r="I1951" s="398"/>
      <c r="J1951" s="437"/>
      <c r="K1951" s="437"/>
    </row>
    <row r="1952" spans="1:11" s="389" customFormat="1" x14ac:dyDescent="0.3">
      <c r="A1952" s="492"/>
      <c r="B1952" s="437"/>
      <c r="H1952" s="457"/>
      <c r="I1952" s="398"/>
      <c r="J1952" s="437"/>
      <c r="K1952" s="437"/>
    </row>
    <row r="1953" spans="1:11" s="389" customFormat="1" x14ac:dyDescent="0.3">
      <c r="A1953" s="492"/>
      <c r="B1953" s="437"/>
      <c r="H1953" s="457"/>
      <c r="I1953" s="398"/>
      <c r="J1953" s="437"/>
      <c r="K1953" s="437"/>
    </row>
    <row r="1954" spans="1:11" s="389" customFormat="1" x14ac:dyDescent="0.3">
      <c r="A1954" s="492"/>
      <c r="B1954" s="437"/>
      <c r="H1954" s="457"/>
      <c r="I1954" s="398"/>
      <c r="J1954" s="437"/>
      <c r="K1954" s="437"/>
    </row>
    <row r="1955" spans="1:11" s="389" customFormat="1" x14ac:dyDescent="0.3">
      <c r="A1955" s="492"/>
      <c r="B1955" s="437"/>
      <c r="H1955" s="457"/>
      <c r="I1955" s="398"/>
      <c r="J1955" s="437"/>
      <c r="K1955" s="437"/>
    </row>
    <row r="1956" spans="1:11" s="389" customFormat="1" x14ac:dyDescent="0.3">
      <c r="A1956" s="492"/>
      <c r="B1956" s="437"/>
      <c r="H1956" s="457"/>
      <c r="I1956" s="398"/>
      <c r="J1956" s="437"/>
      <c r="K1956" s="437"/>
    </row>
    <row r="1957" spans="1:11" s="389" customFormat="1" x14ac:dyDescent="0.3">
      <c r="A1957" s="492"/>
      <c r="B1957" s="437"/>
      <c r="H1957" s="457"/>
      <c r="I1957" s="398"/>
      <c r="J1957" s="437"/>
      <c r="K1957" s="437"/>
    </row>
    <row r="1958" spans="1:11" s="389" customFormat="1" x14ac:dyDescent="0.3">
      <c r="A1958" s="492"/>
      <c r="B1958" s="437"/>
      <c r="H1958" s="457"/>
      <c r="I1958" s="398"/>
      <c r="J1958" s="437"/>
      <c r="K1958" s="437"/>
    </row>
    <row r="1959" spans="1:11" s="389" customFormat="1" x14ac:dyDescent="0.3">
      <c r="A1959" s="492"/>
      <c r="B1959" s="437"/>
      <c r="H1959" s="457"/>
      <c r="I1959" s="398"/>
      <c r="J1959" s="437"/>
      <c r="K1959" s="437"/>
    </row>
    <row r="1960" spans="1:11" s="389" customFormat="1" x14ac:dyDescent="0.3">
      <c r="A1960" s="492"/>
      <c r="B1960" s="437"/>
      <c r="H1960" s="457"/>
      <c r="I1960" s="398"/>
      <c r="J1960" s="437"/>
      <c r="K1960" s="437"/>
    </row>
    <row r="1961" spans="1:11" s="389" customFormat="1" x14ac:dyDescent="0.3">
      <c r="A1961" s="492"/>
      <c r="B1961" s="437"/>
      <c r="H1961" s="457"/>
      <c r="I1961" s="398"/>
      <c r="J1961" s="437"/>
      <c r="K1961" s="437"/>
    </row>
    <row r="1962" spans="1:11" s="389" customFormat="1" x14ac:dyDescent="0.3">
      <c r="A1962" s="492"/>
      <c r="B1962" s="437"/>
      <c r="H1962" s="457"/>
      <c r="I1962" s="398"/>
      <c r="J1962" s="437"/>
      <c r="K1962" s="437"/>
    </row>
    <row r="1963" spans="1:11" s="389" customFormat="1" x14ac:dyDescent="0.3">
      <c r="A1963" s="492"/>
      <c r="B1963" s="437"/>
      <c r="H1963" s="457"/>
      <c r="I1963" s="398"/>
      <c r="J1963" s="437"/>
      <c r="K1963" s="437"/>
    </row>
    <row r="1964" spans="1:11" s="389" customFormat="1" x14ac:dyDescent="0.3">
      <c r="A1964" s="492"/>
      <c r="B1964" s="437"/>
      <c r="H1964" s="457"/>
      <c r="I1964" s="398"/>
      <c r="J1964" s="437"/>
      <c r="K1964" s="437"/>
    </row>
    <row r="1965" spans="1:11" s="389" customFormat="1" x14ac:dyDescent="0.3">
      <c r="A1965" s="492"/>
      <c r="B1965" s="437"/>
      <c r="H1965" s="457"/>
      <c r="I1965" s="398"/>
      <c r="J1965" s="437"/>
      <c r="K1965" s="437"/>
    </row>
    <row r="1966" spans="1:11" s="389" customFormat="1" x14ac:dyDescent="0.3">
      <c r="A1966" s="492"/>
      <c r="B1966" s="437"/>
      <c r="H1966" s="457"/>
      <c r="I1966" s="398"/>
      <c r="J1966" s="437"/>
      <c r="K1966" s="437"/>
    </row>
    <row r="1967" spans="1:11" s="389" customFormat="1" x14ac:dyDescent="0.3">
      <c r="A1967" s="492"/>
      <c r="B1967" s="437"/>
      <c r="H1967" s="457"/>
      <c r="I1967" s="398"/>
      <c r="J1967" s="437"/>
      <c r="K1967" s="437"/>
    </row>
    <row r="1968" spans="1:11" s="389" customFormat="1" x14ac:dyDescent="0.3">
      <c r="A1968" s="492"/>
      <c r="B1968" s="437"/>
      <c r="H1968" s="457"/>
      <c r="I1968" s="398"/>
      <c r="J1968" s="437"/>
      <c r="K1968" s="437"/>
    </row>
    <row r="1969" spans="1:11" s="389" customFormat="1" x14ac:dyDescent="0.3">
      <c r="A1969" s="492"/>
      <c r="B1969" s="437"/>
      <c r="H1969" s="457"/>
      <c r="I1969" s="398"/>
      <c r="J1969" s="437"/>
      <c r="K1969" s="437"/>
    </row>
    <row r="1970" spans="1:11" s="389" customFormat="1" x14ac:dyDescent="0.3">
      <c r="A1970" s="492"/>
      <c r="B1970" s="437"/>
      <c r="H1970" s="457"/>
      <c r="I1970" s="398"/>
      <c r="J1970" s="437"/>
      <c r="K1970" s="437"/>
    </row>
    <row r="1971" spans="1:11" s="389" customFormat="1" x14ac:dyDescent="0.3">
      <c r="A1971" s="492"/>
      <c r="B1971" s="437"/>
      <c r="H1971" s="457"/>
      <c r="I1971" s="398"/>
      <c r="J1971" s="437"/>
      <c r="K1971" s="437"/>
    </row>
    <row r="1972" spans="1:11" s="389" customFormat="1" x14ac:dyDescent="0.3">
      <c r="A1972" s="492"/>
      <c r="B1972" s="437"/>
      <c r="H1972" s="457"/>
      <c r="I1972" s="398"/>
      <c r="J1972" s="437"/>
      <c r="K1972" s="437"/>
    </row>
    <row r="1973" spans="1:11" s="389" customFormat="1" x14ac:dyDescent="0.3">
      <c r="A1973" s="492"/>
      <c r="B1973" s="437"/>
      <c r="H1973" s="457"/>
      <c r="I1973" s="398"/>
      <c r="J1973" s="437"/>
      <c r="K1973" s="437"/>
    </row>
    <row r="1974" spans="1:11" s="389" customFormat="1" x14ac:dyDescent="0.3">
      <c r="A1974" s="492"/>
      <c r="B1974" s="437"/>
      <c r="H1974" s="457"/>
      <c r="I1974" s="398"/>
      <c r="J1974" s="437"/>
      <c r="K1974" s="437"/>
    </row>
    <row r="1975" spans="1:11" s="389" customFormat="1" x14ac:dyDescent="0.3">
      <c r="A1975" s="492"/>
      <c r="B1975" s="437"/>
      <c r="H1975" s="457"/>
      <c r="I1975" s="398"/>
      <c r="J1975" s="437"/>
      <c r="K1975" s="437"/>
    </row>
    <row r="1976" spans="1:11" s="389" customFormat="1" x14ac:dyDescent="0.3">
      <c r="A1976" s="492"/>
      <c r="B1976" s="437"/>
      <c r="H1976" s="457"/>
      <c r="I1976" s="398"/>
      <c r="J1976" s="437"/>
      <c r="K1976" s="437"/>
    </row>
    <row r="1977" spans="1:11" s="389" customFormat="1" x14ac:dyDescent="0.3">
      <c r="A1977" s="492"/>
      <c r="B1977" s="437"/>
      <c r="H1977" s="457"/>
      <c r="I1977" s="398"/>
      <c r="J1977" s="437"/>
      <c r="K1977" s="437"/>
    </row>
    <row r="1978" spans="1:11" s="389" customFormat="1" x14ac:dyDescent="0.3">
      <c r="A1978" s="492"/>
      <c r="B1978" s="437"/>
      <c r="H1978" s="457"/>
      <c r="I1978" s="398"/>
      <c r="J1978" s="437"/>
      <c r="K1978" s="437"/>
    </row>
    <row r="1979" spans="1:11" s="389" customFormat="1" x14ac:dyDescent="0.3">
      <c r="A1979" s="492"/>
      <c r="B1979" s="437"/>
      <c r="H1979" s="457"/>
      <c r="I1979" s="398"/>
      <c r="J1979" s="437"/>
      <c r="K1979" s="437"/>
    </row>
    <row r="1980" spans="1:11" s="389" customFormat="1" x14ac:dyDescent="0.3">
      <c r="A1980" s="492"/>
      <c r="B1980" s="437"/>
      <c r="H1980" s="457"/>
      <c r="I1980" s="398"/>
      <c r="J1980" s="437"/>
      <c r="K1980" s="437"/>
    </row>
    <row r="1981" spans="1:11" s="389" customFormat="1" x14ac:dyDescent="0.3">
      <c r="A1981" s="492"/>
      <c r="B1981" s="437"/>
      <c r="H1981" s="457"/>
      <c r="I1981" s="398"/>
      <c r="J1981" s="437"/>
      <c r="K1981" s="437"/>
    </row>
    <row r="1982" spans="1:11" s="389" customFormat="1" x14ac:dyDescent="0.3">
      <c r="A1982" s="492"/>
      <c r="B1982" s="437"/>
      <c r="H1982" s="457"/>
      <c r="I1982" s="398"/>
      <c r="J1982" s="437"/>
      <c r="K1982" s="437"/>
    </row>
    <row r="1983" spans="1:11" s="389" customFormat="1" x14ac:dyDescent="0.3">
      <c r="A1983" s="492"/>
      <c r="B1983" s="437"/>
      <c r="H1983" s="457"/>
      <c r="I1983" s="398"/>
      <c r="J1983" s="437"/>
      <c r="K1983" s="437"/>
    </row>
    <row r="1984" spans="1:11" s="389" customFormat="1" x14ac:dyDescent="0.3">
      <c r="A1984" s="492"/>
      <c r="B1984" s="437"/>
      <c r="H1984" s="457"/>
      <c r="I1984" s="398"/>
      <c r="J1984" s="437"/>
      <c r="K1984" s="437"/>
    </row>
    <row r="1985" spans="1:11" s="389" customFormat="1" x14ac:dyDescent="0.3">
      <c r="A1985" s="492"/>
      <c r="B1985" s="437"/>
      <c r="H1985" s="457"/>
      <c r="I1985" s="398"/>
      <c r="J1985" s="437"/>
      <c r="K1985" s="437"/>
    </row>
    <row r="1986" spans="1:11" s="389" customFormat="1" x14ac:dyDescent="0.3">
      <c r="A1986" s="492"/>
      <c r="B1986" s="437"/>
      <c r="H1986" s="457"/>
      <c r="I1986" s="398"/>
      <c r="J1986" s="437"/>
      <c r="K1986" s="437"/>
    </row>
    <row r="1987" spans="1:11" s="389" customFormat="1" x14ac:dyDescent="0.3">
      <c r="A1987" s="492"/>
      <c r="B1987" s="437"/>
      <c r="H1987" s="457"/>
      <c r="I1987" s="398"/>
      <c r="J1987" s="437"/>
      <c r="K1987" s="437"/>
    </row>
    <row r="1988" spans="1:11" s="389" customFormat="1" x14ac:dyDescent="0.3">
      <c r="A1988" s="492"/>
      <c r="B1988" s="437"/>
      <c r="H1988" s="457"/>
      <c r="I1988" s="398"/>
      <c r="J1988" s="437"/>
      <c r="K1988" s="437"/>
    </row>
    <row r="1989" spans="1:11" s="389" customFormat="1" x14ac:dyDescent="0.3">
      <c r="A1989" s="492"/>
      <c r="B1989" s="437"/>
      <c r="H1989" s="457"/>
      <c r="I1989" s="398"/>
      <c r="J1989" s="437"/>
      <c r="K1989" s="437"/>
    </row>
    <row r="1990" spans="1:11" s="389" customFormat="1" x14ac:dyDescent="0.3">
      <c r="A1990" s="492"/>
      <c r="B1990" s="437"/>
      <c r="H1990" s="457"/>
      <c r="I1990" s="398"/>
      <c r="J1990" s="437"/>
      <c r="K1990" s="437"/>
    </row>
    <row r="1991" spans="1:11" s="389" customFormat="1" x14ac:dyDescent="0.3">
      <c r="A1991" s="492"/>
      <c r="B1991" s="437"/>
      <c r="H1991" s="457"/>
      <c r="I1991" s="398"/>
      <c r="J1991" s="437"/>
      <c r="K1991" s="437"/>
    </row>
    <row r="1992" spans="1:11" s="389" customFormat="1" x14ac:dyDescent="0.3">
      <c r="A1992" s="492"/>
      <c r="B1992" s="437"/>
      <c r="H1992" s="457"/>
      <c r="I1992" s="398"/>
      <c r="J1992" s="437"/>
      <c r="K1992" s="437"/>
    </row>
    <row r="1993" spans="1:11" s="389" customFormat="1" x14ac:dyDescent="0.3">
      <c r="A1993" s="492"/>
      <c r="B1993" s="437"/>
      <c r="H1993" s="457"/>
      <c r="I1993" s="398"/>
      <c r="J1993" s="437"/>
      <c r="K1993" s="437"/>
    </row>
    <row r="1994" spans="1:11" s="389" customFormat="1" x14ac:dyDescent="0.3">
      <c r="A1994" s="492"/>
      <c r="B1994" s="437"/>
      <c r="H1994" s="457"/>
      <c r="I1994" s="398"/>
      <c r="J1994" s="437"/>
      <c r="K1994" s="437"/>
    </row>
    <row r="1995" spans="1:11" s="389" customFormat="1" x14ac:dyDescent="0.3">
      <c r="A1995" s="492"/>
      <c r="B1995" s="437"/>
      <c r="H1995" s="457"/>
      <c r="I1995" s="398"/>
      <c r="J1995" s="437"/>
      <c r="K1995" s="437"/>
    </row>
    <row r="1996" spans="1:11" s="389" customFormat="1" x14ac:dyDescent="0.3">
      <c r="A1996" s="492"/>
      <c r="B1996" s="437"/>
      <c r="H1996" s="457"/>
      <c r="I1996" s="398"/>
      <c r="J1996" s="437"/>
      <c r="K1996" s="437"/>
    </row>
    <row r="1997" spans="1:11" s="389" customFormat="1" x14ac:dyDescent="0.3">
      <c r="A1997" s="492"/>
      <c r="B1997" s="437"/>
      <c r="H1997" s="457"/>
      <c r="I1997" s="398"/>
      <c r="J1997" s="437"/>
      <c r="K1997" s="437"/>
    </row>
    <row r="1998" spans="1:11" s="389" customFormat="1" x14ac:dyDescent="0.3">
      <c r="A1998" s="492"/>
      <c r="B1998" s="437"/>
      <c r="H1998" s="457"/>
      <c r="I1998" s="398"/>
      <c r="J1998" s="437"/>
      <c r="K1998" s="437"/>
    </row>
    <row r="1999" spans="1:11" s="389" customFormat="1" x14ac:dyDescent="0.3">
      <c r="A1999" s="492"/>
      <c r="B1999" s="437"/>
      <c r="H1999" s="457"/>
      <c r="I1999" s="398"/>
      <c r="J1999" s="437"/>
      <c r="K1999" s="437"/>
    </row>
    <row r="2000" spans="1:11" s="389" customFormat="1" x14ac:dyDescent="0.3">
      <c r="A2000" s="492"/>
      <c r="B2000" s="437"/>
      <c r="H2000" s="457"/>
      <c r="I2000" s="398"/>
      <c r="J2000" s="437"/>
      <c r="K2000" s="437"/>
    </row>
    <row r="2001" spans="1:11" s="389" customFormat="1" x14ac:dyDescent="0.3">
      <c r="A2001" s="492"/>
      <c r="B2001" s="437"/>
      <c r="H2001" s="457"/>
      <c r="I2001" s="398"/>
      <c r="J2001" s="437"/>
      <c r="K2001" s="437"/>
    </row>
    <row r="2002" spans="1:11" s="389" customFormat="1" x14ac:dyDescent="0.3">
      <c r="A2002" s="492"/>
      <c r="B2002" s="437"/>
      <c r="H2002" s="457"/>
      <c r="I2002" s="398"/>
      <c r="J2002" s="437"/>
      <c r="K2002" s="437"/>
    </row>
    <row r="2003" spans="1:11" s="389" customFormat="1" x14ac:dyDescent="0.3">
      <c r="A2003" s="492"/>
      <c r="B2003" s="437"/>
      <c r="H2003" s="457"/>
      <c r="I2003" s="398"/>
      <c r="J2003" s="437"/>
      <c r="K2003" s="437"/>
    </row>
    <row r="2004" spans="1:11" s="389" customFormat="1" x14ac:dyDescent="0.3">
      <c r="A2004" s="492"/>
      <c r="B2004" s="437"/>
      <c r="H2004" s="457"/>
      <c r="I2004" s="398"/>
      <c r="J2004" s="437"/>
      <c r="K2004" s="437"/>
    </row>
    <row r="2005" spans="1:11" s="389" customFormat="1" x14ac:dyDescent="0.3">
      <c r="A2005" s="492"/>
      <c r="B2005" s="437"/>
      <c r="H2005" s="457"/>
      <c r="I2005" s="398"/>
      <c r="J2005" s="437"/>
      <c r="K2005" s="437"/>
    </row>
    <row r="2006" spans="1:11" s="389" customFormat="1" x14ac:dyDescent="0.3">
      <c r="A2006" s="492"/>
      <c r="B2006" s="437"/>
      <c r="H2006" s="457"/>
      <c r="I2006" s="398"/>
      <c r="J2006" s="437"/>
      <c r="K2006" s="437"/>
    </row>
    <row r="2007" spans="1:11" s="389" customFormat="1" x14ac:dyDescent="0.3">
      <c r="A2007" s="492"/>
      <c r="B2007" s="437"/>
      <c r="H2007" s="457"/>
      <c r="I2007" s="398"/>
      <c r="J2007" s="437"/>
      <c r="K2007" s="437"/>
    </row>
    <row r="2008" spans="1:11" s="389" customFormat="1" x14ac:dyDescent="0.3">
      <c r="A2008" s="492"/>
      <c r="B2008" s="437"/>
      <c r="H2008" s="457"/>
      <c r="I2008" s="398"/>
      <c r="J2008" s="437"/>
      <c r="K2008" s="437"/>
    </row>
    <row r="2009" spans="1:11" s="389" customFormat="1" x14ac:dyDescent="0.3">
      <c r="A2009" s="492"/>
      <c r="B2009" s="437"/>
      <c r="H2009" s="457"/>
      <c r="I2009" s="398"/>
      <c r="J2009" s="437"/>
      <c r="K2009" s="437"/>
    </row>
    <row r="2010" spans="1:11" s="389" customFormat="1" x14ac:dyDescent="0.3">
      <c r="A2010" s="492"/>
      <c r="B2010" s="437"/>
      <c r="H2010" s="457"/>
      <c r="I2010" s="398"/>
      <c r="J2010" s="437"/>
      <c r="K2010" s="437"/>
    </row>
    <row r="2011" spans="1:11" s="389" customFormat="1" x14ac:dyDescent="0.3">
      <c r="A2011" s="492"/>
      <c r="B2011" s="437"/>
      <c r="H2011" s="457"/>
      <c r="I2011" s="398"/>
      <c r="J2011" s="437"/>
      <c r="K2011" s="437"/>
    </row>
    <row r="2012" spans="1:11" s="389" customFormat="1" x14ac:dyDescent="0.3">
      <c r="A2012" s="492"/>
      <c r="B2012" s="437"/>
      <c r="H2012" s="457"/>
      <c r="I2012" s="398"/>
      <c r="J2012" s="437"/>
      <c r="K2012" s="437"/>
    </row>
    <row r="2013" spans="1:11" s="389" customFormat="1" x14ac:dyDescent="0.3">
      <c r="A2013" s="492"/>
      <c r="B2013" s="437"/>
      <c r="H2013" s="457"/>
      <c r="I2013" s="398"/>
      <c r="J2013" s="437"/>
      <c r="K2013" s="437"/>
    </row>
    <row r="2014" spans="1:11" s="389" customFormat="1" x14ac:dyDescent="0.3">
      <c r="A2014" s="492"/>
      <c r="B2014" s="437"/>
      <c r="H2014" s="457"/>
      <c r="I2014" s="398"/>
      <c r="J2014" s="437"/>
      <c r="K2014" s="437"/>
    </row>
    <row r="2015" spans="1:11" s="389" customFormat="1" x14ac:dyDescent="0.3">
      <c r="A2015" s="492"/>
      <c r="B2015" s="437"/>
      <c r="H2015" s="457"/>
      <c r="I2015" s="398"/>
      <c r="J2015" s="437"/>
      <c r="K2015" s="437"/>
    </row>
    <row r="2016" spans="1:11" s="389" customFormat="1" x14ac:dyDescent="0.3">
      <c r="A2016" s="492"/>
      <c r="B2016" s="437"/>
      <c r="H2016" s="457"/>
      <c r="I2016" s="398"/>
      <c r="J2016" s="437"/>
      <c r="K2016" s="437"/>
    </row>
    <row r="2017" spans="1:11" s="389" customFormat="1" x14ac:dyDescent="0.3">
      <c r="A2017" s="492"/>
      <c r="B2017" s="437"/>
      <c r="H2017" s="457"/>
      <c r="I2017" s="398"/>
      <c r="J2017" s="437"/>
      <c r="K2017" s="437"/>
    </row>
    <row r="2018" spans="1:11" s="389" customFormat="1" x14ac:dyDescent="0.3">
      <c r="A2018" s="492"/>
      <c r="B2018" s="437"/>
      <c r="H2018" s="457"/>
      <c r="I2018" s="398"/>
      <c r="J2018" s="437"/>
      <c r="K2018" s="437"/>
    </row>
    <row r="2019" spans="1:11" s="389" customFormat="1" x14ac:dyDescent="0.3">
      <c r="A2019" s="492"/>
      <c r="B2019" s="437"/>
      <c r="H2019" s="457"/>
      <c r="I2019" s="398"/>
      <c r="J2019" s="437"/>
      <c r="K2019" s="437"/>
    </row>
    <row r="2020" spans="1:11" s="389" customFormat="1" x14ac:dyDescent="0.3">
      <c r="A2020" s="492"/>
      <c r="B2020" s="437"/>
      <c r="H2020" s="457"/>
      <c r="I2020" s="398"/>
      <c r="J2020" s="437"/>
      <c r="K2020" s="437"/>
    </row>
    <row r="2021" spans="1:11" s="389" customFormat="1" x14ac:dyDescent="0.3">
      <c r="A2021" s="492"/>
      <c r="B2021" s="437"/>
      <c r="H2021" s="457"/>
      <c r="I2021" s="398"/>
      <c r="J2021" s="437"/>
      <c r="K2021" s="437"/>
    </row>
    <row r="2022" spans="1:11" s="389" customFormat="1" x14ac:dyDescent="0.3">
      <c r="A2022" s="492"/>
      <c r="B2022" s="437"/>
      <c r="H2022" s="457"/>
      <c r="I2022" s="398"/>
      <c r="J2022" s="437"/>
      <c r="K2022" s="437"/>
    </row>
    <row r="2023" spans="1:11" s="389" customFormat="1" x14ac:dyDescent="0.3">
      <c r="A2023" s="492"/>
      <c r="B2023" s="437"/>
      <c r="H2023" s="457"/>
      <c r="I2023" s="398"/>
      <c r="J2023" s="437"/>
      <c r="K2023" s="437"/>
    </row>
    <row r="2024" spans="1:11" s="389" customFormat="1" x14ac:dyDescent="0.3">
      <c r="A2024" s="492"/>
      <c r="B2024" s="437"/>
      <c r="H2024" s="457"/>
      <c r="I2024" s="398"/>
      <c r="J2024" s="437"/>
      <c r="K2024" s="437"/>
    </row>
    <row r="2025" spans="1:11" s="389" customFormat="1" x14ac:dyDescent="0.3">
      <c r="A2025" s="492"/>
      <c r="B2025" s="437"/>
      <c r="H2025" s="457"/>
      <c r="I2025" s="398"/>
      <c r="J2025" s="437"/>
      <c r="K2025" s="437"/>
    </row>
    <row r="2026" spans="1:11" s="389" customFormat="1" x14ac:dyDescent="0.3">
      <c r="A2026" s="492"/>
      <c r="B2026" s="437"/>
      <c r="H2026" s="457"/>
      <c r="I2026" s="398"/>
      <c r="J2026" s="437"/>
      <c r="K2026" s="437"/>
    </row>
    <row r="2027" spans="1:11" s="389" customFormat="1" x14ac:dyDescent="0.3">
      <c r="A2027" s="492"/>
      <c r="B2027" s="437"/>
      <c r="H2027" s="457"/>
      <c r="I2027" s="398"/>
      <c r="J2027" s="437"/>
      <c r="K2027" s="437"/>
    </row>
    <row r="2028" spans="1:11" s="389" customFormat="1" x14ac:dyDescent="0.3">
      <c r="A2028" s="492"/>
      <c r="B2028" s="437"/>
      <c r="H2028" s="457"/>
      <c r="I2028" s="398"/>
      <c r="J2028" s="437"/>
      <c r="K2028" s="437"/>
    </row>
    <row r="2029" spans="1:11" s="389" customFormat="1" x14ac:dyDescent="0.3">
      <c r="A2029" s="492"/>
      <c r="B2029" s="437"/>
      <c r="H2029" s="457"/>
      <c r="I2029" s="398"/>
      <c r="J2029" s="437"/>
      <c r="K2029" s="437"/>
    </row>
    <row r="2030" spans="1:11" s="389" customFormat="1" x14ac:dyDescent="0.3">
      <c r="A2030" s="492"/>
      <c r="B2030" s="437"/>
      <c r="H2030" s="457"/>
      <c r="I2030" s="398"/>
      <c r="J2030" s="437"/>
      <c r="K2030" s="437"/>
    </row>
    <row r="2031" spans="1:11" s="389" customFormat="1" x14ac:dyDescent="0.3">
      <c r="A2031" s="492"/>
      <c r="B2031" s="437"/>
      <c r="H2031" s="457"/>
      <c r="I2031" s="398"/>
      <c r="J2031" s="437"/>
      <c r="K2031" s="437"/>
    </row>
    <row r="2032" spans="1:11" s="389" customFormat="1" x14ac:dyDescent="0.3">
      <c r="A2032" s="492"/>
      <c r="B2032" s="437"/>
      <c r="H2032" s="457"/>
      <c r="I2032" s="398"/>
      <c r="J2032" s="437"/>
      <c r="K2032" s="437"/>
    </row>
    <row r="2033" spans="1:11" s="389" customFormat="1" x14ac:dyDescent="0.3">
      <c r="A2033" s="492"/>
      <c r="B2033" s="437"/>
      <c r="H2033" s="457"/>
      <c r="I2033" s="398"/>
      <c r="J2033" s="437"/>
      <c r="K2033" s="437"/>
    </row>
    <row r="2034" spans="1:11" s="389" customFormat="1" x14ac:dyDescent="0.3">
      <c r="A2034" s="492"/>
      <c r="B2034" s="437"/>
      <c r="H2034" s="457"/>
      <c r="I2034" s="398"/>
      <c r="J2034" s="437"/>
      <c r="K2034" s="437"/>
    </row>
    <row r="2035" spans="1:11" s="389" customFormat="1" x14ac:dyDescent="0.3">
      <c r="A2035" s="492"/>
      <c r="B2035" s="437"/>
      <c r="H2035" s="457"/>
      <c r="I2035" s="398"/>
      <c r="J2035" s="437"/>
      <c r="K2035" s="437"/>
    </row>
    <row r="2036" spans="1:11" s="389" customFormat="1" x14ac:dyDescent="0.3">
      <c r="A2036" s="492"/>
      <c r="B2036" s="437"/>
      <c r="H2036" s="457"/>
      <c r="I2036" s="398"/>
      <c r="J2036" s="437"/>
      <c r="K2036" s="437"/>
    </row>
    <row r="2037" spans="1:11" s="389" customFormat="1" x14ac:dyDescent="0.3">
      <c r="A2037" s="492"/>
      <c r="B2037" s="437"/>
      <c r="H2037" s="457"/>
      <c r="I2037" s="398"/>
      <c r="J2037" s="437"/>
      <c r="K2037" s="437"/>
    </row>
    <row r="2038" spans="1:11" s="389" customFormat="1" x14ac:dyDescent="0.3">
      <c r="A2038" s="492"/>
      <c r="B2038" s="437"/>
      <c r="H2038" s="457"/>
      <c r="I2038" s="398"/>
      <c r="J2038" s="437"/>
      <c r="K2038" s="437"/>
    </row>
    <row r="2039" spans="1:11" s="389" customFormat="1" x14ac:dyDescent="0.3">
      <c r="A2039" s="492"/>
      <c r="B2039" s="437"/>
      <c r="H2039" s="457"/>
      <c r="I2039" s="398"/>
      <c r="J2039" s="437"/>
      <c r="K2039" s="437"/>
    </row>
    <row r="2040" spans="1:11" s="389" customFormat="1" x14ac:dyDescent="0.3">
      <c r="A2040" s="492"/>
      <c r="B2040" s="437"/>
      <c r="H2040" s="457"/>
      <c r="I2040" s="398"/>
      <c r="J2040" s="437"/>
      <c r="K2040" s="437"/>
    </row>
    <row r="2041" spans="1:11" s="389" customFormat="1" x14ac:dyDescent="0.3">
      <c r="A2041" s="492"/>
      <c r="B2041" s="437"/>
      <c r="H2041" s="457"/>
      <c r="I2041" s="398"/>
      <c r="J2041" s="437"/>
      <c r="K2041" s="437"/>
    </row>
    <row r="2042" spans="1:11" s="389" customFormat="1" x14ac:dyDescent="0.3">
      <c r="A2042" s="492"/>
      <c r="B2042" s="437"/>
      <c r="H2042" s="457"/>
      <c r="I2042" s="398"/>
      <c r="J2042" s="437"/>
      <c r="K2042" s="437"/>
    </row>
    <row r="2043" spans="1:11" s="389" customFormat="1" x14ac:dyDescent="0.3">
      <c r="A2043" s="492"/>
      <c r="B2043" s="437"/>
      <c r="H2043" s="457"/>
      <c r="I2043" s="398"/>
      <c r="J2043" s="437"/>
      <c r="K2043" s="437"/>
    </row>
    <row r="2044" spans="1:11" s="389" customFormat="1" x14ac:dyDescent="0.3">
      <c r="A2044" s="492"/>
      <c r="B2044" s="437"/>
      <c r="H2044" s="457"/>
      <c r="I2044" s="398"/>
      <c r="J2044" s="437"/>
      <c r="K2044" s="437"/>
    </row>
    <row r="2045" spans="1:11" s="389" customFormat="1" x14ac:dyDescent="0.3">
      <c r="A2045" s="492"/>
      <c r="B2045" s="437"/>
      <c r="H2045" s="457"/>
      <c r="I2045" s="398"/>
      <c r="J2045" s="437"/>
      <c r="K2045" s="437"/>
    </row>
    <row r="2046" spans="1:11" s="389" customFormat="1" x14ac:dyDescent="0.3">
      <c r="A2046" s="492"/>
      <c r="B2046" s="437"/>
      <c r="H2046" s="457"/>
      <c r="I2046" s="398"/>
      <c r="J2046" s="437"/>
      <c r="K2046" s="437"/>
    </row>
    <row r="2047" spans="1:11" s="389" customFormat="1" x14ac:dyDescent="0.3">
      <c r="A2047" s="492"/>
      <c r="B2047" s="437"/>
      <c r="H2047" s="457"/>
      <c r="I2047" s="398"/>
      <c r="J2047" s="437"/>
      <c r="K2047" s="437"/>
    </row>
    <row r="2048" spans="1:11" s="389" customFormat="1" x14ac:dyDescent="0.3">
      <c r="A2048" s="492"/>
      <c r="B2048" s="437"/>
      <c r="H2048" s="457"/>
      <c r="I2048" s="398"/>
      <c r="J2048" s="437"/>
      <c r="K2048" s="437"/>
    </row>
    <row r="2049" spans="1:11" s="389" customFormat="1" x14ac:dyDescent="0.3">
      <c r="A2049" s="492"/>
      <c r="B2049" s="437"/>
      <c r="H2049" s="457"/>
      <c r="I2049" s="398"/>
      <c r="J2049" s="437"/>
      <c r="K2049" s="437"/>
    </row>
    <row r="2050" spans="1:11" s="389" customFormat="1" x14ac:dyDescent="0.3">
      <c r="A2050" s="492"/>
      <c r="B2050" s="437"/>
      <c r="H2050" s="457"/>
      <c r="I2050" s="398"/>
      <c r="J2050" s="437"/>
      <c r="K2050" s="437"/>
    </row>
    <row r="2051" spans="1:11" s="389" customFormat="1" x14ac:dyDescent="0.3">
      <c r="A2051" s="492"/>
      <c r="B2051" s="437"/>
      <c r="H2051" s="457"/>
      <c r="I2051" s="398"/>
      <c r="J2051" s="437"/>
      <c r="K2051" s="437"/>
    </row>
    <row r="2052" spans="1:11" s="389" customFormat="1" x14ac:dyDescent="0.3">
      <c r="A2052" s="492"/>
      <c r="B2052" s="437"/>
      <c r="H2052" s="457"/>
      <c r="I2052" s="398"/>
      <c r="J2052" s="437"/>
      <c r="K2052" s="437"/>
    </row>
    <row r="2053" spans="1:11" s="389" customFormat="1" x14ac:dyDescent="0.3">
      <c r="A2053" s="492"/>
      <c r="B2053" s="437"/>
      <c r="H2053" s="457"/>
      <c r="I2053" s="398"/>
      <c r="J2053" s="437"/>
      <c r="K2053" s="437"/>
    </row>
    <row r="2054" spans="1:11" s="389" customFormat="1" x14ac:dyDescent="0.3">
      <c r="A2054" s="492"/>
      <c r="B2054" s="437"/>
      <c r="H2054" s="457"/>
      <c r="I2054" s="398"/>
      <c r="J2054" s="437"/>
      <c r="K2054" s="437"/>
    </row>
    <row r="2055" spans="1:11" s="389" customFormat="1" x14ac:dyDescent="0.3">
      <c r="A2055" s="492"/>
      <c r="B2055" s="437"/>
      <c r="H2055" s="457"/>
      <c r="I2055" s="398"/>
      <c r="J2055" s="437"/>
      <c r="K2055" s="437"/>
    </row>
    <row r="2056" spans="1:11" s="389" customFormat="1" x14ac:dyDescent="0.3">
      <c r="A2056" s="492"/>
      <c r="B2056" s="437"/>
      <c r="H2056" s="457"/>
      <c r="I2056" s="398"/>
      <c r="J2056" s="437"/>
      <c r="K2056" s="437"/>
    </row>
    <row r="2057" spans="1:11" s="389" customFormat="1" x14ac:dyDescent="0.3">
      <c r="A2057" s="492"/>
      <c r="B2057" s="437"/>
      <c r="H2057" s="457"/>
      <c r="I2057" s="398"/>
      <c r="J2057" s="437"/>
      <c r="K2057" s="437"/>
    </row>
    <row r="2058" spans="1:11" s="389" customFormat="1" x14ac:dyDescent="0.3">
      <c r="A2058" s="492"/>
      <c r="B2058" s="437"/>
      <c r="H2058" s="457"/>
      <c r="I2058" s="398"/>
      <c r="J2058" s="437"/>
      <c r="K2058" s="437"/>
    </row>
    <row r="2059" spans="1:11" s="389" customFormat="1" x14ac:dyDescent="0.3">
      <c r="A2059" s="492"/>
      <c r="B2059" s="437"/>
      <c r="H2059" s="457"/>
      <c r="I2059" s="398"/>
      <c r="J2059" s="437"/>
      <c r="K2059" s="437"/>
    </row>
    <row r="2060" spans="1:11" s="389" customFormat="1" x14ac:dyDescent="0.3">
      <c r="A2060" s="492"/>
      <c r="B2060" s="437"/>
      <c r="H2060" s="457"/>
      <c r="I2060" s="398"/>
      <c r="J2060" s="437"/>
      <c r="K2060" s="437"/>
    </row>
    <row r="2061" spans="1:11" s="389" customFormat="1" x14ac:dyDescent="0.3">
      <c r="A2061" s="492"/>
      <c r="B2061" s="437"/>
      <c r="H2061" s="457"/>
      <c r="I2061" s="398"/>
      <c r="J2061" s="437"/>
      <c r="K2061" s="437"/>
    </row>
    <row r="2062" spans="1:11" s="389" customFormat="1" x14ac:dyDescent="0.3">
      <c r="A2062" s="492"/>
      <c r="B2062" s="437"/>
      <c r="H2062" s="457"/>
      <c r="I2062" s="398"/>
      <c r="J2062" s="437"/>
      <c r="K2062" s="437"/>
    </row>
    <row r="2063" spans="1:11" s="389" customFormat="1" x14ac:dyDescent="0.3">
      <c r="A2063" s="492"/>
      <c r="B2063" s="437"/>
      <c r="H2063" s="457"/>
      <c r="I2063" s="398"/>
      <c r="J2063" s="437"/>
      <c r="K2063" s="437"/>
    </row>
    <row r="2064" spans="1:11" s="389" customFormat="1" x14ac:dyDescent="0.3">
      <c r="A2064" s="492"/>
      <c r="B2064" s="437"/>
      <c r="H2064" s="457"/>
      <c r="I2064" s="398"/>
      <c r="J2064" s="437"/>
      <c r="K2064" s="437"/>
    </row>
    <row r="2065" spans="1:11" s="389" customFormat="1" x14ac:dyDescent="0.3">
      <c r="A2065" s="492"/>
      <c r="B2065" s="437"/>
      <c r="H2065" s="457"/>
      <c r="I2065" s="398"/>
      <c r="J2065" s="437"/>
      <c r="K2065" s="437"/>
    </row>
    <row r="2066" spans="1:11" s="389" customFormat="1" x14ac:dyDescent="0.3">
      <c r="A2066" s="492"/>
      <c r="B2066" s="437"/>
      <c r="H2066" s="457"/>
      <c r="I2066" s="398"/>
      <c r="J2066" s="437"/>
      <c r="K2066" s="437"/>
    </row>
    <row r="2067" spans="1:11" s="389" customFormat="1" x14ac:dyDescent="0.3">
      <c r="A2067" s="492"/>
      <c r="B2067" s="437"/>
      <c r="H2067" s="457"/>
      <c r="I2067" s="398"/>
      <c r="J2067" s="437"/>
      <c r="K2067" s="437"/>
    </row>
    <row r="2068" spans="1:11" s="389" customFormat="1" x14ac:dyDescent="0.3">
      <c r="A2068" s="492"/>
      <c r="B2068" s="437"/>
      <c r="H2068" s="457"/>
      <c r="I2068" s="398"/>
      <c r="J2068" s="437"/>
      <c r="K2068" s="437"/>
    </row>
    <row r="2069" spans="1:11" s="389" customFormat="1" x14ac:dyDescent="0.3">
      <c r="A2069" s="492"/>
      <c r="B2069" s="437"/>
      <c r="H2069" s="457"/>
      <c r="I2069" s="398"/>
      <c r="J2069" s="437"/>
      <c r="K2069" s="437"/>
    </row>
    <row r="2070" spans="1:11" s="389" customFormat="1" x14ac:dyDescent="0.3">
      <c r="A2070" s="492"/>
      <c r="B2070" s="437"/>
      <c r="H2070" s="457"/>
      <c r="I2070" s="398"/>
      <c r="J2070" s="437"/>
      <c r="K2070" s="437"/>
    </row>
    <row r="2071" spans="1:11" s="389" customFormat="1" x14ac:dyDescent="0.3">
      <c r="A2071" s="492"/>
      <c r="B2071" s="437"/>
      <c r="H2071" s="457"/>
      <c r="I2071" s="398"/>
      <c r="J2071" s="437"/>
      <c r="K2071" s="437"/>
    </row>
    <row r="2072" spans="1:11" s="389" customFormat="1" x14ac:dyDescent="0.3">
      <c r="A2072" s="492"/>
      <c r="B2072" s="437"/>
      <c r="H2072" s="457"/>
      <c r="I2072" s="398"/>
      <c r="J2072" s="437"/>
      <c r="K2072" s="437"/>
    </row>
    <row r="2073" spans="1:11" s="389" customFormat="1" x14ac:dyDescent="0.3">
      <c r="A2073" s="492"/>
      <c r="B2073" s="437"/>
      <c r="H2073" s="457"/>
      <c r="I2073" s="398"/>
      <c r="J2073" s="437"/>
      <c r="K2073" s="437"/>
    </row>
    <row r="2074" spans="1:11" s="389" customFormat="1" x14ac:dyDescent="0.3">
      <c r="A2074" s="492"/>
      <c r="B2074" s="437"/>
      <c r="H2074" s="457"/>
      <c r="I2074" s="398"/>
      <c r="J2074" s="437"/>
      <c r="K2074" s="437"/>
    </row>
    <row r="2075" spans="1:11" s="389" customFormat="1" x14ac:dyDescent="0.3">
      <c r="A2075" s="492"/>
      <c r="B2075" s="437"/>
      <c r="H2075" s="457"/>
      <c r="I2075" s="398"/>
      <c r="J2075" s="437"/>
      <c r="K2075" s="437"/>
    </row>
    <row r="2076" spans="1:11" s="389" customFormat="1" x14ac:dyDescent="0.3">
      <c r="A2076" s="492"/>
      <c r="B2076" s="437"/>
      <c r="H2076" s="457"/>
      <c r="I2076" s="398"/>
      <c r="J2076" s="437"/>
      <c r="K2076" s="437"/>
    </row>
    <row r="2077" spans="1:11" s="389" customFormat="1" x14ac:dyDescent="0.3">
      <c r="A2077" s="492"/>
      <c r="B2077" s="437"/>
      <c r="H2077" s="457"/>
      <c r="I2077" s="398"/>
      <c r="J2077" s="437"/>
      <c r="K2077" s="437"/>
    </row>
    <row r="2078" spans="1:11" s="389" customFormat="1" x14ac:dyDescent="0.3">
      <c r="A2078" s="492"/>
      <c r="B2078" s="437"/>
      <c r="H2078" s="457"/>
      <c r="I2078" s="398"/>
      <c r="J2078" s="437"/>
      <c r="K2078" s="437"/>
    </row>
    <row r="2079" spans="1:11" s="389" customFormat="1" x14ac:dyDescent="0.3">
      <c r="A2079" s="492"/>
      <c r="B2079" s="437"/>
      <c r="H2079" s="457"/>
      <c r="I2079" s="398"/>
      <c r="J2079" s="437"/>
      <c r="K2079" s="437"/>
    </row>
    <row r="2080" spans="1:11" s="389" customFormat="1" x14ac:dyDescent="0.3">
      <c r="A2080" s="492"/>
      <c r="B2080" s="437"/>
      <c r="H2080" s="457"/>
      <c r="I2080" s="398"/>
      <c r="J2080" s="437"/>
      <c r="K2080" s="437"/>
    </row>
    <row r="2081" spans="1:11" s="389" customFormat="1" x14ac:dyDescent="0.3">
      <c r="A2081" s="492"/>
      <c r="B2081" s="437"/>
      <c r="H2081" s="457"/>
      <c r="I2081" s="398"/>
      <c r="J2081" s="437"/>
      <c r="K2081" s="437"/>
    </row>
    <row r="2082" spans="1:11" s="389" customFormat="1" x14ac:dyDescent="0.3">
      <c r="A2082" s="492"/>
      <c r="B2082" s="437"/>
      <c r="H2082" s="457"/>
      <c r="I2082" s="398"/>
      <c r="J2082" s="437"/>
      <c r="K2082" s="437"/>
    </row>
    <row r="2083" spans="1:11" s="389" customFormat="1" x14ac:dyDescent="0.3">
      <c r="A2083" s="492"/>
      <c r="B2083" s="437"/>
      <c r="H2083" s="457"/>
      <c r="I2083" s="398"/>
      <c r="J2083" s="437"/>
      <c r="K2083" s="437"/>
    </row>
    <row r="2084" spans="1:11" s="389" customFormat="1" x14ac:dyDescent="0.3">
      <c r="A2084" s="492"/>
      <c r="B2084" s="437"/>
      <c r="H2084" s="457"/>
      <c r="I2084" s="398"/>
      <c r="J2084" s="437"/>
      <c r="K2084" s="437"/>
    </row>
    <row r="2085" spans="1:11" s="389" customFormat="1" x14ac:dyDescent="0.3">
      <c r="A2085" s="492"/>
      <c r="B2085" s="437"/>
      <c r="H2085" s="457"/>
      <c r="I2085" s="398"/>
      <c r="J2085" s="437"/>
      <c r="K2085" s="437"/>
    </row>
    <row r="2086" spans="1:11" s="389" customFormat="1" x14ac:dyDescent="0.3">
      <c r="A2086" s="492"/>
      <c r="B2086" s="437"/>
      <c r="H2086" s="457"/>
      <c r="I2086" s="398"/>
      <c r="J2086" s="437"/>
      <c r="K2086" s="437"/>
    </row>
    <row r="2087" spans="1:11" s="389" customFormat="1" x14ac:dyDescent="0.3">
      <c r="A2087" s="492"/>
      <c r="B2087" s="437"/>
      <c r="H2087" s="457"/>
      <c r="I2087" s="398"/>
      <c r="J2087" s="437"/>
      <c r="K2087" s="437"/>
    </row>
    <row r="2088" spans="1:11" s="389" customFormat="1" x14ac:dyDescent="0.3">
      <c r="A2088" s="492"/>
      <c r="B2088" s="437"/>
      <c r="H2088" s="457"/>
      <c r="I2088" s="398"/>
      <c r="J2088" s="437"/>
      <c r="K2088" s="437"/>
    </row>
    <row r="2089" spans="1:11" s="389" customFormat="1" x14ac:dyDescent="0.3">
      <c r="A2089" s="492"/>
      <c r="B2089" s="437"/>
      <c r="H2089" s="457"/>
      <c r="I2089" s="398"/>
      <c r="J2089" s="437"/>
      <c r="K2089" s="437"/>
    </row>
    <row r="2090" spans="1:11" s="389" customFormat="1" x14ac:dyDescent="0.3">
      <c r="A2090" s="492"/>
      <c r="B2090" s="437"/>
      <c r="H2090" s="457"/>
      <c r="I2090" s="398"/>
      <c r="J2090" s="437"/>
      <c r="K2090" s="437"/>
    </row>
    <row r="2091" spans="1:11" s="389" customFormat="1" x14ac:dyDescent="0.3">
      <c r="A2091" s="492"/>
      <c r="B2091" s="437"/>
      <c r="H2091" s="457"/>
      <c r="I2091" s="398"/>
      <c r="J2091" s="437"/>
      <c r="K2091" s="437"/>
    </row>
    <row r="2092" spans="1:11" s="389" customFormat="1" x14ac:dyDescent="0.3">
      <c r="A2092" s="492"/>
      <c r="B2092" s="437"/>
      <c r="H2092" s="457"/>
      <c r="I2092" s="398"/>
      <c r="J2092" s="437"/>
      <c r="K2092" s="437"/>
    </row>
    <row r="2093" spans="1:11" s="389" customFormat="1" x14ac:dyDescent="0.3">
      <c r="A2093" s="492"/>
      <c r="B2093" s="437"/>
      <c r="H2093" s="457"/>
      <c r="I2093" s="398"/>
      <c r="J2093" s="437"/>
      <c r="K2093" s="437"/>
    </row>
    <row r="2094" spans="1:11" s="389" customFormat="1" x14ac:dyDescent="0.3">
      <c r="A2094" s="492"/>
      <c r="B2094" s="437"/>
      <c r="H2094" s="457"/>
      <c r="I2094" s="398"/>
      <c r="J2094" s="437"/>
      <c r="K2094" s="437"/>
    </row>
    <row r="2095" spans="1:11" s="389" customFormat="1" x14ac:dyDescent="0.3">
      <c r="A2095" s="492"/>
      <c r="B2095" s="437"/>
      <c r="H2095" s="457"/>
      <c r="I2095" s="398"/>
      <c r="J2095" s="437"/>
      <c r="K2095" s="437"/>
    </row>
    <row r="2096" spans="1:11" s="389" customFormat="1" x14ac:dyDescent="0.3">
      <c r="A2096" s="492"/>
      <c r="B2096" s="437"/>
      <c r="H2096" s="457"/>
      <c r="I2096" s="398"/>
      <c r="J2096" s="437"/>
      <c r="K2096" s="437"/>
    </row>
    <row r="2097" spans="1:11" s="389" customFormat="1" x14ac:dyDescent="0.3">
      <c r="A2097" s="492"/>
      <c r="B2097" s="437"/>
      <c r="H2097" s="457"/>
      <c r="I2097" s="398"/>
      <c r="J2097" s="437"/>
      <c r="K2097" s="437"/>
    </row>
    <row r="2098" spans="1:11" s="389" customFormat="1" x14ac:dyDescent="0.3">
      <c r="A2098" s="492"/>
      <c r="B2098" s="437"/>
      <c r="H2098" s="457"/>
      <c r="I2098" s="398"/>
      <c r="J2098" s="437"/>
      <c r="K2098" s="437"/>
    </row>
    <row r="2099" spans="1:11" s="389" customFormat="1" x14ac:dyDescent="0.3">
      <c r="A2099" s="492"/>
      <c r="B2099" s="437"/>
      <c r="H2099" s="457"/>
      <c r="I2099" s="398"/>
      <c r="J2099" s="437"/>
      <c r="K2099" s="437"/>
    </row>
    <row r="2100" spans="1:11" s="389" customFormat="1" x14ac:dyDescent="0.3">
      <c r="A2100" s="492"/>
      <c r="B2100" s="437"/>
      <c r="H2100" s="457"/>
      <c r="I2100" s="398"/>
      <c r="J2100" s="437"/>
      <c r="K2100" s="437"/>
    </row>
    <row r="2101" spans="1:11" s="389" customFormat="1" x14ac:dyDescent="0.3">
      <c r="A2101" s="492"/>
      <c r="B2101" s="437"/>
      <c r="H2101" s="457"/>
      <c r="I2101" s="398"/>
      <c r="J2101" s="437"/>
      <c r="K2101" s="437"/>
    </row>
    <row r="2102" spans="1:11" s="389" customFormat="1" x14ac:dyDescent="0.3">
      <c r="A2102" s="492"/>
      <c r="B2102" s="437"/>
      <c r="H2102" s="457"/>
      <c r="I2102" s="398"/>
      <c r="J2102" s="437"/>
      <c r="K2102" s="437"/>
    </row>
    <row r="2103" spans="1:11" s="389" customFormat="1" x14ac:dyDescent="0.3">
      <c r="A2103" s="492"/>
      <c r="B2103" s="437"/>
      <c r="H2103" s="457"/>
      <c r="I2103" s="398"/>
      <c r="J2103" s="437"/>
      <c r="K2103" s="437"/>
    </row>
    <row r="2104" spans="1:11" s="389" customFormat="1" x14ac:dyDescent="0.3">
      <c r="A2104" s="492"/>
      <c r="B2104" s="437"/>
      <c r="H2104" s="457"/>
      <c r="I2104" s="398"/>
      <c r="J2104" s="437"/>
      <c r="K2104" s="437"/>
    </row>
    <row r="2105" spans="1:11" s="389" customFormat="1" x14ac:dyDescent="0.3">
      <c r="A2105" s="492"/>
      <c r="B2105" s="437"/>
      <c r="H2105" s="457"/>
      <c r="I2105" s="398"/>
      <c r="J2105" s="437"/>
      <c r="K2105" s="437"/>
    </row>
    <row r="2106" spans="1:11" s="389" customFormat="1" x14ac:dyDescent="0.3">
      <c r="A2106" s="492"/>
      <c r="B2106" s="437"/>
      <c r="H2106" s="457"/>
      <c r="I2106" s="398"/>
      <c r="J2106" s="437"/>
      <c r="K2106" s="437"/>
    </row>
    <row r="2107" spans="1:11" s="389" customFormat="1" x14ac:dyDescent="0.3">
      <c r="A2107" s="492"/>
      <c r="B2107" s="437"/>
      <c r="H2107" s="457"/>
      <c r="I2107" s="398"/>
      <c r="J2107" s="437"/>
      <c r="K2107" s="437"/>
    </row>
    <row r="2108" spans="1:11" s="389" customFormat="1" x14ac:dyDescent="0.3">
      <c r="A2108" s="492"/>
      <c r="B2108" s="437"/>
      <c r="H2108" s="457"/>
      <c r="I2108" s="398"/>
      <c r="J2108" s="437"/>
      <c r="K2108" s="437"/>
    </row>
    <row r="2109" spans="1:11" s="389" customFormat="1" x14ac:dyDescent="0.3">
      <c r="A2109" s="492"/>
      <c r="B2109" s="437"/>
      <c r="H2109" s="457"/>
      <c r="I2109" s="398"/>
      <c r="J2109" s="437"/>
      <c r="K2109" s="437"/>
    </row>
    <row r="2110" spans="1:11" s="389" customFormat="1" x14ac:dyDescent="0.3">
      <c r="A2110" s="492"/>
      <c r="B2110" s="437"/>
      <c r="H2110" s="457"/>
      <c r="I2110" s="398"/>
      <c r="J2110" s="437"/>
      <c r="K2110" s="437"/>
    </row>
    <row r="2111" spans="1:11" s="389" customFormat="1" x14ac:dyDescent="0.3">
      <c r="A2111" s="492"/>
      <c r="B2111" s="437"/>
      <c r="H2111" s="457"/>
      <c r="I2111" s="398"/>
      <c r="J2111" s="437"/>
      <c r="K2111" s="437"/>
    </row>
    <row r="2112" spans="1:11" s="389" customFormat="1" x14ac:dyDescent="0.3">
      <c r="A2112" s="492"/>
      <c r="B2112" s="437"/>
      <c r="H2112" s="457"/>
      <c r="I2112" s="398"/>
      <c r="J2112" s="437"/>
      <c r="K2112" s="437"/>
    </row>
    <row r="2113" spans="1:11" s="389" customFormat="1" x14ac:dyDescent="0.3">
      <c r="A2113" s="492"/>
      <c r="B2113" s="437"/>
      <c r="H2113" s="457"/>
      <c r="I2113" s="398"/>
      <c r="J2113" s="437"/>
      <c r="K2113" s="437"/>
    </row>
    <row r="2114" spans="1:11" s="389" customFormat="1" x14ac:dyDescent="0.3">
      <c r="A2114" s="492"/>
      <c r="B2114" s="437"/>
      <c r="H2114" s="457"/>
      <c r="I2114" s="398"/>
      <c r="J2114" s="437"/>
      <c r="K2114" s="437"/>
    </row>
    <row r="2115" spans="1:11" s="389" customFormat="1" x14ac:dyDescent="0.3">
      <c r="A2115" s="492"/>
      <c r="B2115" s="437"/>
      <c r="H2115" s="457"/>
      <c r="I2115" s="398"/>
      <c r="J2115" s="437"/>
      <c r="K2115" s="437"/>
    </row>
    <row r="2116" spans="1:11" s="389" customFormat="1" x14ac:dyDescent="0.3">
      <c r="A2116" s="492"/>
      <c r="B2116" s="437"/>
      <c r="H2116" s="457"/>
      <c r="I2116" s="398"/>
      <c r="J2116" s="437"/>
      <c r="K2116" s="437"/>
    </row>
    <row r="2117" spans="1:11" s="389" customFormat="1" x14ac:dyDescent="0.3">
      <c r="A2117" s="492"/>
      <c r="B2117" s="437"/>
      <c r="H2117" s="457"/>
      <c r="I2117" s="398"/>
      <c r="J2117" s="437"/>
      <c r="K2117" s="437"/>
    </row>
    <row r="2118" spans="1:11" s="389" customFormat="1" x14ac:dyDescent="0.3">
      <c r="A2118" s="492"/>
      <c r="B2118" s="437"/>
      <c r="H2118" s="457"/>
      <c r="I2118" s="398"/>
      <c r="J2118" s="437"/>
      <c r="K2118" s="437"/>
    </row>
    <row r="2119" spans="1:11" s="389" customFormat="1" x14ac:dyDescent="0.3">
      <c r="A2119" s="492"/>
      <c r="B2119" s="437"/>
      <c r="H2119" s="457"/>
      <c r="I2119" s="398"/>
      <c r="J2119" s="437"/>
      <c r="K2119" s="437"/>
    </row>
    <row r="2120" spans="1:11" s="389" customFormat="1" x14ac:dyDescent="0.3">
      <c r="A2120" s="492"/>
      <c r="B2120" s="437"/>
      <c r="H2120" s="457"/>
      <c r="I2120" s="398"/>
      <c r="J2120" s="437"/>
      <c r="K2120" s="437"/>
    </row>
    <row r="2121" spans="1:11" s="389" customFormat="1" x14ac:dyDescent="0.3">
      <c r="A2121" s="492"/>
      <c r="B2121" s="437"/>
      <c r="H2121" s="457"/>
      <c r="I2121" s="398"/>
      <c r="J2121" s="437"/>
      <c r="K2121" s="437"/>
    </row>
    <row r="2122" spans="1:11" s="389" customFormat="1" x14ac:dyDescent="0.3">
      <c r="A2122" s="492"/>
      <c r="B2122" s="437"/>
      <c r="H2122" s="457"/>
      <c r="I2122" s="398"/>
      <c r="J2122" s="437"/>
      <c r="K2122" s="437"/>
    </row>
    <row r="2123" spans="1:11" s="389" customFormat="1" x14ac:dyDescent="0.3">
      <c r="A2123" s="492"/>
      <c r="B2123" s="437"/>
      <c r="H2123" s="457"/>
      <c r="I2123" s="398"/>
      <c r="J2123" s="437"/>
      <c r="K2123" s="437"/>
    </row>
    <row r="2124" spans="1:11" s="389" customFormat="1" x14ac:dyDescent="0.3">
      <c r="A2124" s="492"/>
      <c r="B2124" s="437"/>
      <c r="H2124" s="457"/>
      <c r="I2124" s="398"/>
      <c r="J2124" s="437"/>
      <c r="K2124" s="437"/>
    </row>
    <row r="2125" spans="1:11" s="389" customFormat="1" x14ac:dyDescent="0.3">
      <c r="A2125" s="492"/>
      <c r="B2125" s="437"/>
      <c r="H2125" s="457"/>
      <c r="I2125" s="398"/>
      <c r="J2125" s="437"/>
      <c r="K2125" s="437"/>
    </row>
    <row r="2126" spans="1:11" s="389" customFormat="1" x14ac:dyDescent="0.3">
      <c r="A2126" s="492"/>
      <c r="B2126" s="437"/>
      <c r="H2126" s="457"/>
      <c r="I2126" s="398"/>
      <c r="J2126" s="437"/>
      <c r="K2126" s="437"/>
    </row>
    <row r="2127" spans="1:11" s="389" customFormat="1" x14ac:dyDescent="0.3">
      <c r="A2127" s="492"/>
      <c r="B2127" s="437"/>
      <c r="H2127" s="457"/>
      <c r="I2127" s="398"/>
      <c r="J2127" s="437"/>
      <c r="K2127" s="437"/>
    </row>
    <row r="2128" spans="1:11" s="389" customFormat="1" x14ac:dyDescent="0.3">
      <c r="A2128" s="492"/>
      <c r="B2128" s="437"/>
      <c r="H2128" s="457"/>
      <c r="I2128" s="398"/>
      <c r="J2128" s="437"/>
      <c r="K2128" s="437"/>
    </row>
    <row r="2129" spans="1:11" s="389" customFormat="1" x14ac:dyDescent="0.3">
      <c r="A2129" s="492"/>
      <c r="B2129" s="437"/>
      <c r="H2129" s="457"/>
      <c r="I2129" s="398"/>
      <c r="J2129" s="437"/>
      <c r="K2129" s="437"/>
    </row>
    <row r="2130" spans="1:11" s="389" customFormat="1" x14ac:dyDescent="0.3">
      <c r="A2130" s="492"/>
      <c r="B2130" s="437"/>
      <c r="H2130" s="457"/>
      <c r="I2130" s="398"/>
      <c r="J2130" s="437"/>
      <c r="K2130" s="437"/>
    </row>
    <row r="2131" spans="1:11" s="389" customFormat="1" x14ac:dyDescent="0.3">
      <c r="A2131" s="492"/>
      <c r="B2131" s="437"/>
      <c r="H2131" s="457"/>
      <c r="I2131" s="398"/>
      <c r="J2131" s="437"/>
      <c r="K2131" s="437"/>
    </row>
    <row r="2132" spans="1:11" s="389" customFormat="1" x14ac:dyDescent="0.3">
      <c r="A2132" s="492"/>
      <c r="B2132" s="437"/>
      <c r="H2132" s="457"/>
      <c r="I2132" s="398"/>
      <c r="J2132" s="437"/>
      <c r="K2132" s="437"/>
    </row>
    <row r="2133" spans="1:11" s="389" customFormat="1" x14ac:dyDescent="0.3">
      <c r="A2133" s="492"/>
      <c r="B2133" s="437"/>
      <c r="H2133" s="457"/>
      <c r="I2133" s="398"/>
      <c r="J2133" s="437"/>
      <c r="K2133" s="437"/>
    </row>
    <row r="2134" spans="1:11" s="389" customFormat="1" x14ac:dyDescent="0.3">
      <c r="A2134" s="492"/>
      <c r="B2134" s="437"/>
      <c r="H2134" s="457"/>
      <c r="I2134" s="398"/>
      <c r="J2134" s="437"/>
      <c r="K2134" s="437"/>
    </row>
    <row r="2135" spans="1:11" s="389" customFormat="1" x14ac:dyDescent="0.3">
      <c r="A2135" s="492"/>
      <c r="B2135" s="437"/>
      <c r="H2135" s="457"/>
      <c r="I2135" s="398"/>
      <c r="J2135" s="437"/>
      <c r="K2135" s="437"/>
    </row>
    <row r="2136" spans="1:11" s="389" customFormat="1" x14ac:dyDescent="0.3">
      <c r="A2136" s="492"/>
      <c r="B2136" s="437"/>
      <c r="H2136" s="457"/>
      <c r="I2136" s="398"/>
      <c r="J2136" s="437"/>
      <c r="K2136" s="437"/>
    </row>
    <row r="2137" spans="1:11" s="389" customFormat="1" x14ac:dyDescent="0.3">
      <c r="A2137" s="492"/>
      <c r="B2137" s="437"/>
      <c r="H2137" s="457"/>
      <c r="I2137" s="398"/>
      <c r="J2137" s="437"/>
      <c r="K2137" s="437"/>
    </row>
    <row r="2138" spans="1:11" s="389" customFormat="1" x14ac:dyDescent="0.3">
      <c r="A2138" s="492"/>
      <c r="B2138" s="437"/>
      <c r="H2138" s="457"/>
      <c r="I2138" s="398"/>
      <c r="J2138" s="437"/>
      <c r="K2138" s="437"/>
    </row>
    <row r="2139" spans="1:11" s="389" customFormat="1" x14ac:dyDescent="0.3">
      <c r="A2139" s="492"/>
      <c r="B2139" s="437"/>
      <c r="H2139" s="457"/>
      <c r="I2139" s="398"/>
      <c r="J2139" s="437"/>
      <c r="K2139" s="437"/>
    </row>
    <row r="2140" spans="1:11" s="389" customFormat="1" x14ac:dyDescent="0.3">
      <c r="A2140" s="492"/>
      <c r="B2140" s="437"/>
      <c r="H2140" s="457"/>
      <c r="I2140" s="398"/>
      <c r="J2140" s="437"/>
      <c r="K2140" s="437"/>
    </row>
    <row r="2141" spans="1:11" s="389" customFormat="1" x14ac:dyDescent="0.3">
      <c r="A2141" s="492"/>
      <c r="B2141" s="437"/>
      <c r="H2141" s="457"/>
      <c r="I2141" s="398"/>
      <c r="J2141" s="437"/>
      <c r="K2141" s="437"/>
    </row>
    <row r="2142" spans="1:11" s="389" customFormat="1" x14ac:dyDescent="0.3">
      <c r="A2142" s="492"/>
      <c r="B2142" s="437"/>
      <c r="H2142" s="457"/>
      <c r="I2142" s="398"/>
      <c r="J2142" s="437"/>
      <c r="K2142" s="437"/>
    </row>
    <row r="2143" spans="1:11" s="389" customFormat="1" x14ac:dyDescent="0.3">
      <c r="A2143" s="492"/>
      <c r="B2143" s="437"/>
      <c r="H2143" s="457"/>
      <c r="I2143" s="398"/>
      <c r="J2143" s="437"/>
      <c r="K2143" s="437"/>
    </row>
    <row r="2144" spans="1:11" s="389" customFormat="1" x14ac:dyDescent="0.3">
      <c r="A2144" s="492"/>
      <c r="B2144" s="437"/>
      <c r="H2144" s="457"/>
      <c r="I2144" s="398"/>
      <c r="J2144" s="437"/>
      <c r="K2144" s="437"/>
    </row>
    <row r="2145" spans="1:11" s="389" customFormat="1" x14ac:dyDescent="0.3">
      <c r="A2145" s="492"/>
      <c r="B2145" s="437"/>
      <c r="H2145" s="457"/>
      <c r="I2145" s="398"/>
      <c r="J2145" s="437"/>
      <c r="K2145" s="437"/>
    </row>
    <row r="2146" spans="1:11" s="389" customFormat="1" x14ac:dyDescent="0.3">
      <c r="A2146" s="492"/>
      <c r="B2146" s="437"/>
      <c r="H2146" s="457"/>
      <c r="I2146" s="398"/>
      <c r="J2146" s="437"/>
      <c r="K2146" s="437"/>
    </row>
    <row r="2147" spans="1:11" s="389" customFormat="1" x14ac:dyDescent="0.3">
      <c r="A2147" s="492"/>
      <c r="B2147" s="437"/>
      <c r="H2147" s="457"/>
      <c r="I2147" s="398"/>
      <c r="J2147" s="437"/>
      <c r="K2147" s="437"/>
    </row>
    <row r="2148" spans="1:11" s="389" customFormat="1" x14ac:dyDescent="0.3">
      <c r="A2148" s="492"/>
      <c r="B2148" s="437"/>
      <c r="H2148" s="457"/>
      <c r="I2148" s="398"/>
      <c r="J2148" s="437"/>
      <c r="K2148" s="437"/>
    </row>
    <row r="2149" spans="1:11" s="389" customFormat="1" x14ac:dyDescent="0.3">
      <c r="A2149" s="492"/>
      <c r="B2149" s="437"/>
      <c r="H2149" s="457"/>
      <c r="I2149" s="398"/>
      <c r="J2149" s="437"/>
      <c r="K2149" s="437"/>
    </row>
    <row r="2150" spans="1:11" s="389" customFormat="1" x14ac:dyDescent="0.3">
      <c r="A2150" s="492"/>
      <c r="B2150" s="437"/>
      <c r="H2150" s="457"/>
      <c r="I2150" s="398"/>
      <c r="J2150" s="437"/>
      <c r="K2150" s="437"/>
    </row>
    <row r="2151" spans="1:11" s="389" customFormat="1" x14ac:dyDescent="0.3">
      <c r="A2151" s="492"/>
      <c r="B2151" s="437"/>
      <c r="H2151" s="457"/>
      <c r="I2151" s="398"/>
      <c r="J2151" s="437"/>
      <c r="K2151" s="437"/>
    </row>
    <row r="2152" spans="1:11" s="389" customFormat="1" x14ac:dyDescent="0.3">
      <c r="A2152" s="492"/>
      <c r="B2152" s="437"/>
      <c r="H2152" s="457"/>
      <c r="I2152" s="398"/>
      <c r="J2152" s="437"/>
      <c r="K2152" s="437"/>
    </row>
    <row r="2153" spans="1:11" s="389" customFormat="1" x14ac:dyDescent="0.3">
      <c r="A2153" s="492"/>
      <c r="B2153" s="437"/>
      <c r="H2153" s="457"/>
      <c r="I2153" s="398"/>
      <c r="J2153" s="437"/>
      <c r="K2153" s="437"/>
    </row>
    <row r="2154" spans="1:11" s="389" customFormat="1" x14ac:dyDescent="0.3">
      <c r="A2154" s="492"/>
      <c r="B2154" s="437"/>
      <c r="H2154" s="457"/>
      <c r="I2154" s="398"/>
      <c r="J2154" s="437"/>
      <c r="K2154" s="437"/>
    </row>
    <row r="2155" spans="1:11" s="389" customFormat="1" x14ac:dyDescent="0.3">
      <c r="A2155" s="492"/>
      <c r="B2155" s="437"/>
      <c r="H2155" s="457"/>
      <c r="I2155" s="398"/>
      <c r="J2155" s="437"/>
      <c r="K2155" s="437"/>
    </row>
    <row r="2156" spans="1:11" s="389" customFormat="1" x14ac:dyDescent="0.3">
      <c r="A2156" s="492"/>
      <c r="B2156" s="437"/>
      <c r="H2156" s="457"/>
      <c r="I2156" s="398"/>
      <c r="J2156" s="437"/>
      <c r="K2156" s="437"/>
    </row>
    <row r="2157" spans="1:11" s="389" customFormat="1" x14ac:dyDescent="0.3">
      <c r="A2157" s="492"/>
      <c r="B2157" s="437"/>
      <c r="H2157" s="457"/>
      <c r="I2157" s="398"/>
      <c r="J2157" s="437"/>
      <c r="K2157" s="437"/>
    </row>
    <row r="2158" spans="1:11" s="389" customFormat="1" x14ac:dyDescent="0.3">
      <c r="A2158" s="492"/>
      <c r="B2158" s="437"/>
      <c r="H2158" s="457"/>
      <c r="I2158" s="398"/>
      <c r="J2158" s="437"/>
      <c r="K2158" s="437"/>
    </row>
    <row r="2159" spans="1:11" s="389" customFormat="1" x14ac:dyDescent="0.3">
      <c r="A2159" s="492"/>
      <c r="B2159" s="437"/>
      <c r="H2159" s="457"/>
      <c r="I2159" s="398"/>
      <c r="J2159" s="437"/>
      <c r="K2159" s="437"/>
    </row>
    <row r="2160" spans="1:11" s="389" customFormat="1" x14ac:dyDescent="0.3">
      <c r="A2160" s="492"/>
      <c r="B2160" s="437"/>
      <c r="H2160" s="457"/>
      <c r="I2160" s="398"/>
      <c r="J2160" s="437"/>
      <c r="K2160" s="437"/>
    </row>
    <row r="2161" spans="1:11" s="389" customFormat="1" x14ac:dyDescent="0.3">
      <c r="A2161" s="492"/>
      <c r="B2161" s="437"/>
      <c r="H2161" s="457"/>
      <c r="I2161" s="398"/>
      <c r="J2161" s="437"/>
      <c r="K2161" s="437"/>
    </row>
    <row r="2162" spans="1:11" s="389" customFormat="1" x14ac:dyDescent="0.3">
      <c r="A2162" s="492"/>
      <c r="B2162" s="437"/>
      <c r="H2162" s="457"/>
      <c r="I2162" s="398"/>
      <c r="J2162" s="437"/>
      <c r="K2162" s="437"/>
    </row>
    <row r="2163" spans="1:11" s="389" customFormat="1" x14ac:dyDescent="0.3">
      <c r="A2163" s="492"/>
      <c r="B2163" s="437"/>
      <c r="H2163" s="457"/>
      <c r="I2163" s="398"/>
      <c r="J2163" s="437"/>
      <c r="K2163" s="437"/>
    </row>
    <row r="2164" spans="1:11" s="389" customFormat="1" x14ac:dyDescent="0.3">
      <c r="A2164" s="492"/>
      <c r="B2164" s="437"/>
      <c r="H2164" s="457"/>
      <c r="I2164" s="398"/>
      <c r="J2164" s="437"/>
      <c r="K2164" s="437"/>
    </row>
    <row r="2165" spans="1:11" s="389" customFormat="1" x14ac:dyDescent="0.3">
      <c r="A2165" s="492"/>
      <c r="B2165" s="437"/>
      <c r="H2165" s="457"/>
      <c r="I2165" s="398"/>
      <c r="J2165" s="437"/>
      <c r="K2165" s="437"/>
    </row>
    <row r="2166" spans="1:11" s="389" customFormat="1" x14ac:dyDescent="0.3">
      <c r="A2166" s="492"/>
      <c r="B2166" s="437"/>
      <c r="H2166" s="457"/>
      <c r="I2166" s="398"/>
      <c r="J2166" s="437"/>
      <c r="K2166" s="437"/>
    </row>
    <row r="2167" spans="1:11" s="389" customFormat="1" x14ac:dyDescent="0.3">
      <c r="A2167" s="492"/>
      <c r="B2167" s="437"/>
      <c r="H2167" s="457"/>
      <c r="I2167" s="398"/>
      <c r="J2167" s="437"/>
      <c r="K2167" s="437"/>
    </row>
    <row r="2168" spans="1:11" s="389" customFormat="1" x14ac:dyDescent="0.3">
      <c r="A2168" s="492"/>
      <c r="B2168" s="437"/>
      <c r="H2168" s="457"/>
      <c r="I2168" s="398"/>
      <c r="J2168" s="437"/>
      <c r="K2168" s="437"/>
    </row>
    <row r="2169" spans="1:11" s="389" customFormat="1" x14ac:dyDescent="0.3">
      <c r="A2169" s="492"/>
      <c r="B2169" s="437"/>
      <c r="H2169" s="457"/>
      <c r="I2169" s="398"/>
      <c r="J2169" s="437"/>
      <c r="K2169" s="437"/>
    </row>
    <row r="2170" spans="1:11" s="389" customFormat="1" x14ac:dyDescent="0.3">
      <c r="A2170" s="492"/>
      <c r="B2170" s="437"/>
      <c r="H2170" s="457"/>
      <c r="I2170" s="398"/>
      <c r="J2170" s="437"/>
      <c r="K2170" s="437"/>
    </row>
    <row r="2171" spans="1:11" s="389" customFormat="1" x14ac:dyDescent="0.3">
      <c r="A2171" s="492"/>
      <c r="B2171" s="437"/>
      <c r="H2171" s="457"/>
      <c r="I2171" s="398"/>
      <c r="J2171" s="437"/>
      <c r="K2171" s="437"/>
    </row>
    <row r="2172" spans="1:11" s="389" customFormat="1" x14ac:dyDescent="0.3">
      <c r="A2172" s="492"/>
      <c r="B2172" s="437"/>
      <c r="H2172" s="457"/>
      <c r="I2172" s="398"/>
      <c r="J2172" s="437"/>
      <c r="K2172" s="437"/>
    </row>
    <row r="2173" spans="1:11" s="389" customFormat="1" x14ac:dyDescent="0.3">
      <c r="A2173" s="492"/>
      <c r="B2173" s="437"/>
      <c r="H2173" s="457"/>
      <c r="I2173" s="398"/>
      <c r="J2173" s="437"/>
      <c r="K2173" s="437"/>
    </row>
    <row r="2174" spans="1:11" s="389" customFormat="1" x14ac:dyDescent="0.3">
      <c r="A2174" s="492"/>
      <c r="B2174" s="437"/>
      <c r="H2174" s="457"/>
      <c r="I2174" s="398"/>
      <c r="J2174" s="437"/>
      <c r="K2174" s="437"/>
    </row>
    <row r="2175" spans="1:11" s="389" customFormat="1" x14ac:dyDescent="0.3">
      <c r="A2175" s="492"/>
      <c r="B2175" s="437"/>
      <c r="H2175" s="457"/>
      <c r="I2175" s="398"/>
      <c r="J2175" s="437"/>
      <c r="K2175" s="437"/>
    </row>
    <row r="2176" spans="1:11" s="389" customFormat="1" x14ac:dyDescent="0.3">
      <c r="A2176" s="492"/>
      <c r="B2176" s="437"/>
      <c r="H2176" s="457"/>
      <c r="I2176" s="398"/>
      <c r="J2176" s="437"/>
      <c r="K2176" s="437"/>
    </row>
    <row r="2177" spans="1:11" s="389" customFormat="1" x14ac:dyDescent="0.3">
      <c r="A2177" s="492"/>
      <c r="B2177" s="437"/>
      <c r="H2177" s="457"/>
      <c r="I2177" s="398"/>
      <c r="J2177" s="437"/>
      <c r="K2177" s="437"/>
    </row>
    <row r="2178" spans="1:11" s="389" customFormat="1" x14ac:dyDescent="0.3">
      <c r="A2178" s="492"/>
      <c r="B2178" s="437"/>
      <c r="H2178" s="457"/>
      <c r="I2178" s="398"/>
      <c r="J2178" s="437"/>
      <c r="K2178" s="437"/>
    </row>
    <row r="2179" spans="1:11" s="389" customFormat="1" x14ac:dyDescent="0.3">
      <c r="A2179" s="492"/>
      <c r="B2179" s="437"/>
      <c r="H2179" s="457"/>
      <c r="I2179" s="398"/>
      <c r="J2179" s="437"/>
      <c r="K2179" s="437"/>
    </row>
    <row r="2180" spans="1:11" s="389" customFormat="1" x14ac:dyDescent="0.3">
      <c r="A2180" s="492"/>
      <c r="B2180" s="437"/>
      <c r="H2180" s="457"/>
      <c r="I2180" s="398"/>
      <c r="J2180" s="437"/>
      <c r="K2180" s="437"/>
    </row>
    <row r="2181" spans="1:11" s="389" customFormat="1" x14ac:dyDescent="0.3">
      <c r="A2181" s="492"/>
      <c r="B2181" s="437"/>
      <c r="H2181" s="457"/>
      <c r="I2181" s="398"/>
      <c r="J2181" s="437"/>
      <c r="K2181" s="437"/>
    </row>
    <row r="2182" spans="1:11" s="389" customFormat="1" x14ac:dyDescent="0.3">
      <c r="A2182" s="492"/>
      <c r="B2182" s="437"/>
      <c r="H2182" s="457"/>
      <c r="I2182" s="398"/>
      <c r="J2182" s="437"/>
      <c r="K2182" s="437"/>
    </row>
    <row r="2183" spans="1:11" s="389" customFormat="1" x14ac:dyDescent="0.3">
      <c r="A2183" s="492"/>
      <c r="B2183" s="437"/>
      <c r="H2183" s="457"/>
      <c r="I2183" s="398"/>
      <c r="J2183" s="437"/>
      <c r="K2183" s="437"/>
    </row>
    <row r="2184" spans="1:11" s="389" customFormat="1" x14ac:dyDescent="0.3">
      <c r="A2184" s="492"/>
      <c r="B2184" s="437"/>
      <c r="H2184" s="457"/>
      <c r="I2184" s="398"/>
      <c r="J2184" s="437"/>
      <c r="K2184" s="437"/>
    </row>
    <row r="2185" spans="1:11" s="389" customFormat="1" x14ac:dyDescent="0.3">
      <c r="A2185" s="492"/>
      <c r="B2185" s="437"/>
      <c r="H2185" s="457"/>
      <c r="I2185" s="398"/>
      <c r="J2185" s="437"/>
      <c r="K2185" s="437"/>
    </row>
    <row r="2186" spans="1:11" s="389" customFormat="1" x14ac:dyDescent="0.3">
      <c r="A2186" s="492"/>
      <c r="B2186" s="437"/>
      <c r="H2186" s="457"/>
      <c r="I2186" s="398"/>
      <c r="J2186" s="437"/>
      <c r="K2186" s="437"/>
    </row>
    <row r="2187" spans="1:11" s="389" customFormat="1" x14ac:dyDescent="0.3">
      <c r="A2187" s="492"/>
      <c r="B2187" s="437"/>
      <c r="H2187" s="457"/>
      <c r="I2187" s="398"/>
      <c r="J2187" s="437"/>
      <c r="K2187" s="437"/>
    </row>
    <row r="2188" spans="1:11" s="389" customFormat="1" x14ac:dyDescent="0.3">
      <c r="A2188" s="492"/>
      <c r="B2188" s="437"/>
      <c r="H2188" s="457"/>
      <c r="I2188" s="398"/>
      <c r="J2188" s="437"/>
      <c r="K2188" s="437"/>
    </row>
    <row r="2189" spans="1:11" s="389" customFormat="1" x14ac:dyDescent="0.3">
      <c r="A2189" s="492"/>
      <c r="B2189" s="437"/>
      <c r="H2189" s="457"/>
      <c r="I2189" s="398"/>
      <c r="J2189" s="437"/>
      <c r="K2189" s="437"/>
    </row>
    <row r="2190" spans="1:11" s="389" customFormat="1" x14ac:dyDescent="0.3">
      <c r="A2190" s="492"/>
      <c r="B2190" s="437"/>
      <c r="H2190" s="457"/>
      <c r="I2190" s="398"/>
      <c r="J2190" s="437"/>
      <c r="K2190" s="437"/>
    </row>
    <row r="2191" spans="1:11" s="389" customFormat="1" x14ac:dyDescent="0.3">
      <c r="A2191" s="492"/>
      <c r="B2191" s="437"/>
      <c r="H2191" s="457"/>
      <c r="I2191" s="398"/>
      <c r="J2191" s="437"/>
      <c r="K2191" s="437"/>
    </row>
    <row r="2192" spans="1:11" s="389" customFormat="1" x14ac:dyDescent="0.3">
      <c r="A2192" s="492"/>
      <c r="B2192" s="437"/>
      <c r="H2192" s="457"/>
      <c r="I2192" s="398"/>
      <c r="J2192" s="437"/>
      <c r="K2192" s="437"/>
    </row>
    <row r="2193" spans="1:11" s="389" customFormat="1" x14ac:dyDescent="0.3">
      <c r="A2193" s="492"/>
      <c r="B2193" s="437"/>
      <c r="H2193" s="457"/>
      <c r="I2193" s="398"/>
      <c r="J2193" s="437"/>
      <c r="K2193" s="437"/>
    </row>
    <row r="2194" spans="1:11" s="389" customFormat="1" x14ac:dyDescent="0.3">
      <c r="A2194" s="492"/>
      <c r="B2194" s="437"/>
      <c r="H2194" s="457"/>
      <c r="I2194" s="398"/>
      <c r="J2194" s="437"/>
      <c r="K2194" s="437"/>
    </row>
    <row r="2195" spans="1:11" s="389" customFormat="1" x14ac:dyDescent="0.3">
      <c r="A2195" s="492"/>
      <c r="B2195" s="437"/>
      <c r="H2195" s="457"/>
      <c r="I2195" s="398"/>
      <c r="J2195" s="437"/>
      <c r="K2195" s="437"/>
    </row>
    <row r="2196" spans="1:11" s="389" customFormat="1" x14ac:dyDescent="0.3">
      <c r="A2196" s="492"/>
      <c r="B2196" s="437"/>
      <c r="H2196" s="457"/>
      <c r="I2196" s="398"/>
      <c r="J2196" s="437"/>
      <c r="K2196" s="437"/>
    </row>
    <row r="2197" spans="1:11" s="389" customFormat="1" x14ac:dyDescent="0.3">
      <c r="A2197" s="492"/>
      <c r="B2197" s="437"/>
      <c r="H2197" s="457"/>
      <c r="I2197" s="398"/>
      <c r="J2197" s="437"/>
      <c r="K2197" s="437"/>
    </row>
    <row r="2198" spans="1:11" s="389" customFormat="1" x14ac:dyDescent="0.3">
      <c r="A2198" s="492"/>
      <c r="B2198" s="437"/>
      <c r="H2198" s="457"/>
      <c r="I2198" s="398"/>
      <c r="J2198" s="437"/>
      <c r="K2198" s="437"/>
    </row>
    <row r="2199" spans="1:11" s="389" customFormat="1" x14ac:dyDescent="0.3">
      <c r="A2199" s="492"/>
      <c r="B2199" s="437"/>
      <c r="H2199" s="457"/>
      <c r="I2199" s="398"/>
      <c r="J2199" s="437"/>
      <c r="K2199" s="437"/>
    </row>
    <row r="2200" spans="1:11" s="389" customFormat="1" x14ac:dyDescent="0.3">
      <c r="A2200" s="492"/>
      <c r="B2200" s="437"/>
      <c r="H2200" s="457"/>
      <c r="I2200" s="398"/>
      <c r="J2200" s="437"/>
      <c r="K2200" s="437"/>
    </row>
    <row r="2201" spans="1:11" s="389" customFormat="1" x14ac:dyDescent="0.3">
      <c r="A2201" s="492"/>
      <c r="B2201" s="437"/>
      <c r="H2201" s="457"/>
      <c r="I2201" s="398"/>
      <c r="J2201" s="437"/>
      <c r="K2201" s="437"/>
    </row>
    <row r="2202" spans="1:11" s="389" customFormat="1" x14ac:dyDescent="0.3">
      <c r="A2202" s="492"/>
      <c r="B2202" s="437"/>
      <c r="H2202" s="457"/>
      <c r="I2202" s="398"/>
      <c r="J2202" s="437"/>
      <c r="K2202" s="437"/>
    </row>
    <row r="2203" spans="1:11" s="389" customFormat="1" x14ac:dyDescent="0.3">
      <c r="A2203" s="492"/>
      <c r="B2203" s="437"/>
      <c r="H2203" s="457"/>
      <c r="I2203" s="398"/>
      <c r="J2203" s="437"/>
      <c r="K2203" s="437"/>
    </row>
    <row r="2204" spans="1:11" s="389" customFormat="1" x14ac:dyDescent="0.3">
      <c r="A2204" s="492"/>
      <c r="B2204" s="437"/>
      <c r="H2204" s="457"/>
      <c r="I2204" s="398"/>
      <c r="J2204" s="437"/>
      <c r="K2204" s="437"/>
    </row>
    <row r="2205" spans="1:11" s="389" customFormat="1" x14ac:dyDescent="0.3">
      <c r="A2205" s="492"/>
      <c r="B2205" s="437"/>
      <c r="H2205" s="457"/>
      <c r="I2205" s="398"/>
      <c r="J2205" s="437"/>
      <c r="K2205" s="437"/>
    </row>
    <row r="2206" spans="1:11" s="389" customFormat="1" x14ac:dyDescent="0.3">
      <c r="A2206" s="492"/>
      <c r="B2206" s="437"/>
      <c r="H2206" s="457"/>
      <c r="I2206" s="398"/>
      <c r="J2206" s="437"/>
      <c r="K2206" s="437"/>
    </row>
    <row r="2207" spans="1:11" s="389" customFormat="1" x14ac:dyDescent="0.3">
      <c r="A2207" s="492"/>
      <c r="B2207" s="437"/>
      <c r="H2207" s="457"/>
      <c r="I2207" s="398"/>
      <c r="J2207" s="437"/>
      <c r="K2207" s="437"/>
    </row>
    <row r="2208" spans="1:11" s="389" customFormat="1" x14ac:dyDescent="0.3">
      <c r="A2208" s="492"/>
      <c r="B2208" s="437"/>
      <c r="H2208" s="457"/>
      <c r="I2208" s="398"/>
      <c r="J2208" s="437"/>
      <c r="K2208" s="437"/>
    </row>
    <row r="2209" spans="1:11" s="389" customFormat="1" x14ac:dyDescent="0.3">
      <c r="A2209" s="492"/>
      <c r="B2209" s="437"/>
      <c r="H2209" s="457"/>
      <c r="I2209" s="398"/>
      <c r="J2209" s="437"/>
      <c r="K2209" s="437"/>
    </row>
    <row r="2210" spans="1:11" s="389" customFormat="1" x14ac:dyDescent="0.3">
      <c r="A2210" s="492"/>
      <c r="B2210" s="437"/>
      <c r="H2210" s="457"/>
      <c r="I2210" s="398"/>
      <c r="J2210" s="437"/>
      <c r="K2210" s="437"/>
    </row>
    <row r="2211" spans="1:11" s="389" customFormat="1" x14ac:dyDescent="0.3">
      <c r="A2211" s="492"/>
      <c r="B2211" s="437"/>
      <c r="H2211" s="457"/>
      <c r="I2211" s="398"/>
      <c r="J2211" s="437"/>
      <c r="K2211" s="437"/>
    </row>
    <row r="2212" spans="1:11" s="389" customFormat="1" x14ac:dyDescent="0.3">
      <c r="A2212" s="492"/>
      <c r="B2212" s="437"/>
      <c r="H2212" s="457"/>
      <c r="I2212" s="398"/>
      <c r="J2212" s="437"/>
      <c r="K2212" s="437"/>
    </row>
    <row r="2213" spans="1:11" s="389" customFormat="1" x14ac:dyDescent="0.3">
      <c r="A2213" s="492"/>
      <c r="B2213" s="437"/>
      <c r="H2213" s="457"/>
      <c r="I2213" s="398"/>
      <c r="J2213" s="437"/>
      <c r="K2213" s="437"/>
    </row>
    <row r="2214" spans="1:11" s="389" customFormat="1" x14ac:dyDescent="0.3">
      <c r="A2214" s="492"/>
      <c r="B2214" s="437"/>
      <c r="H2214" s="457"/>
      <c r="I2214" s="398"/>
      <c r="J2214" s="437"/>
      <c r="K2214" s="437"/>
    </row>
    <row r="2215" spans="1:11" s="389" customFormat="1" x14ac:dyDescent="0.3">
      <c r="A2215" s="492"/>
      <c r="B2215" s="437"/>
      <c r="H2215" s="457"/>
      <c r="I2215" s="398"/>
      <c r="J2215" s="437"/>
      <c r="K2215" s="437"/>
    </row>
    <row r="2216" spans="1:11" s="389" customFormat="1" x14ac:dyDescent="0.3">
      <c r="A2216" s="492"/>
      <c r="B2216" s="437"/>
      <c r="H2216" s="457"/>
      <c r="I2216" s="398"/>
      <c r="J2216" s="437"/>
      <c r="K2216" s="437"/>
    </row>
    <row r="2217" spans="1:11" s="389" customFormat="1" x14ac:dyDescent="0.3">
      <c r="A2217" s="492"/>
      <c r="B2217" s="437"/>
      <c r="H2217" s="457"/>
      <c r="I2217" s="398"/>
      <c r="J2217" s="437"/>
      <c r="K2217" s="437"/>
    </row>
    <row r="2218" spans="1:11" s="389" customFormat="1" x14ac:dyDescent="0.3">
      <c r="A2218" s="492"/>
      <c r="B2218" s="437"/>
      <c r="H2218" s="457"/>
      <c r="I2218" s="398"/>
      <c r="J2218" s="437"/>
      <c r="K2218" s="437"/>
    </row>
    <row r="2219" spans="1:11" s="389" customFormat="1" x14ac:dyDescent="0.3">
      <c r="A2219" s="492"/>
      <c r="B2219" s="437"/>
      <c r="H2219" s="457"/>
      <c r="I2219" s="398"/>
      <c r="J2219" s="437"/>
      <c r="K2219" s="437"/>
    </row>
    <row r="2220" spans="1:11" s="389" customFormat="1" x14ac:dyDescent="0.3">
      <c r="A2220" s="492"/>
      <c r="B2220" s="437"/>
      <c r="H2220" s="457"/>
      <c r="I2220" s="398"/>
      <c r="J2220" s="437"/>
      <c r="K2220" s="437"/>
    </row>
    <row r="2221" spans="1:11" s="389" customFormat="1" x14ac:dyDescent="0.3">
      <c r="A2221" s="492"/>
      <c r="B2221" s="437"/>
      <c r="H2221" s="457"/>
      <c r="I2221" s="398"/>
      <c r="J2221" s="437"/>
      <c r="K2221" s="437"/>
    </row>
    <row r="2222" spans="1:11" s="389" customFormat="1" x14ac:dyDescent="0.3">
      <c r="A2222" s="492"/>
      <c r="B2222" s="437"/>
      <c r="H2222" s="457"/>
      <c r="I2222" s="398"/>
      <c r="J2222" s="437"/>
      <c r="K2222" s="437"/>
    </row>
    <row r="2223" spans="1:11" s="389" customFormat="1" x14ac:dyDescent="0.3">
      <c r="A2223" s="492"/>
      <c r="B2223" s="437"/>
      <c r="H2223" s="457"/>
      <c r="I2223" s="398"/>
      <c r="J2223" s="437"/>
      <c r="K2223" s="437"/>
    </row>
    <row r="2224" spans="1:11" s="389" customFormat="1" x14ac:dyDescent="0.3">
      <c r="A2224" s="492"/>
      <c r="B2224" s="437"/>
      <c r="H2224" s="457"/>
      <c r="I2224" s="398"/>
      <c r="J2224" s="437"/>
      <c r="K2224" s="437"/>
    </row>
    <row r="2225" spans="1:11" s="389" customFormat="1" x14ac:dyDescent="0.3">
      <c r="A2225" s="492"/>
      <c r="B2225" s="437"/>
      <c r="H2225" s="457"/>
      <c r="I2225" s="398"/>
      <c r="J2225" s="437"/>
      <c r="K2225" s="437"/>
    </row>
    <row r="2226" spans="1:11" s="389" customFormat="1" x14ac:dyDescent="0.3">
      <c r="A2226" s="492"/>
      <c r="B2226" s="437"/>
      <c r="H2226" s="457"/>
      <c r="I2226" s="398"/>
      <c r="J2226" s="437"/>
      <c r="K2226" s="437"/>
    </row>
    <row r="2227" spans="1:11" s="389" customFormat="1" x14ac:dyDescent="0.3">
      <c r="A2227" s="492"/>
      <c r="B2227" s="437"/>
      <c r="H2227" s="457"/>
      <c r="I2227" s="398"/>
      <c r="J2227" s="437"/>
      <c r="K2227" s="437"/>
    </row>
    <row r="2228" spans="1:11" s="389" customFormat="1" x14ac:dyDescent="0.3">
      <c r="A2228" s="492"/>
      <c r="B2228" s="437"/>
      <c r="H2228" s="457"/>
      <c r="I2228" s="398"/>
      <c r="J2228" s="437"/>
      <c r="K2228" s="437"/>
    </row>
    <row r="2229" spans="1:11" s="389" customFormat="1" x14ac:dyDescent="0.3">
      <c r="A2229" s="492"/>
      <c r="B2229" s="437"/>
      <c r="H2229" s="457"/>
      <c r="I2229" s="398"/>
      <c r="J2229" s="437"/>
      <c r="K2229" s="437"/>
    </row>
    <row r="2230" spans="1:11" s="389" customFormat="1" x14ac:dyDescent="0.3">
      <c r="A2230" s="492"/>
      <c r="B2230" s="437"/>
      <c r="H2230" s="457"/>
      <c r="I2230" s="398"/>
      <c r="J2230" s="437"/>
      <c r="K2230" s="437"/>
    </row>
    <row r="2231" spans="1:11" s="389" customFormat="1" x14ac:dyDescent="0.3">
      <c r="A2231" s="492"/>
      <c r="B2231" s="437"/>
      <c r="H2231" s="457"/>
      <c r="I2231" s="398"/>
      <c r="J2231" s="437"/>
      <c r="K2231" s="437"/>
    </row>
    <row r="2232" spans="1:11" s="389" customFormat="1" x14ac:dyDescent="0.3">
      <c r="A2232" s="492"/>
      <c r="B2232" s="437"/>
      <c r="H2232" s="457"/>
      <c r="I2232" s="398"/>
      <c r="J2232" s="437"/>
      <c r="K2232" s="437"/>
    </row>
    <row r="2233" spans="1:11" s="389" customFormat="1" x14ac:dyDescent="0.3">
      <c r="A2233" s="492"/>
      <c r="B2233" s="437"/>
      <c r="H2233" s="457"/>
      <c r="I2233" s="398"/>
      <c r="J2233" s="437"/>
      <c r="K2233" s="437"/>
    </row>
    <row r="2234" spans="1:11" s="389" customFormat="1" x14ac:dyDescent="0.3">
      <c r="A2234" s="492"/>
      <c r="B2234" s="437"/>
      <c r="H2234" s="457"/>
      <c r="I2234" s="398"/>
      <c r="J2234" s="437"/>
      <c r="K2234" s="437"/>
    </row>
    <row r="2235" spans="1:11" s="389" customFormat="1" x14ac:dyDescent="0.3">
      <c r="A2235" s="492"/>
      <c r="B2235" s="437"/>
      <c r="H2235" s="457"/>
      <c r="I2235" s="398"/>
      <c r="J2235" s="437"/>
      <c r="K2235" s="437"/>
    </row>
    <row r="2236" spans="1:11" s="389" customFormat="1" x14ac:dyDescent="0.3">
      <c r="A2236" s="492"/>
      <c r="B2236" s="437"/>
      <c r="H2236" s="457"/>
      <c r="I2236" s="398"/>
      <c r="J2236" s="437"/>
      <c r="K2236" s="437"/>
    </row>
    <row r="2237" spans="1:11" s="389" customFormat="1" x14ac:dyDescent="0.3">
      <c r="A2237" s="492"/>
      <c r="B2237" s="437"/>
      <c r="H2237" s="457"/>
      <c r="I2237" s="398"/>
      <c r="J2237" s="437"/>
      <c r="K2237" s="437"/>
    </row>
    <row r="2238" spans="1:11" s="389" customFormat="1" x14ac:dyDescent="0.3">
      <c r="A2238" s="492"/>
      <c r="B2238" s="437"/>
      <c r="H2238" s="457"/>
      <c r="I2238" s="398"/>
      <c r="J2238" s="437"/>
      <c r="K2238" s="437"/>
    </row>
    <row r="2239" spans="1:11" s="389" customFormat="1" x14ac:dyDescent="0.3">
      <c r="A2239" s="492"/>
      <c r="B2239" s="437"/>
      <c r="H2239" s="457"/>
      <c r="I2239" s="398"/>
      <c r="J2239" s="437"/>
      <c r="K2239" s="437"/>
    </row>
    <row r="2240" spans="1:11" s="389" customFormat="1" x14ac:dyDescent="0.3">
      <c r="A2240" s="492"/>
      <c r="B2240" s="437"/>
      <c r="H2240" s="457"/>
      <c r="I2240" s="398"/>
      <c r="J2240" s="437"/>
      <c r="K2240" s="437"/>
    </row>
    <row r="2241" spans="1:11" s="389" customFormat="1" x14ac:dyDescent="0.3">
      <c r="A2241" s="492"/>
      <c r="B2241" s="437"/>
      <c r="H2241" s="457"/>
      <c r="I2241" s="398"/>
      <c r="J2241" s="437"/>
      <c r="K2241" s="437"/>
    </row>
    <row r="2242" spans="1:11" s="389" customFormat="1" x14ac:dyDescent="0.3">
      <c r="A2242" s="492"/>
      <c r="B2242" s="437"/>
      <c r="H2242" s="457"/>
      <c r="I2242" s="398"/>
      <c r="J2242" s="437"/>
      <c r="K2242" s="437"/>
    </row>
    <row r="2243" spans="1:11" s="389" customFormat="1" x14ac:dyDescent="0.3">
      <c r="A2243" s="492"/>
      <c r="B2243" s="437"/>
      <c r="H2243" s="457"/>
      <c r="I2243" s="398"/>
      <c r="J2243" s="437"/>
      <c r="K2243" s="437"/>
    </row>
    <row r="2244" spans="1:11" s="389" customFormat="1" x14ac:dyDescent="0.3">
      <c r="A2244" s="492"/>
      <c r="B2244" s="437"/>
      <c r="H2244" s="457"/>
      <c r="I2244" s="398"/>
      <c r="J2244" s="437"/>
      <c r="K2244" s="437"/>
    </row>
    <row r="2245" spans="1:11" s="389" customFormat="1" x14ac:dyDescent="0.3">
      <c r="A2245" s="492"/>
      <c r="B2245" s="437"/>
      <c r="H2245" s="457"/>
      <c r="I2245" s="398"/>
      <c r="J2245" s="437"/>
      <c r="K2245" s="437"/>
    </row>
    <row r="2246" spans="1:11" s="389" customFormat="1" x14ac:dyDescent="0.3">
      <c r="A2246" s="492"/>
      <c r="B2246" s="437"/>
      <c r="H2246" s="457"/>
      <c r="I2246" s="398"/>
      <c r="J2246" s="437"/>
      <c r="K2246" s="437"/>
    </row>
    <row r="2247" spans="1:11" s="389" customFormat="1" x14ac:dyDescent="0.3">
      <c r="A2247" s="492"/>
      <c r="B2247" s="437"/>
      <c r="H2247" s="457"/>
      <c r="I2247" s="398"/>
      <c r="J2247" s="437"/>
      <c r="K2247" s="437"/>
    </row>
    <row r="2248" spans="1:11" s="389" customFormat="1" x14ac:dyDescent="0.3">
      <c r="A2248" s="492"/>
      <c r="B2248" s="437"/>
      <c r="H2248" s="457"/>
      <c r="I2248" s="398"/>
      <c r="J2248" s="437"/>
      <c r="K2248" s="437"/>
    </row>
    <row r="2249" spans="1:11" s="389" customFormat="1" x14ac:dyDescent="0.3">
      <c r="A2249" s="492"/>
      <c r="B2249" s="437"/>
      <c r="H2249" s="457"/>
      <c r="I2249" s="398"/>
      <c r="J2249" s="437"/>
      <c r="K2249" s="437"/>
    </row>
    <row r="2250" spans="1:11" s="389" customFormat="1" x14ac:dyDescent="0.3">
      <c r="A2250" s="492"/>
      <c r="B2250" s="437"/>
      <c r="H2250" s="457"/>
      <c r="I2250" s="398"/>
      <c r="J2250" s="437"/>
      <c r="K2250" s="437"/>
    </row>
    <row r="2251" spans="1:11" s="389" customFormat="1" x14ac:dyDescent="0.3">
      <c r="A2251" s="492"/>
      <c r="B2251" s="437"/>
      <c r="H2251" s="457"/>
      <c r="I2251" s="398"/>
      <c r="J2251" s="437"/>
      <c r="K2251" s="437"/>
    </row>
    <row r="2252" spans="1:11" s="389" customFormat="1" x14ac:dyDescent="0.3">
      <c r="A2252" s="492"/>
      <c r="B2252" s="437"/>
      <c r="H2252" s="457"/>
      <c r="I2252" s="398"/>
      <c r="J2252" s="437"/>
      <c r="K2252" s="437"/>
    </row>
    <row r="2253" spans="1:11" s="389" customFormat="1" x14ac:dyDescent="0.3">
      <c r="A2253" s="492"/>
      <c r="B2253" s="437"/>
      <c r="H2253" s="457"/>
      <c r="I2253" s="398"/>
      <c r="J2253" s="437"/>
      <c r="K2253" s="437"/>
    </row>
    <row r="2254" spans="1:11" s="389" customFormat="1" x14ac:dyDescent="0.3">
      <c r="A2254" s="492"/>
      <c r="B2254" s="437"/>
      <c r="H2254" s="457"/>
      <c r="I2254" s="398"/>
      <c r="J2254" s="437"/>
      <c r="K2254" s="437"/>
    </row>
    <row r="2255" spans="1:11" s="389" customFormat="1" x14ac:dyDescent="0.3">
      <c r="A2255" s="492"/>
      <c r="B2255" s="437"/>
      <c r="H2255" s="457"/>
      <c r="I2255" s="398"/>
      <c r="J2255" s="437"/>
      <c r="K2255" s="437"/>
    </row>
    <row r="2256" spans="1:11" s="389" customFormat="1" x14ac:dyDescent="0.3">
      <c r="A2256" s="492"/>
      <c r="B2256" s="437"/>
      <c r="H2256" s="457"/>
      <c r="I2256" s="398"/>
      <c r="J2256" s="437"/>
      <c r="K2256" s="437"/>
    </row>
    <row r="2257" spans="1:11" s="389" customFormat="1" x14ac:dyDescent="0.3">
      <c r="A2257" s="492"/>
      <c r="B2257" s="437"/>
      <c r="H2257" s="457"/>
      <c r="I2257" s="398"/>
      <c r="J2257" s="437"/>
      <c r="K2257" s="437"/>
    </row>
    <row r="2258" spans="1:11" s="389" customFormat="1" x14ac:dyDescent="0.3">
      <c r="A2258" s="492"/>
      <c r="B2258" s="437"/>
      <c r="H2258" s="457"/>
      <c r="I2258" s="398"/>
      <c r="J2258" s="437"/>
      <c r="K2258" s="437"/>
    </row>
    <row r="2259" spans="1:11" s="389" customFormat="1" x14ac:dyDescent="0.3">
      <c r="A2259" s="492"/>
      <c r="B2259" s="437"/>
      <c r="H2259" s="457"/>
      <c r="I2259" s="398"/>
      <c r="J2259" s="437"/>
      <c r="K2259" s="437"/>
    </row>
    <row r="2260" spans="1:11" s="389" customFormat="1" x14ac:dyDescent="0.3">
      <c r="A2260" s="492"/>
      <c r="B2260" s="437"/>
      <c r="H2260" s="457"/>
      <c r="I2260" s="398"/>
      <c r="J2260" s="437"/>
      <c r="K2260" s="437"/>
    </row>
    <row r="2261" spans="1:11" s="389" customFormat="1" x14ac:dyDescent="0.3">
      <c r="A2261" s="492"/>
      <c r="B2261" s="437"/>
      <c r="H2261" s="457"/>
      <c r="I2261" s="398"/>
      <c r="J2261" s="437"/>
      <c r="K2261" s="437"/>
    </row>
    <row r="2262" spans="1:11" s="389" customFormat="1" x14ac:dyDescent="0.3">
      <c r="A2262" s="492"/>
      <c r="B2262" s="437"/>
      <c r="H2262" s="457"/>
      <c r="I2262" s="398"/>
      <c r="J2262" s="437"/>
      <c r="K2262" s="437"/>
    </row>
    <row r="2263" spans="1:11" s="389" customFormat="1" x14ac:dyDescent="0.3">
      <c r="A2263" s="492"/>
      <c r="B2263" s="437"/>
      <c r="H2263" s="457"/>
      <c r="I2263" s="398"/>
      <c r="J2263" s="437"/>
      <c r="K2263" s="437"/>
    </row>
    <row r="2264" spans="1:11" s="389" customFormat="1" x14ac:dyDescent="0.3">
      <c r="A2264" s="492"/>
      <c r="B2264" s="437"/>
      <c r="H2264" s="457"/>
      <c r="I2264" s="398"/>
      <c r="J2264" s="437"/>
      <c r="K2264" s="437"/>
    </row>
    <row r="2265" spans="1:11" s="389" customFormat="1" x14ac:dyDescent="0.3">
      <c r="A2265" s="492"/>
      <c r="B2265" s="437"/>
      <c r="H2265" s="457"/>
      <c r="I2265" s="398"/>
      <c r="J2265" s="437"/>
      <c r="K2265" s="437"/>
    </row>
    <row r="2266" spans="1:11" s="389" customFormat="1" x14ac:dyDescent="0.3">
      <c r="A2266" s="492"/>
      <c r="B2266" s="437"/>
      <c r="H2266" s="457"/>
      <c r="I2266" s="398"/>
      <c r="J2266" s="437"/>
      <c r="K2266" s="437"/>
    </row>
    <row r="2267" spans="1:11" s="389" customFormat="1" x14ac:dyDescent="0.3">
      <c r="A2267" s="492"/>
      <c r="B2267" s="437"/>
      <c r="H2267" s="457"/>
      <c r="I2267" s="398"/>
      <c r="J2267" s="437"/>
      <c r="K2267" s="437"/>
    </row>
    <row r="2268" spans="1:11" s="389" customFormat="1" x14ac:dyDescent="0.3">
      <c r="A2268" s="492"/>
      <c r="B2268" s="437"/>
      <c r="H2268" s="457"/>
      <c r="I2268" s="398"/>
      <c r="J2268" s="437"/>
      <c r="K2268" s="437"/>
    </row>
    <row r="2269" spans="1:11" s="389" customFormat="1" x14ac:dyDescent="0.3">
      <c r="A2269" s="492"/>
      <c r="B2269" s="437"/>
      <c r="H2269" s="457"/>
      <c r="I2269" s="398"/>
      <c r="J2269" s="437"/>
      <c r="K2269" s="437"/>
    </row>
    <row r="2270" spans="1:11" s="389" customFormat="1" x14ac:dyDescent="0.3">
      <c r="A2270" s="492"/>
      <c r="B2270" s="437"/>
      <c r="H2270" s="457"/>
      <c r="I2270" s="398"/>
      <c r="J2270" s="437"/>
      <c r="K2270" s="437"/>
    </row>
    <row r="2271" spans="1:11" s="389" customFormat="1" x14ac:dyDescent="0.3">
      <c r="A2271" s="492"/>
      <c r="B2271" s="437"/>
      <c r="H2271" s="457"/>
      <c r="I2271" s="398"/>
      <c r="J2271" s="437"/>
      <c r="K2271" s="437"/>
    </row>
    <row r="2272" spans="1:11" s="389" customFormat="1" x14ac:dyDescent="0.3">
      <c r="A2272" s="492"/>
      <c r="B2272" s="437"/>
      <c r="H2272" s="457"/>
      <c r="I2272" s="398"/>
      <c r="J2272" s="437"/>
      <c r="K2272" s="437"/>
    </row>
    <row r="2273" spans="1:11" s="389" customFormat="1" x14ac:dyDescent="0.3">
      <c r="A2273" s="492"/>
      <c r="B2273" s="437"/>
      <c r="H2273" s="457"/>
      <c r="I2273" s="398"/>
      <c r="J2273" s="437"/>
      <c r="K2273" s="437"/>
    </row>
    <row r="2274" spans="1:11" s="389" customFormat="1" x14ac:dyDescent="0.3">
      <c r="A2274" s="492"/>
      <c r="B2274" s="437"/>
      <c r="H2274" s="457"/>
      <c r="I2274" s="398"/>
      <c r="J2274" s="437"/>
      <c r="K2274" s="437"/>
    </row>
    <row r="2275" spans="1:11" s="389" customFormat="1" x14ac:dyDescent="0.3">
      <c r="A2275" s="492"/>
      <c r="B2275" s="437"/>
      <c r="H2275" s="457"/>
      <c r="I2275" s="398"/>
      <c r="J2275" s="437"/>
      <c r="K2275" s="437"/>
    </row>
    <row r="2276" spans="1:11" s="389" customFormat="1" x14ac:dyDescent="0.3">
      <c r="A2276" s="492"/>
      <c r="B2276" s="437"/>
      <c r="H2276" s="457"/>
      <c r="I2276" s="398"/>
      <c r="J2276" s="437"/>
      <c r="K2276" s="437"/>
    </row>
    <row r="2277" spans="1:11" s="389" customFormat="1" x14ac:dyDescent="0.3">
      <c r="A2277" s="492"/>
      <c r="B2277" s="437"/>
      <c r="H2277" s="457"/>
      <c r="I2277" s="398"/>
      <c r="J2277" s="437"/>
      <c r="K2277" s="437"/>
    </row>
    <row r="2278" spans="1:11" s="389" customFormat="1" x14ac:dyDescent="0.3">
      <c r="A2278" s="492"/>
      <c r="B2278" s="437"/>
      <c r="H2278" s="457"/>
      <c r="I2278" s="398"/>
      <c r="J2278" s="437"/>
      <c r="K2278" s="437"/>
    </row>
    <row r="2279" spans="1:11" s="389" customFormat="1" x14ac:dyDescent="0.3">
      <c r="A2279" s="492"/>
      <c r="B2279" s="437"/>
      <c r="H2279" s="457"/>
      <c r="I2279" s="398"/>
      <c r="J2279" s="437"/>
      <c r="K2279" s="437"/>
    </row>
    <row r="2280" spans="1:11" s="389" customFormat="1" x14ac:dyDescent="0.3">
      <c r="A2280" s="492"/>
      <c r="B2280" s="437"/>
      <c r="H2280" s="457"/>
      <c r="I2280" s="398"/>
      <c r="J2280" s="437"/>
      <c r="K2280" s="437"/>
    </row>
    <row r="2281" spans="1:11" s="389" customFormat="1" x14ac:dyDescent="0.3">
      <c r="A2281" s="492"/>
      <c r="B2281" s="437"/>
      <c r="H2281" s="457"/>
      <c r="I2281" s="398"/>
      <c r="J2281" s="437"/>
      <c r="K2281" s="437"/>
    </row>
    <row r="2282" spans="1:11" s="389" customFormat="1" x14ac:dyDescent="0.3">
      <c r="A2282" s="492"/>
      <c r="B2282" s="437"/>
      <c r="H2282" s="457"/>
      <c r="I2282" s="398"/>
      <c r="J2282" s="437"/>
      <c r="K2282" s="437"/>
    </row>
    <row r="2283" spans="1:11" s="389" customFormat="1" x14ac:dyDescent="0.3">
      <c r="A2283" s="492"/>
      <c r="B2283" s="437"/>
      <c r="H2283" s="457"/>
      <c r="I2283" s="398"/>
      <c r="J2283" s="437"/>
      <c r="K2283" s="437"/>
    </row>
    <row r="2284" spans="1:11" s="389" customFormat="1" x14ac:dyDescent="0.3">
      <c r="A2284" s="492"/>
      <c r="B2284" s="437"/>
      <c r="H2284" s="457"/>
      <c r="I2284" s="398"/>
      <c r="J2284" s="437"/>
      <c r="K2284" s="437"/>
    </row>
    <row r="2285" spans="1:11" s="389" customFormat="1" x14ac:dyDescent="0.3">
      <c r="A2285" s="492"/>
      <c r="B2285" s="437"/>
      <c r="H2285" s="457"/>
      <c r="I2285" s="398"/>
      <c r="J2285" s="437"/>
      <c r="K2285" s="437"/>
    </row>
    <row r="2286" spans="1:11" s="389" customFormat="1" x14ac:dyDescent="0.3">
      <c r="A2286" s="492"/>
      <c r="B2286" s="437"/>
      <c r="H2286" s="457"/>
      <c r="I2286" s="398"/>
      <c r="J2286" s="437"/>
      <c r="K2286" s="437"/>
    </row>
    <row r="2287" spans="1:11" s="389" customFormat="1" x14ac:dyDescent="0.3">
      <c r="A2287" s="492"/>
      <c r="B2287" s="437"/>
      <c r="H2287" s="457"/>
      <c r="I2287" s="398"/>
      <c r="J2287" s="437"/>
      <c r="K2287" s="437"/>
    </row>
    <row r="2288" spans="1:11" s="389" customFormat="1" x14ac:dyDescent="0.3">
      <c r="A2288" s="492"/>
      <c r="B2288" s="437"/>
      <c r="H2288" s="457"/>
      <c r="I2288" s="398"/>
      <c r="J2288" s="437"/>
      <c r="K2288" s="437"/>
    </row>
    <row r="2289" spans="1:11" s="389" customFormat="1" x14ac:dyDescent="0.3">
      <c r="A2289" s="492"/>
      <c r="B2289" s="437"/>
      <c r="H2289" s="457"/>
      <c r="I2289" s="398"/>
      <c r="J2289" s="437"/>
      <c r="K2289" s="437"/>
    </row>
    <row r="2290" spans="1:11" s="389" customFormat="1" x14ac:dyDescent="0.3">
      <c r="A2290" s="492"/>
      <c r="B2290" s="437"/>
      <c r="H2290" s="457"/>
      <c r="I2290" s="398"/>
      <c r="J2290" s="437"/>
      <c r="K2290" s="437"/>
    </row>
    <row r="2291" spans="1:11" s="389" customFormat="1" x14ac:dyDescent="0.3">
      <c r="A2291" s="492"/>
      <c r="B2291" s="437"/>
      <c r="H2291" s="457"/>
      <c r="I2291" s="398"/>
      <c r="J2291" s="437"/>
      <c r="K2291" s="437"/>
    </row>
    <row r="2292" spans="1:11" s="389" customFormat="1" x14ac:dyDescent="0.3">
      <c r="A2292" s="492"/>
      <c r="B2292" s="437"/>
      <c r="H2292" s="457"/>
      <c r="I2292" s="398"/>
      <c r="J2292" s="437"/>
      <c r="K2292" s="437"/>
    </row>
    <row r="2293" spans="1:11" s="389" customFormat="1" x14ac:dyDescent="0.3">
      <c r="A2293" s="492"/>
      <c r="B2293" s="437"/>
      <c r="H2293" s="457"/>
      <c r="I2293" s="398"/>
      <c r="J2293" s="437"/>
      <c r="K2293" s="437"/>
    </row>
    <row r="2294" spans="1:11" s="389" customFormat="1" x14ac:dyDescent="0.3">
      <c r="A2294" s="492"/>
      <c r="B2294" s="437"/>
      <c r="H2294" s="457"/>
      <c r="I2294" s="398"/>
      <c r="J2294" s="437"/>
      <c r="K2294" s="437"/>
    </row>
    <row r="2295" spans="1:11" s="389" customFormat="1" x14ac:dyDescent="0.3">
      <c r="A2295" s="492"/>
      <c r="B2295" s="437"/>
      <c r="H2295" s="457"/>
      <c r="I2295" s="398"/>
      <c r="J2295" s="437"/>
      <c r="K2295" s="437"/>
    </row>
    <row r="2296" spans="1:11" s="389" customFormat="1" x14ac:dyDescent="0.3">
      <c r="A2296" s="492"/>
      <c r="B2296" s="437"/>
      <c r="H2296" s="457"/>
      <c r="I2296" s="398"/>
      <c r="J2296" s="437"/>
      <c r="K2296" s="437"/>
    </row>
    <row r="2297" spans="1:11" s="389" customFormat="1" x14ac:dyDescent="0.3">
      <c r="A2297" s="492"/>
      <c r="B2297" s="437"/>
      <c r="H2297" s="457"/>
      <c r="I2297" s="398"/>
      <c r="J2297" s="437"/>
      <c r="K2297" s="437"/>
    </row>
    <row r="2298" spans="1:11" s="389" customFormat="1" x14ac:dyDescent="0.3">
      <c r="A2298" s="492"/>
      <c r="B2298" s="437"/>
      <c r="H2298" s="457"/>
      <c r="I2298" s="398"/>
      <c r="J2298" s="437"/>
      <c r="K2298" s="437"/>
    </row>
    <row r="2299" spans="1:11" s="389" customFormat="1" x14ac:dyDescent="0.3">
      <c r="A2299" s="492"/>
      <c r="B2299" s="437"/>
      <c r="H2299" s="457"/>
      <c r="I2299" s="398"/>
      <c r="J2299" s="437"/>
      <c r="K2299" s="437"/>
    </row>
    <row r="2300" spans="1:11" s="389" customFormat="1" x14ac:dyDescent="0.3">
      <c r="A2300" s="492"/>
      <c r="B2300" s="437"/>
      <c r="H2300" s="457"/>
      <c r="I2300" s="398"/>
      <c r="J2300" s="437"/>
      <c r="K2300" s="437"/>
    </row>
    <row r="2301" spans="1:11" s="389" customFormat="1" x14ac:dyDescent="0.3">
      <c r="A2301" s="492"/>
      <c r="B2301" s="437"/>
      <c r="H2301" s="457"/>
      <c r="I2301" s="398"/>
      <c r="J2301" s="437"/>
      <c r="K2301" s="437"/>
    </row>
    <row r="2302" spans="1:11" s="389" customFormat="1" x14ac:dyDescent="0.3">
      <c r="A2302" s="492"/>
      <c r="B2302" s="437"/>
      <c r="H2302" s="457"/>
      <c r="I2302" s="398"/>
      <c r="J2302" s="437"/>
      <c r="K2302" s="437"/>
    </row>
    <row r="2303" spans="1:11" s="389" customFormat="1" x14ac:dyDescent="0.3">
      <c r="A2303" s="492"/>
      <c r="B2303" s="437"/>
      <c r="H2303" s="457"/>
      <c r="I2303" s="398"/>
      <c r="J2303" s="437"/>
      <c r="K2303" s="437"/>
    </row>
    <row r="2304" spans="1:11" s="389" customFormat="1" x14ac:dyDescent="0.3">
      <c r="A2304" s="492"/>
      <c r="B2304" s="437"/>
      <c r="H2304" s="457"/>
      <c r="I2304" s="398"/>
      <c r="J2304" s="437"/>
      <c r="K2304" s="437"/>
    </row>
    <row r="2305" spans="1:11" s="389" customFormat="1" x14ac:dyDescent="0.3">
      <c r="A2305" s="492"/>
      <c r="B2305" s="437"/>
      <c r="H2305" s="457"/>
      <c r="I2305" s="398"/>
      <c r="J2305" s="437"/>
      <c r="K2305" s="437"/>
    </row>
    <row r="2306" spans="1:11" s="389" customFormat="1" x14ac:dyDescent="0.3">
      <c r="A2306" s="492"/>
      <c r="B2306" s="437"/>
      <c r="H2306" s="457"/>
      <c r="I2306" s="398"/>
      <c r="J2306" s="437"/>
      <c r="K2306" s="437"/>
    </row>
    <row r="2307" spans="1:11" s="389" customFormat="1" x14ac:dyDescent="0.3">
      <c r="A2307" s="492"/>
      <c r="B2307" s="437"/>
      <c r="H2307" s="457"/>
      <c r="I2307" s="398"/>
      <c r="J2307" s="437"/>
      <c r="K2307" s="437"/>
    </row>
    <row r="2308" spans="1:11" s="389" customFormat="1" x14ac:dyDescent="0.3">
      <c r="A2308" s="492"/>
      <c r="B2308" s="437"/>
      <c r="H2308" s="457"/>
      <c r="I2308" s="398"/>
      <c r="J2308" s="437"/>
      <c r="K2308" s="437"/>
    </row>
    <row r="2309" spans="1:11" s="389" customFormat="1" x14ac:dyDescent="0.3">
      <c r="A2309" s="492"/>
      <c r="B2309" s="437"/>
      <c r="H2309" s="457"/>
      <c r="I2309" s="398"/>
      <c r="J2309" s="437"/>
      <c r="K2309" s="437"/>
    </row>
    <row r="2310" spans="1:11" s="389" customFormat="1" x14ac:dyDescent="0.3">
      <c r="A2310" s="492"/>
      <c r="B2310" s="437"/>
      <c r="H2310" s="457"/>
      <c r="I2310" s="398"/>
      <c r="J2310" s="437"/>
      <c r="K2310" s="437"/>
    </row>
    <row r="2311" spans="1:11" s="389" customFormat="1" x14ac:dyDescent="0.3">
      <c r="A2311" s="492"/>
      <c r="B2311" s="437"/>
      <c r="H2311" s="457"/>
      <c r="I2311" s="398"/>
      <c r="J2311" s="437"/>
      <c r="K2311" s="437"/>
    </row>
    <row r="2312" spans="1:11" s="389" customFormat="1" x14ac:dyDescent="0.3">
      <c r="A2312" s="492"/>
      <c r="B2312" s="437"/>
      <c r="H2312" s="457"/>
      <c r="I2312" s="398"/>
      <c r="J2312" s="437"/>
      <c r="K2312" s="437"/>
    </row>
    <row r="2313" spans="1:11" s="389" customFormat="1" x14ac:dyDescent="0.3">
      <c r="A2313" s="492"/>
      <c r="B2313" s="437"/>
      <c r="H2313" s="457"/>
      <c r="I2313" s="398"/>
      <c r="J2313" s="437"/>
      <c r="K2313" s="437"/>
    </row>
    <row r="2314" spans="1:11" s="389" customFormat="1" x14ac:dyDescent="0.3">
      <c r="A2314" s="492"/>
      <c r="B2314" s="437"/>
      <c r="H2314" s="457"/>
      <c r="I2314" s="398"/>
      <c r="J2314" s="437"/>
      <c r="K2314" s="437"/>
    </row>
    <row r="2315" spans="1:11" s="389" customFormat="1" x14ac:dyDescent="0.3">
      <c r="A2315" s="492"/>
      <c r="B2315" s="437"/>
      <c r="H2315" s="457"/>
      <c r="I2315" s="398"/>
      <c r="J2315" s="437"/>
      <c r="K2315" s="437"/>
    </row>
    <row r="2316" spans="1:11" s="389" customFormat="1" x14ac:dyDescent="0.3">
      <c r="A2316" s="492"/>
      <c r="B2316" s="437"/>
      <c r="H2316" s="457"/>
      <c r="I2316" s="398"/>
      <c r="J2316" s="437"/>
      <c r="K2316" s="437"/>
    </row>
    <row r="2317" spans="1:11" s="389" customFormat="1" x14ac:dyDescent="0.3">
      <c r="A2317" s="492"/>
      <c r="B2317" s="437"/>
      <c r="H2317" s="457"/>
      <c r="I2317" s="398"/>
      <c r="J2317" s="437"/>
      <c r="K2317" s="437"/>
    </row>
    <row r="2318" spans="1:11" s="389" customFormat="1" x14ac:dyDescent="0.3">
      <c r="A2318" s="492"/>
      <c r="B2318" s="437"/>
      <c r="H2318" s="457"/>
      <c r="I2318" s="398"/>
      <c r="J2318" s="437"/>
      <c r="K2318" s="437"/>
    </row>
    <row r="2319" spans="1:11" s="389" customFormat="1" x14ac:dyDescent="0.3">
      <c r="A2319" s="492"/>
      <c r="B2319" s="437"/>
      <c r="H2319" s="457"/>
      <c r="I2319" s="398"/>
      <c r="J2319" s="437"/>
      <c r="K2319" s="437"/>
    </row>
    <row r="2320" spans="1:11" s="389" customFormat="1" x14ac:dyDescent="0.3">
      <c r="A2320" s="492"/>
      <c r="B2320" s="437"/>
      <c r="H2320" s="457"/>
      <c r="I2320" s="398"/>
      <c r="J2320" s="437"/>
      <c r="K2320" s="437"/>
    </row>
    <row r="2321" spans="1:11" s="389" customFormat="1" x14ac:dyDescent="0.3">
      <c r="A2321" s="492"/>
      <c r="B2321" s="437"/>
      <c r="H2321" s="457"/>
      <c r="I2321" s="398"/>
      <c r="J2321" s="437"/>
      <c r="K2321" s="437"/>
    </row>
    <row r="2322" spans="1:11" s="389" customFormat="1" x14ac:dyDescent="0.3">
      <c r="A2322" s="492"/>
      <c r="B2322" s="437"/>
      <c r="H2322" s="457"/>
      <c r="I2322" s="398"/>
      <c r="J2322" s="437"/>
      <c r="K2322" s="437"/>
    </row>
    <row r="2323" spans="1:11" s="389" customFormat="1" x14ac:dyDescent="0.3">
      <c r="A2323" s="492"/>
      <c r="B2323" s="437"/>
      <c r="H2323" s="457"/>
      <c r="I2323" s="398"/>
      <c r="J2323" s="437"/>
      <c r="K2323" s="437"/>
    </row>
    <row r="2324" spans="1:11" s="389" customFormat="1" x14ac:dyDescent="0.3">
      <c r="A2324" s="492"/>
      <c r="B2324" s="437"/>
      <c r="H2324" s="457"/>
      <c r="I2324" s="398"/>
      <c r="J2324" s="437"/>
      <c r="K2324" s="437"/>
    </row>
    <row r="2325" spans="1:11" s="389" customFormat="1" x14ac:dyDescent="0.3">
      <c r="A2325" s="492"/>
      <c r="B2325" s="437"/>
      <c r="H2325" s="457"/>
      <c r="I2325" s="398"/>
      <c r="J2325" s="437"/>
      <c r="K2325" s="437"/>
    </row>
    <row r="2326" spans="1:11" s="389" customFormat="1" x14ac:dyDescent="0.3">
      <c r="A2326" s="492"/>
      <c r="B2326" s="437"/>
      <c r="H2326" s="457"/>
      <c r="I2326" s="398"/>
      <c r="J2326" s="437"/>
      <c r="K2326" s="437"/>
    </row>
    <row r="2327" spans="1:11" s="389" customFormat="1" x14ac:dyDescent="0.3">
      <c r="A2327" s="492"/>
      <c r="B2327" s="437"/>
      <c r="H2327" s="457"/>
      <c r="I2327" s="398"/>
      <c r="J2327" s="437"/>
      <c r="K2327" s="437"/>
    </row>
    <row r="2328" spans="1:11" s="389" customFormat="1" x14ac:dyDescent="0.3">
      <c r="A2328" s="492"/>
      <c r="B2328" s="437"/>
      <c r="H2328" s="457"/>
      <c r="I2328" s="398"/>
      <c r="J2328" s="437"/>
      <c r="K2328" s="437"/>
    </row>
    <row r="2329" spans="1:11" s="389" customFormat="1" x14ac:dyDescent="0.3">
      <c r="A2329" s="492"/>
      <c r="B2329" s="437"/>
      <c r="H2329" s="457"/>
      <c r="I2329" s="398"/>
      <c r="J2329" s="437"/>
      <c r="K2329" s="437"/>
    </row>
    <row r="2330" spans="1:11" s="389" customFormat="1" x14ac:dyDescent="0.3">
      <c r="A2330" s="492"/>
      <c r="B2330" s="437"/>
      <c r="H2330" s="457"/>
      <c r="I2330" s="398"/>
      <c r="J2330" s="437"/>
      <c r="K2330" s="437"/>
    </row>
    <row r="2331" spans="1:11" s="389" customFormat="1" x14ac:dyDescent="0.3">
      <c r="A2331" s="492"/>
      <c r="B2331" s="437"/>
      <c r="H2331" s="457"/>
      <c r="I2331" s="398"/>
      <c r="J2331" s="437"/>
      <c r="K2331" s="437"/>
    </row>
    <row r="2332" spans="1:11" s="389" customFormat="1" x14ac:dyDescent="0.3">
      <c r="A2332" s="492"/>
      <c r="B2332" s="437"/>
      <c r="H2332" s="457"/>
      <c r="I2332" s="398"/>
      <c r="J2332" s="437"/>
      <c r="K2332" s="437"/>
    </row>
    <row r="2333" spans="1:11" s="389" customFormat="1" x14ac:dyDescent="0.3">
      <c r="A2333" s="492"/>
      <c r="B2333" s="437"/>
      <c r="H2333" s="457"/>
      <c r="I2333" s="398"/>
      <c r="J2333" s="437"/>
      <c r="K2333" s="437"/>
    </row>
    <row r="2334" spans="1:11" s="389" customFormat="1" x14ac:dyDescent="0.3">
      <c r="A2334" s="492"/>
      <c r="B2334" s="437"/>
      <c r="H2334" s="457"/>
      <c r="I2334" s="398"/>
      <c r="J2334" s="437"/>
      <c r="K2334" s="437"/>
    </row>
    <row r="2335" spans="1:11" s="389" customFormat="1" x14ac:dyDescent="0.3">
      <c r="A2335" s="492"/>
      <c r="B2335" s="437"/>
      <c r="H2335" s="457"/>
      <c r="I2335" s="398"/>
      <c r="J2335" s="437"/>
      <c r="K2335" s="437"/>
    </row>
    <row r="2336" spans="1:11" s="389" customFormat="1" x14ac:dyDescent="0.3">
      <c r="A2336" s="492"/>
      <c r="B2336" s="437"/>
      <c r="H2336" s="457"/>
      <c r="I2336" s="398"/>
      <c r="J2336" s="437"/>
      <c r="K2336" s="437"/>
    </row>
    <row r="2337" spans="1:11" s="389" customFormat="1" x14ac:dyDescent="0.3">
      <c r="A2337" s="492"/>
      <c r="B2337" s="437"/>
      <c r="H2337" s="457"/>
      <c r="I2337" s="398"/>
      <c r="J2337" s="437"/>
      <c r="K2337" s="437"/>
    </row>
    <row r="2338" spans="1:11" s="389" customFormat="1" x14ac:dyDescent="0.3">
      <c r="A2338" s="492"/>
      <c r="B2338" s="437"/>
      <c r="H2338" s="457"/>
      <c r="I2338" s="398"/>
      <c r="J2338" s="437"/>
      <c r="K2338" s="437"/>
    </row>
    <row r="2339" spans="1:11" s="389" customFormat="1" x14ac:dyDescent="0.3">
      <c r="A2339" s="492"/>
      <c r="B2339" s="437"/>
      <c r="H2339" s="457"/>
      <c r="I2339" s="398"/>
      <c r="J2339" s="437"/>
      <c r="K2339" s="437"/>
    </row>
    <row r="2340" spans="1:11" s="389" customFormat="1" x14ac:dyDescent="0.3">
      <c r="A2340" s="492"/>
      <c r="B2340" s="437"/>
      <c r="H2340" s="457"/>
      <c r="I2340" s="398"/>
      <c r="J2340" s="437"/>
      <c r="K2340" s="437"/>
    </row>
    <row r="2341" spans="1:11" s="389" customFormat="1" x14ac:dyDescent="0.3">
      <c r="A2341" s="492"/>
      <c r="B2341" s="437"/>
      <c r="H2341" s="457"/>
      <c r="I2341" s="398"/>
      <c r="J2341" s="437"/>
      <c r="K2341" s="437"/>
    </row>
    <row r="2342" spans="1:11" s="389" customFormat="1" x14ac:dyDescent="0.3">
      <c r="A2342" s="492"/>
      <c r="B2342" s="437"/>
      <c r="H2342" s="457"/>
      <c r="I2342" s="398"/>
      <c r="J2342" s="437"/>
      <c r="K2342" s="437"/>
    </row>
    <row r="2343" spans="1:11" s="389" customFormat="1" x14ac:dyDescent="0.3">
      <c r="A2343" s="492"/>
      <c r="B2343" s="437"/>
      <c r="H2343" s="457"/>
      <c r="I2343" s="398"/>
      <c r="J2343" s="437"/>
      <c r="K2343" s="437"/>
    </row>
    <row r="2344" spans="1:11" s="389" customFormat="1" x14ac:dyDescent="0.3">
      <c r="A2344" s="492"/>
      <c r="B2344" s="437"/>
      <c r="H2344" s="457"/>
      <c r="I2344" s="398"/>
      <c r="J2344" s="437"/>
      <c r="K2344" s="437"/>
    </row>
    <row r="2345" spans="1:11" s="389" customFormat="1" x14ac:dyDescent="0.3">
      <c r="A2345" s="492"/>
      <c r="B2345" s="437"/>
      <c r="H2345" s="457"/>
      <c r="I2345" s="398"/>
      <c r="J2345" s="437"/>
      <c r="K2345" s="437"/>
    </row>
    <row r="2346" spans="1:11" s="389" customFormat="1" x14ac:dyDescent="0.3">
      <c r="A2346" s="492"/>
      <c r="B2346" s="437"/>
      <c r="H2346" s="457"/>
      <c r="I2346" s="398"/>
      <c r="J2346" s="437"/>
      <c r="K2346" s="437"/>
    </row>
    <row r="2347" spans="1:11" s="389" customFormat="1" x14ac:dyDescent="0.3">
      <c r="A2347" s="492"/>
      <c r="B2347" s="437"/>
      <c r="H2347" s="457"/>
      <c r="I2347" s="398"/>
      <c r="J2347" s="437"/>
      <c r="K2347" s="437"/>
    </row>
    <row r="2348" spans="1:11" s="389" customFormat="1" x14ac:dyDescent="0.3">
      <c r="A2348" s="492"/>
      <c r="B2348" s="437"/>
      <c r="H2348" s="457"/>
      <c r="I2348" s="398"/>
      <c r="J2348" s="437"/>
      <c r="K2348" s="437"/>
    </row>
    <row r="2349" spans="1:11" s="389" customFormat="1" x14ac:dyDescent="0.3">
      <c r="A2349" s="492"/>
      <c r="B2349" s="437"/>
      <c r="H2349" s="457"/>
      <c r="I2349" s="398"/>
      <c r="J2349" s="437"/>
      <c r="K2349" s="437"/>
    </row>
    <row r="2350" spans="1:11" s="389" customFormat="1" x14ac:dyDescent="0.3">
      <c r="A2350" s="492"/>
      <c r="B2350" s="437"/>
      <c r="H2350" s="457"/>
      <c r="I2350" s="398"/>
      <c r="J2350" s="437"/>
      <c r="K2350" s="437"/>
    </row>
    <row r="2351" spans="1:11" s="389" customFormat="1" x14ac:dyDescent="0.3">
      <c r="A2351" s="492"/>
      <c r="B2351" s="437"/>
      <c r="H2351" s="457"/>
      <c r="I2351" s="398"/>
      <c r="J2351" s="437"/>
      <c r="K2351" s="437"/>
    </row>
    <row r="2352" spans="1:11" s="389" customFormat="1" x14ac:dyDescent="0.3">
      <c r="A2352" s="492"/>
      <c r="B2352" s="437"/>
      <c r="H2352" s="457"/>
      <c r="I2352" s="398"/>
      <c r="J2352" s="437"/>
      <c r="K2352" s="437"/>
    </row>
    <row r="2353" spans="1:11" s="389" customFormat="1" x14ac:dyDescent="0.3">
      <c r="A2353" s="492"/>
      <c r="B2353" s="437"/>
      <c r="H2353" s="457"/>
      <c r="I2353" s="398"/>
      <c r="J2353" s="437"/>
      <c r="K2353" s="437"/>
    </row>
    <row r="2354" spans="1:11" s="389" customFormat="1" x14ac:dyDescent="0.3">
      <c r="A2354" s="492"/>
      <c r="B2354" s="437"/>
      <c r="H2354" s="457"/>
      <c r="I2354" s="398"/>
      <c r="J2354" s="437"/>
      <c r="K2354" s="437"/>
    </row>
    <row r="2355" spans="1:11" s="389" customFormat="1" x14ac:dyDescent="0.3">
      <c r="A2355" s="492"/>
      <c r="B2355" s="437"/>
      <c r="H2355" s="457"/>
      <c r="I2355" s="398"/>
      <c r="J2355" s="437"/>
      <c r="K2355" s="437"/>
    </row>
    <row r="2356" spans="1:11" s="389" customFormat="1" x14ac:dyDescent="0.3">
      <c r="A2356" s="492"/>
      <c r="B2356" s="437"/>
      <c r="H2356" s="457"/>
      <c r="I2356" s="398"/>
      <c r="J2356" s="437"/>
      <c r="K2356" s="437"/>
    </row>
    <row r="2357" spans="1:11" s="389" customFormat="1" x14ac:dyDescent="0.3">
      <c r="A2357" s="492"/>
      <c r="B2357" s="437"/>
      <c r="H2357" s="457"/>
      <c r="I2357" s="398"/>
      <c r="J2357" s="437"/>
      <c r="K2357" s="437"/>
    </row>
    <row r="2358" spans="1:11" s="389" customFormat="1" x14ac:dyDescent="0.3">
      <c r="A2358" s="492"/>
      <c r="B2358" s="437"/>
      <c r="H2358" s="457"/>
      <c r="I2358" s="398"/>
      <c r="J2358" s="437"/>
      <c r="K2358" s="437"/>
    </row>
    <row r="2359" spans="1:11" s="389" customFormat="1" x14ac:dyDescent="0.3">
      <c r="A2359" s="492"/>
      <c r="B2359" s="437"/>
      <c r="H2359" s="457"/>
      <c r="I2359" s="398"/>
      <c r="J2359" s="437"/>
      <c r="K2359" s="437"/>
    </row>
    <row r="2360" spans="1:11" s="389" customFormat="1" x14ac:dyDescent="0.3">
      <c r="A2360" s="492"/>
      <c r="B2360" s="437"/>
      <c r="H2360" s="457"/>
      <c r="I2360" s="398"/>
      <c r="J2360" s="437"/>
      <c r="K2360" s="437"/>
    </row>
    <row r="2361" spans="1:11" s="389" customFormat="1" x14ac:dyDescent="0.3">
      <c r="A2361" s="492"/>
      <c r="B2361" s="437"/>
      <c r="H2361" s="457"/>
      <c r="I2361" s="398"/>
      <c r="J2361" s="437"/>
      <c r="K2361" s="437"/>
    </row>
    <row r="2362" spans="1:11" s="389" customFormat="1" x14ac:dyDescent="0.3">
      <c r="A2362" s="492"/>
      <c r="B2362" s="437"/>
      <c r="H2362" s="457"/>
      <c r="I2362" s="398"/>
      <c r="J2362" s="437"/>
      <c r="K2362" s="437"/>
    </row>
    <row r="2363" spans="1:11" s="389" customFormat="1" x14ac:dyDescent="0.3">
      <c r="A2363" s="492"/>
      <c r="B2363" s="437"/>
      <c r="H2363" s="457"/>
      <c r="I2363" s="398"/>
      <c r="J2363" s="437"/>
      <c r="K2363" s="437"/>
    </row>
    <row r="2364" spans="1:11" s="389" customFormat="1" x14ac:dyDescent="0.3">
      <c r="A2364" s="492"/>
      <c r="B2364" s="437"/>
      <c r="H2364" s="457"/>
      <c r="I2364" s="398"/>
      <c r="J2364" s="437"/>
      <c r="K2364" s="437"/>
    </row>
    <row r="2365" spans="1:11" s="389" customFormat="1" x14ac:dyDescent="0.3">
      <c r="A2365" s="492"/>
      <c r="B2365" s="437"/>
      <c r="H2365" s="457"/>
      <c r="I2365" s="398"/>
      <c r="J2365" s="437"/>
      <c r="K2365" s="437"/>
    </row>
    <row r="2366" spans="1:11" s="389" customFormat="1" x14ac:dyDescent="0.3">
      <c r="A2366" s="492"/>
      <c r="B2366" s="437"/>
      <c r="H2366" s="457"/>
      <c r="I2366" s="398"/>
      <c r="J2366" s="437"/>
      <c r="K2366" s="437"/>
    </row>
    <row r="2367" spans="1:11" s="389" customFormat="1" x14ac:dyDescent="0.3">
      <c r="A2367" s="492"/>
      <c r="B2367" s="437"/>
      <c r="H2367" s="457"/>
      <c r="I2367" s="398"/>
      <c r="J2367" s="437"/>
      <c r="K2367" s="437"/>
    </row>
    <row r="2368" spans="1:11" s="389" customFormat="1" x14ac:dyDescent="0.3">
      <c r="A2368" s="492"/>
      <c r="B2368" s="437"/>
      <c r="H2368" s="457"/>
      <c r="I2368" s="398"/>
      <c r="J2368" s="437"/>
      <c r="K2368" s="437"/>
    </row>
    <row r="2369" spans="1:11" s="389" customFormat="1" x14ac:dyDescent="0.3">
      <c r="A2369" s="492"/>
      <c r="B2369" s="437"/>
      <c r="H2369" s="457"/>
      <c r="I2369" s="398"/>
      <c r="J2369" s="437"/>
      <c r="K2369" s="437"/>
    </row>
    <row r="2370" spans="1:11" s="389" customFormat="1" x14ac:dyDescent="0.3">
      <c r="A2370" s="492"/>
      <c r="B2370" s="437"/>
      <c r="H2370" s="457"/>
      <c r="I2370" s="398"/>
      <c r="J2370" s="437"/>
      <c r="K2370" s="437"/>
    </row>
    <row r="2371" spans="1:11" s="389" customFormat="1" x14ac:dyDescent="0.3">
      <c r="A2371" s="492"/>
      <c r="B2371" s="437"/>
      <c r="H2371" s="457"/>
      <c r="I2371" s="398"/>
      <c r="J2371" s="437"/>
      <c r="K2371" s="437"/>
    </row>
    <row r="2372" spans="1:11" s="389" customFormat="1" x14ac:dyDescent="0.3">
      <c r="A2372" s="492"/>
      <c r="B2372" s="437"/>
      <c r="H2372" s="457"/>
      <c r="I2372" s="398"/>
      <c r="J2372" s="437"/>
      <c r="K2372" s="437"/>
    </row>
    <row r="2373" spans="1:11" s="389" customFormat="1" x14ac:dyDescent="0.3">
      <c r="A2373" s="492"/>
      <c r="B2373" s="437"/>
      <c r="H2373" s="457"/>
      <c r="I2373" s="398"/>
      <c r="J2373" s="437"/>
      <c r="K2373" s="437"/>
    </row>
    <row r="2374" spans="1:11" s="389" customFormat="1" x14ac:dyDescent="0.3">
      <c r="A2374" s="492"/>
      <c r="B2374" s="437"/>
      <c r="H2374" s="457"/>
      <c r="I2374" s="398"/>
      <c r="J2374" s="437"/>
      <c r="K2374" s="437"/>
    </row>
    <row r="2375" spans="1:11" s="389" customFormat="1" x14ac:dyDescent="0.3">
      <c r="A2375" s="492"/>
      <c r="B2375" s="437"/>
      <c r="H2375" s="457"/>
      <c r="I2375" s="398"/>
      <c r="J2375" s="437"/>
      <c r="K2375" s="437"/>
    </row>
    <row r="2376" spans="1:11" s="389" customFormat="1" x14ac:dyDescent="0.3">
      <c r="A2376" s="492"/>
      <c r="B2376" s="437"/>
      <c r="H2376" s="457"/>
      <c r="I2376" s="398"/>
      <c r="J2376" s="437"/>
      <c r="K2376" s="437"/>
    </row>
    <row r="2377" spans="1:11" s="389" customFormat="1" x14ac:dyDescent="0.3">
      <c r="A2377" s="492"/>
      <c r="B2377" s="437"/>
      <c r="H2377" s="457"/>
      <c r="I2377" s="398"/>
      <c r="J2377" s="437"/>
      <c r="K2377" s="437"/>
    </row>
    <row r="2378" spans="1:11" s="389" customFormat="1" x14ac:dyDescent="0.3">
      <c r="A2378" s="492"/>
      <c r="B2378" s="437"/>
      <c r="H2378" s="457"/>
      <c r="I2378" s="398"/>
      <c r="J2378" s="437"/>
      <c r="K2378" s="437"/>
    </row>
    <row r="2379" spans="1:11" s="389" customFormat="1" x14ac:dyDescent="0.3">
      <c r="A2379" s="492"/>
      <c r="B2379" s="437"/>
      <c r="H2379" s="457"/>
      <c r="I2379" s="398"/>
      <c r="J2379" s="437"/>
      <c r="K2379" s="437"/>
    </row>
    <row r="2380" spans="1:11" s="389" customFormat="1" x14ac:dyDescent="0.3">
      <c r="A2380" s="492"/>
      <c r="B2380" s="437"/>
      <c r="H2380" s="457"/>
      <c r="I2380" s="398"/>
      <c r="J2380" s="437"/>
      <c r="K2380" s="437"/>
    </row>
    <row r="2381" spans="1:11" s="389" customFormat="1" x14ac:dyDescent="0.3">
      <c r="A2381" s="492"/>
      <c r="B2381" s="437"/>
      <c r="H2381" s="457"/>
      <c r="I2381" s="398"/>
      <c r="J2381" s="437"/>
      <c r="K2381" s="437"/>
    </row>
    <row r="2382" spans="1:11" s="389" customFormat="1" x14ac:dyDescent="0.3">
      <c r="A2382" s="492"/>
      <c r="B2382" s="437"/>
      <c r="H2382" s="457"/>
      <c r="I2382" s="398"/>
      <c r="J2382" s="437"/>
      <c r="K2382" s="437"/>
    </row>
    <row r="2383" spans="1:11" s="389" customFormat="1" x14ac:dyDescent="0.3">
      <c r="A2383" s="492"/>
      <c r="B2383" s="437"/>
      <c r="H2383" s="457"/>
      <c r="I2383" s="398"/>
      <c r="J2383" s="437"/>
      <c r="K2383" s="437"/>
    </row>
    <row r="2384" spans="1:11" s="389" customFormat="1" x14ac:dyDescent="0.3">
      <c r="A2384" s="492"/>
      <c r="B2384" s="437"/>
      <c r="H2384" s="457"/>
      <c r="I2384" s="398"/>
      <c r="J2384" s="437"/>
      <c r="K2384" s="437"/>
    </row>
    <row r="2385" spans="1:11" s="389" customFormat="1" x14ac:dyDescent="0.3">
      <c r="A2385" s="492"/>
      <c r="B2385" s="437"/>
      <c r="H2385" s="457"/>
      <c r="I2385" s="398"/>
      <c r="J2385" s="437"/>
      <c r="K2385" s="437"/>
    </row>
    <row r="2386" spans="1:11" s="389" customFormat="1" x14ac:dyDescent="0.3">
      <c r="A2386" s="492"/>
      <c r="B2386" s="437"/>
      <c r="H2386" s="457"/>
      <c r="I2386" s="398"/>
      <c r="J2386" s="437"/>
      <c r="K2386" s="437"/>
    </row>
    <row r="2387" spans="1:11" s="389" customFormat="1" x14ac:dyDescent="0.3">
      <c r="A2387" s="492"/>
      <c r="B2387" s="437"/>
      <c r="H2387" s="457"/>
      <c r="I2387" s="398"/>
      <c r="J2387" s="437"/>
      <c r="K2387" s="437"/>
    </row>
    <row r="2388" spans="1:11" s="389" customFormat="1" x14ac:dyDescent="0.3">
      <c r="A2388" s="492"/>
      <c r="B2388" s="437"/>
      <c r="H2388" s="457"/>
      <c r="I2388" s="398"/>
      <c r="J2388" s="437"/>
      <c r="K2388" s="437"/>
    </row>
    <row r="2389" spans="1:11" s="389" customFormat="1" x14ac:dyDescent="0.3">
      <c r="A2389" s="492"/>
      <c r="B2389" s="437"/>
      <c r="H2389" s="457"/>
      <c r="I2389" s="398"/>
      <c r="J2389" s="437"/>
      <c r="K2389" s="437"/>
    </row>
    <row r="2390" spans="1:11" s="389" customFormat="1" x14ac:dyDescent="0.3">
      <c r="A2390" s="492"/>
      <c r="B2390" s="437"/>
      <c r="H2390" s="457"/>
      <c r="I2390" s="398"/>
      <c r="J2390" s="437"/>
      <c r="K2390" s="437"/>
    </row>
    <row r="2391" spans="1:11" s="389" customFormat="1" x14ac:dyDescent="0.3">
      <c r="A2391" s="492"/>
      <c r="B2391" s="437"/>
      <c r="H2391" s="457"/>
      <c r="I2391" s="398"/>
      <c r="J2391" s="437"/>
      <c r="K2391" s="437"/>
    </row>
    <row r="2392" spans="1:11" s="389" customFormat="1" x14ac:dyDescent="0.3">
      <c r="A2392" s="492"/>
      <c r="B2392" s="437"/>
      <c r="H2392" s="457"/>
      <c r="I2392" s="398"/>
      <c r="J2392" s="437"/>
      <c r="K2392" s="437"/>
    </row>
    <row r="2393" spans="1:11" s="389" customFormat="1" x14ac:dyDescent="0.3">
      <c r="A2393" s="492"/>
      <c r="B2393" s="437"/>
      <c r="H2393" s="457"/>
      <c r="I2393" s="398"/>
      <c r="J2393" s="437"/>
      <c r="K2393" s="437"/>
    </row>
    <row r="2394" spans="1:11" s="389" customFormat="1" x14ac:dyDescent="0.3">
      <c r="A2394" s="492"/>
      <c r="B2394" s="437"/>
      <c r="H2394" s="457"/>
      <c r="I2394" s="398"/>
      <c r="J2394" s="437"/>
      <c r="K2394" s="437"/>
    </row>
    <row r="2395" spans="1:11" s="389" customFormat="1" x14ac:dyDescent="0.3">
      <c r="A2395" s="492"/>
      <c r="B2395" s="437"/>
      <c r="H2395" s="457"/>
      <c r="I2395" s="398"/>
      <c r="J2395" s="437"/>
      <c r="K2395" s="437"/>
    </row>
    <row r="2396" spans="1:11" s="389" customFormat="1" x14ac:dyDescent="0.3">
      <c r="A2396" s="492"/>
      <c r="B2396" s="437"/>
      <c r="H2396" s="457"/>
      <c r="I2396" s="398"/>
      <c r="J2396" s="437"/>
      <c r="K2396" s="437"/>
    </row>
    <row r="2397" spans="1:11" s="389" customFormat="1" x14ac:dyDescent="0.3">
      <c r="A2397" s="492"/>
      <c r="B2397" s="437"/>
      <c r="H2397" s="457"/>
      <c r="I2397" s="398"/>
      <c r="J2397" s="437"/>
      <c r="K2397" s="437"/>
    </row>
    <row r="2398" spans="1:11" s="389" customFormat="1" x14ac:dyDescent="0.3">
      <c r="A2398" s="492"/>
      <c r="B2398" s="437"/>
      <c r="H2398" s="457"/>
      <c r="I2398" s="398"/>
      <c r="J2398" s="437"/>
      <c r="K2398" s="437"/>
    </row>
    <row r="2399" spans="1:11" s="389" customFormat="1" x14ac:dyDescent="0.3">
      <c r="A2399" s="492"/>
      <c r="B2399" s="437"/>
      <c r="H2399" s="457"/>
      <c r="I2399" s="398"/>
      <c r="J2399" s="437"/>
      <c r="K2399" s="437"/>
    </row>
    <row r="2400" spans="1:11" s="389" customFormat="1" x14ac:dyDescent="0.3">
      <c r="A2400" s="492"/>
      <c r="B2400" s="437"/>
      <c r="H2400" s="457"/>
      <c r="I2400" s="398"/>
      <c r="J2400" s="437"/>
      <c r="K2400" s="437"/>
    </row>
    <row r="2401" spans="1:11" s="389" customFormat="1" x14ac:dyDescent="0.3">
      <c r="A2401" s="492"/>
      <c r="B2401" s="437"/>
      <c r="H2401" s="457"/>
      <c r="I2401" s="398"/>
      <c r="J2401" s="437"/>
      <c r="K2401" s="437"/>
    </row>
    <row r="2402" spans="1:11" s="389" customFormat="1" x14ac:dyDescent="0.3">
      <c r="A2402" s="492"/>
      <c r="B2402" s="437"/>
      <c r="H2402" s="457"/>
      <c r="I2402" s="398"/>
      <c r="J2402" s="437"/>
      <c r="K2402" s="437"/>
    </row>
    <row r="2403" spans="1:11" s="389" customFormat="1" x14ac:dyDescent="0.3">
      <c r="A2403" s="492"/>
      <c r="B2403" s="437"/>
      <c r="H2403" s="457"/>
      <c r="I2403" s="398"/>
      <c r="J2403" s="437"/>
      <c r="K2403" s="437"/>
    </row>
    <row r="2404" spans="1:11" s="389" customFormat="1" x14ac:dyDescent="0.3">
      <c r="A2404" s="492"/>
      <c r="B2404" s="437"/>
      <c r="H2404" s="457"/>
      <c r="I2404" s="398"/>
      <c r="J2404" s="437"/>
      <c r="K2404" s="437"/>
    </row>
    <row r="2405" spans="1:11" s="389" customFormat="1" x14ac:dyDescent="0.3">
      <c r="A2405" s="492"/>
      <c r="B2405" s="437"/>
      <c r="H2405" s="457"/>
      <c r="I2405" s="398"/>
      <c r="J2405" s="437"/>
      <c r="K2405" s="437"/>
    </row>
    <row r="2406" spans="1:11" s="389" customFormat="1" x14ac:dyDescent="0.3">
      <c r="A2406" s="492"/>
      <c r="B2406" s="437"/>
      <c r="H2406" s="457"/>
      <c r="I2406" s="398"/>
      <c r="J2406" s="437"/>
      <c r="K2406" s="437"/>
    </row>
    <row r="2407" spans="1:11" s="389" customFormat="1" x14ac:dyDescent="0.3">
      <c r="A2407" s="492"/>
      <c r="B2407" s="437"/>
      <c r="H2407" s="457"/>
      <c r="I2407" s="398"/>
      <c r="J2407" s="437"/>
      <c r="K2407" s="437"/>
    </row>
    <row r="2408" spans="1:11" s="389" customFormat="1" x14ac:dyDescent="0.3">
      <c r="A2408" s="492"/>
      <c r="B2408" s="437"/>
      <c r="H2408" s="457"/>
      <c r="I2408" s="398"/>
      <c r="J2408" s="437"/>
      <c r="K2408" s="437"/>
    </row>
    <row r="2409" spans="1:11" s="389" customFormat="1" x14ac:dyDescent="0.3">
      <c r="A2409" s="492"/>
      <c r="B2409" s="437"/>
      <c r="H2409" s="457"/>
      <c r="I2409" s="398"/>
      <c r="J2409" s="437"/>
      <c r="K2409" s="437"/>
    </row>
    <row r="2410" spans="1:11" s="389" customFormat="1" x14ac:dyDescent="0.3">
      <c r="A2410" s="492"/>
      <c r="B2410" s="437"/>
      <c r="H2410" s="457"/>
      <c r="I2410" s="398"/>
      <c r="J2410" s="437"/>
      <c r="K2410" s="437"/>
    </row>
    <row r="2411" spans="1:11" s="389" customFormat="1" x14ac:dyDescent="0.3">
      <c r="A2411" s="492"/>
      <c r="B2411" s="437"/>
      <c r="H2411" s="457"/>
      <c r="I2411" s="398"/>
      <c r="J2411" s="437"/>
      <c r="K2411" s="437"/>
    </row>
    <row r="2412" spans="1:11" s="389" customFormat="1" x14ac:dyDescent="0.3">
      <c r="A2412" s="492"/>
      <c r="B2412" s="437"/>
      <c r="H2412" s="457"/>
      <c r="I2412" s="398"/>
      <c r="J2412" s="437"/>
      <c r="K2412" s="437"/>
    </row>
    <row r="2413" spans="1:11" s="389" customFormat="1" x14ac:dyDescent="0.3">
      <c r="A2413" s="492"/>
      <c r="B2413" s="437"/>
      <c r="H2413" s="457"/>
      <c r="I2413" s="398"/>
      <c r="J2413" s="437"/>
      <c r="K2413" s="437"/>
    </row>
    <row r="2414" spans="1:11" s="389" customFormat="1" x14ac:dyDescent="0.3">
      <c r="A2414" s="492"/>
      <c r="B2414" s="437"/>
      <c r="H2414" s="457"/>
      <c r="I2414" s="398"/>
      <c r="J2414" s="437"/>
      <c r="K2414" s="437"/>
    </row>
    <row r="2415" spans="1:11" s="389" customFormat="1" x14ac:dyDescent="0.3">
      <c r="A2415" s="492"/>
      <c r="B2415" s="437"/>
      <c r="H2415" s="457"/>
      <c r="I2415" s="398"/>
      <c r="J2415" s="437"/>
      <c r="K2415" s="437"/>
    </row>
    <row r="2416" spans="1:11" s="389" customFormat="1" x14ac:dyDescent="0.3">
      <c r="A2416" s="492"/>
      <c r="B2416" s="437"/>
      <c r="H2416" s="457"/>
      <c r="I2416" s="398"/>
      <c r="J2416" s="437"/>
      <c r="K2416" s="437"/>
    </row>
    <row r="2417" spans="1:11" s="389" customFormat="1" x14ac:dyDescent="0.3">
      <c r="A2417" s="492"/>
      <c r="B2417" s="437"/>
      <c r="H2417" s="457"/>
      <c r="I2417" s="398"/>
      <c r="J2417" s="437"/>
      <c r="K2417" s="437"/>
    </row>
    <row r="2418" spans="1:11" s="389" customFormat="1" x14ac:dyDescent="0.3">
      <c r="A2418" s="492"/>
      <c r="B2418" s="437"/>
      <c r="H2418" s="457"/>
      <c r="I2418" s="398"/>
      <c r="J2418" s="437"/>
      <c r="K2418" s="437"/>
    </row>
    <row r="2419" spans="1:11" s="389" customFormat="1" x14ac:dyDescent="0.3">
      <c r="A2419" s="492"/>
      <c r="B2419" s="437"/>
      <c r="H2419" s="457"/>
      <c r="I2419" s="398"/>
      <c r="J2419" s="437"/>
      <c r="K2419" s="437"/>
    </row>
    <row r="2420" spans="1:11" s="389" customFormat="1" x14ac:dyDescent="0.3">
      <c r="A2420" s="492"/>
      <c r="B2420" s="437"/>
      <c r="H2420" s="457"/>
      <c r="I2420" s="398"/>
      <c r="J2420" s="437"/>
      <c r="K2420" s="437"/>
    </row>
    <row r="2421" spans="1:11" s="389" customFormat="1" x14ac:dyDescent="0.3">
      <c r="A2421" s="492"/>
      <c r="B2421" s="437"/>
      <c r="H2421" s="457"/>
      <c r="I2421" s="398"/>
      <c r="J2421" s="437"/>
      <c r="K2421" s="437"/>
    </row>
    <row r="2422" spans="1:11" s="389" customFormat="1" x14ac:dyDescent="0.3">
      <c r="A2422" s="492"/>
      <c r="B2422" s="437"/>
      <c r="H2422" s="457"/>
      <c r="I2422" s="398"/>
      <c r="J2422" s="437"/>
      <c r="K2422" s="437"/>
    </row>
    <row r="2423" spans="1:11" s="389" customFormat="1" x14ac:dyDescent="0.3">
      <c r="A2423" s="492"/>
      <c r="B2423" s="437"/>
      <c r="H2423" s="457"/>
      <c r="I2423" s="398"/>
      <c r="J2423" s="437"/>
      <c r="K2423" s="437"/>
    </row>
    <row r="2424" spans="1:11" s="389" customFormat="1" x14ac:dyDescent="0.3">
      <c r="A2424" s="492"/>
      <c r="B2424" s="437"/>
      <c r="H2424" s="457"/>
      <c r="I2424" s="398"/>
      <c r="J2424" s="437"/>
      <c r="K2424" s="437"/>
    </row>
    <row r="2425" spans="1:11" s="389" customFormat="1" x14ac:dyDescent="0.3">
      <c r="A2425" s="492"/>
      <c r="B2425" s="437"/>
      <c r="H2425" s="457"/>
      <c r="I2425" s="398"/>
      <c r="J2425" s="437"/>
      <c r="K2425" s="437"/>
    </row>
    <row r="2426" spans="1:11" s="389" customFormat="1" x14ac:dyDescent="0.3">
      <c r="A2426" s="492"/>
      <c r="B2426" s="437"/>
      <c r="H2426" s="457"/>
      <c r="I2426" s="398"/>
      <c r="J2426" s="437"/>
      <c r="K2426" s="437"/>
    </row>
    <row r="2427" spans="1:11" s="389" customFormat="1" x14ac:dyDescent="0.3">
      <c r="A2427" s="492"/>
      <c r="B2427" s="437"/>
      <c r="H2427" s="457"/>
      <c r="I2427" s="398"/>
      <c r="J2427" s="437"/>
      <c r="K2427" s="437"/>
    </row>
    <row r="2428" spans="1:11" s="389" customFormat="1" x14ac:dyDescent="0.3">
      <c r="A2428" s="492"/>
      <c r="B2428" s="437"/>
      <c r="H2428" s="457"/>
      <c r="I2428" s="398"/>
      <c r="J2428" s="437"/>
      <c r="K2428" s="437"/>
    </row>
    <row r="2429" spans="1:11" s="389" customFormat="1" x14ac:dyDescent="0.3">
      <c r="A2429" s="492"/>
      <c r="B2429" s="437"/>
      <c r="H2429" s="457"/>
      <c r="I2429" s="398"/>
      <c r="J2429" s="437"/>
      <c r="K2429" s="437"/>
    </row>
    <row r="2430" spans="1:11" s="389" customFormat="1" x14ac:dyDescent="0.3">
      <c r="A2430" s="492"/>
      <c r="B2430" s="437"/>
      <c r="H2430" s="457"/>
      <c r="I2430" s="398"/>
      <c r="J2430" s="437"/>
      <c r="K2430" s="437"/>
    </row>
    <row r="2431" spans="1:11" s="389" customFormat="1" x14ac:dyDescent="0.3">
      <c r="A2431" s="492"/>
      <c r="B2431" s="437"/>
      <c r="H2431" s="457"/>
      <c r="I2431" s="398"/>
      <c r="J2431" s="437"/>
      <c r="K2431" s="437"/>
    </row>
    <row r="2432" spans="1:11" s="389" customFormat="1" x14ac:dyDescent="0.3">
      <c r="A2432" s="492"/>
      <c r="B2432" s="437"/>
      <c r="H2432" s="457"/>
      <c r="I2432" s="398"/>
      <c r="J2432" s="437"/>
      <c r="K2432" s="437"/>
    </row>
    <row r="2433" spans="1:11" s="389" customFormat="1" x14ac:dyDescent="0.3">
      <c r="A2433" s="492"/>
      <c r="B2433" s="437"/>
      <c r="H2433" s="457"/>
      <c r="I2433" s="398"/>
      <c r="J2433" s="437"/>
      <c r="K2433" s="437"/>
    </row>
    <row r="2434" spans="1:11" s="389" customFormat="1" x14ac:dyDescent="0.3">
      <c r="A2434" s="492"/>
      <c r="B2434" s="437"/>
      <c r="H2434" s="457"/>
      <c r="I2434" s="398"/>
      <c r="J2434" s="437"/>
      <c r="K2434" s="437"/>
    </row>
    <row r="2435" spans="1:11" s="389" customFormat="1" x14ac:dyDescent="0.3">
      <c r="A2435" s="492"/>
      <c r="B2435" s="437"/>
      <c r="H2435" s="457"/>
      <c r="I2435" s="398"/>
      <c r="J2435" s="437"/>
      <c r="K2435" s="437"/>
    </row>
    <row r="2436" spans="1:11" s="389" customFormat="1" x14ac:dyDescent="0.3">
      <c r="A2436" s="492"/>
      <c r="B2436" s="437"/>
      <c r="H2436" s="457"/>
      <c r="I2436" s="398"/>
      <c r="J2436" s="437"/>
      <c r="K2436" s="437"/>
    </row>
    <row r="2437" spans="1:11" s="389" customFormat="1" x14ac:dyDescent="0.3">
      <c r="A2437" s="492"/>
      <c r="B2437" s="437"/>
      <c r="H2437" s="457"/>
      <c r="I2437" s="398"/>
      <c r="J2437" s="437"/>
      <c r="K2437" s="437"/>
    </row>
    <row r="2438" spans="1:11" s="389" customFormat="1" x14ac:dyDescent="0.3">
      <c r="A2438" s="492"/>
      <c r="B2438" s="437"/>
      <c r="H2438" s="457"/>
      <c r="I2438" s="398"/>
      <c r="J2438" s="437"/>
      <c r="K2438" s="437"/>
    </row>
    <row r="2439" spans="1:11" s="389" customFormat="1" x14ac:dyDescent="0.3">
      <c r="A2439" s="492"/>
      <c r="B2439" s="437"/>
      <c r="H2439" s="457"/>
      <c r="I2439" s="398"/>
      <c r="J2439" s="437"/>
      <c r="K2439" s="437"/>
    </row>
    <row r="2440" spans="1:11" s="389" customFormat="1" x14ac:dyDescent="0.3">
      <c r="A2440" s="492"/>
      <c r="B2440" s="437"/>
      <c r="H2440" s="457"/>
      <c r="I2440" s="398"/>
      <c r="J2440" s="437"/>
      <c r="K2440" s="437"/>
    </row>
    <row r="2441" spans="1:11" s="389" customFormat="1" x14ac:dyDescent="0.3">
      <c r="A2441" s="492"/>
      <c r="B2441" s="437"/>
      <c r="H2441" s="457"/>
      <c r="I2441" s="398"/>
      <c r="J2441" s="437"/>
      <c r="K2441" s="437"/>
    </row>
    <row r="2442" spans="1:11" s="389" customFormat="1" x14ac:dyDescent="0.3">
      <c r="A2442" s="492"/>
      <c r="B2442" s="437"/>
      <c r="H2442" s="457"/>
      <c r="I2442" s="398"/>
      <c r="J2442" s="437"/>
      <c r="K2442" s="437"/>
    </row>
    <row r="2443" spans="1:11" s="389" customFormat="1" x14ac:dyDescent="0.3">
      <c r="A2443" s="492"/>
      <c r="B2443" s="437"/>
      <c r="H2443" s="457"/>
      <c r="I2443" s="398"/>
      <c r="J2443" s="437"/>
      <c r="K2443" s="437"/>
    </row>
    <row r="2444" spans="1:11" s="389" customFormat="1" x14ac:dyDescent="0.3">
      <c r="A2444" s="492"/>
      <c r="B2444" s="437"/>
      <c r="H2444" s="457"/>
      <c r="I2444" s="398"/>
      <c r="J2444" s="437"/>
      <c r="K2444" s="437"/>
    </row>
    <row r="2445" spans="1:11" s="389" customFormat="1" x14ac:dyDescent="0.3">
      <c r="A2445" s="492"/>
      <c r="B2445" s="437"/>
      <c r="H2445" s="457"/>
      <c r="I2445" s="398"/>
      <c r="J2445" s="437"/>
      <c r="K2445" s="437"/>
    </row>
    <row r="2446" spans="1:11" s="389" customFormat="1" x14ac:dyDescent="0.3">
      <c r="A2446" s="492"/>
      <c r="B2446" s="437"/>
      <c r="H2446" s="457"/>
      <c r="I2446" s="398"/>
      <c r="J2446" s="437"/>
      <c r="K2446" s="437"/>
    </row>
    <row r="2447" spans="1:11" s="389" customFormat="1" x14ac:dyDescent="0.3">
      <c r="A2447" s="492"/>
      <c r="B2447" s="437"/>
      <c r="H2447" s="457"/>
      <c r="I2447" s="398"/>
      <c r="J2447" s="437"/>
      <c r="K2447" s="437"/>
    </row>
    <row r="2448" spans="1:11" s="389" customFormat="1" x14ac:dyDescent="0.3">
      <c r="A2448" s="492"/>
      <c r="B2448" s="437"/>
      <c r="H2448" s="457"/>
      <c r="I2448" s="398"/>
      <c r="J2448" s="437"/>
      <c r="K2448" s="437"/>
    </row>
    <row r="2449" spans="1:11" s="389" customFormat="1" x14ac:dyDescent="0.3">
      <c r="A2449" s="492"/>
      <c r="B2449" s="437"/>
      <c r="H2449" s="457"/>
      <c r="I2449" s="398"/>
      <c r="J2449" s="437"/>
      <c r="K2449" s="437"/>
    </row>
    <row r="2450" spans="1:11" s="389" customFormat="1" x14ac:dyDescent="0.3">
      <c r="A2450" s="492"/>
      <c r="B2450" s="437"/>
      <c r="H2450" s="457"/>
      <c r="I2450" s="398"/>
      <c r="J2450" s="437"/>
      <c r="K2450" s="437"/>
    </row>
    <row r="2451" spans="1:11" s="389" customFormat="1" x14ac:dyDescent="0.3">
      <c r="A2451" s="492"/>
      <c r="B2451" s="437"/>
      <c r="H2451" s="457"/>
      <c r="I2451" s="398"/>
      <c r="J2451" s="437"/>
      <c r="K2451" s="437"/>
    </row>
    <row r="2452" spans="1:11" s="389" customFormat="1" x14ac:dyDescent="0.3">
      <c r="A2452" s="492"/>
      <c r="B2452" s="437"/>
      <c r="H2452" s="457"/>
      <c r="I2452" s="398"/>
      <c r="J2452" s="437"/>
      <c r="K2452" s="437"/>
    </row>
    <row r="2453" spans="1:11" s="389" customFormat="1" x14ac:dyDescent="0.3">
      <c r="A2453" s="492"/>
      <c r="B2453" s="437"/>
      <c r="H2453" s="457"/>
      <c r="I2453" s="398"/>
      <c r="J2453" s="437"/>
      <c r="K2453" s="437"/>
    </row>
    <row r="2454" spans="1:11" s="389" customFormat="1" x14ac:dyDescent="0.3">
      <c r="A2454" s="492"/>
      <c r="B2454" s="437"/>
      <c r="H2454" s="457"/>
      <c r="I2454" s="398"/>
      <c r="J2454" s="437"/>
      <c r="K2454" s="437"/>
    </row>
    <row r="2455" spans="1:11" s="389" customFormat="1" x14ac:dyDescent="0.3">
      <c r="A2455" s="492"/>
      <c r="B2455" s="437"/>
      <c r="H2455" s="457"/>
      <c r="I2455" s="398"/>
      <c r="J2455" s="437"/>
      <c r="K2455" s="437"/>
    </row>
    <row r="2456" spans="1:11" s="389" customFormat="1" x14ac:dyDescent="0.3">
      <c r="A2456" s="492"/>
      <c r="B2456" s="437"/>
      <c r="H2456" s="457"/>
      <c r="I2456" s="398"/>
      <c r="J2456" s="437"/>
      <c r="K2456" s="437"/>
    </row>
    <row r="2457" spans="1:11" s="389" customFormat="1" x14ac:dyDescent="0.3">
      <c r="A2457" s="492"/>
      <c r="B2457" s="437"/>
      <c r="H2457" s="457"/>
      <c r="I2457" s="398"/>
      <c r="J2457" s="437"/>
      <c r="K2457" s="437"/>
    </row>
    <row r="2458" spans="1:11" s="389" customFormat="1" x14ac:dyDescent="0.3">
      <c r="A2458" s="492"/>
      <c r="B2458" s="437"/>
      <c r="H2458" s="457"/>
      <c r="I2458" s="398"/>
      <c r="J2458" s="437"/>
      <c r="K2458" s="437"/>
    </row>
    <row r="2459" spans="1:11" s="389" customFormat="1" x14ac:dyDescent="0.3">
      <c r="A2459" s="492"/>
      <c r="B2459" s="437"/>
      <c r="H2459" s="457"/>
      <c r="I2459" s="398"/>
      <c r="J2459" s="437"/>
      <c r="K2459" s="437"/>
    </row>
    <row r="2460" spans="1:11" s="389" customFormat="1" x14ac:dyDescent="0.3">
      <c r="A2460" s="492"/>
      <c r="B2460" s="437"/>
      <c r="H2460" s="457"/>
      <c r="I2460" s="398"/>
      <c r="J2460" s="437"/>
      <c r="K2460" s="437"/>
    </row>
    <row r="2461" spans="1:11" s="389" customFormat="1" x14ac:dyDescent="0.3">
      <c r="A2461" s="492"/>
      <c r="B2461" s="437"/>
      <c r="H2461" s="457"/>
      <c r="I2461" s="398"/>
      <c r="J2461" s="437"/>
      <c r="K2461" s="437"/>
    </row>
    <row r="2462" spans="1:11" s="389" customFormat="1" x14ac:dyDescent="0.3">
      <c r="A2462" s="492"/>
      <c r="B2462" s="437"/>
      <c r="H2462" s="457"/>
      <c r="I2462" s="398"/>
      <c r="J2462" s="437"/>
      <c r="K2462" s="437"/>
    </row>
    <row r="2463" spans="1:11" s="389" customFormat="1" x14ac:dyDescent="0.3">
      <c r="A2463" s="492"/>
      <c r="B2463" s="437"/>
      <c r="H2463" s="457"/>
      <c r="I2463" s="398"/>
      <c r="J2463" s="437"/>
      <c r="K2463" s="437"/>
    </row>
    <row r="2464" spans="1:11" s="389" customFormat="1" x14ac:dyDescent="0.3">
      <c r="A2464" s="492"/>
      <c r="B2464" s="437"/>
      <c r="H2464" s="457"/>
      <c r="I2464" s="398"/>
      <c r="J2464" s="437"/>
      <c r="K2464" s="437"/>
    </row>
    <row r="2465" spans="1:11" s="389" customFormat="1" x14ac:dyDescent="0.3">
      <c r="A2465" s="492"/>
      <c r="B2465" s="437"/>
      <c r="H2465" s="457"/>
      <c r="I2465" s="398"/>
      <c r="J2465" s="437"/>
      <c r="K2465" s="437"/>
    </row>
    <row r="2466" spans="1:11" s="389" customFormat="1" x14ac:dyDescent="0.3">
      <c r="A2466" s="492"/>
      <c r="B2466" s="437"/>
      <c r="H2466" s="457"/>
      <c r="I2466" s="398"/>
      <c r="J2466" s="437"/>
      <c r="K2466" s="437"/>
    </row>
    <row r="2467" spans="1:11" s="389" customFormat="1" x14ac:dyDescent="0.3">
      <c r="A2467" s="492"/>
      <c r="B2467" s="437"/>
      <c r="H2467" s="457"/>
      <c r="I2467" s="398"/>
      <c r="J2467" s="437"/>
      <c r="K2467" s="437"/>
    </row>
    <row r="2468" spans="1:11" s="389" customFormat="1" x14ac:dyDescent="0.3">
      <c r="A2468" s="492"/>
      <c r="B2468" s="437"/>
      <c r="H2468" s="457"/>
      <c r="I2468" s="398"/>
      <c r="J2468" s="437"/>
      <c r="K2468" s="437"/>
    </row>
    <row r="2469" spans="1:11" s="389" customFormat="1" x14ac:dyDescent="0.3">
      <c r="A2469" s="492"/>
      <c r="B2469" s="437"/>
      <c r="H2469" s="457"/>
      <c r="I2469" s="398"/>
      <c r="J2469" s="437"/>
      <c r="K2469" s="437"/>
    </row>
    <row r="2470" spans="1:11" s="389" customFormat="1" x14ac:dyDescent="0.3">
      <c r="A2470" s="492"/>
      <c r="B2470" s="437"/>
      <c r="H2470" s="457"/>
      <c r="I2470" s="398"/>
      <c r="J2470" s="437"/>
      <c r="K2470" s="437"/>
    </row>
    <row r="2471" spans="1:11" s="389" customFormat="1" x14ac:dyDescent="0.3">
      <c r="A2471" s="492"/>
      <c r="B2471" s="437"/>
      <c r="H2471" s="457"/>
      <c r="I2471" s="398"/>
      <c r="J2471" s="437"/>
      <c r="K2471" s="437"/>
    </row>
    <row r="2472" spans="1:11" s="389" customFormat="1" x14ac:dyDescent="0.3">
      <c r="A2472" s="492"/>
      <c r="B2472" s="437"/>
      <c r="H2472" s="457"/>
      <c r="I2472" s="398"/>
      <c r="J2472" s="437"/>
      <c r="K2472" s="437"/>
    </row>
    <row r="2473" spans="1:11" s="389" customFormat="1" x14ac:dyDescent="0.3">
      <c r="A2473" s="492"/>
      <c r="B2473" s="437"/>
      <c r="H2473" s="457"/>
      <c r="I2473" s="398"/>
      <c r="J2473" s="437"/>
      <c r="K2473" s="437"/>
    </row>
    <row r="2474" spans="1:11" s="389" customFormat="1" x14ac:dyDescent="0.3">
      <c r="A2474" s="492"/>
      <c r="B2474" s="437"/>
      <c r="H2474" s="457"/>
      <c r="I2474" s="398"/>
      <c r="J2474" s="437"/>
      <c r="K2474" s="437"/>
    </row>
    <row r="2475" spans="1:11" s="389" customFormat="1" x14ac:dyDescent="0.3">
      <c r="A2475" s="492"/>
      <c r="B2475" s="437"/>
      <c r="H2475" s="457"/>
      <c r="I2475" s="398"/>
      <c r="J2475" s="437"/>
      <c r="K2475" s="437"/>
    </row>
    <row r="2476" spans="1:11" s="389" customFormat="1" x14ac:dyDescent="0.3">
      <c r="A2476" s="492"/>
      <c r="B2476" s="437"/>
      <c r="H2476" s="457"/>
      <c r="I2476" s="398"/>
      <c r="J2476" s="437"/>
      <c r="K2476" s="437"/>
    </row>
    <row r="2477" spans="1:11" s="389" customFormat="1" x14ac:dyDescent="0.3">
      <c r="A2477" s="492"/>
      <c r="B2477" s="437"/>
      <c r="H2477" s="457"/>
      <c r="I2477" s="398"/>
      <c r="J2477" s="437"/>
      <c r="K2477" s="437"/>
    </row>
    <row r="2478" spans="1:11" s="389" customFormat="1" x14ac:dyDescent="0.3">
      <c r="A2478" s="492"/>
      <c r="B2478" s="437"/>
      <c r="H2478" s="457"/>
      <c r="I2478" s="398"/>
      <c r="J2478" s="437"/>
      <c r="K2478" s="437"/>
    </row>
    <row r="2479" spans="1:11" s="389" customFormat="1" x14ac:dyDescent="0.3">
      <c r="A2479" s="492"/>
      <c r="B2479" s="437"/>
      <c r="H2479" s="457"/>
      <c r="I2479" s="398"/>
      <c r="J2479" s="437"/>
      <c r="K2479" s="437"/>
    </row>
    <row r="2480" spans="1:11" s="389" customFormat="1" x14ac:dyDescent="0.3">
      <c r="A2480" s="492"/>
      <c r="B2480" s="437"/>
      <c r="H2480" s="457"/>
      <c r="I2480" s="398"/>
      <c r="J2480" s="437"/>
      <c r="K2480" s="437"/>
    </row>
    <row r="2481" spans="1:11" s="389" customFormat="1" x14ac:dyDescent="0.3">
      <c r="A2481" s="492"/>
      <c r="B2481" s="437"/>
      <c r="H2481" s="457"/>
      <c r="I2481" s="398"/>
      <c r="J2481" s="437"/>
      <c r="K2481" s="437"/>
    </row>
    <row r="2482" spans="1:11" s="389" customFormat="1" x14ac:dyDescent="0.3">
      <c r="A2482" s="492"/>
      <c r="B2482" s="437"/>
      <c r="H2482" s="457"/>
      <c r="I2482" s="398"/>
      <c r="J2482" s="437"/>
      <c r="K2482" s="437"/>
    </row>
    <row r="2483" spans="1:11" s="389" customFormat="1" x14ac:dyDescent="0.3">
      <c r="A2483" s="492"/>
      <c r="B2483" s="437"/>
      <c r="H2483" s="457"/>
      <c r="I2483" s="398"/>
      <c r="J2483" s="437"/>
      <c r="K2483" s="437"/>
    </row>
    <row r="2484" spans="1:11" s="389" customFormat="1" x14ac:dyDescent="0.3">
      <c r="A2484" s="492"/>
      <c r="B2484" s="437"/>
      <c r="H2484" s="457"/>
      <c r="I2484" s="398"/>
      <c r="J2484" s="437"/>
      <c r="K2484" s="437"/>
    </row>
    <row r="2485" spans="1:11" s="389" customFormat="1" x14ac:dyDescent="0.3">
      <c r="A2485" s="492"/>
      <c r="B2485" s="437"/>
      <c r="H2485" s="457"/>
      <c r="I2485" s="398"/>
      <c r="J2485" s="437"/>
      <c r="K2485" s="437"/>
    </row>
    <row r="2486" spans="1:11" s="389" customFormat="1" x14ac:dyDescent="0.3">
      <c r="A2486" s="492"/>
      <c r="B2486" s="437"/>
      <c r="H2486" s="457"/>
      <c r="I2486" s="398"/>
      <c r="J2486" s="437"/>
      <c r="K2486" s="437"/>
    </row>
    <row r="2487" spans="1:11" s="389" customFormat="1" x14ac:dyDescent="0.3">
      <c r="A2487" s="492"/>
      <c r="B2487" s="437"/>
      <c r="H2487" s="457"/>
      <c r="I2487" s="398"/>
      <c r="J2487" s="437"/>
      <c r="K2487" s="437"/>
    </row>
    <row r="2488" spans="1:11" s="389" customFormat="1" x14ac:dyDescent="0.3">
      <c r="A2488" s="492"/>
      <c r="B2488" s="437"/>
      <c r="H2488" s="457"/>
      <c r="I2488" s="398"/>
      <c r="J2488" s="437"/>
      <c r="K2488" s="437"/>
    </row>
    <row r="2489" spans="1:11" s="389" customFormat="1" x14ac:dyDescent="0.3">
      <c r="A2489" s="492"/>
      <c r="B2489" s="437"/>
      <c r="H2489" s="457"/>
      <c r="I2489" s="398"/>
      <c r="J2489" s="437"/>
      <c r="K2489" s="437"/>
    </row>
    <row r="2490" spans="1:11" s="389" customFormat="1" x14ac:dyDescent="0.3">
      <c r="A2490" s="492"/>
      <c r="B2490" s="437"/>
      <c r="H2490" s="457"/>
      <c r="I2490" s="398"/>
      <c r="J2490" s="437"/>
      <c r="K2490" s="437"/>
    </row>
    <row r="2491" spans="1:11" s="389" customFormat="1" x14ac:dyDescent="0.3">
      <c r="A2491" s="492"/>
      <c r="B2491" s="437"/>
      <c r="H2491" s="457"/>
      <c r="I2491" s="398"/>
      <c r="J2491" s="437"/>
      <c r="K2491" s="437"/>
    </row>
    <row r="2492" spans="1:11" s="389" customFormat="1" x14ac:dyDescent="0.3">
      <c r="A2492" s="492"/>
      <c r="B2492" s="437"/>
      <c r="H2492" s="457"/>
      <c r="I2492" s="398"/>
      <c r="J2492" s="437"/>
      <c r="K2492" s="437"/>
    </row>
    <row r="2493" spans="1:11" s="389" customFormat="1" x14ac:dyDescent="0.3">
      <c r="A2493" s="492"/>
      <c r="B2493" s="437"/>
      <c r="H2493" s="457"/>
      <c r="I2493" s="398"/>
      <c r="J2493" s="437"/>
      <c r="K2493" s="437"/>
    </row>
    <row r="2494" spans="1:11" s="389" customFormat="1" x14ac:dyDescent="0.3">
      <c r="A2494" s="492"/>
      <c r="B2494" s="437"/>
      <c r="H2494" s="457"/>
      <c r="I2494" s="398"/>
      <c r="J2494" s="437"/>
      <c r="K2494" s="437"/>
    </row>
    <row r="2495" spans="1:11" s="389" customFormat="1" x14ac:dyDescent="0.3">
      <c r="A2495" s="492"/>
      <c r="B2495" s="437"/>
      <c r="H2495" s="457"/>
      <c r="I2495" s="398"/>
      <c r="J2495" s="437"/>
      <c r="K2495" s="437"/>
    </row>
    <row r="2496" spans="1:11" s="389" customFormat="1" x14ac:dyDescent="0.3">
      <c r="A2496" s="492"/>
      <c r="B2496" s="437"/>
      <c r="H2496" s="457"/>
      <c r="I2496" s="398"/>
      <c r="J2496" s="437"/>
      <c r="K2496" s="437"/>
    </row>
    <row r="2497" spans="1:11" s="389" customFormat="1" x14ac:dyDescent="0.3">
      <c r="A2497" s="492"/>
      <c r="B2497" s="437"/>
      <c r="H2497" s="457"/>
      <c r="I2497" s="398"/>
      <c r="J2497" s="437"/>
      <c r="K2497" s="437"/>
    </row>
  </sheetData>
  <autoFilter ref="A9:K31" xr:uid="{00000000-0001-0000-0300-000000000000}">
    <filterColumn colId="0">
      <filters blank="1">
        <filter val="OK"/>
        <filter val="PN"/>
      </filters>
    </filterColumn>
    <sortState xmlns:xlrd2="http://schemas.microsoft.com/office/spreadsheetml/2017/richdata2" ref="A10:K31">
      <sortCondition ref="C9:C31"/>
    </sortState>
  </autoFilter>
  <mergeCells count="2">
    <mergeCell ref="D1:I2"/>
    <mergeCell ref="D4:I4"/>
  </mergeCells>
  <phoneticPr fontId="39" type="noConversion"/>
  <conditionalFormatting sqref="D26:D27">
    <cfRule type="expression" dxfId="53" priority="6" stopIfTrue="1">
      <formula>#REF!="A Reformer"</formula>
    </cfRule>
    <cfRule type="expression" dxfId="52" priority="7" stopIfTrue="1">
      <formula>#REF!="En cours"</formula>
    </cfRule>
    <cfRule type="expression" dxfId="51" priority="8" stopIfTrue="1">
      <formula>#REF!="Introuvable"</formula>
    </cfRule>
  </conditionalFormatting>
  <printOptions horizontalCentered="1" verticalCentered="1"/>
  <pageMargins left="0.23622047244094491" right="0.23622047244094491" top="0.15748031496062992" bottom="0.15748031496062992" header="0.11811023622047245" footer="0.1181102362204724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11"/>
  <sheetViews>
    <sheetView workbookViewId="0">
      <selection activeCell="A3" sqref="A3:K11"/>
    </sheetView>
  </sheetViews>
  <sheetFormatPr baseColWidth="10" defaultRowHeight="14.4" x14ac:dyDescent="0.3"/>
  <cols>
    <col min="1" max="1" width="22" bestFit="1" customWidth="1"/>
    <col min="3" max="3" width="20.44140625" bestFit="1" customWidth="1"/>
    <col min="4" max="4" width="19.5546875" bestFit="1" customWidth="1"/>
    <col min="5" max="6" width="21.44140625" bestFit="1" customWidth="1"/>
    <col min="7" max="8" width="18.33203125" bestFit="1" customWidth="1"/>
    <col min="11" max="11" width="14.109375" customWidth="1"/>
  </cols>
  <sheetData>
    <row r="3" spans="1:11" x14ac:dyDescent="0.3">
      <c r="A3" s="6" t="s">
        <v>1055</v>
      </c>
      <c r="B3" s="6"/>
      <c r="C3" s="6" t="s">
        <v>0</v>
      </c>
      <c r="D3" s="7" t="s">
        <v>1760</v>
      </c>
      <c r="E3" s="273" t="s">
        <v>1517</v>
      </c>
      <c r="F3" s="294" t="s">
        <v>1518</v>
      </c>
      <c r="G3" s="29" t="s">
        <v>1154</v>
      </c>
      <c r="H3" s="275" t="s">
        <v>27</v>
      </c>
      <c r="I3" s="29" t="s">
        <v>1773</v>
      </c>
      <c r="J3" s="276" t="s">
        <v>27</v>
      </c>
      <c r="K3" s="8" t="s">
        <v>1773</v>
      </c>
    </row>
    <row r="4" spans="1:11" x14ac:dyDescent="0.3">
      <c r="A4" s="123" t="s">
        <v>2065</v>
      </c>
      <c r="B4" s="292" t="s">
        <v>2076</v>
      </c>
      <c r="C4" s="123" t="s">
        <v>1542</v>
      </c>
      <c r="D4" s="123" t="s">
        <v>1578</v>
      </c>
      <c r="E4" s="121" t="s">
        <v>1772</v>
      </c>
      <c r="F4" s="295" t="s">
        <v>1564</v>
      </c>
      <c r="G4" s="123" t="s">
        <v>2061</v>
      </c>
      <c r="H4" s="52">
        <v>44875</v>
      </c>
      <c r="I4" s="22">
        <v>44887</v>
      </c>
      <c r="J4" s="277">
        <v>14</v>
      </c>
      <c r="K4" s="4">
        <v>26</v>
      </c>
    </row>
    <row r="7" spans="1:11" ht="58.5" customHeight="1" x14ac:dyDescent="0.3">
      <c r="A7" s="6" t="s">
        <v>1055</v>
      </c>
      <c r="B7" s="6"/>
      <c r="C7" s="6" t="s">
        <v>0</v>
      </c>
      <c r="D7" s="51" t="s">
        <v>1517</v>
      </c>
      <c r="E7" s="272" t="s">
        <v>1518</v>
      </c>
      <c r="F7" s="275" t="s">
        <v>27</v>
      </c>
      <c r="G7" s="29" t="s">
        <v>1773</v>
      </c>
      <c r="H7" s="31" t="s">
        <v>432</v>
      </c>
      <c r="I7" s="276" t="s">
        <v>27</v>
      </c>
      <c r="J7" s="8" t="s">
        <v>1773</v>
      </c>
      <c r="K7" s="36" t="s">
        <v>180</v>
      </c>
    </row>
    <row r="8" spans="1:11" x14ac:dyDescent="0.3">
      <c r="A8" s="281" t="s">
        <v>2086</v>
      </c>
      <c r="B8" s="266" t="s">
        <v>2092</v>
      </c>
      <c r="C8" s="281" t="s">
        <v>1600</v>
      </c>
      <c r="D8" s="282" t="s">
        <v>1990</v>
      </c>
      <c r="E8" s="289" t="s">
        <v>1616</v>
      </c>
      <c r="F8" s="287">
        <v>44986</v>
      </c>
      <c r="G8" s="286">
        <v>44838</v>
      </c>
      <c r="H8" s="286">
        <v>44588</v>
      </c>
      <c r="I8" s="288">
        <v>125</v>
      </c>
      <c r="J8" s="284">
        <v>-23</v>
      </c>
      <c r="K8" s="284">
        <v>-273</v>
      </c>
    </row>
    <row r="9" spans="1:11" x14ac:dyDescent="0.3">
      <c r="A9" s="123" t="s">
        <v>2087</v>
      </c>
      <c r="B9" s="266" t="s">
        <v>2093</v>
      </c>
      <c r="C9" s="123" t="s">
        <v>1601</v>
      </c>
      <c r="D9" s="117" t="s">
        <v>1987</v>
      </c>
      <c r="E9" s="290" t="s">
        <v>1617</v>
      </c>
      <c r="F9" s="52">
        <v>44838</v>
      </c>
      <c r="G9" s="22">
        <v>44836</v>
      </c>
      <c r="H9" s="22">
        <v>45204</v>
      </c>
      <c r="I9" s="277">
        <v>-23</v>
      </c>
      <c r="J9" s="4">
        <v>-25</v>
      </c>
      <c r="K9" s="4">
        <v>343</v>
      </c>
    </row>
    <row r="10" spans="1:11" x14ac:dyDescent="0.3">
      <c r="A10" s="123" t="s">
        <v>2088</v>
      </c>
      <c r="B10" s="266" t="s">
        <v>2094</v>
      </c>
      <c r="C10" s="123" t="s">
        <v>1602</v>
      </c>
      <c r="D10" s="117" t="s">
        <v>1986</v>
      </c>
      <c r="E10" s="266" t="s">
        <v>1618</v>
      </c>
      <c r="F10" s="52">
        <v>44885</v>
      </c>
      <c r="G10" s="22">
        <v>44887</v>
      </c>
      <c r="H10" s="22">
        <v>44885</v>
      </c>
      <c r="I10" s="277">
        <v>24</v>
      </c>
      <c r="J10" s="4">
        <v>26</v>
      </c>
      <c r="K10" s="4">
        <v>24</v>
      </c>
    </row>
    <row r="11" spans="1:11" x14ac:dyDescent="0.3">
      <c r="A11" s="123" t="s">
        <v>2085</v>
      </c>
      <c r="B11" s="266" t="s">
        <v>2090</v>
      </c>
      <c r="C11" s="123" t="s">
        <v>1598</v>
      </c>
      <c r="D11" s="121" t="s">
        <v>1988</v>
      </c>
      <c r="E11" s="266" t="s">
        <v>1614</v>
      </c>
      <c r="F11" s="18">
        <v>44932</v>
      </c>
      <c r="G11" s="18">
        <v>44978</v>
      </c>
      <c r="H11" s="22" t="s">
        <v>30</v>
      </c>
      <c r="I11" s="277">
        <v>-70</v>
      </c>
      <c r="J11" s="4">
        <v>117</v>
      </c>
      <c r="K11" s="4" t="s">
        <v>30</v>
      </c>
    </row>
  </sheetData>
  <conditionalFormatting sqref="J4:K4 I8:K11">
    <cfRule type="cellIs" dxfId="50" priority="11" operator="equal">
      <formula>"NC"</formula>
    </cfRule>
    <cfRule type="cellIs" dxfId="49" priority="12" operator="equal">
      <formula>"erreur"</formula>
    </cfRule>
    <cfRule type="cellIs" dxfId="48" priority="13" operator="greaterThan">
      <formula>30</formula>
    </cfRule>
    <cfRule type="cellIs" dxfId="47" priority="14" operator="greaterThan">
      <formula>0</formula>
    </cfRule>
    <cfRule type="cellIs" dxfId="46" priority="15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S720"/>
  <sheetViews>
    <sheetView zoomScale="120" zoomScaleNormal="120" zoomScaleSheetLayoutView="100" workbookViewId="0">
      <pane xSplit="3" ySplit="9" topLeftCell="D10" activePane="bottomRight" state="frozen"/>
      <selection pane="topRight" activeCell="E1" sqref="E1"/>
      <selection pane="bottomLeft" activeCell="A4" sqref="A4"/>
      <selection pane="bottomRight" activeCell="D19" sqref="D19"/>
    </sheetView>
  </sheetViews>
  <sheetFormatPr baseColWidth="10" defaultRowHeight="14.4" x14ac:dyDescent="0.3"/>
  <cols>
    <col min="1" max="1" width="8.33203125" style="460" customWidth="1"/>
    <col min="2" max="2" width="14.33203125" style="386" customWidth="1"/>
    <col min="3" max="3" width="11.6640625" style="391" customWidth="1"/>
    <col min="4" max="4" width="32.109375" style="386" customWidth="1"/>
    <col min="5" max="5" width="13.6640625" style="386" bestFit="1" customWidth="1"/>
    <col min="6" max="6" width="15.109375" style="386" bestFit="1" customWidth="1"/>
    <col min="7" max="7" width="5.88671875" style="386" customWidth="1"/>
    <col min="8" max="8" width="26.109375" style="392" customWidth="1"/>
    <col min="9" max="19" width="11.5546875" style="389"/>
    <col min="20" max="16384" width="11.5546875" style="386"/>
  </cols>
  <sheetData>
    <row r="1" spans="1:8" x14ac:dyDescent="0.3">
      <c r="A1" s="466"/>
      <c r="B1" s="389"/>
      <c r="C1" s="437"/>
      <c r="D1" s="648" t="s">
        <v>3892</v>
      </c>
      <c r="E1" s="648"/>
      <c r="F1" s="648"/>
      <c r="G1" s="648"/>
      <c r="H1" s="648"/>
    </row>
    <row r="2" spans="1:8" x14ac:dyDescent="0.3">
      <c r="A2" s="466"/>
      <c r="B2" s="389"/>
      <c r="C2" s="437"/>
      <c r="D2" s="648"/>
      <c r="E2" s="648"/>
      <c r="F2" s="648"/>
      <c r="G2" s="648"/>
      <c r="H2" s="648"/>
    </row>
    <row r="3" spans="1:8" x14ac:dyDescent="0.3">
      <c r="A3" s="466"/>
      <c r="B3" s="389"/>
      <c r="C3" s="437"/>
      <c r="D3" s="389"/>
      <c r="E3" s="389"/>
      <c r="F3" s="389"/>
      <c r="G3" s="389"/>
      <c r="H3" s="398"/>
    </row>
    <row r="4" spans="1:8" ht="15.6" x14ac:dyDescent="0.3">
      <c r="A4" s="466"/>
      <c r="B4" s="389"/>
      <c r="C4" s="437"/>
      <c r="D4" s="649" t="s">
        <v>3893</v>
      </c>
      <c r="E4" s="650"/>
      <c r="F4" s="650"/>
      <c r="G4" s="650"/>
      <c r="H4" s="651"/>
    </row>
    <row r="5" spans="1:8" x14ac:dyDescent="0.3">
      <c r="A5" s="466"/>
      <c r="B5" s="389"/>
      <c r="C5" s="437"/>
      <c r="D5" s="389"/>
      <c r="E5" s="389"/>
      <c r="F5" s="389"/>
      <c r="G5" s="389"/>
      <c r="H5" s="398"/>
    </row>
    <row r="6" spans="1:8" x14ac:dyDescent="0.3">
      <c r="A6" s="466"/>
      <c r="B6" s="389"/>
      <c r="C6" s="437"/>
      <c r="D6" s="389"/>
      <c r="E6" s="389"/>
      <c r="F6" s="389"/>
      <c r="G6" s="389"/>
      <c r="H6" s="398"/>
    </row>
    <row r="7" spans="1:8" ht="15" thickBot="1" x14ac:dyDescent="0.35">
      <c r="A7" s="466"/>
      <c r="B7" s="461"/>
      <c r="C7" s="437"/>
      <c r="D7" s="439"/>
      <c r="E7" s="439"/>
      <c r="F7" s="440"/>
      <c r="G7" s="440"/>
      <c r="H7" s="441">
        <f ca="1">TODAY()</f>
        <v>45838</v>
      </c>
    </row>
    <row r="8" spans="1:8" ht="15" thickBot="1" x14ac:dyDescent="0.35">
      <c r="B8" s="515" t="s">
        <v>3806</v>
      </c>
      <c r="C8" s="516">
        <f>SUBTOTAL(3,C10:C32)</f>
        <v>12</v>
      </c>
      <c r="D8" s="444"/>
      <c r="E8" s="444"/>
      <c r="F8" s="440"/>
      <c r="G8" s="440"/>
      <c r="H8" s="398"/>
    </row>
    <row r="9" spans="1:8" ht="43.8" thickBot="1" x14ac:dyDescent="0.35">
      <c r="A9" s="401" t="s">
        <v>2809</v>
      </c>
      <c r="B9" s="513" t="s">
        <v>2803</v>
      </c>
      <c r="C9" s="514" t="s">
        <v>1518</v>
      </c>
      <c r="D9" s="403" t="s">
        <v>0</v>
      </c>
      <c r="E9" s="404" t="s">
        <v>1157</v>
      </c>
      <c r="F9" s="467" t="s">
        <v>1760</v>
      </c>
      <c r="G9" s="517" t="s">
        <v>1169</v>
      </c>
      <c r="H9" s="519" t="s">
        <v>1517</v>
      </c>
    </row>
    <row r="10" spans="1:8" ht="14.4" customHeight="1" x14ac:dyDescent="0.3">
      <c r="A10" s="464" t="s">
        <v>922</v>
      </c>
      <c r="B10" s="459" t="s">
        <v>2833</v>
      </c>
      <c r="C10" s="410" t="s">
        <v>1778</v>
      </c>
      <c r="D10" s="410" t="s">
        <v>1598</v>
      </c>
      <c r="E10" s="410" t="s">
        <v>1607</v>
      </c>
      <c r="F10" s="410" t="s">
        <v>1577</v>
      </c>
      <c r="G10" s="410" t="s">
        <v>1525</v>
      </c>
      <c r="H10" s="518" t="s">
        <v>1779</v>
      </c>
    </row>
    <row r="11" spans="1:8" ht="14.4" customHeight="1" x14ac:dyDescent="0.3">
      <c r="A11" s="464" t="s">
        <v>922</v>
      </c>
      <c r="B11" s="459" t="s">
        <v>2834</v>
      </c>
      <c r="C11" s="410" t="s">
        <v>1614</v>
      </c>
      <c r="D11" s="410" t="s">
        <v>1598</v>
      </c>
      <c r="E11" s="410" t="s">
        <v>1607</v>
      </c>
      <c r="F11" s="410" t="s">
        <v>1623</v>
      </c>
      <c r="G11" s="410" t="s">
        <v>1525</v>
      </c>
      <c r="H11" s="419" t="s">
        <v>1988</v>
      </c>
    </row>
    <row r="12" spans="1:8" ht="14.4" customHeight="1" x14ac:dyDescent="0.3">
      <c r="A12" s="464" t="s">
        <v>922</v>
      </c>
      <c r="B12" s="459" t="s">
        <v>2835</v>
      </c>
      <c r="C12" s="410" t="s">
        <v>1615</v>
      </c>
      <c r="D12" s="410" t="s">
        <v>1599</v>
      </c>
      <c r="E12" s="410" t="s">
        <v>1608</v>
      </c>
      <c r="F12" s="410" t="s">
        <v>1579</v>
      </c>
      <c r="G12" s="410" t="s">
        <v>1525</v>
      </c>
      <c r="H12" s="416"/>
    </row>
    <row r="13" spans="1:8" ht="14.4" customHeight="1" x14ac:dyDescent="0.3">
      <c r="A13" s="464" t="s">
        <v>922</v>
      </c>
      <c r="B13" s="459" t="s">
        <v>2836</v>
      </c>
      <c r="C13" s="410" t="s">
        <v>1616</v>
      </c>
      <c r="D13" s="410" t="s">
        <v>1600</v>
      </c>
      <c r="E13" s="410" t="s">
        <v>1609</v>
      </c>
      <c r="F13" s="410" t="s">
        <v>1577</v>
      </c>
      <c r="G13" s="410" t="s">
        <v>1525</v>
      </c>
      <c r="H13" s="419" t="s">
        <v>1990</v>
      </c>
    </row>
    <row r="14" spans="1:8" ht="14.4" customHeight="1" x14ac:dyDescent="0.3">
      <c r="A14" s="464" t="s">
        <v>1984</v>
      </c>
      <c r="B14" s="459" t="s">
        <v>2837</v>
      </c>
      <c r="C14" s="469" t="s">
        <v>1617</v>
      </c>
      <c r="D14" s="410" t="s">
        <v>1601</v>
      </c>
      <c r="E14" s="410" t="s">
        <v>1208</v>
      </c>
      <c r="F14" s="410" t="s">
        <v>1577</v>
      </c>
      <c r="G14" s="410" t="s">
        <v>1525</v>
      </c>
      <c r="H14" s="416" t="s">
        <v>1987</v>
      </c>
    </row>
    <row r="15" spans="1:8" ht="14.4" customHeight="1" x14ac:dyDescent="0.3">
      <c r="A15" s="464"/>
      <c r="B15" s="459" t="s">
        <v>3393</v>
      </c>
      <c r="C15" s="469" t="s">
        <v>3394</v>
      </c>
      <c r="D15" s="410" t="s">
        <v>3395</v>
      </c>
      <c r="E15" s="410"/>
      <c r="F15" s="410"/>
      <c r="G15" s="410"/>
      <c r="H15" s="416"/>
    </row>
    <row r="16" spans="1:8" ht="14.4" customHeight="1" x14ac:dyDescent="0.3">
      <c r="A16" s="464" t="s">
        <v>1984</v>
      </c>
      <c r="B16" s="459" t="s">
        <v>3423</v>
      </c>
      <c r="C16" s="410" t="s">
        <v>1618</v>
      </c>
      <c r="D16" s="410" t="s">
        <v>1602</v>
      </c>
      <c r="E16" s="410" t="s">
        <v>1550</v>
      </c>
      <c r="F16" s="410" t="s">
        <v>1577</v>
      </c>
      <c r="G16" s="410" t="s">
        <v>1525</v>
      </c>
      <c r="H16" s="416" t="s">
        <v>1986</v>
      </c>
    </row>
    <row r="17" spans="1:19" s="423" customFormat="1" x14ac:dyDescent="0.3">
      <c r="A17" s="464" t="s">
        <v>922</v>
      </c>
      <c r="B17" s="459" t="s">
        <v>2838</v>
      </c>
      <c r="C17" s="410" t="s">
        <v>1619</v>
      </c>
      <c r="D17" s="410" t="s">
        <v>1603</v>
      </c>
      <c r="E17" s="410" t="s">
        <v>1208</v>
      </c>
      <c r="F17" s="410" t="s">
        <v>1577</v>
      </c>
      <c r="G17" s="410" t="s">
        <v>1525</v>
      </c>
      <c r="H17" s="416" t="s">
        <v>1852</v>
      </c>
    </row>
    <row r="18" spans="1:19" s="426" customFormat="1" ht="13.5" customHeight="1" x14ac:dyDescent="0.3">
      <c r="A18" s="463" t="s">
        <v>1984</v>
      </c>
      <c r="B18" s="459"/>
      <c r="C18" s="410" t="s">
        <v>1620</v>
      </c>
      <c r="D18" s="410" t="s">
        <v>1604</v>
      </c>
      <c r="E18" s="410" t="s">
        <v>1610</v>
      </c>
      <c r="F18" s="410" t="s">
        <v>1577</v>
      </c>
      <c r="G18" s="410" t="s">
        <v>1525</v>
      </c>
      <c r="H18" s="416" t="s">
        <v>1991</v>
      </c>
    </row>
    <row r="19" spans="1:19" ht="14.4" customHeight="1" x14ac:dyDescent="0.3">
      <c r="A19" s="464" t="s">
        <v>922</v>
      </c>
      <c r="B19" s="459" t="s">
        <v>2839</v>
      </c>
      <c r="C19" s="410" t="s">
        <v>4001</v>
      </c>
      <c r="D19" s="410" t="s">
        <v>1605</v>
      </c>
      <c r="E19" s="410" t="s">
        <v>1611</v>
      </c>
      <c r="F19" s="410" t="s">
        <v>1577</v>
      </c>
      <c r="G19" s="410" t="s">
        <v>1525</v>
      </c>
      <c r="H19" s="416">
        <v>61275</v>
      </c>
    </row>
    <row r="20" spans="1:19" s="424" customFormat="1" ht="14.4" customHeight="1" x14ac:dyDescent="0.3">
      <c r="A20" s="464" t="s">
        <v>922</v>
      </c>
      <c r="B20" s="459" t="s">
        <v>2840</v>
      </c>
      <c r="C20" s="410" t="s">
        <v>1622</v>
      </c>
      <c r="D20" s="410" t="s">
        <v>1606</v>
      </c>
      <c r="E20" s="410" t="s">
        <v>1612</v>
      </c>
      <c r="F20" s="410" t="s">
        <v>1577</v>
      </c>
      <c r="G20" s="410" t="s">
        <v>1525</v>
      </c>
      <c r="H20" s="416" t="s">
        <v>1844</v>
      </c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6"/>
    </row>
    <row r="21" spans="1:19" s="424" customFormat="1" ht="14.4" customHeight="1" x14ac:dyDescent="0.3">
      <c r="A21" s="464" t="s">
        <v>922</v>
      </c>
      <c r="B21" s="459" t="s">
        <v>3840</v>
      </c>
      <c r="C21" s="410" t="s">
        <v>3841</v>
      </c>
      <c r="D21" s="410" t="s">
        <v>3842</v>
      </c>
      <c r="E21" s="410" t="s">
        <v>3842</v>
      </c>
      <c r="F21" s="410" t="s">
        <v>1579</v>
      </c>
      <c r="G21" s="410" t="s">
        <v>1525</v>
      </c>
      <c r="H21" s="416"/>
      <c r="I21" s="426"/>
      <c r="J21" s="426"/>
      <c r="K21" s="426"/>
      <c r="L21" s="426"/>
      <c r="M21" s="426"/>
      <c r="N21" s="426"/>
      <c r="O21" s="426"/>
      <c r="P21" s="426"/>
      <c r="Q21" s="426"/>
      <c r="R21" s="426"/>
      <c r="S21" s="426"/>
    </row>
    <row r="22" spans="1:19" x14ac:dyDescent="0.3">
      <c r="A22" s="466"/>
      <c r="B22" s="389"/>
      <c r="C22" s="437"/>
      <c r="D22" s="389"/>
      <c r="E22" s="389"/>
      <c r="F22" s="389"/>
      <c r="G22" s="389"/>
      <c r="H22" s="398"/>
    </row>
    <row r="23" spans="1:19" x14ac:dyDescent="0.3">
      <c r="A23" s="466"/>
      <c r="B23" s="389"/>
      <c r="C23" s="437"/>
      <c r="D23" s="389"/>
      <c r="E23" s="389"/>
      <c r="F23" s="389"/>
      <c r="G23" s="389"/>
      <c r="H23" s="398"/>
    </row>
    <row r="24" spans="1:19" x14ac:dyDescent="0.3">
      <c r="A24" s="466"/>
      <c r="B24" s="389"/>
      <c r="C24" s="437"/>
      <c r="D24" s="389"/>
      <c r="E24" s="389"/>
      <c r="F24" s="389"/>
      <c r="G24" s="389"/>
      <c r="H24" s="398" t="s">
        <v>1595</v>
      </c>
    </row>
    <row r="25" spans="1:19" x14ac:dyDescent="0.3">
      <c r="A25" s="466"/>
      <c r="B25" s="389"/>
      <c r="C25" s="437"/>
      <c r="D25" s="389"/>
      <c r="E25" s="389"/>
      <c r="F25" s="389"/>
      <c r="G25" s="389"/>
      <c r="H25" s="398"/>
    </row>
    <row r="26" spans="1:19" x14ac:dyDescent="0.3">
      <c r="A26" s="466"/>
      <c r="B26" s="389"/>
      <c r="C26" s="437"/>
      <c r="D26" s="389"/>
      <c r="E26" s="389"/>
      <c r="F26" s="389"/>
      <c r="G26" s="389"/>
      <c r="H26" s="398"/>
    </row>
    <row r="27" spans="1:19" x14ac:dyDescent="0.3">
      <c r="A27" s="466"/>
      <c r="B27" s="389"/>
      <c r="C27" s="437"/>
      <c r="D27" s="389"/>
      <c r="E27" s="389"/>
      <c r="F27" s="389"/>
      <c r="G27" s="389"/>
      <c r="H27" s="398"/>
    </row>
    <row r="28" spans="1:19" x14ac:dyDescent="0.3">
      <c r="A28" s="466"/>
      <c r="B28" s="389"/>
      <c r="C28" s="437"/>
      <c r="D28" s="389"/>
      <c r="E28" s="389"/>
      <c r="F28" s="389"/>
      <c r="G28" s="389"/>
      <c r="H28" s="398"/>
    </row>
    <row r="29" spans="1:19" x14ac:dyDescent="0.3">
      <c r="A29" s="466"/>
      <c r="B29" s="389"/>
      <c r="C29" s="437"/>
      <c r="D29" s="389"/>
      <c r="E29" s="389"/>
      <c r="F29" s="389"/>
      <c r="G29" s="389"/>
      <c r="H29" s="398"/>
    </row>
    <row r="30" spans="1:19" x14ac:dyDescent="0.3">
      <c r="A30" s="466"/>
      <c r="B30" s="389"/>
      <c r="C30" s="437"/>
      <c r="D30" s="389"/>
      <c r="E30" s="389"/>
      <c r="F30" s="389"/>
      <c r="G30" s="389"/>
      <c r="H30" s="398"/>
    </row>
    <row r="31" spans="1:19" x14ac:dyDescent="0.3">
      <c r="A31" s="466"/>
      <c r="B31" s="389"/>
      <c r="C31" s="437"/>
      <c r="D31" s="389"/>
      <c r="E31" s="389"/>
      <c r="F31" s="389"/>
      <c r="G31" s="389"/>
      <c r="H31" s="398"/>
    </row>
    <row r="32" spans="1:19" x14ac:dyDescent="0.3">
      <c r="A32" s="466"/>
      <c r="B32" s="389"/>
      <c r="C32" s="437"/>
      <c r="D32" s="389"/>
      <c r="E32" s="389"/>
      <c r="F32" s="389"/>
      <c r="G32" s="389"/>
      <c r="H32" s="398"/>
    </row>
    <row r="33" spans="1:8" x14ac:dyDescent="0.3">
      <c r="A33" s="466"/>
      <c r="B33" s="389"/>
      <c r="C33" s="437"/>
      <c r="D33" s="389"/>
      <c r="E33" s="389"/>
      <c r="F33" s="389"/>
      <c r="G33" s="389"/>
      <c r="H33" s="398"/>
    </row>
    <row r="34" spans="1:8" x14ac:dyDescent="0.3">
      <c r="A34" s="466"/>
      <c r="B34" s="389"/>
      <c r="C34" s="437"/>
      <c r="D34" s="389"/>
      <c r="E34" s="389"/>
      <c r="F34" s="389"/>
      <c r="G34" s="389"/>
      <c r="H34" s="398"/>
    </row>
    <row r="35" spans="1:8" x14ac:dyDescent="0.3">
      <c r="A35" s="466"/>
      <c r="B35" s="389"/>
      <c r="C35" s="437"/>
      <c r="D35" s="389"/>
      <c r="E35" s="389"/>
      <c r="F35" s="389"/>
      <c r="G35" s="389"/>
      <c r="H35" s="398"/>
    </row>
    <row r="36" spans="1:8" x14ac:dyDescent="0.3">
      <c r="A36" s="466"/>
      <c r="B36" s="389"/>
      <c r="C36" s="437"/>
      <c r="D36" s="389"/>
      <c r="E36" s="389"/>
      <c r="F36" s="389"/>
      <c r="G36" s="389"/>
      <c r="H36" s="398"/>
    </row>
    <row r="37" spans="1:8" x14ac:dyDescent="0.3">
      <c r="A37" s="466"/>
      <c r="B37" s="389"/>
      <c r="C37" s="437"/>
      <c r="D37" s="389"/>
      <c r="E37" s="389"/>
      <c r="F37" s="389"/>
      <c r="G37" s="389"/>
      <c r="H37" s="398"/>
    </row>
    <row r="38" spans="1:8" x14ac:dyDescent="0.3">
      <c r="A38" s="466"/>
      <c r="B38" s="389"/>
      <c r="C38" s="437"/>
      <c r="D38" s="389"/>
      <c r="E38" s="389"/>
      <c r="F38" s="389"/>
      <c r="G38" s="389"/>
      <c r="H38" s="398"/>
    </row>
    <row r="39" spans="1:8" x14ac:dyDescent="0.3">
      <c r="A39" s="466"/>
      <c r="B39" s="389"/>
      <c r="C39" s="437"/>
      <c r="D39" s="389"/>
      <c r="E39" s="389"/>
      <c r="F39" s="389"/>
      <c r="G39" s="389"/>
      <c r="H39" s="398"/>
    </row>
    <row r="40" spans="1:8" x14ac:dyDescent="0.3">
      <c r="A40" s="466"/>
      <c r="B40" s="389"/>
      <c r="C40" s="437"/>
      <c r="D40" s="389"/>
      <c r="E40" s="389"/>
      <c r="F40" s="389"/>
      <c r="G40" s="389"/>
      <c r="H40" s="398"/>
    </row>
    <row r="41" spans="1:8" x14ac:dyDescent="0.3">
      <c r="A41" s="466"/>
      <c r="B41" s="389"/>
      <c r="C41" s="437"/>
      <c r="D41" s="389"/>
      <c r="E41" s="389"/>
      <c r="F41" s="389"/>
      <c r="G41" s="389"/>
      <c r="H41" s="398"/>
    </row>
    <row r="42" spans="1:8" x14ac:dyDescent="0.3">
      <c r="A42" s="466"/>
      <c r="B42" s="389"/>
      <c r="C42" s="437"/>
      <c r="D42" s="389"/>
      <c r="E42" s="389"/>
      <c r="F42" s="389"/>
      <c r="G42" s="389"/>
      <c r="H42" s="398"/>
    </row>
    <row r="43" spans="1:8" x14ac:dyDescent="0.3">
      <c r="A43" s="466"/>
      <c r="B43" s="389"/>
      <c r="C43" s="437"/>
      <c r="D43" s="389"/>
      <c r="E43" s="389"/>
      <c r="F43" s="389"/>
      <c r="G43" s="389"/>
      <c r="H43" s="398"/>
    </row>
    <row r="44" spans="1:8" x14ac:dyDescent="0.3">
      <c r="A44" s="466"/>
      <c r="B44" s="389"/>
      <c r="C44" s="437"/>
      <c r="D44" s="389"/>
      <c r="E44" s="389"/>
      <c r="F44" s="389"/>
      <c r="G44" s="389"/>
      <c r="H44" s="398"/>
    </row>
    <row r="45" spans="1:8" x14ac:dyDescent="0.3">
      <c r="A45" s="466"/>
      <c r="B45" s="389"/>
      <c r="C45" s="437"/>
      <c r="D45" s="389"/>
      <c r="E45" s="389"/>
      <c r="F45" s="389"/>
      <c r="G45" s="389"/>
      <c r="H45" s="398"/>
    </row>
    <row r="46" spans="1:8" x14ac:dyDescent="0.3">
      <c r="A46" s="466"/>
      <c r="B46" s="389"/>
      <c r="C46" s="437"/>
      <c r="D46" s="389"/>
      <c r="E46" s="389"/>
      <c r="F46" s="389"/>
      <c r="G46" s="389"/>
      <c r="H46" s="398"/>
    </row>
    <row r="47" spans="1:8" x14ac:dyDescent="0.3">
      <c r="A47" s="466"/>
      <c r="B47" s="389"/>
      <c r="C47" s="437"/>
      <c r="D47" s="389"/>
      <c r="E47" s="389"/>
      <c r="F47" s="389"/>
      <c r="G47" s="389"/>
      <c r="H47" s="398"/>
    </row>
    <row r="48" spans="1:8" x14ac:dyDescent="0.3">
      <c r="A48" s="466"/>
      <c r="B48" s="389"/>
      <c r="C48" s="437"/>
      <c r="D48" s="389"/>
      <c r="E48" s="389"/>
      <c r="F48" s="389"/>
      <c r="G48" s="389"/>
      <c r="H48" s="398"/>
    </row>
    <row r="49" spans="1:8" x14ac:dyDescent="0.3">
      <c r="A49" s="466"/>
      <c r="B49" s="389"/>
      <c r="C49" s="437"/>
      <c r="D49" s="389"/>
      <c r="E49" s="389"/>
      <c r="F49" s="389"/>
      <c r="G49" s="389"/>
      <c r="H49" s="398"/>
    </row>
    <row r="50" spans="1:8" x14ac:dyDescent="0.3">
      <c r="A50" s="466"/>
      <c r="B50" s="389"/>
      <c r="C50" s="437"/>
      <c r="D50" s="389"/>
      <c r="E50" s="389"/>
      <c r="F50" s="389"/>
      <c r="G50" s="389"/>
      <c r="H50" s="398"/>
    </row>
    <row r="51" spans="1:8" x14ac:dyDescent="0.3">
      <c r="A51" s="466"/>
      <c r="B51" s="389"/>
      <c r="C51" s="437"/>
      <c r="D51" s="389"/>
      <c r="E51" s="389"/>
      <c r="F51" s="389"/>
      <c r="G51" s="389"/>
      <c r="H51" s="398"/>
    </row>
    <row r="52" spans="1:8" x14ac:dyDescent="0.3">
      <c r="A52" s="466"/>
      <c r="B52" s="389"/>
      <c r="C52" s="437"/>
      <c r="D52" s="389"/>
      <c r="E52" s="389"/>
      <c r="F52" s="389"/>
      <c r="G52" s="389"/>
      <c r="H52" s="398"/>
    </row>
    <row r="53" spans="1:8" x14ac:dyDescent="0.3">
      <c r="A53" s="466"/>
      <c r="B53" s="389"/>
      <c r="C53" s="437"/>
      <c r="D53" s="389"/>
      <c r="E53" s="389"/>
      <c r="F53" s="389"/>
      <c r="G53" s="389"/>
      <c r="H53" s="398"/>
    </row>
    <row r="54" spans="1:8" x14ac:dyDescent="0.3">
      <c r="A54" s="466"/>
      <c r="B54" s="389"/>
      <c r="C54" s="437"/>
      <c r="D54" s="389"/>
      <c r="E54" s="389"/>
      <c r="F54" s="389"/>
      <c r="G54" s="389"/>
      <c r="H54" s="398"/>
    </row>
    <row r="55" spans="1:8" x14ac:dyDescent="0.3">
      <c r="A55" s="466"/>
      <c r="B55" s="389"/>
      <c r="C55" s="437"/>
      <c r="D55" s="389"/>
      <c r="E55" s="389"/>
      <c r="F55" s="389"/>
      <c r="G55" s="389"/>
      <c r="H55" s="398"/>
    </row>
    <row r="56" spans="1:8" x14ac:dyDescent="0.3">
      <c r="A56" s="466"/>
      <c r="B56" s="389"/>
      <c r="C56" s="437"/>
      <c r="D56" s="389"/>
      <c r="E56" s="389"/>
      <c r="F56" s="389"/>
      <c r="G56" s="389"/>
      <c r="H56" s="398"/>
    </row>
    <row r="57" spans="1:8" x14ac:dyDescent="0.3">
      <c r="A57" s="466"/>
      <c r="B57" s="389"/>
      <c r="C57" s="437"/>
      <c r="D57" s="389"/>
      <c r="E57" s="389"/>
      <c r="F57" s="389"/>
      <c r="G57" s="389"/>
      <c r="H57" s="398"/>
    </row>
    <row r="58" spans="1:8" x14ac:dyDescent="0.3">
      <c r="A58" s="466"/>
      <c r="B58" s="389"/>
      <c r="C58" s="437"/>
      <c r="D58" s="389"/>
      <c r="E58" s="389"/>
      <c r="F58" s="389"/>
      <c r="G58" s="389"/>
      <c r="H58" s="398"/>
    </row>
    <row r="59" spans="1:8" x14ac:dyDescent="0.3">
      <c r="A59" s="466"/>
      <c r="B59" s="389"/>
      <c r="C59" s="437"/>
      <c r="D59" s="389"/>
      <c r="E59" s="389"/>
      <c r="F59" s="389"/>
      <c r="G59" s="389"/>
      <c r="H59" s="398"/>
    </row>
    <row r="60" spans="1:8" x14ac:dyDescent="0.3">
      <c r="A60" s="466"/>
      <c r="B60" s="389"/>
      <c r="C60" s="437"/>
      <c r="D60" s="389"/>
      <c r="E60" s="389"/>
      <c r="F60" s="389"/>
      <c r="G60" s="389"/>
      <c r="H60" s="398"/>
    </row>
    <row r="61" spans="1:8" x14ac:dyDescent="0.3">
      <c r="A61" s="466"/>
      <c r="B61" s="389"/>
      <c r="C61" s="437"/>
      <c r="D61" s="389"/>
      <c r="E61" s="389"/>
      <c r="F61" s="389"/>
      <c r="G61" s="389"/>
      <c r="H61" s="398"/>
    </row>
    <row r="62" spans="1:8" x14ac:dyDescent="0.3">
      <c r="A62" s="466"/>
      <c r="B62" s="389"/>
      <c r="C62" s="437"/>
      <c r="D62" s="389"/>
      <c r="E62" s="389"/>
      <c r="F62" s="389"/>
      <c r="G62" s="389"/>
      <c r="H62" s="398"/>
    </row>
    <row r="63" spans="1:8" x14ac:dyDescent="0.3">
      <c r="A63" s="466"/>
      <c r="B63" s="389"/>
      <c r="C63" s="437"/>
      <c r="D63" s="389"/>
      <c r="E63" s="389"/>
      <c r="F63" s="389"/>
      <c r="G63" s="389"/>
      <c r="H63" s="398"/>
    </row>
    <row r="64" spans="1:8" x14ac:dyDescent="0.3">
      <c r="A64" s="466"/>
      <c r="B64" s="389"/>
      <c r="C64" s="437"/>
      <c r="D64" s="389"/>
      <c r="E64" s="389"/>
      <c r="F64" s="389"/>
      <c r="G64" s="389"/>
      <c r="H64" s="398"/>
    </row>
    <row r="65" spans="1:8" x14ac:dyDescent="0.3">
      <c r="A65" s="466"/>
      <c r="B65" s="389"/>
      <c r="C65" s="437"/>
      <c r="D65" s="389"/>
      <c r="E65" s="389"/>
      <c r="F65" s="389"/>
      <c r="G65" s="389"/>
      <c r="H65" s="398"/>
    </row>
    <row r="66" spans="1:8" x14ac:dyDescent="0.3">
      <c r="A66" s="466"/>
      <c r="B66" s="389"/>
      <c r="C66" s="437"/>
      <c r="D66" s="389"/>
      <c r="E66" s="389"/>
      <c r="F66" s="389"/>
      <c r="G66" s="389"/>
      <c r="H66" s="398"/>
    </row>
    <row r="67" spans="1:8" x14ac:dyDescent="0.3">
      <c r="A67" s="466"/>
      <c r="B67" s="389"/>
      <c r="C67" s="437"/>
      <c r="D67" s="389"/>
      <c r="E67" s="389"/>
      <c r="F67" s="389"/>
      <c r="G67" s="389"/>
      <c r="H67" s="398"/>
    </row>
    <row r="68" spans="1:8" x14ac:dyDescent="0.3">
      <c r="A68" s="466"/>
      <c r="B68" s="389"/>
      <c r="C68" s="437"/>
      <c r="D68" s="389"/>
      <c r="E68" s="389"/>
      <c r="F68" s="389"/>
      <c r="G68" s="389"/>
      <c r="H68" s="398"/>
    </row>
    <row r="69" spans="1:8" x14ac:dyDescent="0.3">
      <c r="A69" s="466"/>
      <c r="B69" s="389"/>
      <c r="C69" s="437"/>
      <c r="D69" s="389"/>
      <c r="E69" s="389"/>
      <c r="F69" s="389"/>
      <c r="G69" s="389"/>
      <c r="H69" s="398"/>
    </row>
    <row r="70" spans="1:8" x14ac:dyDescent="0.3">
      <c r="A70" s="466"/>
      <c r="B70" s="389"/>
      <c r="C70" s="437"/>
      <c r="D70" s="389"/>
      <c r="E70" s="389"/>
      <c r="F70" s="389"/>
      <c r="G70" s="389"/>
      <c r="H70" s="398"/>
    </row>
    <row r="71" spans="1:8" x14ac:dyDescent="0.3">
      <c r="A71" s="466"/>
      <c r="B71" s="389"/>
      <c r="C71" s="437"/>
      <c r="D71" s="389"/>
      <c r="E71" s="389"/>
      <c r="F71" s="389"/>
      <c r="G71" s="389"/>
      <c r="H71" s="398"/>
    </row>
    <row r="72" spans="1:8" x14ac:dyDescent="0.3">
      <c r="A72" s="466"/>
      <c r="B72" s="389"/>
      <c r="C72" s="437"/>
      <c r="D72" s="389"/>
      <c r="E72" s="389"/>
      <c r="F72" s="389"/>
      <c r="G72" s="389"/>
      <c r="H72" s="398"/>
    </row>
    <row r="73" spans="1:8" x14ac:dyDescent="0.3">
      <c r="A73" s="466"/>
      <c r="B73" s="389"/>
      <c r="C73" s="437"/>
      <c r="D73" s="389"/>
      <c r="E73" s="389"/>
      <c r="F73" s="389"/>
      <c r="G73" s="389"/>
      <c r="H73" s="398"/>
    </row>
    <row r="74" spans="1:8" x14ac:dyDescent="0.3">
      <c r="A74" s="466"/>
      <c r="B74" s="389"/>
      <c r="C74" s="437"/>
      <c r="D74" s="389"/>
      <c r="E74" s="389"/>
      <c r="F74" s="389"/>
      <c r="G74" s="389"/>
      <c r="H74" s="398"/>
    </row>
    <row r="75" spans="1:8" x14ac:dyDescent="0.3">
      <c r="A75" s="466"/>
      <c r="B75" s="389"/>
      <c r="C75" s="437"/>
      <c r="D75" s="389"/>
      <c r="E75" s="389"/>
      <c r="F75" s="389"/>
      <c r="G75" s="389"/>
      <c r="H75" s="398"/>
    </row>
    <row r="76" spans="1:8" x14ac:dyDescent="0.3">
      <c r="A76" s="466"/>
      <c r="B76" s="389"/>
      <c r="C76" s="437"/>
      <c r="D76" s="389"/>
      <c r="E76" s="389"/>
      <c r="F76" s="389"/>
      <c r="G76" s="389"/>
      <c r="H76" s="398"/>
    </row>
    <row r="77" spans="1:8" x14ac:dyDescent="0.3">
      <c r="A77" s="466"/>
      <c r="B77" s="389"/>
      <c r="C77" s="437"/>
      <c r="D77" s="389"/>
      <c r="E77" s="389"/>
      <c r="F77" s="389"/>
      <c r="G77" s="389"/>
      <c r="H77" s="398"/>
    </row>
    <row r="78" spans="1:8" x14ac:dyDescent="0.3">
      <c r="A78" s="466"/>
      <c r="B78" s="389"/>
      <c r="C78" s="437"/>
      <c r="D78" s="389"/>
      <c r="E78" s="389"/>
      <c r="F78" s="389"/>
      <c r="G78" s="389"/>
      <c r="H78" s="398"/>
    </row>
    <row r="79" spans="1:8" x14ac:dyDescent="0.3">
      <c r="A79" s="466"/>
      <c r="B79" s="389"/>
      <c r="C79" s="437"/>
      <c r="D79" s="389"/>
      <c r="E79" s="389"/>
      <c r="F79" s="389"/>
      <c r="G79" s="389"/>
      <c r="H79" s="398"/>
    </row>
    <row r="80" spans="1:8" x14ac:dyDescent="0.3">
      <c r="A80" s="466"/>
      <c r="B80" s="389"/>
      <c r="C80" s="437"/>
      <c r="D80" s="389"/>
      <c r="E80" s="389"/>
      <c r="F80" s="389"/>
      <c r="G80" s="389"/>
      <c r="H80" s="398"/>
    </row>
    <row r="81" spans="1:8" x14ac:dyDescent="0.3">
      <c r="A81" s="466"/>
      <c r="B81" s="389"/>
      <c r="C81" s="437"/>
      <c r="D81" s="389"/>
      <c r="E81" s="389"/>
      <c r="F81" s="389"/>
      <c r="G81" s="389"/>
      <c r="H81" s="398"/>
    </row>
    <row r="82" spans="1:8" x14ac:dyDescent="0.3">
      <c r="A82" s="466"/>
      <c r="B82" s="389"/>
      <c r="C82" s="437"/>
      <c r="D82" s="389"/>
      <c r="E82" s="389"/>
      <c r="F82" s="389"/>
      <c r="G82" s="389"/>
      <c r="H82" s="398"/>
    </row>
    <row r="83" spans="1:8" x14ac:dyDescent="0.3">
      <c r="A83" s="466"/>
      <c r="B83" s="389"/>
      <c r="C83" s="437"/>
      <c r="D83" s="389"/>
      <c r="E83" s="389"/>
      <c r="F83" s="389"/>
      <c r="G83" s="389"/>
      <c r="H83" s="398"/>
    </row>
    <row r="84" spans="1:8" x14ac:dyDescent="0.3">
      <c r="A84" s="466"/>
      <c r="B84" s="389"/>
      <c r="C84" s="437"/>
      <c r="D84" s="389"/>
      <c r="E84" s="389"/>
      <c r="F84" s="389"/>
      <c r="G84" s="389"/>
      <c r="H84" s="398"/>
    </row>
    <row r="85" spans="1:8" x14ac:dyDescent="0.3">
      <c r="A85" s="466"/>
      <c r="B85" s="389"/>
      <c r="C85" s="437"/>
      <c r="D85" s="389"/>
      <c r="E85" s="389"/>
      <c r="F85" s="389"/>
      <c r="G85" s="389"/>
      <c r="H85" s="398"/>
    </row>
    <row r="86" spans="1:8" x14ac:dyDescent="0.3">
      <c r="A86" s="466"/>
      <c r="B86" s="389"/>
      <c r="C86" s="437"/>
      <c r="D86" s="389"/>
      <c r="E86" s="389"/>
      <c r="F86" s="389"/>
      <c r="G86" s="389"/>
      <c r="H86" s="398"/>
    </row>
    <row r="87" spans="1:8" x14ac:dyDescent="0.3">
      <c r="A87" s="466"/>
      <c r="B87" s="389"/>
      <c r="C87" s="437"/>
      <c r="D87" s="389"/>
      <c r="E87" s="389"/>
      <c r="F87" s="389"/>
      <c r="G87" s="389"/>
      <c r="H87" s="398"/>
    </row>
    <row r="88" spans="1:8" x14ac:dyDescent="0.3">
      <c r="A88" s="466"/>
      <c r="B88" s="389"/>
      <c r="C88" s="437"/>
      <c r="D88" s="389"/>
      <c r="E88" s="389"/>
      <c r="F88" s="389"/>
      <c r="G88" s="389"/>
      <c r="H88" s="398"/>
    </row>
    <row r="89" spans="1:8" x14ac:dyDescent="0.3">
      <c r="A89" s="466"/>
      <c r="B89" s="389"/>
      <c r="C89" s="437"/>
      <c r="D89" s="389"/>
      <c r="E89" s="389"/>
      <c r="F89" s="389"/>
      <c r="G89" s="389"/>
      <c r="H89" s="398"/>
    </row>
    <row r="90" spans="1:8" x14ac:dyDescent="0.3">
      <c r="A90" s="466"/>
      <c r="B90" s="389"/>
      <c r="C90" s="437"/>
      <c r="D90" s="389"/>
      <c r="E90" s="389"/>
      <c r="F90" s="389"/>
      <c r="G90" s="389"/>
      <c r="H90" s="398"/>
    </row>
    <row r="91" spans="1:8" x14ac:dyDescent="0.3">
      <c r="A91" s="466"/>
      <c r="B91" s="389"/>
      <c r="C91" s="437"/>
      <c r="D91" s="389"/>
      <c r="E91" s="389"/>
      <c r="F91" s="389"/>
      <c r="G91" s="389"/>
      <c r="H91" s="398"/>
    </row>
    <row r="92" spans="1:8" x14ac:dyDescent="0.3">
      <c r="A92" s="466"/>
      <c r="B92" s="389"/>
      <c r="C92" s="437"/>
      <c r="D92" s="389"/>
      <c r="E92" s="389"/>
      <c r="F92" s="389"/>
      <c r="G92" s="389"/>
      <c r="H92" s="398"/>
    </row>
    <row r="93" spans="1:8" x14ac:dyDescent="0.3">
      <c r="A93" s="466"/>
      <c r="B93" s="389"/>
      <c r="C93" s="437"/>
      <c r="D93" s="389"/>
      <c r="E93" s="389"/>
      <c r="F93" s="389"/>
      <c r="G93" s="389"/>
      <c r="H93" s="398"/>
    </row>
    <row r="94" spans="1:8" x14ac:dyDescent="0.3">
      <c r="A94" s="466"/>
      <c r="B94" s="389"/>
      <c r="C94" s="437"/>
      <c r="D94" s="389"/>
      <c r="E94" s="389"/>
      <c r="F94" s="389"/>
      <c r="G94" s="389"/>
      <c r="H94" s="398"/>
    </row>
    <row r="95" spans="1:8" x14ac:dyDescent="0.3">
      <c r="A95" s="466"/>
      <c r="B95" s="389"/>
      <c r="C95" s="437"/>
      <c r="D95" s="389"/>
      <c r="E95" s="389"/>
      <c r="F95" s="389"/>
      <c r="G95" s="389"/>
      <c r="H95" s="398"/>
    </row>
    <row r="96" spans="1:8" x14ac:dyDescent="0.3">
      <c r="A96" s="466"/>
      <c r="B96" s="389"/>
      <c r="C96" s="437"/>
      <c r="D96" s="389"/>
      <c r="E96" s="389"/>
      <c r="F96" s="389"/>
      <c r="G96" s="389"/>
      <c r="H96" s="398"/>
    </row>
    <row r="97" spans="1:8" x14ac:dyDescent="0.3">
      <c r="A97" s="466"/>
      <c r="B97" s="389"/>
      <c r="C97" s="437"/>
      <c r="D97" s="389"/>
      <c r="E97" s="389"/>
      <c r="F97" s="389"/>
      <c r="G97" s="389"/>
      <c r="H97" s="398"/>
    </row>
    <row r="98" spans="1:8" x14ac:dyDescent="0.3">
      <c r="A98" s="466"/>
      <c r="B98" s="389"/>
      <c r="C98" s="437"/>
      <c r="D98" s="389"/>
      <c r="E98" s="389"/>
      <c r="F98" s="389"/>
      <c r="G98" s="389"/>
      <c r="H98" s="398"/>
    </row>
    <row r="99" spans="1:8" x14ac:dyDescent="0.3">
      <c r="A99" s="466"/>
      <c r="B99" s="389"/>
      <c r="C99" s="437"/>
      <c r="D99" s="389"/>
      <c r="E99" s="389"/>
      <c r="F99" s="389"/>
      <c r="G99" s="389"/>
      <c r="H99" s="398"/>
    </row>
    <row r="100" spans="1:8" x14ac:dyDescent="0.3">
      <c r="A100" s="466"/>
      <c r="B100" s="389"/>
      <c r="C100" s="437"/>
      <c r="D100" s="389"/>
      <c r="E100" s="389"/>
      <c r="F100" s="389"/>
      <c r="G100" s="389"/>
      <c r="H100" s="398"/>
    </row>
    <row r="101" spans="1:8" x14ac:dyDescent="0.3">
      <c r="A101" s="466"/>
      <c r="B101" s="389"/>
      <c r="C101" s="437"/>
      <c r="D101" s="389"/>
      <c r="E101" s="389"/>
      <c r="F101" s="389"/>
      <c r="G101" s="389"/>
      <c r="H101" s="398"/>
    </row>
    <row r="102" spans="1:8" x14ac:dyDescent="0.3">
      <c r="A102" s="466"/>
      <c r="B102" s="389"/>
      <c r="C102" s="437"/>
      <c r="D102" s="389"/>
      <c r="E102" s="389"/>
      <c r="F102" s="389"/>
      <c r="G102" s="389"/>
      <c r="H102" s="398"/>
    </row>
    <row r="103" spans="1:8" x14ac:dyDescent="0.3">
      <c r="A103" s="466"/>
      <c r="B103" s="389"/>
      <c r="C103" s="437"/>
      <c r="D103" s="389"/>
      <c r="E103" s="389"/>
      <c r="F103" s="389"/>
      <c r="G103" s="389"/>
      <c r="H103" s="398"/>
    </row>
    <row r="104" spans="1:8" x14ac:dyDescent="0.3">
      <c r="A104" s="466"/>
      <c r="B104" s="389"/>
      <c r="C104" s="437"/>
      <c r="D104" s="389"/>
      <c r="E104" s="389"/>
      <c r="F104" s="389"/>
      <c r="G104" s="389"/>
      <c r="H104" s="398"/>
    </row>
    <row r="105" spans="1:8" x14ac:dyDescent="0.3">
      <c r="A105" s="466"/>
      <c r="B105" s="389"/>
      <c r="C105" s="437"/>
      <c r="D105" s="389"/>
      <c r="E105" s="389"/>
      <c r="F105" s="389"/>
      <c r="G105" s="389"/>
      <c r="H105" s="398"/>
    </row>
    <row r="106" spans="1:8" x14ac:dyDescent="0.3">
      <c r="A106" s="466"/>
      <c r="B106" s="389"/>
      <c r="C106" s="437"/>
      <c r="D106" s="389"/>
      <c r="E106" s="389"/>
      <c r="F106" s="389"/>
      <c r="G106" s="389"/>
      <c r="H106" s="398"/>
    </row>
    <row r="107" spans="1:8" x14ac:dyDescent="0.3">
      <c r="A107" s="466"/>
      <c r="B107" s="389"/>
      <c r="C107" s="437"/>
      <c r="D107" s="389"/>
      <c r="E107" s="389"/>
      <c r="F107" s="389"/>
      <c r="G107" s="389"/>
      <c r="H107" s="398"/>
    </row>
    <row r="108" spans="1:8" x14ac:dyDescent="0.3">
      <c r="A108" s="466"/>
      <c r="B108" s="389"/>
      <c r="C108" s="437"/>
      <c r="D108" s="389"/>
      <c r="E108" s="389"/>
      <c r="F108" s="389"/>
      <c r="G108" s="389"/>
      <c r="H108" s="398"/>
    </row>
    <row r="109" spans="1:8" x14ac:dyDescent="0.3">
      <c r="A109" s="466"/>
      <c r="B109" s="389"/>
      <c r="C109" s="437"/>
      <c r="D109" s="389"/>
      <c r="E109" s="389"/>
      <c r="F109" s="389"/>
      <c r="G109" s="389"/>
      <c r="H109" s="398"/>
    </row>
    <row r="110" spans="1:8" x14ac:dyDescent="0.3">
      <c r="A110" s="466"/>
      <c r="B110" s="389"/>
      <c r="C110" s="437"/>
      <c r="D110" s="389"/>
      <c r="E110" s="389"/>
      <c r="F110" s="389"/>
      <c r="G110" s="389"/>
      <c r="H110" s="398"/>
    </row>
    <row r="111" spans="1:8" x14ac:dyDescent="0.3">
      <c r="A111" s="466"/>
      <c r="B111" s="389"/>
      <c r="C111" s="437"/>
      <c r="D111" s="389"/>
      <c r="E111" s="389"/>
      <c r="F111" s="389"/>
      <c r="G111" s="389"/>
      <c r="H111" s="398"/>
    </row>
    <row r="112" spans="1:8" x14ac:dyDescent="0.3">
      <c r="A112" s="466"/>
      <c r="B112" s="389"/>
      <c r="C112" s="437"/>
      <c r="D112" s="389"/>
      <c r="E112" s="389"/>
      <c r="F112" s="389"/>
      <c r="G112" s="389"/>
      <c r="H112" s="398"/>
    </row>
    <row r="113" spans="1:8" x14ac:dyDescent="0.3">
      <c r="A113" s="466"/>
      <c r="B113" s="389"/>
      <c r="C113" s="437"/>
      <c r="D113" s="389"/>
      <c r="E113" s="389"/>
      <c r="F113" s="389"/>
      <c r="G113" s="389"/>
      <c r="H113" s="398"/>
    </row>
    <row r="114" spans="1:8" x14ac:dyDescent="0.3">
      <c r="A114" s="466"/>
      <c r="B114" s="389"/>
      <c r="C114" s="437"/>
      <c r="D114" s="389"/>
      <c r="E114" s="389"/>
      <c r="F114" s="389"/>
      <c r="G114" s="389"/>
      <c r="H114" s="398"/>
    </row>
    <row r="115" spans="1:8" x14ac:dyDescent="0.3">
      <c r="A115" s="466"/>
      <c r="B115" s="389"/>
      <c r="C115" s="437"/>
      <c r="D115" s="389"/>
      <c r="E115" s="389"/>
      <c r="F115" s="389"/>
      <c r="G115" s="389"/>
      <c r="H115" s="398"/>
    </row>
    <row r="116" spans="1:8" x14ac:dyDescent="0.3">
      <c r="A116" s="466"/>
      <c r="B116" s="389"/>
      <c r="C116" s="437"/>
      <c r="D116" s="389"/>
      <c r="E116" s="389"/>
      <c r="F116" s="389"/>
      <c r="G116" s="389"/>
      <c r="H116" s="398"/>
    </row>
    <row r="117" spans="1:8" x14ac:dyDescent="0.3">
      <c r="A117" s="466"/>
      <c r="B117" s="389"/>
      <c r="C117" s="437"/>
      <c r="D117" s="389"/>
      <c r="E117" s="389"/>
      <c r="F117" s="389"/>
      <c r="G117" s="389"/>
      <c r="H117" s="398"/>
    </row>
    <row r="118" spans="1:8" x14ac:dyDescent="0.3">
      <c r="A118" s="466"/>
      <c r="B118" s="389"/>
      <c r="C118" s="437"/>
      <c r="D118" s="389"/>
      <c r="E118" s="389"/>
      <c r="F118" s="389"/>
      <c r="G118" s="389"/>
      <c r="H118" s="398"/>
    </row>
    <row r="119" spans="1:8" x14ac:dyDescent="0.3">
      <c r="A119" s="466"/>
      <c r="B119" s="389"/>
      <c r="C119" s="437"/>
      <c r="D119" s="389"/>
      <c r="E119" s="389"/>
      <c r="F119" s="389"/>
      <c r="G119" s="389"/>
      <c r="H119" s="398"/>
    </row>
    <row r="120" spans="1:8" x14ac:dyDescent="0.3">
      <c r="A120" s="466"/>
      <c r="B120" s="389"/>
      <c r="C120" s="437"/>
      <c r="D120" s="389"/>
      <c r="E120" s="389"/>
      <c r="F120" s="389"/>
      <c r="G120" s="389"/>
      <c r="H120" s="398"/>
    </row>
    <row r="121" spans="1:8" x14ac:dyDescent="0.3">
      <c r="A121" s="466"/>
      <c r="B121" s="389"/>
      <c r="C121" s="437"/>
      <c r="D121" s="389"/>
      <c r="E121" s="389"/>
      <c r="F121" s="389"/>
      <c r="G121" s="389"/>
      <c r="H121" s="398"/>
    </row>
    <row r="122" spans="1:8" x14ac:dyDescent="0.3">
      <c r="A122" s="466"/>
      <c r="B122" s="389"/>
      <c r="C122" s="437"/>
      <c r="D122" s="389"/>
      <c r="E122" s="389"/>
      <c r="F122" s="389"/>
      <c r="G122" s="389"/>
      <c r="H122" s="398"/>
    </row>
    <row r="123" spans="1:8" x14ac:dyDescent="0.3">
      <c r="A123" s="466"/>
      <c r="B123" s="389"/>
      <c r="C123" s="437"/>
      <c r="D123" s="389"/>
      <c r="E123" s="389"/>
      <c r="F123" s="389"/>
      <c r="G123" s="389"/>
      <c r="H123" s="398"/>
    </row>
    <row r="124" spans="1:8" x14ac:dyDescent="0.3">
      <c r="A124" s="466"/>
      <c r="B124" s="389"/>
      <c r="C124" s="437"/>
      <c r="D124" s="389"/>
      <c r="E124" s="389"/>
      <c r="F124" s="389"/>
      <c r="G124" s="389"/>
      <c r="H124" s="398"/>
    </row>
    <row r="125" spans="1:8" x14ac:dyDescent="0.3">
      <c r="A125" s="466"/>
      <c r="B125" s="389"/>
      <c r="C125" s="437"/>
      <c r="D125" s="389"/>
      <c r="E125" s="389"/>
      <c r="F125" s="389"/>
      <c r="G125" s="389"/>
      <c r="H125" s="398"/>
    </row>
    <row r="126" spans="1:8" x14ac:dyDescent="0.3">
      <c r="A126" s="466"/>
      <c r="B126" s="389"/>
      <c r="C126" s="437"/>
      <c r="D126" s="389"/>
      <c r="E126" s="389"/>
      <c r="F126" s="389"/>
      <c r="G126" s="389"/>
      <c r="H126" s="398"/>
    </row>
    <row r="127" spans="1:8" x14ac:dyDescent="0.3">
      <c r="A127" s="466"/>
      <c r="B127" s="389"/>
      <c r="C127" s="437"/>
      <c r="D127" s="389"/>
      <c r="E127" s="389"/>
      <c r="F127" s="389"/>
      <c r="G127" s="389"/>
      <c r="H127" s="398"/>
    </row>
    <row r="128" spans="1:8" x14ac:dyDescent="0.3">
      <c r="A128" s="466"/>
      <c r="B128" s="389"/>
      <c r="C128" s="437"/>
      <c r="D128" s="389"/>
      <c r="E128" s="389"/>
      <c r="F128" s="389"/>
      <c r="G128" s="389"/>
      <c r="H128" s="398"/>
    </row>
    <row r="129" spans="1:8" x14ac:dyDescent="0.3">
      <c r="A129" s="466"/>
      <c r="B129" s="389"/>
      <c r="C129" s="437"/>
      <c r="D129" s="389"/>
      <c r="E129" s="389"/>
      <c r="F129" s="389"/>
      <c r="G129" s="389"/>
      <c r="H129" s="398"/>
    </row>
    <row r="130" spans="1:8" x14ac:dyDescent="0.3">
      <c r="A130" s="466"/>
      <c r="B130" s="389"/>
      <c r="C130" s="437"/>
      <c r="D130" s="389"/>
      <c r="E130" s="389"/>
      <c r="F130" s="389"/>
      <c r="G130" s="389"/>
      <c r="H130" s="398"/>
    </row>
    <row r="131" spans="1:8" x14ac:dyDescent="0.3">
      <c r="A131" s="466"/>
      <c r="B131" s="389"/>
      <c r="C131" s="437"/>
      <c r="D131" s="389"/>
      <c r="E131" s="389"/>
      <c r="F131" s="389"/>
      <c r="G131" s="389"/>
      <c r="H131" s="398"/>
    </row>
    <row r="132" spans="1:8" x14ac:dyDescent="0.3">
      <c r="A132" s="466"/>
      <c r="B132" s="389"/>
      <c r="C132" s="437"/>
      <c r="D132" s="389"/>
      <c r="E132" s="389"/>
      <c r="F132" s="389"/>
      <c r="G132" s="389"/>
      <c r="H132" s="398"/>
    </row>
    <row r="133" spans="1:8" x14ac:dyDescent="0.3">
      <c r="A133" s="466"/>
      <c r="B133" s="389"/>
      <c r="C133" s="437"/>
      <c r="D133" s="389"/>
      <c r="E133" s="389"/>
      <c r="F133" s="389"/>
      <c r="G133" s="389"/>
      <c r="H133" s="398"/>
    </row>
    <row r="134" spans="1:8" x14ac:dyDescent="0.3">
      <c r="A134" s="466"/>
      <c r="B134" s="389"/>
      <c r="C134" s="437"/>
      <c r="D134" s="389"/>
      <c r="E134" s="389"/>
      <c r="F134" s="389"/>
      <c r="G134" s="389"/>
      <c r="H134" s="398"/>
    </row>
    <row r="135" spans="1:8" x14ac:dyDescent="0.3">
      <c r="A135" s="466"/>
      <c r="B135" s="389"/>
      <c r="C135" s="437"/>
      <c r="D135" s="389"/>
      <c r="E135" s="389"/>
      <c r="F135" s="389"/>
      <c r="G135" s="389"/>
      <c r="H135" s="398"/>
    </row>
    <row r="136" spans="1:8" x14ac:dyDescent="0.3">
      <c r="A136" s="466"/>
      <c r="B136" s="389"/>
      <c r="C136" s="437"/>
      <c r="D136" s="389"/>
      <c r="E136" s="389"/>
      <c r="F136" s="389"/>
      <c r="G136" s="389"/>
      <c r="H136" s="398"/>
    </row>
    <row r="137" spans="1:8" x14ac:dyDescent="0.3">
      <c r="A137" s="466"/>
      <c r="B137" s="389"/>
      <c r="C137" s="437"/>
      <c r="D137" s="389"/>
      <c r="E137" s="389"/>
      <c r="F137" s="389"/>
      <c r="G137" s="389"/>
      <c r="H137" s="398"/>
    </row>
    <row r="138" spans="1:8" x14ac:dyDescent="0.3">
      <c r="A138" s="466"/>
      <c r="B138" s="389"/>
      <c r="C138" s="437"/>
      <c r="D138" s="389"/>
      <c r="E138" s="389"/>
      <c r="F138" s="389"/>
      <c r="G138" s="389"/>
      <c r="H138" s="398"/>
    </row>
    <row r="139" spans="1:8" x14ac:dyDescent="0.3">
      <c r="A139" s="466"/>
      <c r="B139" s="389"/>
      <c r="C139" s="437"/>
      <c r="D139" s="389"/>
      <c r="E139" s="389"/>
      <c r="F139" s="389"/>
      <c r="G139" s="389"/>
      <c r="H139" s="398"/>
    </row>
    <row r="140" spans="1:8" x14ac:dyDescent="0.3">
      <c r="A140" s="466"/>
      <c r="B140" s="389"/>
      <c r="C140" s="437"/>
      <c r="D140" s="389"/>
      <c r="E140" s="389"/>
      <c r="F140" s="389"/>
      <c r="G140" s="389"/>
      <c r="H140" s="398"/>
    </row>
    <row r="141" spans="1:8" x14ac:dyDescent="0.3">
      <c r="A141" s="466"/>
      <c r="B141" s="389"/>
      <c r="C141" s="437"/>
      <c r="D141" s="389"/>
      <c r="E141" s="389"/>
      <c r="F141" s="389"/>
      <c r="G141" s="389"/>
      <c r="H141" s="398"/>
    </row>
    <row r="142" spans="1:8" x14ac:dyDescent="0.3">
      <c r="A142" s="466"/>
      <c r="B142" s="389"/>
      <c r="C142" s="437"/>
      <c r="D142" s="389"/>
      <c r="E142" s="389"/>
      <c r="F142" s="389"/>
      <c r="G142" s="389"/>
      <c r="H142" s="398"/>
    </row>
    <row r="143" spans="1:8" x14ac:dyDescent="0.3">
      <c r="A143" s="466"/>
      <c r="B143" s="389"/>
      <c r="C143" s="437"/>
      <c r="D143" s="389"/>
      <c r="E143" s="389"/>
      <c r="F143" s="389"/>
      <c r="G143" s="389"/>
      <c r="H143" s="398"/>
    </row>
    <row r="144" spans="1:8" x14ac:dyDescent="0.3">
      <c r="A144" s="466"/>
      <c r="B144" s="389"/>
      <c r="C144" s="437"/>
      <c r="D144" s="389"/>
      <c r="E144" s="389"/>
      <c r="F144" s="389"/>
      <c r="G144" s="389"/>
      <c r="H144" s="398"/>
    </row>
    <row r="145" spans="1:8" x14ac:dyDescent="0.3">
      <c r="A145" s="466"/>
      <c r="B145" s="389"/>
      <c r="C145" s="437"/>
      <c r="D145" s="389"/>
      <c r="E145" s="389"/>
      <c r="F145" s="389"/>
      <c r="G145" s="389"/>
      <c r="H145" s="398"/>
    </row>
    <row r="146" spans="1:8" x14ac:dyDescent="0.3">
      <c r="A146" s="466"/>
      <c r="B146" s="389"/>
      <c r="C146" s="437"/>
      <c r="D146" s="389"/>
      <c r="E146" s="389"/>
      <c r="F146" s="389"/>
      <c r="G146" s="389"/>
      <c r="H146" s="398"/>
    </row>
    <row r="147" spans="1:8" x14ac:dyDescent="0.3">
      <c r="A147" s="466"/>
      <c r="B147" s="389"/>
      <c r="C147" s="437"/>
      <c r="D147" s="389"/>
      <c r="E147" s="389"/>
      <c r="F147" s="389"/>
      <c r="G147" s="389"/>
      <c r="H147" s="398"/>
    </row>
    <row r="148" spans="1:8" x14ac:dyDescent="0.3">
      <c r="A148" s="466"/>
      <c r="B148" s="389"/>
      <c r="C148" s="437"/>
      <c r="D148" s="389"/>
      <c r="E148" s="389"/>
      <c r="F148" s="389"/>
      <c r="G148" s="389"/>
      <c r="H148" s="398"/>
    </row>
    <row r="149" spans="1:8" x14ac:dyDescent="0.3">
      <c r="A149" s="466"/>
      <c r="B149" s="389"/>
      <c r="C149" s="437"/>
      <c r="D149" s="389"/>
      <c r="E149" s="389"/>
      <c r="F149" s="389"/>
      <c r="G149" s="389"/>
      <c r="H149" s="398"/>
    </row>
    <row r="150" spans="1:8" x14ac:dyDescent="0.3">
      <c r="A150" s="466"/>
      <c r="B150" s="389"/>
      <c r="C150" s="437"/>
      <c r="D150" s="389"/>
      <c r="E150" s="389"/>
      <c r="F150" s="389"/>
      <c r="G150" s="389"/>
      <c r="H150" s="398"/>
    </row>
    <row r="151" spans="1:8" x14ac:dyDescent="0.3">
      <c r="A151" s="466"/>
      <c r="B151" s="389"/>
      <c r="C151" s="437"/>
      <c r="D151" s="389"/>
      <c r="E151" s="389"/>
      <c r="F151" s="389"/>
      <c r="G151" s="389"/>
      <c r="H151" s="398"/>
    </row>
    <row r="152" spans="1:8" x14ac:dyDescent="0.3">
      <c r="A152" s="466"/>
      <c r="B152" s="389"/>
      <c r="C152" s="437"/>
      <c r="D152" s="389"/>
      <c r="E152" s="389"/>
      <c r="F152" s="389"/>
      <c r="G152" s="389"/>
      <c r="H152" s="398"/>
    </row>
    <row r="153" spans="1:8" x14ac:dyDescent="0.3">
      <c r="A153" s="466"/>
      <c r="B153" s="389"/>
      <c r="C153" s="437"/>
      <c r="D153" s="389"/>
      <c r="E153" s="389"/>
      <c r="F153" s="389"/>
      <c r="G153" s="389"/>
      <c r="H153" s="398"/>
    </row>
    <row r="154" spans="1:8" x14ac:dyDescent="0.3">
      <c r="A154" s="466"/>
      <c r="B154" s="389"/>
      <c r="C154" s="437"/>
      <c r="D154" s="389"/>
      <c r="E154" s="389"/>
      <c r="F154" s="389"/>
      <c r="G154" s="389"/>
      <c r="H154" s="398"/>
    </row>
    <row r="155" spans="1:8" x14ac:dyDescent="0.3">
      <c r="A155" s="466"/>
      <c r="B155" s="389"/>
      <c r="C155" s="437"/>
      <c r="D155" s="389"/>
      <c r="E155" s="389"/>
      <c r="F155" s="389"/>
      <c r="G155" s="389"/>
      <c r="H155" s="398"/>
    </row>
    <row r="156" spans="1:8" x14ac:dyDescent="0.3">
      <c r="A156" s="466"/>
      <c r="B156" s="389"/>
      <c r="C156" s="437"/>
      <c r="D156" s="389"/>
      <c r="E156" s="389"/>
      <c r="F156" s="389"/>
      <c r="G156" s="389"/>
      <c r="H156" s="398"/>
    </row>
    <row r="157" spans="1:8" x14ac:dyDescent="0.3">
      <c r="A157" s="466"/>
      <c r="B157" s="389"/>
      <c r="C157" s="437"/>
      <c r="D157" s="389"/>
      <c r="E157" s="389"/>
      <c r="F157" s="389"/>
      <c r="G157" s="389"/>
      <c r="H157" s="398"/>
    </row>
    <row r="158" spans="1:8" x14ac:dyDescent="0.3">
      <c r="A158" s="466"/>
      <c r="B158" s="389"/>
      <c r="C158" s="437"/>
      <c r="D158" s="389"/>
      <c r="E158" s="389"/>
      <c r="F158" s="389"/>
      <c r="G158" s="389"/>
      <c r="H158" s="398"/>
    </row>
    <row r="159" spans="1:8" x14ac:dyDescent="0.3">
      <c r="A159" s="466"/>
      <c r="B159" s="389"/>
      <c r="C159" s="437"/>
      <c r="D159" s="389"/>
      <c r="E159" s="389"/>
      <c r="F159" s="389"/>
      <c r="G159" s="389"/>
      <c r="H159" s="398"/>
    </row>
    <row r="160" spans="1:8" x14ac:dyDescent="0.3">
      <c r="A160" s="466"/>
      <c r="B160" s="389"/>
      <c r="C160" s="437"/>
      <c r="D160" s="389"/>
      <c r="E160" s="389"/>
      <c r="F160" s="389"/>
      <c r="G160" s="389"/>
      <c r="H160" s="398"/>
    </row>
    <row r="161" spans="1:8" x14ac:dyDescent="0.3">
      <c r="A161" s="466"/>
      <c r="B161" s="389"/>
      <c r="C161" s="437"/>
      <c r="D161" s="389"/>
      <c r="E161" s="389"/>
      <c r="F161" s="389"/>
      <c r="G161" s="389"/>
      <c r="H161" s="398"/>
    </row>
    <row r="162" spans="1:8" x14ac:dyDescent="0.3">
      <c r="A162" s="466"/>
      <c r="B162" s="389"/>
      <c r="C162" s="437"/>
      <c r="D162" s="389"/>
      <c r="E162" s="389"/>
      <c r="F162" s="389"/>
      <c r="G162" s="389"/>
      <c r="H162" s="398"/>
    </row>
    <row r="163" spans="1:8" x14ac:dyDescent="0.3">
      <c r="A163" s="466"/>
      <c r="B163" s="389"/>
      <c r="C163" s="437"/>
      <c r="D163" s="389"/>
      <c r="E163" s="389"/>
      <c r="F163" s="389"/>
      <c r="G163" s="389"/>
      <c r="H163" s="398"/>
    </row>
    <row r="164" spans="1:8" x14ac:dyDescent="0.3">
      <c r="A164" s="466"/>
      <c r="B164" s="389"/>
      <c r="C164" s="437"/>
      <c r="D164" s="389"/>
      <c r="E164" s="389"/>
      <c r="F164" s="389"/>
      <c r="G164" s="389"/>
      <c r="H164" s="398"/>
    </row>
    <row r="165" spans="1:8" x14ac:dyDescent="0.3">
      <c r="A165" s="466"/>
      <c r="B165" s="389"/>
      <c r="C165" s="437"/>
      <c r="D165" s="389"/>
      <c r="E165" s="389"/>
      <c r="F165" s="389"/>
      <c r="G165" s="389"/>
      <c r="H165" s="398"/>
    </row>
    <row r="166" spans="1:8" x14ac:dyDescent="0.3">
      <c r="A166" s="466"/>
      <c r="B166" s="389"/>
      <c r="C166" s="437"/>
      <c r="D166" s="389"/>
      <c r="E166" s="389"/>
      <c r="F166" s="389"/>
      <c r="G166" s="389"/>
      <c r="H166" s="398"/>
    </row>
    <row r="167" spans="1:8" x14ac:dyDescent="0.3">
      <c r="A167" s="466"/>
      <c r="B167" s="389"/>
      <c r="C167" s="437"/>
      <c r="D167" s="389"/>
      <c r="E167" s="389"/>
      <c r="F167" s="389"/>
      <c r="G167" s="389"/>
      <c r="H167" s="398"/>
    </row>
    <row r="168" spans="1:8" x14ac:dyDescent="0.3">
      <c r="A168" s="466"/>
      <c r="B168" s="389"/>
      <c r="C168" s="437"/>
      <c r="D168" s="389"/>
      <c r="E168" s="389"/>
      <c r="F168" s="389"/>
      <c r="G168" s="389"/>
      <c r="H168" s="398"/>
    </row>
    <row r="169" spans="1:8" x14ac:dyDescent="0.3">
      <c r="A169" s="466"/>
      <c r="B169" s="389"/>
      <c r="C169" s="437"/>
      <c r="D169" s="389"/>
      <c r="E169" s="389"/>
      <c r="F169" s="389"/>
      <c r="G169" s="389"/>
      <c r="H169" s="398"/>
    </row>
    <row r="170" spans="1:8" x14ac:dyDescent="0.3">
      <c r="A170" s="466"/>
      <c r="B170" s="389"/>
      <c r="C170" s="437"/>
      <c r="D170" s="389"/>
      <c r="E170" s="389"/>
      <c r="F170" s="389"/>
      <c r="G170" s="389"/>
      <c r="H170" s="398"/>
    </row>
    <row r="171" spans="1:8" x14ac:dyDescent="0.3">
      <c r="A171" s="466"/>
      <c r="B171" s="389"/>
      <c r="C171" s="437"/>
      <c r="D171" s="389"/>
      <c r="E171" s="389"/>
      <c r="F171" s="389"/>
      <c r="G171" s="389"/>
      <c r="H171" s="398"/>
    </row>
    <row r="172" spans="1:8" x14ac:dyDescent="0.3">
      <c r="A172" s="466"/>
      <c r="B172" s="389"/>
      <c r="C172" s="437"/>
      <c r="D172" s="389"/>
      <c r="E172" s="389"/>
      <c r="F172" s="389"/>
      <c r="G172" s="389"/>
      <c r="H172" s="398"/>
    </row>
    <row r="173" spans="1:8" x14ac:dyDescent="0.3">
      <c r="A173" s="466"/>
      <c r="B173" s="389"/>
      <c r="C173" s="437"/>
      <c r="D173" s="389"/>
      <c r="E173" s="389"/>
      <c r="F173" s="389"/>
      <c r="G173" s="389"/>
      <c r="H173" s="398"/>
    </row>
    <row r="174" spans="1:8" x14ac:dyDescent="0.3">
      <c r="A174" s="466"/>
      <c r="B174" s="389"/>
      <c r="C174" s="437"/>
      <c r="D174" s="389"/>
      <c r="E174" s="389"/>
      <c r="F174" s="389"/>
      <c r="G174" s="389"/>
      <c r="H174" s="398"/>
    </row>
    <row r="175" spans="1:8" x14ac:dyDescent="0.3">
      <c r="A175" s="466"/>
      <c r="B175" s="389"/>
      <c r="C175" s="437"/>
      <c r="D175" s="389"/>
      <c r="E175" s="389"/>
      <c r="F175" s="389"/>
      <c r="G175" s="389"/>
      <c r="H175" s="398"/>
    </row>
    <row r="176" spans="1:8" x14ac:dyDescent="0.3">
      <c r="A176" s="466"/>
      <c r="B176" s="389"/>
      <c r="C176" s="437"/>
      <c r="D176" s="389"/>
      <c r="E176" s="389"/>
      <c r="F176" s="389"/>
      <c r="G176" s="389"/>
      <c r="H176" s="398"/>
    </row>
    <row r="177" spans="1:8" x14ac:dyDescent="0.3">
      <c r="A177" s="466"/>
      <c r="B177" s="389"/>
      <c r="C177" s="437"/>
      <c r="D177" s="389"/>
      <c r="E177" s="389"/>
      <c r="F177" s="389"/>
      <c r="G177" s="389"/>
      <c r="H177" s="398"/>
    </row>
    <row r="178" spans="1:8" x14ac:dyDescent="0.3">
      <c r="A178" s="466"/>
      <c r="B178" s="389"/>
      <c r="C178" s="437"/>
      <c r="D178" s="389"/>
      <c r="E178" s="389"/>
      <c r="F178" s="389"/>
      <c r="G178" s="389"/>
      <c r="H178" s="398"/>
    </row>
    <row r="179" spans="1:8" x14ac:dyDescent="0.3">
      <c r="A179" s="466"/>
      <c r="B179" s="389"/>
      <c r="C179" s="437"/>
      <c r="D179" s="389"/>
      <c r="E179" s="389"/>
      <c r="F179" s="389"/>
      <c r="G179" s="389"/>
      <c r="H179" s="398"/>
    </row>
    <row r="180" spans="1:8" x14ac:dyDescent="0.3">
      <c r="A180" s="466"/>
      <c r="B180" s="389"/>
      <c r="C180" s="437"/>
      <c r="D180" s="389"/>
      <c r="E180" s="389"/>
      <c r="F180" s="389"/>
      <c r="G180" s="389"/>
      <c r="H180" s="398"/>
    </row>
    <row r="181" spans="1:8" x14ac:dyDescent="0.3">
      <c r="A181" s="466"/>
      <c r="B181" s="389"/>
      <c r="C181" s="437"/>
      <c r="D181" s="389"/>
      <c r="E181" s="389"/>
      <c r="F181" s="389"/>
      <c r="G181" s="389"/>
      <c r="H181" s="398"/>
    </row>
    <row r="182" spans="1:8" x14ac:dyDescent="0.3">
      <c r="A182" s="466"/>
      <c r="B182" s="389"/>
      <c r="C182" s="437"/>
      <c r="D182" s="389"/>
      <c r="E182" s="389"/>
      <c r="F182" s="389"/>
      <c r="G182" s="389"/>
      <c r="H182" s="398"/>
    </row>
    <row r="183" spans="1:8" x14ac:dyDescent="0.3">
      <c r="A183" s="466"/>
      <c r="B183" s="389"/>
      <c r="C183" s="437"/>
      <c r="D183" s="389"/>
      <c r="E183" s="389"/>
      <c r="F183" s="389"/>
      <c r="G183" s="389"/>
      <c r="H183" s="398"/>
    </row>
    <row r="184" spans="1:8" x14ac:dyDescent="0.3">
      <c r="A184" s="466"/>
      <c r="B184" s="389"/>
      <c r="C184" s="437"/>
      <c r="D184" s="389"/>
      <c r="E184" s="389"/>
      <c r="F184" s="389"/>
      <c r="G184" s="389"/>
      <c r="H184" s="398"/>
    </row>
    <row r="185" spans="1:8" x14ac:dyDescent="0.3">
      <c r="A185" s="466"/>
      <c r="B185" s="389"/>
      <c r="C185" s="437"/>
      <c r="D185" s="389"/>
      <c r="E185" s="389"/>
      <c r="F185" s="389"/>
      <c r="G185" s="389"/>
      <c r="H185" s="398"/>
    </row>
    <row r="186" spans="1:8" x14ac:dyDescent="0.3">
      <c r="A186" s="466"/>
      <c r="B186" s="389"/>
      <c r="C186" s="437"/>
      <c r="D186" s="389"/>
      <c r="E186" s="389"/>
      <c r="F186" s="389"/>
      <c r="G186" s="389"/>
      <c r="H186" s="398"/>
    </row>
    <row r="187" spans="1:8" x14ac:dyDescent="0.3">
      <c r="A187" s="466"/>
      <c r="B187" s="389"/>
      <c r="C187" s="437"/>
      <c r="D187" s="389"/>
      <c r="E187" s="389"/>
      <c r="F187" s="389"/>
      <c r="G187" s="389"/>
      <c r="H187" s="398"/>
    </row>
    <row r="188" spans="1:8" x14ac:dyDescent="0.3">
      <c r="A188" s="466"/>
      <c r="B188" s="389"/>
      <c r="C188" s="437"/>
      <c r="D188" s="389"/>
      <c r="E188" s="389"/>
      <c r="F188" s="389"/>
      <c r="G188" s="389"/>
      <c r="H188" s="398"/>
    </row>
    <row r="189" spans="1:8" x14ac:dyDescent="0.3">
      <c r="A189" s="466"/>
      <c r="B189" s="389"/>
      <c r="C189" s="437"/>
      <c r="D189" s="389"/>
      <c r="E189" s="389"/>
      <c r="F189" s="389"/>
      <c r="G189" s="389"/>
      <c r="H189" s="398"/>
    </row>
    <row r="190" spans="1:8" x14ac:dyDescent="0.3">
      <c r="A190" s="466"/>
      <c r="B190" s="389"/>
      <c r="C190" s="437"/>
      <c r="D190" s="389"/>
      <c r="E190" s="389"/>
      <c r="F190" s="389"/>
      <c r="G190" s="389"/>
      <c r="H190" s="398"/>
    </row>
    <row r="191" spans="1:8" x14ac:dyDescent="0.3">
      <c r="A191" s="466"/>
      <c r="B191" s="389"/>
      <c r="C191" s="437"/>
      <c r="D191" s="389"/>
      <c r="E191" s="389"/>
      <c r="F191" s="389"/>
      <c r="G191" s="389"/>
      <c r="H191" s="398"/>
    </row>
    <row r="192" spans="1:8" x14ac:dyDescent="0.3">
      <c r="A192" s="466"/>
      <c r="B192" s="389"/>
      <c r="C192" s="437"/>
      <c r="D192" s="389"/>
      <c r="E192" s="389"/>
      <c r="F192" s="389"/>
      <c r="G192" s="389"/>
      <c r="H192" s="398"/>
    </row>
    <row r="193" spans="1:8" x14ac:dyDescent="0.3">
      <c r="A193" s="466"/>
      <c r="B193" s="389"/>
      <c r="C193" s="437"/>
      <c r="D193" s="389"/>
      <c r="E193" s="389"/>
      <c r="F193" s="389"/>
      <c r="G193" s="389"/>
      <c r="H193" s="398"/>
    </row>
    <row r="194" spans="1:8" x14ac:dyDescent="0.3">
      <c r="A194" s="466"/>
      <c r="B194" s="389"/>
      <c r="C194" s="437"/>
      <c r="D194" s="389"/>
      <c r="E194" s="389"/>
      <c r="F194" s="389"/>
      <c r="G194" s="389"/>
      <c r="H194" s="398"/>
    </row>
    <row r="195" spans="1:8" x14ac:dyDescent="0.3">
      <c r="A195" s="466"/>
      <c r="B195" s="389"/>
      <c r="C195" s="437"/>
      <c r="D195" s="389"/>
      <c r="E195" s="389"/>
      <c r="F195" s="389"/>
      <c r="G195" s="389"/>
      <c r="H195" s="398"/>
    </row>
    <row r="196" spans="1:8" x14ac:dyDescent="0.3">
      <c r="A196" s="466"/>
      <c r="B196" s="389"/>
      <c r="C196" s="437"/>
      <c r="D196" s="389"/>
      <c r="E196" s="389"/>
      <c r="F196" s="389"/>
      <c r="G196" s="389"/>
      <c r="H196" s="398"/>
    </row>
    <row r="197" spans="1:8" x14ac:dyDescent="0.3">
      <c r="A197" s="466"/>
      <c r="B197" s="389"/>
      <c r="C197" s="437"/>
      <c r="D197" s="389"/>
      <c r="E197" s="389"/>
      <c r="F197" s="389"/>
      <c r="G197" s="389"/>
      <c r="H197" s="398"/>
    </row>
    <row r="198" spans="1:8" x14ac:dyDescent="0.3">
      <c r="A198" s="466"/>
      <c r="B198" s="389"/>
      <c r="C198" s="437"/>
      <c r="D198" s="389"/>
      <c r="E198" s="389"/>
      <c r="F198" s="389"/>
      <c r="G198" s="389"/>
      <c r="H198" s="398"/>
    </row>
    <row r="199" spans="1:8" x14ac:dyDescent="0.3">
      <c r="A199" s="466"/>
      <c r="B199" s="389"/>
      <c r="C199" s="437"/>
      <c r="D199" s="389"/>
      <c r="E199" s="389"/>
      <c r="F199" s="389"/>
      <c r="G199" s="389"/>
      <c r="H199" s="398"/>
    </row>
    <row r="200" spans="1:8" x14ac:dyDescent="0.3">
      <c r="A200" s="466"/>
      <c r="B200" s="389"/>
      <c r="C200" s="437"/>
      <c r="D200" s="389"/>
      <c r="E200" s="389"/>
      <c r="F200" s="389"/>
      <c r="G200" s="389"/>
      <c r="H200" s="398"/>
    </row>
    <row r="201" spans="1:8" x14ac:dyDescent="0.3">
      <c r="A201" s="466"/>
      <c r="B201" s="389"/>
      <c r="C201" s="437"/>
      <c r="D201" s="389"/>
      <c r="E201" s="389"/>
      <c r="F201" s="389"/>
      <c r="G201" s="389"/>
      <c r="H201" s="398"/>
    </row>
    <row r="202" spans="1:8" x14ac:dyDescent="0.3">
      <c r="A202" s="466"/>
      <c r="B202" s="389"/>
      <c r="C202" s="437"/>
      <c r="D202" s="389"/>
      <c r="E202" s="389"/>
      <c r="F202" s="389"/>
      <c r="G202" s="389"/>
      <c r="H202" s="398"/>
    </row>
    <row r="203" spans="1:8" x14ac:dyDescent="0.3">
      <c r="A203" s="466"/>
      <c r="B203" s="389"/>
      <c r="C203" s="437"/>
      <c r="D203" s="389"/>
      <c r="E203" s="389"/>
      <c r="F203" s="389"/>
      <c r="G203" s="389"/>
      <c r="H203" s="398"/>
    </row>
    <row r="204" spans="1:8" x14ac:dyDescent="0.3">
      <c r="A204" s="466"/>
      <c r="B204" s="389"/>
      <c r="C204" s="437"/>
      <c r="D204" s="389"/>
      <c r="E204" s="389"/>
      <c r="F204" s="389"/>
      <c r="G204" s="389"/>
      <c r="H204" s="398"/>
    </row>
    <row r="205" spans="1:8" x14ac:dyDescent="0.3">
      <c r="A205" s="466"/>
      <c r="B205" s="389"/>
      <c r="C205" s="437"/>
      <c r="D205" s="389"/>
      <c r="E205" s="389"/>
      <c r="F205" s="389"/>
      <c r="G205" s="389"/>
      <c r="H205" s="398"/>
    </row>
    <row r="206" spans="1:8" x14ac:dyDescent="0.3">
      <c r="A206" s="466"/>
      <c r="B206" s="389"/>
      <c r="C206" s="437"/>
      <c r="D206" s="389"/>
      <c r="E206" s="389"/>
      <c r="F206" s="389"/>
      <c r="G206" s="389"/>
      <c r="H206" s="398"/>
    </row>
    <row r="207" spans="1:8" x14ac:dyDescent="0.3">
      <c r="A207" s="466"/>
      <c r="B207" s="389"/>
      <c r="C207" s="437"/>
      <c r="D207" s="389"/>
      <c r="E207" s="389"/>
      <c r="F207" s="389"/>
      <c r="G207" s="389"/>
      <c r="H207" s="398"/>
    </row>
    <row r="208" spans="1:8" x14ac:dyDescent="0.3">
      <c r="A208" s="466"/>
      <c r="B208" s="389"/>
      <c r="C208" s="437"/>
      <c r="D208" s="389"/>
      <c r="E208" s="389"/>
      <c r="F208" s="389"/>
      <c r="G208" s="389"/>
      <c r="H208" s="398"/>
    </row>
    <row r="209" spans="1:8" x14ac:dyDescent="0.3">
      <c r="A209" s="466"/>
      <c r="B209" s="389"/>
      <c r="C209" s="437"/>
      <c r="D209" s="389"/>
      <c r="E209" s="389"/>
      <c r="F209" s="389"/>
      <c r="G209" s="389"/>
      <c r="H209" s="398"/>
    </row>
    <row r="210" spans="1:8" x14ac:dyDescent="0.3">
      <c r="A210" s="466"/>
      <c r="B210" s="389"/>
      <c r="C210" s="437"/>
      <c r="D210" s="389"/>
      <c r="E210" s="389"/>
      <c r="F210" s="389"/>
      <c r="G210" s="389"/>
      <c r="H210" s="398"/>
    </row>
    <row r="211" spans="1:8" x14ac:dyDescent="0.3">
      <c r="A211" s="466"/>
      <c r="B211" s="389"/>
      <c r="C211" s="437"/>
      <c r="D211" s="389"/>
      <c r="E211" s="389"/>
      <c r="F211" s="389"/>
      <c r="G211" s="389"/>
      <c r="H211" s="398"/>
    </row>
    <row r="212" spans="1:8" x14ac:dyDescent="0.3">
      <c r="A212" s="466"/>
      <c r="B212" s="389"/>
      <c r="C212" s="437"/>
      <c r="D212" s="389"/>
      <c r="E212" s="389"/>
      <c r="F212" s="389"/>
      <c r="G212" s="389"/>
      <c r="H212" s="398"/>
    </row>
    <row r="213" spans="1:8" x14ac:dyDescent="0.3">
      <c r="A213" s="466"/>
      <c r="B213" s="389"/>
      <c r="C213" s="437"/>
      <c r="D213" s="389"/>
      <c r="E213" s="389"/>
      <c r="F213" s="389"/>
      <c r="G213" s="389"/>
      <c r="H213" s="398"/>
    </row>
    <row r="214" spans="1:8" x14ac:dyDescent="0.3">
      <c r="A214" s="466"/>
      <c r="B214" s="389"/>
      <c r="C214" s="437"/>
      <c r="D214" s="389"/>
      <c r="E214" s="389"/>
      <c r="F214" s="389"/>
      <c r="G214" s="389"/>
      <c r="H214" s="398"/>
    </row>
    <row r="215" spans="1:8" x14ac:dyDescent="0.3">
      <c r="A215" s="466"/>
      <c r="B215" s="389"/>
      <c r="C215" s="437"/>
      <c r="D215" s="389"/>
      <c r="E215" s="389"/>
      <c r="F215" s="389"/>
      <c r="G215" s="389"/>
      <c r="H215" s="398"/>
    </row>
    <row r="216" spans="1:8" x14ac:dyDescent="0.3">
      <c r="A216" s="466"/>
      <c r="B216" s="389"/>
      <c r="C216" s="437"/>
      <c r="D216" s="389"/>
      <c r="E216" s="389"/>
      <c r="F216" s="389"/>
      <c r="G216" s="389"/>
      <c r="H216" s="398"/>
    </row>
    <row r="217" spans="1:8" x14ac:dyDescent="0.3">
      <c r="A217" s="466"/>
      <c r="B217" s="389"/>
      <c r="C217" s="437"/>
      <c r="D217" s="389"/>
      <c r="E217" s="389"/>
      <c r="F217" s="389"/>
      <c r="G217" s="389"/>
      <c r="H217" s="398"/>
    </row>
    <row r="218" spans="1:8" x14ac:dyDescent="0.3">
      <c r="A218" s="466"/>
      <c r="B218" s="389"/>
      <c r="C218" s="437"/>
      <c r="D218" s="389"/>
      <c r="E218" s="389"/>
      <c r="F218" s="389"/>
      <c r="G218" s="389"/>
      <c r="H218" s="398"/>
    </row>
    <row r="219" spans="1:8" x14ac:dyDescent="0.3">
      <c r="A219" s="466"/>
      <c r="B219" s="389"/>
      <c r="C219" s="437"/>
      <c r="D219" s="389"/>
      <c r="E219" s="389"/>
      <c r="F219" s="389"/>
      <c r="G219" s="389"/>
      <c r="H219" s="398"/>
    </row>
    <row r="220" spans="1:8" x14ac:dyDescent="0.3">
      <c r="A220" s="466"/>
      <c r="B220" s="389"/>
      <c r="C220" s="437"/>
      <c r="D220" s="389"/>
      <c r="E220" s="389"/>
      <c r="F220" s="389"/>
      <c r="G220" s="389"/>
      <c r="H220" s="398"/>
    </row>
    <row r="221" spans="1:8" x14ac:dyDescent="0.3">
      <c r="A221" s="466"/>
      <c r="B221" s="389"/>
      <c r="C221" s="437"/>
      <c r="D221" s="389"/>
      <c r="E221" s="389"/>
      <c r="F221" s="389"/>
      <c r="G221" s="389"/>
      <c r="H221" s="398"/>
    </row>
    <row r="222" spans="1:8" x14ac:dyDescent="0.3">
      <c r="A222" s="466"/>
      <c r="B222" s="389"/>
      <c r="C222" s="437"/>
      <c r="D222" s="389"/>
      <c r="E222" s="389"/>
      <c r="F222" s="389"/>
      <c r="G222" s="389"/>
      <c r="H222" s="398"/>
    </row>
    <row r="223" spans="1:8" x14ac:dyDescent="0.3">
      <c r="A223" s="466"/>
      <c r="B223" s="389"/>
      <c r="C223" s="437"/>
      <c r="D223" s="389"/>
      <c r="E223" s="389"/>
      <c r="F223" s="389"/>
      <c r="G223" s="389"/>
      <c r="H223" s="398"/>
    </row>
    <row r="224" spans="1:8" x14ac:dyDescent="0.3">
      <c r="A224" s="466"/>
      <c r="B224" s="389"/>
      <c r="C224" s="437"/>
      <c r="D224" s="389"/>
      <c r="E224" s="389"/>
      <c r="F224" s="389"/>
      <c r="G224" s="389"/>
      <c r="H224" s="398"/>
    </row>
    <row r="225" spans="1:8" x14ac:dyDescent="0.3">
      <c r="A225" s="466"/>
      <c r="B225" s="389"/>
      <c r="C225" s="437"/>
      <c r="D225" s="389"/>
      <c r="E225" s="389"/>
      <c r="F225" s="389"/>
      <c r="G225" s="389"/>
      <c r="H225" s="398"/>
    </row>
    <row r="226" spans="1:8" x14ac:dyDescent="0.3">
      <c r="A226" s="466"/>
      <c r="B226" s="389"/>
      <c r="C226" s="437"/>
      <c r="D226" s="389"/>
      <c r="E226" s="389"/>
      <c r="F226" s="389"/>
      <c r="G226" s="389"/>
      <c r="H226" s="398"/>
    </row>
    <row r="227" spans="1:8" x14ac:dyDescent="0.3">
      <c r="A227" s="466"/>
      <c r="B227" s="389"/>
      <c r="C227" s="437"/>
      <c r="D227" s="389"/>
      <c r="E227" s="389"/>
      <c r="F227" s="389"/>
      <c r="G227" s="389"/>
      <c r="H227" s="398"/>
    </row>
    <row r="228" spans="1:8" x14ac:dyDescent="0.3">
      <c r="A228" s="466"/>
      <c r="B228" s="389"/>
      <c r="C228" s="437"/>
      <c r="D228" s="389"/>
      <c r="E228" s="389"/>
      <c r="F228" s="389"/>
      <c r="G228" s="389"/>
      <c r="H228" s="398"/>
    </row>
    <row r="229" spans="1:8" x14ac:dyDescent="0.3">
      <c r="A229" s="466"/>
      <c r="B229" s="389"/>
      <c r="C229" s="437"/>
      <c r="D229" s="389"/>
      <c r="E229" s="389"/>
      <c r="F229" s="389"/>
      <c r="G229" s="389"/>
      <c r="H229" s="398"/>
    </row>
    <row r="230" spans="1:8" x14ac:dyDescent="0.3">
      <c r="A230" s="466"/>
      <c r="B230" s="389"/>
      <c r="C230" s="437"/>
      <c r="D230" s="389"/>
      <c r="E230" s="389"/>
      <c r="F230" s="389"/>
      <c r="G230" s="389"/>
      <c r="H230" s="398"/>
    </row>
    <row r="231" spans="1:8" x14ac:dyDescent="0.3">
      <c r="A231" s="466"/>
      <c r="B231" s="389"/>
      <c r="C231" s="437"/>
      <c r="D231" s="389"/>
      <c r="E231" s="389"/>
      <c r="F231" s="389"/>
      <c r="G231" s="389"/>
      <c r="H231" s="398"/>
    </row>
    <row r="232" spans="1:8" x14ac:dyDescent="0.3">
      <c r="A232" s="466"/>
      <c r="B232" s="389"/>
      <c r="C232" s="437"/>
      <c r="D232" s="389"/>
      <c r="E232" s="389"/>
      <c r="F232" s="389"/>
      <c r="G232" s="389"/>
      <c r="H232" s="398"/>
    </row>
    <row r="233" spans="1:8" x14ac:dyDescent="0.3">
      <c r="A233" s="466"/>
      <c r="B233" s="389"/>
      <c r="C233" s="437"/>
      <c r="D233" s="389"/>
      <c r="E233" s="389"/>
      <c r="F233" s="389"/>
      <c r="G233" s="389"/>
      <c r="H233" s="398"/>
    </row>
    <row r="234" spans="1:8" x14ac:dyDescent="0.3">
      <c r="A234" s="466"/>
      <c r="B234" s="389"/>
      <c r="C234" s="437"/>
      <c r="D234" s="389"/>
      <c r="E234" s="389"/>
      <c r="F234" s="389"/>
      <c r="G234" s="389"/>
      <c r="H234" s="398"/>
    </row>
    <row r="235" spans="1:8" x14ac:dyDescent="0.3">
      <c r="A235" s="466"/>
      <c r="B235" s="389"/>
      <c r="C235" s="437"/>
      <c r="D235" s="389"/>
      <c r="E235" s="389"/>
      <c r="F235" s="389"/>
      <c r="G235" s="389"/>
      <c r="H235" s="398"/>
    </row>
    <row r="236" spans="1:8" x14ac:dyDescent="0.3">
      <c r="A236" s="466"/>
      <c r="B236" s="389"/>
      <c r="C236" s="437"/>
      <c r="D236" s="389"/>
      <c r="E236" s="389"/>
      <c r="F236" s="389"/>
      <c r="G236" s="389"/>
      <c r="H236" s="398"/>
    </row>
    <row r="237" spans="1:8" x14ac:dyDescent="0.3">
      <c r="A237" s="466"/>
      <c r="B237" s="389"/>
      <c r="C237" s="437"/>
      <c r="D237" s="389"/>
      <c r="E237" s="389"/>
      <c r="F237" s="389"/>
      <c r="G237" s="389"/>
      <c r="H237" s="398"/>
    </row>
    <row r="238" spans="1:8" x14ac:dyDescent="0.3">
      <c r="A238" s="466"/>
      <c r="B238" s="389"/>
      <c r="C238" s="437"/>
      <c r="D238" s="389"/>
      <c r="E238" s="389"/>
      <c r="F238" s="389"/>
      <c r="G238" s="389"/>
      <c r="H238" s="398"/>
    </row>
    <row r="239" spans="1:8" x14ac:dyDescent="0.3">
      <c r="A239" s="466"/>
      <c r="B239" s="389"/>
      <c r="C239" s="437"/>
      <c r="D239" s="389"/>
      <c r="E239" s="389"/>
      <c r="F239" s="389"/>
      <c r="G239" s="389"/>
      <c r="H239" s="398"/>
    </row>
    <row r="240" spans="1:8" x14ac:dyDescent="0.3">
      <c r="A240" s="466"/>
      <c r="B240" s="389"/>
      <c r="C240" s="437"/>
      <c r="D240" s="389"/>
      <c r="E240" s="389"/>
      <c r="F240" s="389"/>
      <c r="G240" s="389"/>
      <c r="H240" s="398"/>
    </row>
    <row r="241" spans="1:8" x14ac:dyDescent="0.3">
      <c r="A241" s="466"/>
      <c r="B241" s="389"/>
      <c r="C241" s="437"/>
      <c r="D241" s="389"/>
      <c r="E241" s="389"/>
      <c r="F241" s="389"/>
      <c r="G241" s="389"/>
      <c r="H241" s="398"/>
    </row>
    <row r="242" spans="1:8" x14ac:dyDescent="0.3">
      <c r="A242" s="466"/>
      <c r="B242" s="389"/>
      <c r="C242" s="437"/>
      <c r="D242" s="389"/>
      <c r="E242" s="389"/>
      <c r="F242" s="389"/>
      <c r="G242" s="389"/>
      <c r="H242" s="398"/>
    </row>
    <row r="243" spans="1:8" x14ac:dyDescent="0.3">
      <c r="A243" s="466"/>
      <c r="B243" s="389"/>
      <c r="C243" s="437"/>
      <c r="D243" s="389"/>
      <c r="E243" s="389"/>
      <c r="F243" s="389"/>
      <c r="G243" s="389"/>
      <c r="H243" s="398"/>
    </row>
    <row r="244" spans="1:8" x14ac:dyDescent="0.3">
      <c r="A244" s="466"/>
      <c r="B244" s="389"/>
      <c r="C244" s="437"/>
      <c r="D244" s="389"/>
      <c r="E244" s="389"/>
      <c r="F244" s="389"/>
      <c r="G244" s="389"/>
      <c r="H244" s="398"/>
    </row>
    <row r="245" spans="1:8" x14ac:dyDescent="0.3">
      <c r="A245" s="466"/>
      <c r="B245" s="389"/>
      <c r="C245" s="437"/>
      <c r="D245" s="389"/>
      <c r="E245" s="389"/>
      <c r="F245" s="389"/>
      <c r="G245" s="389"/>
      <c r="H245" s="398"/>
    </row>
    <row r="246" spans="1:8" x14ac:dyDescent="0.3">
      <c r="A246" s="466"/>
      <c r="B246" s="389"/>
      <c r="C246" s="437"/>
      <c r="D246" s="389"/>
      <c r="E246" s="389"/>
      <c r="F246" s="389"/>
      <c r="G246" s="389"/>
      <c r="H246" s="398"/>
    </row>
    <row r="247" spans="1:8" x14ac:dyDescent="0.3">
      <c r="A247" s="466"/>
      <c r="B247" s="389"/>
      <c r="C247" s="437"/>
      <c r="D247" s="389"/>
      <c r="E247" s="389"/>
      <c r="F247" s="389"/>
      <c r="G247" s="389"/>
      <c r="H247" s="398"/>
    </row>
    <row r="248" spans="1:8" x14ac:dyDescent="0.3">
      <c r="A248" s="466"/>
      <c r="B248" s="389"/>
      <c r="C248" s="437"/>
      <c r="D248" s="389"/>
      <c r="E248" s="389"/>
      <c r="F248" s="389"/>
      <c r="G248" s="389"/>
      <c r="H248" s="398"/>
    </row>
    <row r="249" spans="1:8" x14ac:dyDescent="0.3">
      <c r="A249" s="466"/>
      <c r="B249" s="389"/>
      <c r="C249" s="437"/>
      <c r="D249" s="389"/>
      <c r="E249" s="389"/>
      <c r="F249" s="389"/>
      <c r="G249" s="389"/>
      <c r="H249" s="398"/>
    </row>
    <row r="250" spans="1:8" x14ac:dyDescent="0.3">
      <c r="A250" s="466"/>
      <c r="B250" s="389"/>
      <c r="C250" s="437"/>
      <c r="D250" s="389"/>
      <c r="E250" s="389"/>
      <c r="F250" s="389"/>
      <c r="G250" s="389"/>
      <c r="H250" s="398"/>
    </row>
    <row r="251" spans="1:8" x14ac:dyDescent="0.3">
      <c r="A251" s="466"/>
      <c r="B251" s="389"/>
      <c r="C251" s="437"/>
      <c r="D251" s="389"/>
      <c r="E251" s="389"/>
      <c r="F251" s="389"/>
      <c r="G251" s="389"/>
      <c r="H251" s="398"/>
    </row>
    <row r="252" spans="1:8" x14ac:dyDescent="0.3">
      <c r="A252" s="466"/>
      <c r="B252" s="389"/>
      <c r="C252" s="437"/>
      <c r="D252" s="389"/>
      <c r="E252" s="389"/>
      <c r="F252" s="389"/>
      <c r="G252" s="389"/>
      <c r="H252" s="398"/>
    </row>
    <row r="253" spans="1:8" x14ac:dyDescent="0.3">
      <c r="A253" s="466"/>
      <c r="B253" s="389"/>
      <c r="C253" s="437"/>
      <c r="D253" s="389"/>
      <c r="E253" s="389"/>
      <c r="F253" s="389"/>
      <c r="G253" s="389"/>
      <c r="H253" s="398"/>
    </row>
    <row r="254" spans="1:8" x14ac:dyDescent="0.3">
      <c r="A254" s="466"/>
      <c r="B254" s="389"/>
      <c r="C254" s="437"/>
      <c r="D254" s="389"/>
      <c r="E254" s="389"/>
      <c r="F254" s="389"/>
      <c r="G254" s="389"/>
      <c r="H254" s="398"/>
    </row>
    <row r="255" spans="1:8" x14ac:dyDescent="0.3">
      <c r="A255" s="466"/>
      <c r="B255" s="389"/>
      <c r="C255" s="437"/>
      <c r="D255" s="389"/>
      <c r="E255" s="389"/>
      <c r="F255" s="389"/>
      <c r="G255" s="389"/>
      <c r="H255" s="398"/>
    </row>
    <row r="256" spans="1:8" x14ac:dyDescent="0.3">
      <c r="A256" s="466"/>
      <c r="B256" s="389"/>
      <c r="C256" s="437"/>
      <c r="D256" s="389"/>
      <c r="E256" s="389"/>
      <c r="F256" s="389"/>
      <c r="G256" s="389"/>
      <c r="H256" s="398"/>
    </row>
    <row r="257" spans="1:8" x14ac:dyDescent="0.3">
      <c r="A257" s="466"/>
      <c r="B257" s="389"/>
      <c r="C257" s="437"/>
      <c r="D257" s="389"/>
      <c r="E257" s="389"/>
      <c r="F257" s="389"/>
      <c r="G257" s="389"/>
      <c r="H257" s="398"/>
    </row>
    <row r="258" spans="1:8" x14ac:dyDescent="0.3">
      <c r="A258" s="466"/>
      <c r="B258" s="389"/>
      <c r="C258" s="437"/>
      <c r="D258" s="389"/>
      <c r="E258" s="389"/>
      <c r="F258" s="389"/>
      <c r="G258" s="389"/>
      <c r="H258" s="398"/>
    </row>
    <row r="259" spans="1:8" x14ac:dyDescent="0.3">
      <c r="A259" s="466"/>
      <c r="B259" s="389"/>
      <c r="C259" s="437"/>
      <c r="D259" s="389"/>
      <c r="E259" s="389"/>
      <c r="F259" s="389"/>
      <c r="G259" s="389"/>
      <c r="H259" s="398"/>
    </row>
    <row r="260" spans="1:8" x14ac:dyDescent="0.3">
      <c r="A260" s="466"/>
      <c r="B260" s="389"/>
      <c r="C260" s="437"/>
      <c r="D260" s="389"/>
      <c r="E260" s="389"/>
      <c r="F260" s="389"/>
      <c r="G260" s="389"/>
      <c r="H260" s="398"/>
    </row>
    <row r="261" spans="1:8" x14ac:dyDescent="0.3">
      <c r="A261" s="466"/>
      <c r="B261" s="389"/>
      <c r="C261" s="437"/>
      <c r="D261" s="389"/>
      <c r="E261" s="389"/>
      <c r="F261" s="389"/>
      <c r="G261" s="389"/>
      <c r="H261" s="398"/>
    </row>
    <row r="262" spans="1:8" x14ac:dyDescent="0.3">
      <c r="A262" s="466"/>
      <c r="B262" s="389"/>
      <c r="C262" s="437"/>
      <c r="D262" s="389"/>
      <c r="E262" s="389"/>
      <c r="F262" s="389"/>
      <c r="G262" s="389"/>
      <c r="H262" s="398"/>
    </row>
    <row r="263" spans="1:8" x14ac:dyDescent="0.3">
      <c r="A263" s="466"/>
      <c r="B263" s="389"/>
      <c r="C263" s="437"/>
      <c r="D263" s="389"/>
      <c r="E263" s="389"/>
      <c r="F263" s="389"/>
      <c r="G263" s="389"/>
      <c r="H263" s="398"/>
    </row>
    <row r="264" spans="1:8" x14ac:dyDescent="0.3">
      <c r="A264" s="466"/>
      <c r="B264" s="389"/>
      <c r="C264" s="437"/>
      <c r="D264" s="389"/>
      <c r="E264" s="389"/>
      <c r="F264" s="389"/>
      <c r="G264" s="389"/>
      <c r="H264" s="398"/>
    </row>
    <row r="265" spans="1:8" x14ac:dyDescent="0.3">
      <c r="A265" s="466"/>
      <c r="B265" s="389"/>
      <c r="C265" s="437"/>
      <c r="D265" s="389"/>
      <c r="E265" s="389"/>
      <c r="F265" s="389"/>
      <c r="G265" s="389"/>
      <c r="H265" s="398"/>
    </row>
    <row r="266" spans="1:8" x14ac:dyDescent="0.3">
      <c r="A266" s="466"/>
      <c r="B266" s="389"/>
      <c r="C266" s="437"/>
      <c r="D266" s="389"/>
      <c r="E266" s="389"/>
      <c r="F266" s="389"/>
      <c r="G266" s="389"/>
      <c r="H266" s="398"/>
    </row>
    <row r="267" spans="1:8" x14ac:dyDescent="0.3">
      <c r="A267" s="466"/>
      <c r="B267" s="389"/>
      <c r="C267" s="437"/>
      <c r="D267" s="389"/>
      <c r="E267" s="389"/>
      <c r="F267" s="389"/>
      <c r="G267" s="389"/>
      <c r="H267" s="398"/>
    </row>
    <row r="268" spans="1:8" x14ac:dyDescent="0.3">
      <c r="A268" s="466"/>
      <c r="B268" s="389"/>
      <c r="C268" s="437"/>
      <c r="D268" s="389"/>
      <c r="E268" s="389"/>
      <c r="F268" s="389"/>
      <c r="G268" s="389"/>
      <c r="H268" s="398"/>
    </row>
    <row r="269" spans="1:8" x14ac:dyDescent="0.3">
      <c r="A269" s="466"/>
      <c r="B269" s="389"/>
      <c r="C269" s="437"/>
      <c r="D269" s="389"/>
      <c r="E269" s="389"/>
      <c r="F269" s="389"/>
      <c r="G269" s="389"/>
      <c r="H269" s="398"/>
    </row>
    <row r="270" spans="1:8" x14ac:dyDescent="0.3">
      <c r="A270" s="466"/>
      <c r="B270" s="389"/>
      <c r="C270" s="437"/>
      <c r="D270" s="389"/>
      <c r="E270" s="389"/>
      <c r="F270" s="389"/>
      <c r="G270" s="389"/>
      <c r="H270" s="398"/>
    </row>
    <row r="271" spans="1:8" x14ac:dyDescent="0.3">
      <c r="A271" s="466"/>
      <c r="B271" s="389"/>
      <c r="C271" s="437"/>
      <c r="D271" s="389"/>
      <c r="E271" s="389"/>
      <c r="F271" s="389"/>
      <c r="G271" s="389"/>
      <c r="H271" s="398"/>
    </row>
    <row r="272" spans="1:8" x14ac:dyDescent="0.3">
      <c r="A272" s="466"/>
      <c r="B272" s="389"/>
      <c r="C272" s="437"/>
      <c r="D272" s="389"/>
      <c r="E272" s="389"/>
      <c r="F272" s="389"/>
      <c r="G272" s="389"/>
      <c r="H272" s="398"/>
    </row>
    <row r="273" spans="1:8" x14ac:dyDescent="0.3">
      <c r="A273" s="466"/>
      <c r="B273" s="389"/>
      <c r="C273" s="437"/>
      <c r="D273" s="389"/>
      <c r="E273" s="389"/>
      <c r="F273" s="389"/>
      <c r="G273" s="389"/>
      <c r="H273" s="398"/>
    </row>
    <row r="274" spans="1:8" x14ac:dyDescent="0.3">
      <c r="A274" s="466"/>
      <c r="B274" s="389"/>
      <c r="C274" s="437"/>
      <c r="D274" s="389"/>
      <c r="E274" s="389"/>
      <c r="F274" s="389"/>
      <c r="G274" s="389"/>
      <c r="H274" s="398"/>
    </row>
    <row r="275" spans="1:8" x14ac:dyDescent="0.3">
      <c r="A275" s="466"/>
      <c r="B275" s="389"/>
      <c r="C275" s="437"/>
      <c r="D275" s="389"/>
      <c r="E275" s="389"/>
      <c r="F275" s="389"/>
      <c r="G275" s="389"/>
      <c r="H275" s="398"/>
    </row>
    <row r="276" spans="1:8" x14ac:dyDescent="0.3">
      <c r="A276" s="466"/>
      <c r="B276" s="389"/>
      <c r="C276" s="437"/>
      <c r="D276" s="389"/>
      <c r="E276" s="389"/>
      <c r="F276" s="389"/>
      <c r="G276" s="389"/>
      <c r="H276" s="398"/>
    </row>
    <row r="277" spans="1:8" x14ac:dyDescent="0.3">
      <c r="A277" s="466"/>
      <c r="B277" s="389"/>
      <c r="C277" s="437"/>
      <c r="D277" s="389"/>
      <c r="E277" s="389"/>
      <c r="F277" s="389"/>
      <c r="G277" s="389"/>
      <c r="H277" s="398"/>
    </row>
    <row r="278" spans="1:8" x14ac:dyDescent="0.3">
      <c r="A278" s="466"/>
      <c r="B278" s="389"/>
      <c r="C278" s="437"/>
      <c r="D278" s="389"/>
      <c r="E278" s="389"/>
      <c r="F278" s="389"/>
      <c r="G278" s="389"/>
      <c r="H278" s="398"/>
    </row>
    <row r="279" spans="1:8" x14ac:dyDescent="0.3">
      <c r="A279" s="466"/>
      <c r="B279" s="389"/>
      <c r="C279" s="437"/>
      <c r="D279" s="389"/>
      <c r="E279" s="389"/>
      <c r="F279" s="389"/>
      <c r="G279" s="389"/>
      <c r="H279" s="398"/>
    </row>
    <row r="280" spans="1:8" x14ac:dyDescent="0.3">
      <c r="A280" s="466"/>
      <c r="B280" s="389"/>
      <c r="C280" s="437"/>
      <c r="D280" s="389"/>
      <c r="E280" s="389"/>
      <c r="F280" s="389"/>
      <c r="G280" s="389"/>
      <c r="H280" s="398"/>
    </row>
    <row r="281" spans="1:8" x14ac:dyDescent="0.3">
      <c r="A281" s="466"/>
      <c r="B281" s="389"/>
      <c r="C281" s="437"/>
      <c r="D281" s="389"/>
      <c r="E281" s="389"/>
      <c r="F281" s="389"/>
      <c r="G281" s="389"/>
      <c r="H281" s="398"/>
    </row>
    <row r="282" spans="1:8" x14ac:dyDescent="0.3">
      <c r="A282" s="466"/>
      <c r="B282" s="389"/>
      <c r="C282" s="437"/>
      <c r="D282" s="389"/>
      <c r="E282" s="389"/>
      <c r="F282" s="389"/>
      <c r="G282" s="389"/>
      <c r="H282" s="398"/>
    </row>
    <row r="283" spans="1:8" x14ac:dyDescent="0.3">
      <c r="A283" s="466"/>
      <c r="B283" s="389"/>
      <c r="C283" s="437"/>
      <c r="D283" s="389"/>
      <c r="E283" s="389"/>
      <c r="F283" s="389"/>
      <c r="G283" s="389"/>
      <c r="H283" s="398"/>
    </row>
    <row r="284" spans="1:8" x14ac:dyDescent="0.3">
      <c r="A284" s="466"/>
      <c r="B284" s="389"/>
      <c r="C284" s="437"/>
      <c r="D284" s="389"/>
      <c r="E284" s="389"/>
      <c r="F284" s="389"/>
      <c r="G284" s="389"/>
      <c r="H284" s="398"/>
    </row>
    <row r="285" spans="1:8" x14ac:dyDescent="0.3">
      <c r="A285" s="466"/>
      <c r="B285" s="389"/>
      <c r="C285" s="437"/>
      <c r="D285" s="389"/>
      <c r="E285" s="389"/>
      <c r="F285" s="389"/>
      <c r="G285" s="389"/>
      <c r="H285" s="398"/>
    </row>
    <row r="286" spans="1:8" x14ac:dyDescent="0.3">
      <c r="A286" s="466"/>
      <c r="B286" s="389"/>
      <c r="C286" s="437"/>
      <c r="D286" s="389"/>
      <c r="E286" s="389"/>
      <c r="F286" s="389"/>
      <c r="G286" s="389"/>
      <c r="H286" s="398"/>
    </row>
    <row r="287" spans="1:8" x14ac:dyDescent="0.3">
      <c r="A287" s="466"/>
      <c r="B287" s="389"/>
      <c r="C287" s="437"/>
      <c r="D287" s="389"/>
      <c r="E287" s="389"/>
      <c r="F287" s="389"/>
      <c r="G287" s="389"/>
      <c r="H287" s="398"/>
    </row>
    <row r="288" spans="1:8" x14ac:dyDescent="0.3">
      <c r="A288" s="466"/>
      <c r="B288" s="389"/>
      <c r="C288" s="437"/>
      <c r="D288" s="389"/>
      <c r="E288" s="389"/>
      <c r="F288" s="389"/>
      <c r="G288" s="389"/>
      <c r="H288" s="398"/>
    </row>
    <row r="289" spans="1:8" x14ac:dyDescent="0.3">
      <c r="A289" s="466"/>
      <c r="B289" s="389"/>
      <c r="C289" s="437"/>
      <c r="D289" s="389"/>
      <c r="E289" s="389"/>
      <c r="F289" s="389"/>
      <c r="G289" s="389"/>
      <c r="H289" s="398"/>
    </row>
    <row r="290" spans="1:8" x14ac:dyDescent="0.3">
      <c r="A290" s="466"/>
      <c r="B290" s="389"/>
      <c r="C290" s="437"/>
      <c r="D290" s="389"/>
      <c r="E290" s="389"/>
      <c r="F290" s="389"/>
      <c r="G290" s="389"/>
      <c r="H290" s="398"/>
    </row>
    <row r="291" spans="1:8" x14ac:dyDescent="0.3">
      <c r="A291" s="466"/>
      <c r="B291" s="389"/>
      <c r="C291" s="437"/>
      <c r="D291" s="389"/>
      <c r="E291" s="389"/>
      <c r="F291" s="389"/>
      <c r="G291" s="389"/>
      <c r="H291" s="398"/>
    </row>
    <row r="292" spans="1:8" x14ac:dyDescent="0.3">
      <c r="A292" s="466"/>
      <c r="B292" s="389"/>
      <c r="C292" s="437"/>
      <c r="D292" s="389"/>
      <c r="E292" s="389"/>
      <c r="F292" s="389"/>
      <c r="G292" s="389"/>
      <c r="H292" s="398"/>
    </row>
    <row r="293" spans="1:8" x14ac:dyDescent="0.3">
      <c r="A293" s="466"/>
      <c r="B293" s="389"/>
      <c r="C293" s="437"/>
      <c r="D293" s="389"/>
      <c r="E293" s="389"/>
      <c r="F293" s="389"/>
      <c r="G293" s="389"/>
      <c r="H293" s="398"/>
    </row>
    <row r="294" spans="1:8" x14ac:dyDescent="0.3">
      <c r="A294" s="466"/>
      <c r="B294" s="389"/>
      <c r="C294" s="437"/>
      <c r="D294" s="389"/>
      <c r="E294" s="389"/>
      <c r="F294" s="389"/>
      <c r="G294" s="389"/>
      <c r="H294" s="398"/>
    </row>
    <row r="295" spans="1:8" x14ac:dyDescent="0.3">
      <c r="A295" s="466"/>
      <c r="B295" s="389"/>
      <c r="C295" s="437"/>
      <c r="D295" s="389"/>
      <c r="E295" s="389"/>
      <c r="F295" s="389"/>
      <c r="G295" s="389"/>
      <c r="H295" s="398"/>
    </row>
    <row r="296" spans="1:8" x14ac:dyDescent="0.3">
      <c r="A296" s="466"/>
      <c r="B296" s="389"/>
      <c r="C296" s="437"/>
      <c r="D296" s="389"/>
      <c r="E296" s="389"/>
      <c r="F296" s="389"/>
      <c r="G296" s="389"/>
      <c r="H296" s="398"/>
    </row>
    <row r="297" spans="1:8" x14ac:dyDescent="0.3">
      <c r="A297" s="466"/>
      <c r="B297" s="389"/>
      <c r="C297" s="437"/>
      <c r="D297" s="389"/>
      <c r="E297" s="389"/>
      <c r="F297" s="389"/>
      <c r="G297" s="389"/>
      <c r="H297" s="398"/>
    </row>
    <row r="298" spans="1:8" x14ac:dyDescent="0.3">
      <c r="A298" s="466"/>
      <c r="B298" s="389"/>
      <c r="C298" s="437"/>
      <c r="D298" s="389"/>
      <c r="E298" s="389"/>
      <c r="F298" s="389"/>
      <c r="G298" s="389"/>
      <c r="H298" s="398"/>
    </row>
    <row r="299" spans="1:8" x14ac:dyDescent="0.3">
      <c r="A299" s="466"/>
      <c r="B299" s="389"/>
      <c r="C299" s="437"/>
      <c r="D299" s="389"/>
      <c r="E299" s="389"/>
      <c r="F299" s="389"/>
      <c r="G299" s="389"/>
      <c r="H299" s="398"/>
    </row>
    <row r="300" spans="1:8" x14ac:dyDescent="0.3">
      <c r="A300" s="466"/>
      <c r="B300" s="389"/>
      <c r="C300" s="437"/>
      <c r="D300" s="389"/>
      <c r="E300" s="389"/>
      <c r="F300" s="389"/>
      <c r="G300" s="389"/>
      <c r="H300" s="398"/>
    </row>
    <row r="301" spans="1:8" x14ac:dyDescent="0.3">
      <c r="A301" s="466"/>
      <c r="B301" s="389"/>
      <c r="C301" s="437"/>
      <c r="D301" s="389"/>
      <c r="E301" s="389"/>
      <c r="F301" s="389"/>
      <c r="G301" s="389"/>
      <c r="H301" s="398"/>
    </row>
    <row r="302" spans="1:8" x14ac:dyDescent="0.3">
      <c r="A302" s="466"/>
      <c r="B302" s="389"/>
      <c r="C302" s="437"/>
      <c r="D302" s="389"/>
      <c r="E302" s="389"/>
      <c r="F302" s="389"/>
      <c r="G302" s="389"/>
      <c r="H302" s="398"/>
    </row>
    <row r="303" spans="1:8" x14ac:dyDescent="0.3">
      <c r="A303" s="466"/>
      <c r="B303" s="389"/>
      <c r="C303" s="437"/>
      <c r="D303" s="389"/>
      <c r="E303" s="389"/>
      <c r="F303" s="389"/>
      <c r="G303" s="389"/>
      <c r="H303" s="398"/>
    </row>
    <row r="304" spans="1:8" x14ac:dyDescent="0.3">
      <c r="A304" s="466"/>
      <c r="B304" s="389"/>
      <c r="C304" s="437"/>
      <c r="D304" s="389"/>
      <c r="E304" s="389"/>
      <c r="F304" s="389"/>
      <c r="G304" s="389"/>
      <c r="H304" s="398"/>
    </row>
    <row r="305" spans="1:8" x14ac:dyDescent="0.3">
      <c r="A305" s="466"/>
      <c r="B305" s="389"/>
      <c r="C305" s="437"/>
      <c r="D305" s="389"/>
      <c r="E305" s="389"/>
      <c r="F305" s="389"/>
      <c r="G305" s="389"/>
      <c r="H305" s="398"/>
    </row>
    <row r="306" spans="1:8" x14ac:dyDescent="0.3">
      <c r="A306" s="466"/>
      <c r="B306" s="389"/>
      <c r="C306" s="437"/>
      <c r="D306" s="389"/>
      <c r="E306" s="389"/>
      <c r="F306" s="389"/>
      <c r="G306" s="389"/>
      <c r="H306" s="398"/>
    </row>
    <row r="307" spans="1:8" x14ac:dyDescent="0.3">
      <c r="A307" s="466"/>
      <c r="B307" s="389"/>
      <c r="C307" s="437"/>
      <c r="D307" s="389"/>
      <c r="E307" s="389"/>
      <c r="F307" s="389"/>
      <c r="G307" s="389"/>
      <c r="H307" s="398"/>
    </row>
    <row r="308" spans="1:8" x14ac:dyDescent="0.3">
      <c r="A308" s="466"/>
      <c r="B308" s="389"/>
      <c r="C308" s="437"/>
      <c r="D308" s="389"/>
      <c r="E308" s="389"/>
      <c r="F308" s="389"/>
      <c r="G308" s="389"/>
      <c r="H308" s="398"/>
    </row>
    <row r="309" spans="1:8" x14ac:dyDescent="0.3">
      <c r="A309" s="466"/>
      <c r="B309" s="389"/>
      <c r="C309" s="437"/>
      <c r="D309" s="389"/>
      <c r="E309" s="389"/>
      <c r="F309" s="389"/>
      <c r="G309" s="389"/>
      <c r="H309" s="398"/>
    </row>
    <row r="310" spans="1:8" x14ac:dyDescent="0.3">
      <c r="A310" s="466"/>
      <c r="B310" s="389"/>
      <c r="C310" s="437"/>
      <c r="D310" s="389"/>
      <c r="E310" s="389"/>
      <c r="F310" s="389"/>
      <c r="G310" s="389"/>
      <c r="H310" s="398"/>
    </row>
    <row r="311" spans="1:8" x14ac:dyDescent="0.3">
      <c r="A311" s="466"/>
      <c r="B311" s="389"/>
      <c r="C311" s="437"/>
      <c r="D311" s="389"/>
      <c r="E311" s="389"/>
      <c r="F311" s="389"/>
      <c r="G311" s="389"/>
      <c r="H311" s="398"/>
    </row>
    <row r="312" spans="1:8" x14ac:dyDescent="0.3">
      <c r="A312" s="466"/>
      <c r="B312" s="389"/>
      <c r="C312" s="437"/>
      <c r="D312" s="389"/>
      <c r="E312" s="389"/>
      <c r="F312" s="389"/>
      <c r="G312" s="389"/>
      <c r="H312" s="398"/>
    </row>
    <row r="313" spans="1:8" x14ac:dyDescent="0.3">
      <c r="A313" s="466"/>
      <c r="B313" s="389"/>
      <c r="C313" s="437"/>
      <c r="D313" s="389"/>
      <c r="E313" s="389"/>
      <c r="F313" s="389"/>
      <c r="G313" s="389"/>
      <c r="H313" s="398"/>
    </row>
    <row r="314" spans="1:8" x14ac:dyDescent="0.3">
      <c r="A314" s="466"/>
      <c r="B314" s="389"/>
      <c r="C314" s="437"/>
      <c r="D314" s="389"/>
      <c r="E314" s="389"/>
      <c r="F314" s="389"/>
      <c r="G314" s="389"/>
      <c r="H314" s="398"/>
    </row>
    <row r="315" spans="1:8" x14ac:dyDescent="0.3">
      <c r="A315" s="466"/>
      <c r="B315" s="389"/>
      <c r="C315" s="437"/>
      <c r="D315" s="389"/>
      <c r="E315" s="389"/>
      <c r="F315" s="389"/>
      <c r="G315" s="389"/>
      <c r="H315" s="398"/>
    </row>
    <row r="316" spans="1:8" x14ac:dyDescent="0.3">
      <c r="A316" s="466"/>
      <c r="B316" s="389"/>
      <c r="C316" s="437"/>
      <c r="D316" s="389"/>
      <c r="E316" s="389"/>
      <c r="F316" s="389"/>
      <c r="G316" s="389"/>
      <c r="H316" s="398"/>
    </row>
    <row r="317" spans="1:8" x14ac:dyDescent="0.3">
      <c r="A317" s="466"/>
      <c r="B317" s="389"/>
      <c r="C317" s="437"/>
      <c r="D317" s="389"/>
      <c r="E317" s="389"/>
      <c r="F317" s="389"/>
      <c r="G317" s="389"/>
      <c r="H317" s="398"/>
    </row>
    <row r="318" spans="1:8" x14ac:dyDescent="0.3">
      <c r="A318" s="466"/>
      <c r="B318" s="389"/>
      <c r="C318" s="437"/>
      <c r="D318" s="389"/>
      <c r="E318" s="389"/>
      <c r="F318" s="389"/>
      <c r="G318" s="389"/>
      <c r="H318" s="398"/>
    </row>
    <row r="319" spans="1:8" x14ac:dyDescent="0.3">
      <c r="A319" s="466"/>
      <c r="B319" s="389"/>
      <c r="C319" s="437"/>
      <c r="D319" s="389"/>
      <c r="E319" s="389"/>
      <c r="F319" s="389"/>
      <c r="G319" s="389"/>
      <c r="H319" s="398"/>
    </row>
    <row r="320" spans="1:8" x14ac:dyDescent="0.3">
      <c r="A320" s="466"/>
      <c r="B320" s="389"/>
      <c r="C320" s="437"/>
      <c r="D320" s="389"/>
      <c r="E320" s="389"/>
      <c r="F320" s="389"/>
      <c r="G320" s="389"/>
      <c r="H320" s="398"/>
    </row>
    <row r="321" spans="1:8" x14ac:dyDescent="0.3">
      <c r="A321" s="466"/>
      <c r="B321" s="389"/>
      <c r="C321" s="437"/>
      <c r="D321" s="389"/>
      <c r="E321" s="389"/>
      <c r="F321" s="389"/>
      <c r="G321" s="389"/>
      <c r="H321" s="398"/>
    </row>
    <row r="322" spans="1:8" x14ac:dyDescent="0.3">
      <c r="A322" s="466"/>
      <c r="B322" s="389"/>
      <c r="C322" s="437"/>
      <c r="D322" s="389"/>
      <c r="E322" s="389"/>
      <c r="F322" s="389"/>
      <c r="G322" s="389"/>
      <c r="H322" s="398"/>
    </row>
    <row r="323" spans="1:8" x14ac:dyDescent="0.3">
      <c r="A323" s="466"/>
      <c r="B323" s="389"/>
      <c r="C323" s="437"/>
      <c r="D323" s="389"/>
      <c r="E323" s="389"/>
      <c r="F323" s="389"/>
      <c r="G323" s="389"/>
      <c r="H323" s="398"/>
    </row>
    <row r="324" spans="1:8" x14ac:dyDescent="0.3">
      <c r="A324" s="466"/>
      <c r="B324" s="389"/>
      <c r="C324" s="437"/>
      <c r="D324" s="389"/>
      <c r="E324" s="389"/>
      <c r="F324" s="389"/>
      <c r="G324" s="389"/>
      <c r="H324" s="398"/>
    </row>
    <row r="325" spans="1:8" x14ac:dyDescent="0.3">
      <c r="A325" s="466"/>
      <c r="B325" s="389"/>
      <c r="C325" s="437"/>
      <c r="D325" s="389"/>
      <c r="E325" s="389"/>
      <c r="F325" s="389"/>
      <c r="G325" s="389"/>
      <c r="H325" s="398"/>
    </row>
    <row r="326" spans="1:8" x14ac:dyDescent="0.3">
      <c r="A326" s="466"/>
      <c r="B326" s="389"/>
      <c r="C326" s="437"/>
      <c r="D326" s="389"/>
      <c r="E326" s="389"/>
      <c r="F326" s="389"/>
      <c r="G326" s="389"/>
      <c r="H326" s="398"/>
    </row>
    <row r="327" spans="1:8" x14ac:dyDescent="0.3">
      <c r="A327" s="466"/>
      <c r="B327" s="389"/>
      <c r="C327" s="437"/>
      <c r="D327" s="389"/>
      <c r="E327" s="389"/>
      <c r="F327" s="389"/>
      <c r="G327" s="389"/>
      <c r="H327" s="398"/>
    </row>
    <row r="328" spans="1:8" x14ac:dyDescent="0.3">
      <c r="A328" s="466"/>
      <c r="B328" s="389"/>
      <c r="C328" s="437"/>
      <c r="D328" s="389"/>
      <c r="E328" s="389"/>
      <c r="F328" s="389"/>
      <c r="G328" s="389"/>
      <c r="H328" s="398"/>
    </row>
    <row r="329" spans="1:8" x14ac:dyDescent="0.3">
      <c r="A329" s="466"/>
      <c r="B329" s="389"/>
      <c r="C329" s="437"/>
      <c r="D329" s="389"/>
      <c r="E329" s="389"/>
      <c r="F329" s="389"/>
      <c r="G329" s="389"/>
      <c r="H329" s="398"/>
    </row>
    <row r="330" spans="1:8" x14ac:dyDescent="0.3">
      <c r="A330" s="466"/>
      <c r="B330" s="389"/>
      <c r="C330" s="437"/>
      <c r="D330" s="389"/>
      <c r="E330" s="389"/>
      <c r="F330" s="389"/>
      <c r="G330" s="389"/>
      <c r="H330" s="398"/>
    </row>
    <row r="331" spans="1:8" x14ac:dyDescent="0.3">
      <c r="A331" s="466"/>
      <c r="B331" s="389"/>
      <c r="C331" s="437"/>
      <c r="D331" s="389"/>
      <c r="E331" s="389"/>
      <c r="F331" s="389"/>
      <c r="G331" s="389"/>
      <c r="H331" s="398"/>
    </row>
    <row r="332" spans="1:8" x14ac:dyDescent="0.3">
      <c r="A332" s="466"/>
      <c r="B332" s="389"/>
      <c r="C332" s="437"/>
      <c r="D332" s="389"/>
      <c r="E332" s="389"/>
      <c r="F332" s="389"/>
      <c r="G332" s="389"/>
      <c r="H332" s="398"/>
    </row>
    <row r="333" spans="1:8" x14ac:dyDescent="0.3">
      <c r="A333" s="466"/>
      <c r="B333" s="389"/>
      <c r="C333" s="437"/>
      <c r="D333" s="389"/>
      <c r="E333" s="389"/>
      <c r="F333" s="389"/>
      <c r="G333" s="389"/>
      <c r="H333" s="398"/>
    </row>
    <row r="334" spans="1:8" x14ac:dyDescent="0.3">
      <c r="A334" s="466"/>
      <c r="B334" s="389"/>
      <c r="C334" s="437"/>
      <c r="D334" s="389"/>
      <c r="E334" s="389"/>
      <c r="F334" s="389"/>
      <c r="G334" s="389"/>
      <c r="H334" s="398"/>
    </row>
    <row r="335" spans="1:8" x14ac:dyDescent="0.3">
      <c r="A335" s="466"/>
      <c r="B335" s="389"/>
      <c r="C335" s="437"/>
      <c r="D335" s="389"/>
      <c r="E335" s="389"/>
      <c r="F335" s="389"/>
      <c r="G335" s="389"/>
      <c r="H335" s="398"/>
    </row>
    <row r="336" spans="1:8" x14ac:dyDescent="0.3">
      <c r="A336" s="466"/>
      <c r="B336" s="389"/>
      <c r="C336" s="437"/>
      <c r="D336" s="389"/>
      <c r="E336" s="389"/>
      <c r="F336" s="389"/>
      <c r="G336" s="389"/>
      <c r="H336" s="398"/>
    </row>
    <row r="337" spans="1:8" x14ac:dyDescent="0.3">
      <c r="A337" s="466"/>
      <c r="B337" s="389"/>
      <c r="C337" s="437"/>
      <c r="D337" s="389"/>
      <c r="E337" s="389"/>
      <c r="F337" s="389"/>
      <c r="G337" s="389"/>
      <c r="H337" s="398"/>
    </row>
    <row r="338" spans="1:8" x14ac:dyDescent="0.3">
      <c r="A338" s="466"/>
      <c r="B338" s="389"/>
      <c r="C338" s="437"/>
      <c r="D338" s="389"/>
      <c r="E338" s="389"/>
      <c r="F338" s="389"/>
      <c r="G338" s="389"/>
      <c r="H338" s="398"/>
    </row>
    <row r="339" spans="1:8" x14ac:dyDescent="0.3">
      <c r="A339" s="466"/>
      <c r="B339" s="389"/>
      <c r="C339" s="437"/>
      <c r="D339" s="389"/>
      <c r="E339" s="389"/>
      <c r="F339" s="389"/>
      <c r="G339" s="389"/>
      <c r="H339" s="398"/>
    </row>
    <row r="340" spans="1:8" x14ac:dyDescent="0.3">
      <c r="A340" s="466"/>
      <c r="B340" s="389"/>
      <c r="C340" s="437"/>
      <c r="D340" s="389"/>
      <c r="E340" s="389"/>
      <c r="F340" s="389"/>
      <c r="G340" s="389"/>
      <c r="H340" s="398"/>
    </row>
    <row r="341" spans="1:8" x14ac:dyDescent="0.3">
      <c r="A341" s="466"/>
      <c r="B341" s="389"/>
      <c r="C341" s="437"/>
      <c r="D341" s="389"/>
      <c r="E341" s="389"/>
      <c r="F341" s="389"/>
      <c r="G341" s="389"/>
      <c r="H341" s="398"/>
    </row>
    <row r="342" spans="1:8" x14ac:dyDescent="0.3">
      <c r="A342" s="466"/>
      <c r="B342" s="389"/>
      <c r="C342" s="437"/>
      <c r="D342" s="389"/>
      <c r="E342" s="389"/>
      <c r="F342" s="389"/>
      <c r="G342" s="389"/>
      <c r="H342" s="398"/>
    </row>
    <row r="343" spans="1:8" x14ac:dyDescent="0.3">
      <c r="A343" s="466"/>
      <c r="B343" s="389"/>
      <c r="C343" s="437"/>
      <c r="D343" s="389"/>
      <c r="E343" s="389"/>
      <c r="F343" s="389"/>
      <c r="G343" s="389"/>
      <c r="H343" s="398"/>
    </row>
    <row r="344" spans="1:8" x14ac:dyDescent="0.3">
      <c r="A344" s="466"/>
      <c r="B344" s="389"/>
      <c r="C344" s="437"/>
      <c r="D344" s="389"/>
      <c r="E344" s="389"/>
      <c r="F344" s="389"/>
      <c r="G344" s="389"/>
      <c r="H344" s="398"/>
    </row>
    <row r="345" spans="1:8" x14ac:dyDescent="0.3">
      <c r="A345" s="466"/>
      <c r="B345" s="389"/>
      <c r="C345" s="437"/>
      <c r="D345" s="389"/>
      <c r="E345" s="389"/>
      <c r="F345" s="389"/>
      <c r="G345" s="389"/>
      <c r="H345" s="398"/>
    </row>
    <row r="346" spans="1:8" x14ac:dyDescent="0.3">
      <c r="A346" s="466"/>
      <c r="B346" s="389"/>
      <c r="C346" s="437"/>
      <c r="D346" s="389"/>
      <c r="E346" s="389"/>
      <c r="F346" s="389"/>
      <c r="G346" s="389"/>
      <c r="H346" s="398"/>
    </row>
    <row r="347" spans="1:8" x14ac:dyDescent="0.3">
      <c r="A347" s="466"/>
      <c r="B347" s="389"/>
      <c r="C347" s="437"/>
      <c r="D347" s="389"/>
      <c r="E347" s="389"/>
      <c r="F347" s="389"/>
      <c r="G347" s="389"/>
      <c r="H347" s="398"/>
    </row>
    <row r="348" spans="1:8" x14ac:dyDescent="0.3">
      <c r="A348" s="466"/>
      <c r="B348" s="389"/>
      <c r="C348" s="437"/>
      <c r="D348" s="389"/>
      <c r="E348" s="389"/>
      <c r="F348" s="389"/>
      <c r="G348" s="389"/>
      <c r="H348" s="398"/>
    </row>
    <row r="349" spans="1:8" x14ac:dyDescent="0.3">
      <c r="A349" s="466"/>
      <c r="B349" s="389"/>
      <c r="C349" s="437"/>
      <c r="D349" s="389"/>
      <c r="E349" s="389"/>
      <c r="F349" s="389"/>
      <c r="G349" s="389"/>
      <c r="H349" s="398"/>
    </row>
    <row r="350" spans="1:8" x14ac:dyDescent="0.3">
      <c r="A350" s="466"/>
      <c r="B350" s="389"/>
      <c r="C350" s="437"/>
      <c r="D350" s="389"/>
      <c r="E350" s="389"/>
      <c r="F350" s="389"/>
      <c r="G350" s="389"/>
      <c r="H350" s="398"/>
    </row>
    <row r="351" spans="1:8" x14ac:dyDescent="0.3">
      <c r="A351" s="466"/>
      <c r="B351" s="389"/>
      <c r="C351" s="437"/>
      <c r="D351" s="389"/>
      <c r="E351" s="389"/>
      <c r="F351" s="389"/>
      <c r="G351" s="389"/>
      <c r="H351" s="398"/>
    </row>
    <row r="352" spans="1:8" x14ac:dyDescent="0.3">
      <c r="A352" s="466"/>
      <c r="B352" s="389"/>
      <c r="C352" s="437"/>
      <c r="D352" s="389"/>
      <c r="E352" s="389"/>
      <c r="F352" s="389"/>
      <c r="G352" s="389"/>
      <c r="H352" s="398"/>
    </row>
    <row r="353" spans="1:8" x14ac:dyDescent="0.3">
      <c r="A353" s="466"/>
      <c r="B353" s="389"/>
      <c r="C353" s="437"/>
      <c r="D353" s="389"/>
      <c r="E353" s="389"/>
      <c r="F353" s="389"/>
      <c r="G353" s="389"/>
      <c r="H353" s="398"/>
    </row>
    <row r="354" spans="1:8" x14ac:dyDescent="0.3">
      <c r="A354" s="466"/>
      <c r="B354" s="389"/>
      <c r="C354" s="437"/>
      <c r="D354" s="389"/>
      <c r="E354" s="389"/>
      <c r="F354" s="389"/>
      <c r="G354" s="389"/>
      <c r="H354" s="398"/>
    </row>
    <row r="355" spans="1:8" x14ac:dyDescent="0.3">
      <c r="A355" s="466"/>
      <c r="B355" s="389"/>
      <c r="C355" s="437"/>
      <c r="D355" s="389"/>
      <c r="E355" s="389"/>
      <c r="F355" s="389"/>
      <c r="G355" s="389"/>
      <c r="H355" s="398"/>
    </row>
    <row r="356" spans="1:8" x14ac:dyDescent="0.3">
      <c r="A356" s="466"/>
      <c r="B356" s="389"/>
      <c r="C356" s="437"/>
      <c r="D356" s="389"/>
      <c r="E356" s="389"/>
      <c r="F356" s="389"/>
      <c r="G356" s="389"/>
      <c r="H356" s="398"/>
    </row>
    <row r="357" spans="1:8" x14ac:dyDescent="0.3">
      <c r="A357" s="466"/>
      <c r="B357" s="389"/>
      <c r="C357" s="437"/>
      <c r="D357" s="389"/>
      <c r="E357" s="389"/>
      <c r="F357" s="389"/>
      <c r="G357" s="389"/>
      <c r="H357" s="398"/>
    </row>
    <row r="358" spans="1:8" x14ac:dyDescent="0.3">
      <c r="A358" s="466"/>
      <c r="B358" s="389"/>
      <c r="C358" s="437"/>
      <c r="D358" s="389"/>
      <c r="E358" s="389"/>
      <c r="F358" s="389"/>
      <c r="G358" s="389"/>
      <c r="H358" s="398"/>
    </row>
    <row r="359" spans="1:8" x14ac:dyDescent="0.3">
      <c r="A359" s="466"/>
      <c r="B359" s="389"/>
      <c r="C359" s="437"/>
      <c r="D359" s="389"/>
      <c r="E359" s="389"/>
      <c r="F359" s="389"/>
      <c r="G359" s="389"/>
      <c r="H359" s="398"/>
    </row>
    <row r="360" spans="1:8" x14ac:dyDescent="0.3">
      <c r="A360" s="466"/>
      <c r="B360" s="389"/>
      <c r="C360" s="437"/>
      <c r="D360" s="389"/>
      <c r="E360" s="389"/>
      <c r="F360" s="389"/>
      <c r="G360" s="389"/>
      <c r="H360" s="398"/>
    </row>
    <row r="361" spans="1:8" x14ac:dyDescent="0.3">
      <c r="A361" s="466"/>
      <c r="B361" s="389"/>
      <c r="C361" s="437"/>
      <c r="D361" s="389"/>
      <c r="E361" s="389"/>
      <c r="F361" s="389"/>
      <c r="G361" s="389"/>
      <c r="H361" s="398"/>
    </row>
    <row r="362" spans="1:8" x14ac:dyDescent="0.3">
      <c r="A362" s="466"/>
      <c r="B362" s="389"/>
      <c r="C362" s="437"/>
      <c r="D362" s="389"/>
      <c r="E362" s="389"/>
      <c r="F362" s="389"/>
      <c r="G362" s="389"/>
      <c r="H362" s="398"/>
    </row>
    <row r="363" spans="1:8" x14ac:dyDescent="0.3">
      <c r="A363" s="466"/>
      <c r="B363" s="389"/>
      <c r="C363" s="437"/>
      <c r="D363" s="389"/>
      <c r="E363" s="389"/>
      <c r="F363" s="389"/>
      <c r="G363" s="389"/>
      <c r="H363" s="398"/>
    </row>
    <row r="364" spans="1:8" x14ac:dyDescent="0.3">
      <c r="A364" s="466"/>
      <c r="B364" s="389"/>
      <c r="C364" s="437"/>
      <c r="D364" s="389"/>
      <c r="E364" s="389"/>
      <c r="F364" s="389"/>
      <c r="G364" s="389"/>
      <c r="H364" s="398"/>
    </row>
    <row r="365" spans="1:8" x14ac:dyDescent="0.3">
      <c r="A365" s="466"/>
      <c r="B365" s="389"/>
      <c r="C365" s="437"/>
      <c r="D365" s="389"/>
      <c r="E365" s="389"/>
      <c r="F365" s="389"/>
      <c r="G365" s="389"/>
      <c r="H365" s="398"/>
    </row>
    <row r="366" spans="1:8" x14ac:dyDescent="0.3">
      <c r="A366" s="466"/>
      <c r="B366" s="389"/>
      <c r="C366" s="437"/>
      <c r="D366" s="389"/>
      <c r="E366" s="389"/>
      <c r="F366" s="389"/>
      <c r="G366" s="389"/>
      <c r="H366" s="398"/>
    </row>
    <row r="367" spans="1:8" x14ac:dyDescent="0.3">
      <c r="A367" s="466"/>
      <c r="B367" s="389"/>
      <c r="C367" s="437"/>
      <c r="D367" s="389"/>
      <c r="E367" s="389"/>
      <c r="F367" s="389"/>
      <c r="G367" s="389"/>
      <c r="H367" s="398"/>
    </row>
    <row r="368" spans="1:8" x14ac:dyDescent="0.3">
      <c r="A368" s="466"/>
      <c r="B368" s="389"/>
      <c r="C368" s="437"/>
      <c r="D368" s="389"/>
      <c r="E368" s="389"/>
      <c r="F368" s="389"/>
      <c r="G368" s="389"/>
      <c r="H368" s="398"/>
    </row>
    <row r="369" spans="1:8" x14ac:dyDescent="0.3">
      <c r="A369" s="466"/>
      <c r="B369" s="389"/>
      <c r="C369" s="437"/>
      <c r="D369" s="389"/>
      <c r="E369" s="389"/>
      <c r="F369" s="389"/>
      <c r="G369" s="389"/>
      <c r="H369" s="398"/>
    </row>
    <row r="370" spans="1:8" x14ac:dyDescent="0.3">
      <c r="A370" s="466"/>
      <c r="B370" s="389"/>
      <c r="C370" s="437"/>
      <c r="D370" s="389"/>
      <c r="E370" s="389"/>
      <c r="F370" s="389"/>
      <c r="G370" s="389"/>
      <c r="H370" s="398"/>
    </row>
    <row r="371" spans="1:8" x14ac:dyDescent="0.3">
      <c r="A371" s="466"/>
      <c r="B371" s="389"/>
      <c r="C371" s="437"/>
      <c r="D371" s="389"/>
      <c r="E371" s="389"/>
      <c r="F371" s="389"/>
      <c r="G371" s="389"/>
      <c r="H371" s="398"/>
    </row>
    <row r="372" spans="1:8" x14ac:dyDescent="0.3">
      <c r="A372" s="466"/>
      <c r="B372" s="389"/>
      <c r="C372" s="437"/>
      <c r="D372" s="389"/>
      <c r="E372" s="389"/>
      <c r="F372" s="389"/>
      <c r="G372" s="389"/>
      <c r="H372" s="398"/>
    </row>
    <row r="373" spans="1:8" x14ac:dyDescent="0.3">
      <c r="A373" s="466"/>
      <c r="B373" s="389"/>
      <c r="C373" s="437"/>
      <c r="D373" s="389"/>
      <c r="E373" s="389"/>
      <c r="F373" s="389"/>
      <c r="G373" s="389"/>
      <c r="H373" s="398"/>
    </row>
    <row r="374" spans="1:8" x14ac:dyDescent="0.3">
      <c r="A374" s="466"/>
      <c r="B374" s="389"/>
      <c r="C374" s="437"/>
      <c r="D374" s="389"/>
      <c r="E374" s="389"/>
      <c r="F374" s="389"/>
      <c r="G374" s="389"/>
      <c r="H374" s="398"/>
    </row>
    <row r="375" spans="1:8" x14ac:dyDescent="0.3">
      <c r="A375" s="466"/>
      <c r="B375" s="389"/>
      <c r="C375" s="437"/>
      <c r="D375" s="389"/>
      <c r="E375" s="389"/>
      <c r="F375" s="389"/>
      <c r="G375" s="389"/>
      <c r="H375" s="398"/>
    </row>
    <row r="376" spans="1:8" x14ac:dyDescent="0.3">
      <c r="A376" s="466"/>
      <c r="B376" s="389"/>
      <c r="C376" s="437"/>
      <c r="D376" s="389"/>
      <c r="E376" s="389"/>
      <c r="F376" s="389"/>
      <c r="G376" s="389"/>
      <c r="H376" s="398"/>
    </row>
    <row r="377" spans="1:8" x14ac:dyDescent="0.3">
      <c r="A377" s="466"/>
      <c r="B377" s="389"/>
      <c r="C377" s="437"/>
      <c r="D377" s="389"/>
      <c r="E377" s="389"/>
      <c r="F377" s="389"/>
      <c r="G377" s="389"/>
      <c r="H377" s="398"/>
    </row>
    <row r="378" spans="1:8" x14ac:dyDescent="0.3">
      <c r="A378" s="466"/>
      <c r="B378" s="389"/>
      <c r="C378" s="437"/>
      <c r="D378" s="389"/>
      <c r="E378" s="389"/>
      <c r="F378" s="389"/>
      <c r="G378" s="389"/>
      <c r="H378" s="398"/>
    </row>
    <row r="379" spans="1:8" x14ac:dyDescent="0.3">
      <c r="A379" s="466"/>
      <c r="B379" s="389"/>
      <c r="C379" s="437"/>
      <c r="D379" s="389"/>
      <c r="E379" s="389"/>
      <c r="F379" s="389"/>
      <c r="G379" s="389"/>
      <c r="H379" s="398"/>
    </row>
    <row r="380" spans="1:8" x14ac:dyDescent="0.3">
      <c r="A380" s="466"/>
      <c r="B380" s="389"/>
      <c r="C380" s="437"/>
      <c r="D380" s="389"/>
      <c r="E380" s="389"/>
      <c r="F380" s="389"/>
      <c r="G380" s="389"/>
      <c r="H380" s="398"/>
    </row>
    <row r="381" spans="1:8" x14ac:dyDescent="0.3">
      <c r="A381" s="466"/>
      <c r="B381" s="389"/>
      <c r="C381" s="437"/>
      <c r="D381" s="389"/>
      <c r="E381" s="389"/>
      <c r="F381" s="389"/>
      <c r="G381" s="389"/>
      <c r="H381" s="398"/>
    </row>
    <row r="382" spans="1:8" x14ac:dyDescent="0.3">
      <c r="A382" s="466"/>
      <c r="B382" s="389"/>
      <c r="C382" s="437"/>
      <c r="D382" s="389"/>
      <c r="E382" s="389"/>
      <c r="F382" s="389"/>
      <c r="G382" s="389"/>
      <c r="H382" s="398"/>
    </row>
    <row r="383" spans="1:8" x14ac:dyDescent="0.3">
      <c r="A383" s="466"/>
      <c r="B383" s="389"/>
      <c r="C383" s="437"/>
      <c r="D383" s="389"/>
      <c r="E383" s="389"/>
      <c r="F383" s="389"/>
      <c r="G383" s="389"/>
      <c r="H383" s="398"/>
    </row>
    <row r="384" spans="1:8" x14ac:dyDescent="0.3">
      <c r="A384" s="466"/>
      <c r="B384" s="389"/>
      <c r="C384" s="437"/>
      <c r="D384" s="389"/>
      <c r="E384" s="389"/>
      <c r="F384" s="389"/>
      <c r="G384" s="389"/>
      <c r="H384" s="398"/>
    </row>
    <row r="385" spans="1:8" x14ac:dyDescent="0.3">
      <c r="A385" s="466"/>
      <c r="B385" s="389"/>
      <c r="C385" s="437"/>
      <c r="D385" s="389"/>
      <c r="E385" s="389"/>
      <c r="F385" s="389"/>
      <c r="G385" s="389"/>
      <c r="H385" s="398"/>
    </row>
    <row r="386" spans="1:8" x14ac:dyDescent="0.3">
      <c r="A386" s="466"/>
      <c r="B386" s="389"/>
      <c r="C386" s="437"/>
      <c r="D386" s="389"/>
      <c r="E386" s="389"/>
      <c r="F386" s="389"/>
      <c r="G386" s="389"/>
      <c r="H386" s="398"/>
    </row>
    <row r="387" spans="1:8" x14ac:dyDescent="0.3">
      <c r="A387" s="466"/>
      <c r="B387" s="389"/>
      <c r="C387" s="437"/>
      <c r="D387" s="389"/>
      <c r="E387" s="389"/>
      <c r="F387" s="389"/>
      <c r="G387" s="389"/>
      <c r="H387" s="398"/>
    </row>
    <row r="388" spans="1:8" x14ac:dyDescent="0.3">
      <c r="A388" s="466"/>
      <c r="B388" s="389"/>
      <c r="C388" s="437"/>
      <c r="D388" s="389"/>
      <c r="E388" s="389"/>
      <c r="F388" s="389"/>
      <c r="G388" s="389"/>
      <c r="H388" s="398"/>
    </row>
    <row r="389" spans="1:8" x14ac:dyDescent="0.3">
      <c r="A389" s="466"/>
      <c r="B389" s="389"/>
      <c r="C389" s="437"/>
      <c r="D389" s="389"/>
      <c r="E389" s="389"/>
      <c r="F389" s="389"/>
      <c r="G389" s="389"/>
      <c r="H389" s="398"/>
    </row>
    <row r="390" spans="1:8" x14ac:dyDescent="0.3">
      <c r="A390" s="466"/>
      <c r="B390" s="389"/>
      <c r="C390" s="437"/>
      <c r="D390" s="389"/>
      <c r="E390" s="389"/>
      <c r="F390" s="389"/>
      <c r="G390" s="389"/>
      <c r="H390" s="398"/>
    </row>
    <row r="391" spans="1:8" x14ac:dyDescent="0.3">
      <c r="A391" s="466"/>
      <c r="B391" s="389"/>
      <c r="C391" s="437"/>
      <c r="D391" s="389"/>
      <c r="E391" s="389"/>
      <c r="F391" s="389"/>
      <c r="G391" s="389"/>
      <c r="H391" s="398"/>
    </row>
    <row r="392" spans="1:8" x14ac:dyDescent="0.3">
      <c r="A392" s="466"/>
      <c r="B392" s="389"/>
      <c r="C392" s="437"/>
      <c r="D392" s="389"/>
      <c r="E392" s="389"/>
      <c r="F392" s="389"/>
      <c r="G392" s="389"/>
      <c r="H392" s="398"/>
    </row>
    <row r="393" spans="1:8" x14ac:dyDescent="0.3">
      <c r="A393" s="466"/>
      <c r="B393" s="389"/>
      <c r="C393" s="437"/>
      <c r="D393" s="389"/>
      <c r="E393" s="389"/>
      <c r="F393" s="389"/>
      <c r="G393" s="389"/>
      <c r="H393" s="398"/>
    </row>
    <row r="394" spans="1:8" x14ac:dyDescent="0.3">
      <c r="A394" s="466"/>
      <c r="B394" s="389"/>
      <c r="C394" s="437"/>
      <c r="D394" s="389"/>
      <c r="E394" s="389"/>
      <c r="F394" s="389"/>
      <c r="G394" s="389"/>
      <c r="H394" s="398"/>
    </row>
    <row r="395" spans="1:8" x14ac:dyDescent="0.3">
      <c r="A395" s="466"/>
      <c r="B395" s="389"/>
      <c r="C395" s="437"/>
      <c r="D395" s="389"/>
      <c r="E395" s="389"/>
      <c r="F395" s="389"/>
      <c r="G395" s="389"/>
      <c r="H395" s="398"/>
    </row>
    <row r="396" spans="1:8" x14ac:dyDescent="0.3">
      <c r="A396" s="466"/>
      <c r="B396" s="389"/>
      <c r="C396" s="437"/>
      <c r="D396" s="389"/>
      <c r="E396" s="389"/>
      <c r="F396" s="389"/>
      <c r="G396" s="389"/>
      <c r="H396" s="398"/>
    </row>
    <row r="397" spans="1:8" x14ac:dyDescent="0.3">
      <c r="A397" s="466"/>
      <c r="B397" s="389"/>
      <c r="C397" s="437"/>
      <c r="D397" s="389"/>
      <c r="E397" s="389"/>
      <c r="F397" s="389"/>
      <c r="G397" s="389"/>
      <c r="H397" s="398"/>
    </row>
    <row r="398" spans="1:8" x14ac:dyDescent="0.3">
      <c r="A398" s="466"/>
      <c r="B398" s="389"/>
      <c r="C398" s="437"/>
      <c r="D398" s="389"/>
      <c r="E398" s="389"/>
      <c r="F398" s="389"/>
      <c r="G398" s="389"/>
      <c r="H398" s="398"/>
    </row>
    <row r="399" spans="1:8" x14ac:dyDescent="0.3">
      <c r="A399" s="466"/>
      <c r="B399" s="389"/>
      <c r="C399" s="437"/>
      <c r="D399" s="389"/>
      <c r="E399" s="389"/>
      <c r="F399" s="389"/>
      <c r="G399" s="389"/>
      <c r="H399" s="398"/>
    </row>
    <row r="400" spans="1:8" x14ac:dyDescent="0.3">
      <c r="A400" s="466"/>
      <c r="B400" s="389"/>
      <c r="C400" s="437"/>
      <c r="D400" s="389"/>
      <c r="E400" s="389"/>
      <c r="F400" s="389"/>
      <c r="G400" s="389"/>
      <c r="H400" s="398"/>
    </row>
    <row r="401" spans="1:8" x14ac:dyDescent="0.3">
      <c r="A401" s="466"/>
      <c r="B401" s="389"/>
      <c r="C401" s="437"/>
      <c r="D401" s="389"/>
      <c r="E401" s="389"/>
      <c r="F401" s="389"/>
      <c r="G401" s="389"/>
      <c r="H401" s="398"/>
    </row>
    <row r="402" spans="1:8" x14ac:dyDescent="0.3">
      <c r="A402" s="466"/>
      <c r="B402" s="389"/>
      <c r="C402" s="437"/>
      <c r="D402" s="389"/>
      <c r="E402" s="389"/>
      <c r="F402" s="389"/>
      <c r="G402" s="389"/>
      <c r="H402" s="398"/>
    </row>
    <row r="403" spans="1:8" x14ac:dyDescent="0.3">
      <c r="A403" s="466"/>
      <c r="B403" s="389"/>
      <c r="C403" s="437"/>
      <c r="D403" s="389"/>
      <c r="E403" s="389"/>
      <c r="F403" s="389"/>
      <c r="G403" s="389"/>
      <c r="H403" s="398"/>
    </row>
    <row r="404" spans="1:8" x14ac:dyDescent="0.3">
      <c r="A404" s="466"/>
      <c r="B404" s="389"/>
      <c r="C404" s="437"/>
      <c r="D404" s="389"/>
      <c r="E404" s="389"/>
      <c r="F404" s="389"/>
      <c r="G404" s="389"/>
      <c r="H404" s="398"/>
    </row>
    <row r="405" spans="1:8" x14ac:dyDescent="0.3">
      <c r="A405" s="466"/>
      <c r="B405" s="389"/>
      <c r="C405" s="437"/>
      <c r="D405" s="389"/>
      <c r="E405" s="389"/>
      <c r="F405" s="389"/>
      <c r="G405" s="389"/>
      <c r="H405" s="398"/>
    </row>
    <row r="406" spans="1:8" x14ac:dyDescent="0.3">
      <c r="A406" s="466"/>
      <c r="B406" s="389"/>
      <c r="C406" s="437"/>
      <c r="D406" s="389"/>
      <c r="E406" s="389"/>
      <c r="F406" s="389"/>
      <c r="G406" s="389"/>
      <c r="H406" s="398"/>
    </row>
    <row r="407" spans="1:8" x14ac:dyDescent="0.3">
      <c r="A407" s="466"/>
      <c r="B407" s="389"/>
      <c r="C407" s="437"/>
      <c r="D407" s="389"/>
      <c r="E407" s="389"/>
      <c r="F407" s="389"/>
      <c r="G407" s="389"/>
      <c r="H407" s="398"/>
    </row>
    <row r="408" spans="1:8" x14ac:dyDescent="0.3">
      <c r="A408" s="466"/>
      <c r="B408" s="389"/>
      <c r="C408" s="437"/>
      <c r="D408" s="389"/>
      <c r="E408" s="389"/>
      <c r="F408" s="389"/>
      <c r="G408" s="389"/>
      <c r="H408" s="398"/>
    </row>
    <row r="409" spans="1:8" x14ac:dyDescent="0.3">
      <c r="A409" s="466"/>
      <c r="B409" s="389"/>
      <c r="C409" s="437"/>
      <c r="D409" s="389"/>
      <c r="E409" s="389"/>
      <c r="F409" s="389"/>
      <c r="G409" s="389"/>
      <c r="H409" s="398"/>
    </row>
    <row r="410" spans="1:8" x14ac:dyDescent="0.3">
      <c r="A410" s="466"/>
      <c r="B410" s="389"/>
      <c r="C410" s="437"/>
      <c r="D410" s="389"/>
      <c r="E410" s="389"/>
      <c r="F410" s="389"/>
      <c r="G410" s="389"/>
      <c r="H410" s="398"/>
    </row>
    <row r="411" spans="1:8" x14ac:dyDescent="0.3">
      <c r="A411" s="466"/>
      <c r="B411" s="389"/>
      <c r="C411" s="437"/>
      <c r="D411" s="389"/>
      <c r="E411" s="389"/>
      <c r="F411" s="389"/>
      <c r="G411" s="389"/>
      <c r="H411" s="398"/>
    </row>
    <row r="412" spans="1:8" x14ac:dyDescent="0.3">
      <c r="A412" s="466"/>
      <c r="B412" s="389"/>
      <c r="C412" s="437"/>
      <c r="D412" s="389"/>
      <c r="E412" s="389"/>
      <c r="F412" s="389"/>
      <c r="G412" s="389"/>
      <c r="H412" s="398"/>
    </row>
    <row r="413" spans="1:8" x14ac:dyDescent="0.3">
      <c r="A413" s="466"/>
      <c r="B413" s="389"/>
      <c r="C413" s="437"/>
      <c r="D413" s="389"/>
      <c r="E413" s="389"/>
      <c r="F413" s="389"/>
      <c r="G413" s="389"/>
      <c r="H413" s="398"/>
    </row>
    <row r="414" spans="1:8" x14ac:dyDescent="0.3">
      <c r="A414" s="466"/>
      <c r="B414" s="389"/>
      <c r="C414" s="437"/>
      <c r="D414" s="389"/>
      <c r="E414" s="389"/>
      <c r="F414" s="389"/>
      <c r="G414" s="389"/>
      <c r="H414" s="398"/>
    </row>
    <row r="415" spans="1:8" x14ac:dyDescent="0.3">
      <c r="A415" s="466"/>
      <c r="B415" s="389"/>
      <c r="C415" s="437"/>
      <c r="D415" s="389"/>
      <c r="E415" s="389"/>
      <c r="F415" s="389"/>
      <c r="G415" s="389"/>
      <c r="H415" s="398"/>
    </row>
    <row r="416" spans="1:8" x14ac:dyDescent="0.3">
      <c r="A416" s="466"/>
      <c r="B416" s="389"/>
      <c r="C416" s="437"/>
      <c r="D416" s="389"/>
      <c r="E416" s="389"/>
      <c r="F416" s="389"/>
      <c r="G416" s="389"/>
      <c r="H416" s="398"/>
    </row>
    <row r="417" spans="1:8" x14ac:dyDescent="0.3">
      <c r="A417" s="466"/>
      <c r="B417" s="389"/>
      <c r="C417" s="437"/>
      <c r="D417" s="389"/>
      <c r="E417" s="389"/>
      <c r="F417" s="389"/>
      <c r="G417" s="389"/>
      <c r="H417" s="398"/>
    </row>
    <row r="418" spans="1:8" x14ac:dyDescent="0.3">
      <c r="A418" s="466"/>
      <c r="B418" s="389"/>
      <c r="C418" s="437"/>
      <c r="D418" s="389"/>
      <c r="E418" s="389"/>
      <c r="F418" s="389"/>
      <c r="G418" s="389"/>
      <c r="H418" s="398"/>
    </row>
    <row r="419" spans="1:8" x14ac:dyDescent="0.3">
      <c r="A419" s="466"/>
      <c r="B419" s="389"/>
      <c r="C419" s="437"/>
      <c r="D419" s="389"/>
      <c r="E419" s="389"/>
      <c r="F419" s="389"/>
      <c r="G419" s="389"/>
      <c r="H419" s="398"/>
    </row>
    <row r="420" spans="1:8" x14ac:dyDescent="0.3">
      <c r="A420" s="466"/>
      <c r="B420" s="389"/>
      <c r="C420" s="437"/>
      <c r="D420" s="389"/>
      <c r="E420" s="389"/>
      <c r="F420" s="389"/>
      <c r="G420" s="389"/>
      <c r="H420" s="398"/>
    </row>
    <row r="421" spans="1:8" x14ac:dyDescent="0.3">
      <c r="A421" s="466"/>
      <c r="B421" s="389"/>
      <c r="C421" s="437"/>
      <c r="D421" s="389"/>
      <c r="E421" s="389"/>
      <c r="F421" s="389"/>
      <c r="G421" s="389"/>
      <c r="H421" s="398"/>
    </row>
    <row r="422" spans="1:8" x14ac:dyDescent="0.3">
      <c r="A422" s="466"/>
      <c r="B422" s="389"/>
      <c r="C422" s="437"/>
      <c r="D422" s="389"/>
      <c r="E422" s="389"/>
      <c r="F422" s="389"/>
      <c r="G422" s="389"/>
      <c r="H422" s="398"/>
    </row>
    <row r="423" spans="1:8" x14ac:dyDescent="0.3">
      <c r="A423" s="466"/>
      <c r="B423" s="389"/>
      <c r="C423" s="437"/>
      <c r="D423" s="389"/>
      <c r="E423" s="389"/>
      <c r="F423" s="389"/>
      <c r="G423" s="389"/>
      <c r="H423" s="398"/>
    </row>
    <row r="424" spans="1:8" x14ac:dyDescent="0.3">
      <c r="A424" s="466"/>
      <c r="B424" s="389"/>
      <c r="C424" s="437"/>
      <c r="D424" s="389"/>
      <c r="E424" s="389"/>
      <c r="F424" s="389"/>
      <c r="G424" s="389"/>
      <c r="H424" s="398"/>
    </row>
    <row r="425" spans="1:8" x14ac:dyDescent="0.3">
      <c r="A425" s="466"/>
      <c r="B425" s="389"/>
      <c r="C425" s="437"/>
      <c r="D425" s="389"/>
      <c r="E425" s="389"/>
      <c r="F425" s="389"/>
      <c r="G425" s="389"/>
      <c r="H425" s="398"/>
    </row>
    <row r="426" spans="1:8" x14ac:dyDescent="0.3">
      <c r="A426" s="466"/>
      <c r="B426" s="389"/>
      <c r="C426" s="437"/>
      <c r="D426" s="389"/>
      <c r="E426" s="389"/>
      <c r="F426" s="389"/>
      <c r="G426" s="389"/>
      <c r="H426" s="398"/>
    </row>
    <row r="427" spans="1:8" x14ac:dyDescent="0.3">
      <c r="A427" s="466"/>
      <c r="B427" s="389"/>
      <c r="C427" s="437"/>
      <c r="D427" s="389"/>
      <c r="E427" s="389"/>
      <c r="F427" s="389"/>
      <c r="G427" s="389"/>
      <c r="H427" s="398"/>
    </row>
    <row r="428" spans="1:8" x14ac:dyDescent="0.3">
      <c r="A428" s="466"/>
      <c r="B428" s="389"/>
      <c r="C428" s="437"/>
      <c r="D428" s="389"/>
      <c r="E428" s="389"/>
      <c r="F428" s="389"/>
      <c r="G428" s="389"/>
      <c r="H428" s="398"/>
    </row>
    <row r="429" spans="1:8" x14ac:dyDescent="0.3">
      <c r="A429" s="466"/>
      <c r="B429" s="389"/>
      <c r="C429" s="437"/>
      <c r="D429" s="389"/>
      <c r="E429" s="389"/>
      <c r="F429" s="389"/>
      <c r="G429" s="389"/>
      <c r="H429" s="398"/>
    </row>
    <row r="430" spans="1:8" x14ac:dyDescent="0.3">
      <c r="A430" s="466"/>
      <c r="B430" s="389"/>
      <c r="C430" s="437"/>
      <c r="D430" s="389"/>
      <c r="E430" s="389"/>
      <c r="F430" s="389"/>
      <c r="G430" s="389"/>
      <c r="H430" s="398"/>
    </row>
    <row r="431" spans="1:8" x14ac:dyDescent="0.3">
      <c r="A431" s="466"/>
      <c r="B431" s="389"/>
      <c r="C431" s="437"/>
      <c r="D431" s="389"/>
      <c r="E431" s="389"/>
      <c r="F431" s="389"/>
      <c r="G431" s="389"/>
      <c r="H431" s="398"/>
    </row>
    <row r="432" spans="1:8" x14ac:dyDescent="0.3">
      <c r="A432" s="466"/>
      <c r="B432" s="389"/>
      <c r="C432" s="437"/>
      <c r="D432" s="389"/>
      <c r="E432" s="389"/>
      <c r="F432" s="389"/>
      <c r="G432" s="389"/>
      <c r="H432" s="398"/>
    </row>
    <row r="433" spans="1:8" x14ac:dyDescent="0.3">
      <c r="A433" s="466"/>
      <c r="B433" s="389"/>
      <c r="C433" s="437"/>
      <c r="D433" s="389"/>
      <c r="E433" s="389"/>
      <c r="F433" s="389"/>
      <c r="G433" s="389"/>
      <c r="H433" s="398"/>
    </row>
    <row r="434" spans="1:8" x14ac:dyDescent="0.3">
      <c r="A434" s="466"/>
      <c r="B434" s="389"/>
      <c r="C434" s="437"/>
      <c r="D434" s="389"/>
      <c r="E434" s="389"/>
      <c r="F434" s="389"/>
      <c r="G434" s="389"/>
      <c r="H434" s="398"/>
    </row>
    <row r="435" spans="1:8" x14ac:dyDescent="0.3">
      <c r="A435" s="466"/>
      <c r="B435" s="389"/>
      <c r="C435" s="437"/>
      <c r="D435" s="389"/>
      <c r="E435" s="389"/>
      <c r="F435" s="389"/>
      <c r="G435" s="389"/>
      <c r="H435" s="398"/>
    </row>
    <row r="436" spans="1:8" x14ac:dyDescent="0.3">
      <c r="A436" s="466"/>
      <c r="B436" s="389"/>
      <c r="C436" s="437"/>
      <c r="D436" s="389"/>
      <c r="E436" s="389"/>
      <c r="F436" s="389"/>
      <c r="G436" s="389"/>
      <c r="H436" s="398"/>
    </row>
    <row r="437" spans="1:8" x14ac:dyDescent="0.3">
      <c r="A437" s="466"/>
      <c r="B437" s="389"/>
      <c r="C437" s="437"/>
      <c r="D437" s="389"/>
      <c r="E437" s="389"/>
      <c r="F437" s="389"/>
      <c r="G437" s="389"/>
      <c r="H437" s="398"/>
    </row>
    <row r="438" spans="1:8" x14ac:dyDescent="0.3">
      <c r="A438" s="466"/>
      <c r="B438" s="389"/>
      <c r="C438" s="437"/>
      <c r="D438" s="389"/>
      <c r="E438" s="389"/>
      <c r="F438" s="389"/>
      <c r="G438" s="389"/>
      <c r="H438" s="398"/>
    </row>
    <row r="439" spans="1:8" x14ac:dyDescent="0.3">
      <c r="A439" s="466"/>
      <c r="B439" s="389"/>
      <c r="C439" s="437"/>
      <c r="D439" s="389"/>
      <c r="E439" s="389"/>
      <c r="F439" s="389"/>
      <c r="G439" s="389"/>
      <c r="H439" s="398"/>
    </row>
    <row r="440" spans="1:8" x14ac:dyDescent="0.3">
      <c r="A440" s="466"/>
      <c r="B440" s="389"/>
      <c r="C440" s="437"/>
      <c r="D440" s="389"/>
      <c r="E440" s="389"/>
      <c r="F440" s="389"/>
      <c r="G440" s="389"/>
      <c r="H440" s="398"/>
    </row>
    <row r="441" spans="1:8" x14ac:dyDescent="0.3">
      <c r="A441" s="466"/>
      <c r="B441" s="389"/>
      <c r="C441" s="437"/>
      <c r="D441" s="389"/>
      <c r="E441" s="389"/>
      <c r="F441" s="389"/>
      <c r="G441" s="389"/>
      <c r="H441" s="398"/>
    </row>
    <row r="442" spans="1:8" x14ac:dyDescent="0.3">
      <c r="A442" s="466"/>
      <c r="B442" s="389"/>
      <c r="C442" s="437"/>
      <c r="D442" s="389"/>
      <c r="E442" s="389"/>
      <c r="F442" s="389"/>
      <c r="G442" s="389"/>
      <c r="H442" s="398"/>
    </row>
    <row r="443" spans="1:8" x14ac:dyDescent="0.3">
      <c r="A443" s="466"/>
      <c r="B443" s="389"/>
      <c r="C443" s="437"/>
      <c r="D443" s="389"/>
      <c r="E443" s="389"/>
      <c r="F443" s="389"/>
      <c r="G443" s="389"/>
      <c r="H443" s="398"/>
    </row>
    <row r="444" spans="1:8" x14ac:dyDescent="0.3">
      <c r="A444" s="466"/>
      <c r="B444" s="389"/>
      <c r="C444" s="437"/>
      <c r="D444" s="389"/>
      <c r="E444" s="389"/>
      <c r="F444" s="389"/>
      <c r="G444" s="389"/>
      <c r="H444" s="398"/>
    </row>
    <row r="445" spans="1:8" x14ac:dyDescent="0.3">
      <c r="A445" s="466"/>
      <c r="B445" s="389"/>
      <c r="C445" s="437"/>
      <c r="D445" s="389"/>
      <c r="E445" s="389"/>
      <c r="F445" s="389"/>
      <c r="G445" s="389"/>
      <c r="H445" s="398"/>
    </row>
    <row r="446" spans="1:8" x14ac:dyDescent="0.3">
      <c r="A446" s="466"/>
      <c r="B446" s="389"/>
      <c r="C446" s="437"/>
      <c r="D446" s="389"/>
      <c r="E446" s="389"/>
      <c r="F446" s="389"/>
      <c r="G446" s="389"/>
      <c r="H446" s="398"/>
    </row>
    <row r="447" spans="1:8" x14ac:dyDescent="0.3">
      <c r="A447" s="466"/>
      <c r="B447" s="389"/>
      <c r="C447" s="437"/>
      <c r="D447" s="389"/>
      <c r="E447" s="389"/>
      <c r="F447" s="389"/>
      <c r="G447" s="389"/>
      <c r="H447" s="398"/>
    </row>
    <row r="448" spans="1:8" x14ac:dyDescent="0.3">
      <c r="A448" s="466"/>
      <c r="B448" s="389"/>
      <c r="C448" s="437"/>
      <c r="D448" s="389"/>
      <c r="E448" s="389"/>
      <c r="F448" s="389"/>
      <c r="G448" s="389"/>
      <c r="H448" s="398"/>
    </row>
    <row r="449" spans="1:8" x14ac:dyDescent="0.3">
      <c r="A449" s="466"/>
      <c r="B449" s="389"/>
      <c r="C449" s="437"/>
      <c r="D449" s="389"/>
      <c r="E449" s="389"/>
      <c r="F449" s="389"/>
      <c r="G449" s="389"/>
      <c r="H449" s="398"/>
    </row>
    <row r="450" spans="1:8" x14ac:dyDescent="0.3">
      <c r="A450" s="466"/>
      <c r="B450" s="389"/>
      <c r="C450" s="437"/>
      <c r="D450" s="389"/>
      <c r="E450" s="389"/>
      <c r="F450" s="389"/>
      <c r="G450" s="389"/>
      <c r="H450" s="398"/>
    </row>
    <row r="451" spans="1:8" x14ac:dyDescent="0.3">
      <c r="A451" s="466"/>
      <c r="B451" s="389"/>
      <c r="C451" s="437"/>
      <c r="D451" s="389"/>
      <c r="E451" s="389"/>
      <c r="F451" s="389"/>
      <c r="G451" s="389"/>
      <c r="H451" s="398"/>
    </row>
    <row r="452" spans="1:8" x14ac:dyDescent="0.3">
      <c r="A452" s="466"/>
      <c r="B452" s="389"/>
      <c r="C452" s="437"/>
      <c r="D452" s="389"/>
      <c r="E452" s="389"/>
      <c r="F452" s="389"/>
      <c r="G452" s="389"/>
      <c r="H452" s="398"/>
    </row>
    <row r="453" spans="1:8" x14ac:dyDescent="0.3">
      <c r="A453" s="466"/>
      <c r="B453" s="389"/>
      <c r="C453" s="437"/>
      <c r="D453" s="389"/>
      <c r="E453" s="389"/>
      <c r="F453" s="389"/>
      <c r="G453" s="389"/>
      <c r="H453" s="398"/>
    </row>
    <row r="454" spans="1:8" x14ac:dyDescent="0.3">
      <c r="A454" s="466"/>
      <c r="B454" s="389"/>
      <c r="C454" s="437"/>
      <c r="D454" s="389"/>
      <c r="E454" s="389"/>
      <c r="F454" s="389"/>
      <c r="G454" s="389"/>
      <c r="H454" s="398"/>
    </row>
    <row r="455" spans="1:8" x14ac:dyDescent="0.3">
      <c r="A455" s="466"/>
      <c r="B455" s="389"/>
      <c r="C455" s="437"/>
      <c r="D455" s="389"/>
      <c r="E455" s="389"/>
      <c r="F455" s="389"/>
      <c r="G455" s="389"/>
      <c r="H455" s="398"/>
    </row>
    <row r="456" spans="1:8" x14ac:dyDescent="0.3">
      <c r="A456" s="466"/>
      <c r="B456" s="389"/>
      <c r="C456" s="437"/>
      <c r="D456" s="389"/>
      <c r="E456" s="389"/>
      <c r="F456" s="389"/>
      <c r="G456" s="389"/>
      <c r="H456" s="398"/>
    </row>
    <row r="457" spans="1:8" x14ac:dyDescent="0.3">
      <c r="A457" s="466"/>
      <c r="B457" s="389"/>
      <c r="C457" s="437"/>
      <c r="D457" s="389"/>
      <c r="E457" s="389"/>
      <c r="F457" s="389"/>
      <c r="G457" s="389"/>
      <c r="H457" s="398"/>
    </row>
    <row r="458" spans="1:8" x14ac:dyDescent="0.3">
      <c r="A458" s="466"/>
      <c r="B458" s="389"/>
      <c r="C458" s="437"/>
      <c r="D458" s="389"/>
      <c r="E458" s="389"/>
      <c r="F458" s="389"/>
      <c r="G458" s="389"/>
      <c r="H458" s="398"/>
    </row>
    <row r="459" spans="1:8" x14ac:dyDescent="0.3">
      <c r="A459" s="466"/>
      <c r="B459" s="389"/>
      <c r="C459" s="437"/>
      <c r="D459" s="389"/>
      <c r="E459" s="389"/>
      <c r="F459" s="389"/>
      <c r="G459" s="389"/>
      <c r="H459" s="398"/>
    </row>
    <row r="460" spans="1:8" x14ac:dyDescent="0.3">
      <c r="A460" s="466"/>
      <c r="B460" s="389"/>
      <c r="C460" s="437"/>
      <c r="D460" s="389"/>
      <c r="E460" s="389"/>
      <c r="F460" s="389"/>
      <c r="G460" s="389"/>
      <c r="H460" s="398"/>
    </row>
    <row r="461" spans="1:8" x14ac:dyDescent="0.3">
      <c r="A461" s="466"/>
      <c r="B461" s="389"/>
      <c r="C461" s="437"/>
      <c r="D461" s="389"/>
      <c r="E461" s="389"/>
      <c r="F461" s="389"/>
      <c r="G461" s="389"/>
      <c r="H461" s="398"/>
    </row>
    <row r="462" spans="1:8" x14ac:dyDescent="0.3">
      <c r="A462" s="466"/>
      <c r="B462" s="389"/>
      <c r="C462" s="437"/>
      <c r="D462" s="389"/>
      <c r="E462" s="389"/>
      <c r="F462" s="389"/>
      <c r="G462" s="389"/>
      <c r="H462" s="398"/>
    </row>
    <row r="463" spans="1:8" x14ac:dyDescent="0.3">
      <c r="A463" s="466"/>
      <c r="B463" s="389"/>
      <c r="C463" s="437"/>
      <c r="D463" s="389"/>
      <c r="E463" s="389"/>
      <c r="F463" s="389"/>
      <c r="G463" s="389"/>
      <c r="H463" s="398"/>
    </row>
    <row r="464" spans="1:8" x14ac:dyDescent="0.3">
      <c r="A464" s="466"/>
      <c r="B464" s="389"/>
      <c r="C464" s="437"/>
      <c r="D464" s="389"/>
      <c r="E464" s="389"/>
      <c r="F464" s="389"/>
      <c r="G464" s="389"/>
      <c r="H464" s="398"/>
    </row>
    <row r="465" spans="1:8" x14ac:dyDescent="0.3">
      <c r="A465" s="466"/>
      <c r="B465" s="389"/>
      <c r="C465" s="437"/>
      <c r="D465" s="389"/>
      <c r="E465" s="389"/>
      <c r="F465" s="389"/>
      <c r="G465" s="389"/>
      <c r="H465" s="398"/>
    </row>
    <row r="466" spans="1:8" x14ac:dyDescent="0.3">
      <c r="A466" s="466"/>
      <c r="B466" s="389"/>
      <c r="C466" s="437"/>
      <c r="D466" s="389"/>
      <c r="E466" s="389"/>
      <c r="F466" s="389"/>
      <c r="G466" s="389"/>
      <c r="H466" s="398"/>
    </row>
    <row r="467" spans="1:8" x14ac:dyDescent="0.3">
      <c r="A467" s="466"/>
      <c r="B467" s="389"/>
      <c r="C467" s="437"/>
      <c r="D467" s="389"/>
      <c r="E467" s="389"/>
      <c r="F467" s="389"/>
      <c r="G467" s="389"/>
      <c r="H467" s="398"/>
    </row>
    <row r="468" spans="1:8" x14ac:dyDescent="0.3">
      <c r="A468" s="466"/>
      <c r="B468" s="389"/>
      <c r="C468" s="437"/>
      <c r="D468" s="389"/>
      <c r="E468" s="389"/>
      <c r="F468" s="389"/>
      <c r="G468" s="389"/>
      <c r="H468" s="398"/>
    </row>
    <row r="469" spans="1:8" x14ac:dyDescent="0.3">
      <c r="A469" s="466"/>
      <c r="B469" s="389"/>
      <c r="C469" s="437"/>
      <c r="D469" s="389"/>
      <c r="E469" s="389"/>
      <c r="F469" s="389"/>
      <c r="G469" s="389"/>
      <c r="H469" s="398"/>
    </row>
    <row r="470" spans="1:8" x14ac:dyDescent="0.3">
      <c r="A470" s="466"/>
      <c r="B470" s="389"/>
      <c r="C470" s="437"/>
      <c r="D470" s="389"/>
      <c r="E470" s="389"/>
      <c r="F470" s="389"/>
      <c r="G470" s="389"/>
      <c r="H470" s="398"/>
    </row>
    <row r="471" spans="1:8" x14ac:dyDescent="0.3">
      <c r="A471" s="466"/>
      <c r="B471" s="389"/>
      <c r="C471" s="437"/>
      <c r="D471" s="389"/>
      <c r="E471" s="389"/>
      <c r="F471" s="389"/>
      <c r="G471" s="389"/>
      <c r="H471" s="398"/>
    </row>
    <row r="472" spans="1:8" x14ac:dyDescent="0.3">
      <c r="A472" s="466"/>
      <c r="B472" s="389"/>
      <c r="C472" s="437"/>
      <c r="D472" s="389"/>
      <c r="E472" s="389"/>
      <c r="F472" s="389"/>
      <c r="G472" s="389"/>
      <c r="H472" s="398"/>
    </row>
    <row r="473" spans="1:8" x14ac:dyDescent="0.3">
      <c r="A473" s="466"/>
      <c r="B473" s="389"/>
      <c r="C473" s="437"/>
      <c r="D473" s="389"/>
      <c r="E473" s="389"/>
      <c r="F473" s="389"/>
      <c r="G473" s="389"/>
      <c r="H473" s="398"/>
    </row>
    <row r="474" spans="1:8" x14ac:dyDescent="0.3">
      <c r="A474" s="466"/>
      <c r="B474" s="389"/>
      <c r="C474" s="437"/>
      <c r="D474" s="389"/>
      <c r="E474" s="389"/>
      <c r="F474" s="389"/>
      <c r="G474" s="389"/>
      <c r="H474" s="398"/>
    </row>
    <row r="475" spans="1:8" x14ac:dyDescent="0.3">
      <c r="A475" s="466"/>
      <c r="B475" s="389"/>
      <c r="C475" s="437"/>
      <c r="D475" s="389"/>
      <c r="E475" s="389"/>
      <c r="F475" s="389"/>
      <c r="G475" s="389"/>
      <c r="H475" s="398"/>
    </row>
    <row r="476" spans="1:8" x14ac:dyDescent="0.3">
      <c r="A476" s="466"/>
      <c r="B476" s="389"/>
      <c r="C476" s="437"/>
      <c r="D476" s="389"/>
      <c r="E476" s="389"/>
      <c r="F476" s="389"/>
      <c r="G476" s="389"/>
      <c r="H476" s="398"/>
    </row>
    <row r="477" spans="1:8" x14ac:dyDescent="0.3">
      <c r="A477" s="466"/>
      <c r="B477" s="389"/>
      <c r="C477" s="437"/>
      <c r="D477" s="389"/>
      <c r="E477" s="389"/>
      <c r="F477" s="389"/>
      <c r="G477" s="389"/>
      <c r="H477" s="398"/>
    </row>
    <row r="478" spans="1:8" x14ac:dyDescent="0.3">
      <c r="A478" s="466"/>
      <c r="B478" s="389"/>
      <c r="C478" s="437"/>
      <c r="D478" s="389"/>
      <c r="E478" s="389"/>
      <c r="F478" s="389"/>
      <c r="G478" s="389"/>
      <c r="H478" s="398"/>
    </row>
    <row r="479" spans="1:8" x14ac:dyDescent="0.3">
      <c r="A479" s="466"/>
      <c r="B479" s="389"/>
      <c r="C479" s="437"/>
      <c r="D479" s="389"/>
      <c r="E479" s="389"/>
      <c r="F479" s="389"/>
      <c r="G479" s="389"/>
      <c r="H479" s="398"/>
    </row>
    <row r="480" spans="1:8" x14ac:dyDescent="0.3">
      <c r="A480" s="466"/>
      <c r="B480" s="389"/>
      <c r="C480" s="437"/>
      <c r="D480" s="389"/>
      <c r="E480" s="389"/>
      <c r="F480" s="389"/>
      <c r="G480" s="389"/>
      <c r="H480" s="398"/>
    </row>
    <row r="481" spans="1:8" x14ac:dyDescent="0.3">
      <c r="A481" s="466"/>
      <c r="B481" s="389"/>
      <c r="C481" s="437"/>
      <c r="D481" s="389"/>
      <c r="E481" s="389"/>
      <c r="F481" s="389"/>
      <c r="G481" s="389"/>
      <c r="H481" s="398"/>
    </row>
    <row r="482" spans="1:8" x14ac:dyDescent="0.3">
      <c r="A482" s="466"/>
      <c r="B482" s="389"/>
      <c r="C482" s="437"/>
      <c r="D482" s="389"/>
      <c r="E482" s="389"/>
      <c r="F482" s="389"/>
      <c r="G482" s="389"/>
      <c r="H482" s="398"/>
    </row>
    <row r="483" spans="1:8" x14ac:dyDescent="0.3">
      <c r="A483" s="466"/>
      <c r="B483" s="389"/>
      <c r="C483" s="437"/>
      <c r="D483" s="389"/>
      <c r="E483" s="389"/>
      <c r="F483" s="389"/>
      <c r="G483" s="389"/>
      <c r="H483" s="398"/>
    </row>
    <row r="484" spans="1:8" x14ac:dyDescent="0.3">
      <c r="A484" s="466"/>
      <c r="B484" s="389"/>
      <c r="C484" s="437"/>
      <c r="D484" s="389"/>
      <c r="E484" s="389"/>
      <c r="F484" s="389"/>
      <c r="G484" s="389"/>
      <c r="H484" s="398"/>
    </row>
    <row r="485" spans="1:8" x14ac:dyDescent="0.3">
      <c r="A485" s="466"/>
      <c r="B485" s="389"/>
      <c r="C485" s="437"/>
      <c r="D485" s="389"/>
      <c r="E485" s="389"/>
      <c r="F485" s="389"/>
      <c r="G485" s="389"/>
      <c r="H485" s="398"/>
    </row>
    <row r="486" spans="1:8" x14ac:dyDescent="0.3">
      <c r="A486" s="466"/>
      <c r="B486" s="389"/>
      <c r="C486" s="437"/>
      <c r="D486" s="389"/>
      <c r="E486" s="389"/>
      <c r="F486" s="389"/>
      <c r="G486" s="389"/>
      <c r="H486" s="398"/>
    </row>
    <row r="487" spans="1:8" x14ac:dyDescent="0.3">
      <c r="A487" s="466"/>
      <c r="B487" s="389"/>
      <c r="C487" s="437"/>
      <c r="D487" s="389"/>
      <c r="E487" s="389"/>
      <c r="F487" s="389"/>
      <c r="G487" s="389"/>
      <c r="H487" s="398"/>
    </row>
    <row r="488" spans="1:8" x14ac:dyDescent="0.3">
      <c r="A488" s="466"/>
      <c r="B488" s="389"/>
      <c r="C488" s="437"/>
      <c r="D488" s="389"/>
      <c r="E488" s="389"/>
      <c r="F488" s="389"/>
      <c r="G488" s="389"/>
      <c r="H488" s="398"/>
    </row>
    <row r="489" spans="1:8" x14ac:dyDescent="0.3">
      <c r="A489" s="466"/>
      <c r="B489" s="389"/>
      <c r="C489" s="437"/>
      <c r="D489" s="389"/>
      <c r="E489" s="389"/>
      <c r="F489" s="389"/>
      <c r="G489" s="389"/>
      <c r="H489" s="398"/>
    </row>
    <row r="490" spans="1:8" x14ac:dyDescent="0.3">
      <c r="A490" s="466"/>
      <c r="B490" s="389"/>
      <c r="C490" s="437"/>
      <c r="D490" s="389"/>
      <c r="E490" s="389"/>
      <c r="F490" s="389"/>
      <c r="G490" s="389"/>
      <c r="H490" s="398"/>
    </row>
    <row r="491" spans="1:8" x14ac:dyDescent="0.3">
      <c r="A491" s="466"/>
      <c r="B491" s="389"/>
      <c r="C491" s="437"/>
      <c r="D491" s="389"/>
      <c r="E491" s="389"/>
      <c r="F491" s="389"/>
      <c r="G491" s="389"/>
      <c r="H491" s="398"/>
    </row>
    <row r="492" spans="1:8" x14ac:dyDescent="0.3">
      <c r="A492" s="466"/>
      <c r="B492" s="389"/>
      <c r="C492" s="437"/>
      <c r="D492" s="389"/>
      <c r="E492" s="389"/>
      <c r="F492" s="389"/>
      <c r="G492" s="389"/>
      <c r="H492" s="398"/>
    </row>
    <row r="493" spans="1:8" x14ac:dyDescent="0.3">
      <c r="A493" s="466"/>
      <c r="B493" s="389"/>
      <c r="C493" s="437"/>
      <c r="D493" s="389"/>
      <c r="E493" s="389"/>
      <c r="F493" s="389"/>
      <c r="G493" s="389"/>
      <c r="H493" s="398"/>
    </row>
    <row r="494" spans="1:8" x14ac:dyDescent="0.3">
      <c r="A494" s="466"/>
      <c r="B494" s="389"/>
      <c r="C494" s="437"/>
      <c r="D494" s="389"/>
      <c r="E494" s="389"/>
      <c r="F494" s="389"/>
      <c r="G494" s="389"/>
      <c r="H494" s="398"/>
    </row>
    <row r="495" spans="1:8" x14ac:dyDescent="0.3">
      <c r="A495" s="466"/>
      <c r="B495" s="389"/>
      <c r="C495" s="437"/>
      <c r="D495" s="389"/>
      <c r="E495" s="389"/>
      <c r="F495" s="389"/>
      <c r="G495" s="389"/>
      <c r="H495" s="398"/>
    </row>
    <row r="496" spans="1:8" x14ac:dyDescent="0.3">
      <c r="A496" s="466"/>
      <c r="B496" s="389"/>
      <c r="C496" s="437"/>
      <c r="D496" s="389"/>
      <c r="E496" s="389"/>
      <c r="F496" s="389"/>
      <c r="G496" s="389"/>
      <c r="H496" s="398"/>
    </row>
    <row r="497" spans="1:8" x14ac:dyDescent="0.3">
      <c r="A497" s="466"/>
      <c r="B497" s="389"/>
      <c r="C497" s="437"/>
      <c r="D497" s="389"/>
      <c r="E497" s="389"/>
      <c r="F497" s="389"/>
      <c r="G497" s="389"/>
      <c r="H497" s="398"/>
    </row>
    <row r="498" spans="1:8" x14ac:dyDescent="0.3">
      <c r="A498" s="466"/>
      <c r="B498" s="389"/>
      <c r="C498" s="437"/>
      <c r="D498" s="389"/>
      <c r="E498" s="389"/>
      <c r="F498" s="389"/>
      <c r="G498" s="389"/>
      <c r="H498" s="398"/>
    </row>
    <row r="499" spans="1:8" x14ac:dyDescent="0.3">
      <c r="A499" s="466"/>
      <c r="B499" s="389"/>
      <c r="C499" s="437"/>
      <c r="D499" s="389"/>
      <c r="E499" s="389"/>
      <c r="F499" s="389"/>
      <c r="G499" s="389"/>
      <c r="H499" s="398"/>
    </row>
    <row r="500" spans="1:8" x14ac:dyDescent="0.3">
      <c r="A500" s="466"/>
      <c r="B500" s="389"/>
      <c r="C500" s="437"/>
      <c r="D500" s="389"/>
      <c r="E500" s="389"/>
      <c r="F500" s="389"/>
      <c r="G500" s="389"/>
      <c r="H500" s="398"/>
    </row>
    <row r="501" spans="1:8" x14ac:dyDescent="0.3">
      <c r="A501" s="466"/>
      <c r="B501" s="389"/>
      <c r="C501" s="437"/>
      <c r="D501" s="389"/>
      <c r="E501" s="389"/>
      <c r="F501" s="389"/>
      <c r="G501" s="389"/>
      <c r="H501" s="398"/>
    </row>
    <row r="502" spans="1:8" x14ac:dyDescent="0.3">
      <c r="A502" s="466"/>
      <c r="B502" s="389"/>
      <c r="C502" s="437"/>
      <c r="D502" s="389"/>
      <c r="E502" s="389"/>
      <c r="F502" s="389"/>
      <c r="G502" s="389"/>
      <c r="H502" s="398"/>
    </row>
    <row r="503" spans="1:8" x14ac:dyDescent="0.3">
      <c r="A503" s="466"/>
      <c r="B503" s="389"/>
      <c r="C503" s="437"/>
      <c r="D503" s="389"/>
      <c r="E503" s="389"/>
      <c r="F503" s="389"/>
      <c r="G503" s="389"/>
      <c r="H503" s="398"/>
    </row>
    <row r="504" spans="1:8" x14ac:dyDescent="0.3">
      <c r="A504" s="466"/>
      <c r="B504" s="389"/>
      <c r="C504" s="437"/>
      <c r="D504" s="389"/>
      <c r="E504" s="389"/>
      <c r="F504" s="389"/>
      <c r="G504" s="389"/>
      <c r="H504" s="398"/>
    </row>
    <row r="505" spans="1:8" x14ac:dyDescent="0.3">
      <c r="A505" s="466"/>
      <c r="B505" s="389"/>
      <c r="C505" s="437"/>
      <c r="D505" s="389"/>
      <c r="E505" s="389"/>
      <c r="F505" s="389"/>
      <c r="G505" s="389"/>
      <c r="H505" s="398"/>
    </row>
    <row r="506" spans="1:8" x14ac:dyDescent="0.3">
      <c r="A506" s="466"/>
      <c r="B506" s="389"/>
      <c r="C506" s="437"/>
      <c r="D506" s="389"/>
      <c r="E506" s="389"/>
      <c r="F506" s="389"/>
      <c r="G506" s="389"/>
      <c r="H506" s="398"/>
    </row>
    <row r="507" spans="1:8" x14ac:dyDescent="0.3">
      <c r="A507" s="466"/>
      <c r="B507" s="389"/>
      <c r="C507" s="437"/>
      <c r="D507" s="389"/>
      <c r="E507" s="389"/>
      <c r="F507" s="389"/>
      <c r="G507" s="389"/>
      <c r="H507" s="398"/>
    </row>
    <row r="508" spans="1:8" x14ac:dyDescent="0.3">
      <c r="A508" s="466"/>
      <c r="B508" s="389"/>
      <c r="C508" s="437"/>
      <c r="D508" s="389"/>
      <c r="E508" s="389"/>
      <c r="F508" s="389"/>
      <c r="G508" s="389"/>
      <c r="H508" s="398"/>
    </row>
    <row r="509" spans="1:8" x14ac:dyDescent="0.3">
      <c r="A509" s="466"/>
      <c r="B509" s="389"/>
      <c r="C509" s="437"/>
      <c r="D509" s="389"/>
      <c r="E509" s="389"/>
      <c r="F509" s="389"/>
      <c r="G509" s="389"/>
      <c r="H509" s="398"/>
    </row>
    <row r="510" spans="1:8" x14ac:dyDescent="0.3">
      <c r="A510" s="466"/>
      <c r="B510" s="389"/>
      <c r="C510" s="437"/>
      <c r="D510" s="389"/>
      <c r="E510" s="389"/>
      <c r="F510" s="389"/>
      <c r="G510" s="389"/>
      <c r="H510" s="398"/>
    </row>
    <row r="511" spans="1:8" x14ac:dyDescent="0.3">
      <c r="A511" s="466"/>
      <c r="B511" s="389"/>
      <c r="C511" s="437"/>
      <c r="D511" s="389"/>
      <c r="E511" s="389"/>
      <c r="F511" s="389"/>
      <c r="G511" s="389"/>
      <c r="H511" s="398"/>
    </row>
    <row r="512" spans="1:8" x14ac:dyDescent="0.3">
      <c r="A512" s="466"/>
      <c r="B512" s="389"/>
      <c r="C512" s="437"/>
      <c r="D512" s="389"/>
      <c r="E512" s="389"/>
      <c r="F512" s="389"/>
      <c r="G512" s="389"/>
      <c r="H512" s="398"/>
    </row>
    <row r="513" spans="1:8" x14ac:dyDescent="0.3">
      <c r="A513" s="466"/>
      <c r="B513" s="389"/>
      <c r="C513" s="437"/>
      <c r="D513" s="389"/>
      <c r="E513" s="389"/>
      <c r="F513" s="389"/>
      <c r="G513" s="389"/>
      <c r="H513" s="398"/>
    </row>
    <row r="514" spans="1:8" x14ac:dyDescent="0.3">
      <c r="A514" s="466"/>
      <c r="B514" s="389"/>
      <c r="C514" s="437"/>
      <c r="D514" s="389"/>
      <c r="E514" s="389"/>
      <c r="F514" s="389"/>
      <c r="G514" s="389"/>
      <c r="H514" s="398"/>
    </row>
    <row r="515" spans="1:8" x14ac:dyDescent="0.3">
      <c r="A515" s="466"/>
      <c r="B515" s="389"/>
      <c r="C515" s="437"/>
      <c r="D515" s="389"/>
      <c r="E515" s="389"/>
      <c r="F515" s="389"/>
      <c r="G515" s="389"/>
      <c r="H515" s="398"/>
    </row>
    <row r="516" spans="1:8" x14ac:dyDescent="0.3">
      <c r="A516" s="466"/>
      <c r="B516" s="389"/>
      <c r="C516" s="437"/>
      <c r="D516" s="389"/>
      <c r="E516" s="389"/>
      <c r="F516" s="389"/>
      <c r="G516" s="389"/>
      <c r="H516" s="398"/>
    </row>
    <row r="517" spans="1:8" x14ac:dyDescent="0.3">
      <c r="A517" s="466"/>
      <c r="B517" s="389"/>
      <c r="C517" s="437"/>
      <c r="D517" s="389"/>
      <c r="E517" s="389"/>
      <c r="F517" s="389"/>
      <c r="G517" s="389"/>
      <c r="H517" s="398"/>
    </row>
    <row r="518" spans="1:8" x14ac:dyDescent="0.3">
      <c r="A518" s="466"/>
      <c r="B518" s="389"/>
      <c r="C518" s="437"/>
      <c r="D518" s="389"/>
      <c r="E518" s="389"/>
      <c r="F518" s="389"/>
      <c r="G518" s="389"/>
      <c r="H518" s="398"/>
    </row>
    <row r="519" spans="1:8" x14ac:dyDescent="0.3">
      <c r="A519" s="466"/>
      <c r="B519" s="389"/>
      <c r="C519" s="437"/>
      <c r="D519" s="389"/>
      <c r="E519" s="389"/>
      <c r="F519" s="389"/>
      <c r="G519" s="389"/>
      <c r="H519" s="398"/>
    </row>
    <row r="520" spans="1:8" x14ac:dyDescent="0.3">
      <c r="A520" s="466"/>
      <c r="B520" s="389"/>
      <c r="C520" s="437"/>
      <c r="D520" s="389"/>
      <c r="E520" s="389"/>
      <c r="F520" s="389"/>
      <c r="G520" s="389"/>
      <c r="H520" s="398"/>
    </row>
    <row r="521" spans="1:8" x14ac:dyDescent="0.3">
      <c r="A521" s="466"/>
      <c r="B521" s="389"/>
      <c r="C521" s="437"/>
      <c r="D521" s="389"/>
      <c r="E521" s="389"/>
      <c r="F521" s="389"/>
      <c r="G521" s="389"/>
      <c r="H521" s="398"/>
    </row>
    <row r="522" spans="1:8" x14ac:dyDescent="0.3">
      <c r="A522" s="466"/>
      <c r="B522" s="389"/>
      <c r="C522" s="437"/>
      <c r="D522" s="389"/>
      <c r="E522" s="389"/>
      <c r="F522" s="389"/>
      <c r="G522" s="389"/>
      <c r="H522" s="398"/>
    </row>
    <row r="523" spans="1:8" x14ac:dyDescent="0.3">
      <c r="A523" s="466"/>
      <c r="B523" s="389"/>
      <c r="C523" s="437"/>
      <c r="D523" s="389"/>
      <c r="E523" s="389"/>
      <c r="F523" s="389"/>
      <c r="G523" s="389"/>
      <c r="H523" s="398"/>
    </row>
    <row r="524" spans="1:8" x14ac:dyDescent="0.3">
      <c r="A524" s="466"/>
      <c r="B524" s="389"/>
      <c r="C524" s="437"/>
      <c r="D524" s="389"/>
      <c r="E524" s="389"/>
      <c r="F524" s="389"/>
      <c r="G524" s="389"/>
      <c r="H524" s="398"/>
    </row>
    <row r="525" spans="1:8" x14ac:dyDescent="0.3">
      <c r="A525" s="466"/>
      <c r="B525" s="389"/>
      <c r="C525" s="437"/>
      <c r="D525" s="389"/>
      <c r="E525" s="389"/>
      <c r="F525" s="389"/>
      <c r="G525" s="389"/>
      <c r="H525" s="398"/>
    </row>
    <row r="526" spans="1:8" x14ac:dyDescent="0.3">
      <c r="A526" s="466"/>
      <c r="B526" s="389"/>
      <c r="C526" s="437"/>
      <c r="D526" s="389"/>
      <c r="E526" s="389"/>
      <c r="F526" s="389"/>
      <c r="G526" s="389"/>
      <c r="H526" s="398"/>
    </row>
    <row r="527" spans="1:8" x14ac:dyDescent="0.3">
      <c r="A527" s="466"/>
      <c r="B527" s="389"/>
      <c r="C527" s="437"/>
      <c r="D527" s="389"/>
      <c r="E527" s="389"/>
      <c r="F527" s="389"/>
      <c r="G527" s="389"/>
      <c r="H527" s="398"/>
    </row>
    <row r="528" spans="1:8" x14ac:dyDescent="0.3">
      <c r="A528" s="466"/>
      <c r="B528" s="389"/>
      <c r="C528" s="437"/>
      <c r="D528" s="389"/>
      <c r="E528" s="389"/>
      <c r="F528" s="389"/>
      <c r="G528" s="389"/>
      <c r="H528" s="398"/>
    </row>
    <row r="529" spans="1:8" x14ac:dyDescent="0.3">
      <c r="A529" s="466"/>
      <c r="B529" s="389"/>
      <c r="C529" s="437"/>
      <c r="D529" s="389"/>
      <c r="E529" s="389"/>
      <c r="F529" s="389"/>
      <c r="G529" s="389"/>
      <c r="H529" s="398"/>
    </row>
    <row r="530" spans="1:8" x14ac:dyDescent="0.3">
      <c r="A530" s="466"/>
      <c r="B530" s="389"/>
      <c r="C530" s="437"/>
      <c r="D530" s="389"/>
      <c r="E530" s="389"/>
      <c r="F530" s="389"/>
      <c r="G530" s="389"/>
      <c r="H530" s="398"/>
    </row>
    <row r="531" spans="1:8" x14ac:dyDescent="0.3">
      <c r="A531" s="466"/>
      <c r="B531" s="389"/>
      <c r="C531" s="437"/>
      <c r="D531" s="389"/>
      <c r="E531" s="389"/>
      <c r="F531" s="389"/>
      <c r="G531" s="389"/>
      <c r="H531" s="398"/>
    </row>
    <row r="532" spans="1:8" x14ac:dyDescent="0.3">
      <c r="A532" s="466"/>
      <c r="B532" s="389"/>
      <c r="C532" s="437"/>
      <c r="D532" s="389"/>
      <c r="E532" s="389"/>
      <c r="F532" s="389"/>
      <c r="G532" s="389"/>
      <c r="H532" s="398"/>
    </row>
    <row r="533" spans="1:8" x14ac:dyDescent="0.3">
      <c r="A533" s="466"/>
      <c r="B533" s="389"/>
      <c r="C533" s="437"/>
      <c r="D533" s="389"/>
      <c r="E533" s="389"/>
      <c r="F533" s="389"/>
      <c r="G533" s="389"/>
      <c r="H533" s="398"/>
    </row>
    <row r="534" spans="1:8" x14ac:dyDescent="0.3">
      <c r="A534" s="466"/>
      <c r="B534" s="389"/>
      <c r="C534" s="437"/>
      <c r="D534" s="389"/>
      <c r="E534" s="389"/>
      <c r="F534" s="389"/>
      <c r="G534" s="389"/>
      <c r="H534" s="398"/>
    </row>
    <row r="535" spans="1:8" x14ac:dyDescent="0.3">
      <c r="A535" s="466"/>
      <c r="B535" s="389"/>
      <c r="C535" s="437"/>
      <c r="D535" s="389"/>
      <c r="E535" s="389"/>
      <c r="F535" s="389"/>
      <c r="G535" s="389"/>
      <c r="H535" s="398"/>
    </row>
    <row r="536" spans="1:8" x14ac:dyDescent="0.3">
      <c r="A536" s="466"/>
      <c r="B536" s="389"/>
      <c r="C536" s="437"/>
      <c r="D536" s="389"/>
      <c r="E536" s="389"/>
      <c r="F536" s="389"/>
      <c r="G536" s="389"/>
      <c r="H536" s="398"/>
    </row>
    <row r="537" spans="1:8" x14ac:dyDescent="0.3">
      <c r="A537" s="466"/>
      <c r="B537" s="389"/>
      <c r="C537" s="437"/>
      <c r="D537" s="389"/>
      <c r="E537" s="389"/>
      <c r="F537" s="389"/>
      <c r="G537" s="389"/>
      <c r="H537" s="398"/>
    </row>
    <row r="538" spans="1:8" x14ac:dyDescent="0.3">
      <c r="A538" s="466"/>
      <c r="B538" s="389"/>
      <c r="C538" s="437"/>
      <c r="D538" s="389"/>
      <c r="E538" s="389"/>
      <c r="F538" s="389"/>
      <c r="G538" s="389"/>
      <c r="H538" s="398"/>
    </row>
    <row r="539" spans="1:8" x14ac:dyDescent="0.3">
      <c r="A539" s="466"/>
      <c r="B539" s="389"/>
      <c r="C539" s="437"/>
      <c r="D539" s="389"/>
      <c r="E539" s="389"/>
      <c r="F539" s="389"/>
      <c r="G539" s="389"/>
      <c r="H539" s="398"/>
    </row>
    <row r="540" spans="1:8" x14ac:dyDescent="0.3">
      <c r="A540" s="466"/>
      <c r="B540" s="389"/>
      <c r="C540" s="437"/>
      <c r="D540" s="389"/>
      <c r="E540" s="389"/>
      <c r="F540" s="389"/>
      <c r="G540" s="389"/>
      <c r="H540" s="398"/>
    </row>
    <row r="541" spans="1:8" x14ac:dyDescent="0.3">
      <c r="A541" s="466"/>
      <c r="B541" s="389"/>
      <c r="C541" s="437"/>
      <c r="D541" s="389"/>
      <c r="E541" s="389"/>
      <c r="F541" s="389"/>
      <c r="G541" s="389"/>
      <c r="H541" s="398"/>
    </row>
    <row r="542" spans="1:8" x14ac:dyDescent="0.3">
      <c r="A542" s="466"/>
      <c r="B542" s="389"/>
      <c r="C542" s="437"/>
      <c r="D542" s="389"/>
      <c r="E542" s="389"/>
      <c r="F542" s="389"/>
      <c r="G542" s="389"/>
      <c r="H542" s="398"/>
    </row>
    <row r="543" spans="1:8" x14ac:dyDescent="0.3">
      <c r="A543" s="466"/>
      <c r="B543" s="389"/>
      <c r="C543" s="437"/>
      <c r="D543" s="389"/>
      <c r="E543" s="389"/>
      <c r="F543" s="389"/>
      <c r="G543" s="389"/>
      <c r="H543" s="398"/>
    </row>
    <row r="544" spans="1:8" x14ac:dyDescent="0.3">
      <c r="A544" s="466"/>
      <c r="B544" s="389"/>
      <c r="C544" s="437"/>
      <c r="D544" s="389"/>
      <c r="E544" s="389"/>
      <c r="F544" s="389"/>
      <c r="G544" s="389"/>
      <c r="H544" s="398"/>
    </row>
    <row r="545" spans="1:8" x14ac:dyDescent="0.3">
      <c r="A545" s="466"/>
      <c r="B545" s="389"/>
      <c r="C545" s="437"/>
      <c r="D545" s="389"/>
      <c r="E545" s="389"/>
      <c r="F545" s="389"/>
      <c r="G545" s="389"/>
      <c r="H545" s="398"/>
    </row>
    <row r="546" spans="1:8" x14ac:dyDescent="0.3">
      <c r="A546" s="466"/>
      <c r="B546" s="389"/>
      <c r="C546" s="437"/>
      <c r="D546" s="389"/>
      <c r="E546" s="389"/>
      <c r="F546" s="389"/>
      <c r="G546" s="389"/>
      <c r="H546" s="398"/>
    </row>
    <row r="547" spans="1:8" x14ac:dyDescent="0.3">
      <c r="A547" s="466"/>
      <c r="B547" s="389"/>
      <c r="C547" s="437"/>
      <c r="D547" s="389"/>
      <c r="E547" s="389"/>
      <c r="F547" s="389"/>
      <c r="G547" s="389"/>
      <c r="H547" s="398"/>
    </row>
    <row r="548" spans="1:8" x14ac:dyDescent="0.3">
      <c r="A548" s="466"/>
      <c r="B548" s="389"/>
      <c r="C548" s="437"/>
      <c r="D548" s="389"/>
      <c r="E548" s="389"/>
      <c r="F548" s="389"/>
      <c r="G548" s="389"/>
      <c r="H548" s="398"/>
    </row>
    <row r="549" spans="1:8" x14ac:dyDescent="0.3">
      <c r="A549" s="466"/>
      <c r="B549" s="389"/>
      <c r="C549" s="437"/>
      <c r="D549" s="389"/>
      <c r="E549" s="389"/>
      <c r="F549" s="389"/>
      <c r="G549" s="389"/>
      <c r="H549" s="398"/>
    </row>
    <row r="550" spans="1:8" x14ac:dyDescent="0.3">
      <c r="A550" s="466"/>
      <c r="B550" s="389"/>
      <c r="C550" s="437"/>
      <c r="D550" s="389"/>
      <c r="E550" s="389"/>
      <c r="F550" s="389"/>
      <c r="G550" s="389"/>
      <c r="H550" s="398"/>
    </row>
    <row r="551" spans="1:8" x14ac:dyDescent="0.3">
      <c r="A551" s="466"/>
      <c r="B551" s="389"/>
      <c r="C551" s="437"/>
      <c r="D551" s="389"/>
      <c r="E551" s="389"/>
      <c r="F551" s="389"/>
      <c r="G551" s="389"/>
      <c r="H551" s="398"/>
    </row>
    <row r="552" spans="1:8" x14ac:dyDescent="0.3">
      <c r="A552" s="466"/>
      <c r="B552" s="389"/>
      <c r="C552" s="437"/>
      <c r="D552" s="389"/>
      <c r="E552" s="389"/>
      <c r="F552" s="389"/>
      <c r="G552" s="389"/>
      <c r="H552" s="398"/>
    </row>
    <row r="553" spans="1:8" x14ac:dyDescent="0.3">
      <c r="A553" s="466"/>
      <c r="B553" s="389"/>
      <c r="C553" s="437"/>
      <c r="D553" s="389"/>
      <c r="E553" s="389"/>
      <c r="F553" s="389"/>
      <c r="G553" s="389"/>
      <c r="H553" s="398"/>
    </row>
    <row r="554" spans="1:8" x14ac:dyDescent="0.3">
      <c r="A554" s="466"/>
      <c r="B554" s="389"/>
      <c r="C554" s="437"/>
      <c r="D554" s="389"/>
      <c r="E554" s="389"/>
      <c r="F554" s="389"/>
      <c r="G554" s="389"/>
      <c r="H554" s="398"/>
    </row>
    <row r="555" spans="1:8" x14ac:dyDescent="0.3">
      <c r="A555" s="466"/>
      <c r="B555" s="389"/>
      <c r="C555" s="437"/>
      <c r="D555" s="389"/>
      <c r="E555" s="389"/>
      <c r="F555" s="389"/>
      <c r="G555" s="389"/>
      <c r="H555" s="398"/>
    </row>
    <row r="556" spans="1:8" x14ac:dyDescent="0.3">
      <c r="A556" s="466"/>
      <c r="B556" s="389"/>
      <c r="C556" s="437"/>
      <c r="D556" s="389"/>
      <c r="E556" s="389"/>
      <c r="F556" s="389"/>
      <c r="G556" s="389"/>
      <c r="H556" s="398"/>
    </row>
    <row r="557" spans="1:8" x14ac:dyDescent="0.3">
      <c r="A557" s="466"/>
      <c r="B557" s="389"/>
      <c r="C557" s="437"/>
      <c r="D557" s="389"/>
      <c r="E557" s="389"/>
      <c r="F557" s="389"/>
      <c r="G557" s="389"/>
      <c r="H557" s="398"/>
    </row>
    <row r="558" spans="1:8" x14ac:dyDescent="0.3">
      <c r="A558" s="466"/>
      <c r="B558" s="389"/>
      <c r="C558" s="437"/>
      <c r="D558" s="389"/>
      <c r="E558" s="389"/>
      <c r="F558" s="389"/>
      <c r="G558" s="389"/>
      <c r="H558" s="398"/>
    </row>
    <row r="559" spans="1:8" x14ac:dyDescent="0.3">
      <c r="A559" s="466"/>
      <c r="B559" s="389"/>
      <c r="C559" s="437"/>
      <c r="D559" s="389"/>
      <c r="E559" s="389"/>
      <c r="F559" s="389"/>
      <c r="G559" s="389"/>
      <c r="H559" s="398"/>
    </row>
    <row r="560" spans="1:8" x14ac:dyDescent="0.3">
      <c r="A560" s="466"/>
      <c r="B560" s="389"/>
      <c r="C560" s="437"/>
      <c r="D560" s="389"/>
      <c r="E560" s="389"/>
      <c r="F560" s="389"/>
      <c r="G560" s="389"/>
      <c r="H560" s="398"/>
    </row>
    <row r="561" spans="1:8" x14ac:dyDescent="0.3">
      <c r="A561" s="466"/>
      <c r="B561" s="389"/>
      <c r="C561" s="437"/>
      <c r="D561" s="389"/>
      <c r="E561" s="389"/>
      <c r="F561" s="389"/>
      <c r="G561" s="389"/>
      <c r="H561" s="398"/>
    </row>
    <row r="562" spans="1:8" x14ac:dyDescent="0.3">
      <c r="A562" s="466"/>
      <c r="B562" s="389"/>
      <c r="C562" s="437"/>
      <c r="D562" s="389"/>
      <c r="E562" s="389"/>
      <c r="F562" s="389"/>
      <c r="G562" s="389"/>
      <c r="H562" s="398"/>
    </row>
    <row r="563" spans="1:8" x14ac:dyDescent="0.3">
      <c r="A563" s="466"/>
      <c r="B563" s="389"/>
      <c r="C563" s="437"/>
      <c r="D563" s="389"/>
      <c r="E563" s="389"/>
      <c r="F563" s="389"/>
      <c r="G563" s="389"/>
      <c r="H563" s="398"/>
    </row>
    <row r="564" spans="1:8" x14ac:dyDescent="0.3">
      <c r="A564" s="466"/>
      <c r="B564" s="389"/>
      <c r="C564" s="437"/>
      <c r="D564" s="389"/>
      <c r="E564" s="389"/>
      <c r="F564" s="389"/>
      <c r="G564" s="389"/>
      <c r="H564" s="398"/>
    </row>
    <row r="565" spans="1:8" x14ac:dyDescent="0.3">
      <c r="A565" s="466"/>
      <c r="B565" s="389"/>
      <c r="C565" s="437"/>
      <c r="D565" s="389"/>
      <c r="E565" s="389"/>
      <c r="F565" s="389"/>
      <c r="G565" s="389"/>
      <c r="H565" s="398"/>
    </row>
    <row r="566" spans="1:8" x14ac:dyDescent="0.3">
      <c r="A566" s="466"/>
      <c r="B566" s="389"/>
      <c r="C566" s="437"/>
      <c r="D566" s="389"/>
      <c r="E566" s="389"/>
      <c r="F566" s="389"/>
      <c r="G566" s="389"/>
      <c r="H566" s="398"/>
    </row>
    <row r="567" spans="1:8" x14ac:dyDescent="0.3">
      <c r="A567" s="466"/>
      <c r="B567" s="389"/>
      <c r="C567" s="437"/>
      <c r="D567" s="389"/>
      <c r="E567" s="389"/>
      <c r="F567" s="389"/>
      <c r="G567" s="389"/>
      <c r="H567" s="398"/>
    </row>
    <row r="568" spans="1:8" x14ac:dyDescent="0.3">
      <c r="A568" s="466"/>
      <c r="B568" s="389"/>
      <c r="C568" s="437"/>
      <c r="D568" s="389"/>
      <c r="E568" s="389"/>
      <c r="F568" s="389"/>
      <c r="G568" s="389"/>
      <c r="H568" s="398"/>
    </row>
    <row r="569" spans="1:8" x14ac:dyDescent="0.3">
      <c r="A569" s="466"/>
      <c r="B569" s="389"/>
      <c r="C569" s="437"/>
      <c r="D569" s="389"/>
      <c r="E569" s="389"/>
      <c r="F569" s="389"/>
      <c r="G569" s="389"/>
      <c r="H569" s="398"/>
    </row>
    <row r="570" spans="1:8" x14ac:dyDescent="0.3">
      <c r="A570" s="466"/>
      <c r="B570" s="389"/>
      <c r="C570" s="437"/>
      <c r="D570" s="389"/>
      <c r="E570" s="389"/>
      <c r="F570" s="389"/>
      <c r="G570" s="389"/>
      <c r="H570" s="398"/>
    </row>
    <row r="571" spans="1:8" x14ac:dyDescent="0.3">
      <c r="A571" s="466"/>
      <c r="B571" s="389"/>
      <c r="C571" s="437"/>
      <c r="D571" s="389"/>
      <c r="E571" s="389"/>
      <c r="F571" s="389"/>
      <c r="G571" s="389"/>
      <c r="H571" s="398"/>
    </row>
    <row r="572" spans="1:8" x14ac:dyDescent="0.3">
      <c r="A572" s="466"/>
      <c r="B572" s="389"/>
      <c r="C572" s="437"/>
      <c r="D572" s="389"/>
      <c r="E572" s="389"/>
      <c r="F572" s="389"/>
      <c r="G572" s="389"/>
      <c r="H572" s="398"/>
    </row>
    <row r="573" spans="1:8" x14ac:dyDescent="0.3">
      <c r="A573" s="466"/>
      <c r="B573" s="389"/>
      <c r="C573" s="437"/>
      <c r="D573" s="389"/>
      <c r="E573" s="389"/>
      <c r="F573" s="389"/>
      <c r="G573" s="389"/>
      <c r="H573" s="398"/>
    </row>
    <row r="574" spans="1:8" x14ac:dyDescent="0.3">
      <c r="A574" s="466"/>
      <c r="B574" s="389"/>
      <c r="C574" s="437"/>
      <c r="D574" s="389"/>
      <c r="E574" s="389"/>
      <c r="F574" s="389"/>
      <c r="G574" s="389"/>
      <c r="H574" s="398"/>
    </row>
    <row r="575" spans="1:8" x14ac:dyDescent="0.3">
      <c r="A575" s="466"/>
      <c r="B575" s="389"/>
      <c r="C575" s="437"/>
      <c r="D575" s="389"/>
      <c r="E575" s="389"/>
      <c r="F575" s="389"/>
      <c r="G575" s="389"/>
      <c r="H575" s="398"/>
    </row>
    <row r="576" spans="1:8" x14ac:dyDescent="0.3">
      <c r="A576" s="466"/>
      <c r="B576" s="389"/>
      <c r="C576" s="437"/>
      <c r="D576" s="389"/>
      <c r="E576" s="389"/>
      <c r="F576" s="389"/>
      <c r="G576" s="389"/>
      <c r="H576" s="398"/>
    </row>
    <row r="577" spans="1:8" x14ac:dyDescent="0.3">
      <c r="A577" s="466"/>
      <c r="B577" s="389"/>
      <c r="C577" s="437"/>
      <c r="D577" s="389"/>
      <c r="E577" s="389"/>
      <c r="F577" s="389"/>
      <c r="G577" s="389"/>
      <c r="H577" s="398"/>
    </row>
    <row r="578" spans="1:8" x14ac:dyDescent="0.3">
      <c r="A578" s="466"/>
      <c r="B578" s="389"/>
      <c r="C578" s="437"/>
      <c r="D578" s="389"/>
      <c r="E578" s="389"/>
      <c r="F578" s="389"/>
      <c r="G578" s="389"/>
      <c r="H578" s="398"/>
    </row>
    <row r="579" spans="1:8" x14ac:dyDescent="0.3">
      <c r="A579" s="466"/>
      <c r="B579" s="389"/>
      <c r="C579" s="437"/>
      <c r="D579" s="389"/>
      <c r="E579" s="389"/>
      <c r="F579" s="389"/>
      <c r="G579" s="389"/>
      <c r="H579" s="398"/>
    </row>
    <row r="580" spans="1:8" x14ac:dyDescent="0.3">
      <c r="A580" s="466"/>
      <c r="B580" s="389"/>
      <c r="C580" s="437"/>
      <c r="D580" s="389"/>
      <c r="E580" s="389"/>
      <c r="F580" s="389"/>
      <c r="G580" s="389"/>
      <c r="H580" s="398"/>
    </row>
    <row r="581" spans="1:8" x14ac:dyDescent="0.3">
      <c r="A581" s="466"/>
      <c r="B581" s="389"/>
      <c r="C581" s="437"/>
      <c r="D581" s="389"/>
      <c r="E581" s="389"/>
      <c r="F581" s="389"/>
      <c r="G581" s="389"/>
      <c r="H581" s="398"/>
    </row>
    <row r="582" spans="1:8" x14ac:dyDescent="0.3">
      <c r="A582" s="466"/>
      <c r="B582" s="389"/>
      <c r="C582" s="437"/>
      <c r="D582" s="389"/>
      <c r="E582" s="389"/>
      <c r="F582" s="389"/>
      <c r="G582" s="389"/>
      <c r="H582" s="398"/>
    </row>
    <row r="583" spans="1:8" x14ac:dyDescent="0.3">
      <c r="A583" s="466"/>
      <c r="B583" s="389"/>
      <c r="C583" s="437"/>
      <c r="D583" s="389"/>
      <c r="E583" s="389"/>
      <c r="F583" s="389"/>
      <c r="G583" s="389"/>
      <c r="H583" s="398"/>
    </row>
    <row r="584" spans="1:8" x14ac:dyDescent="0.3">
      <c r="A584" s="466"/>
      <c r="B584" s="389"/>
      <c r="C584" s="437"/>
      <c r="D584" s="389"/>
      <c r="E584" s="389"/>
      <c r="F584" s="389"/>
      <c r="G584" s="389"/>
      <c r="H584" s="398"/>
    </row>
    <row r="585" spans="1:8" x14ac:dyDescent="0.3">
      <c r="A585" s="466"/>
      <c r="B585" s="389"/>
      <c r="C585" s="437"/>
      <c r="D585" s="389"/>
      <c r="E585" s="389"/>
      <c r="F585" s="389"/>
      <c r="G585" s="389"/>
      <c r="H585" s="398"/>
    </row>
    <row r="586" spans="1:8" x14ac:dyDescent="0.3">
      <c r="A586" s="466"/>
      <c r="B586" s="389"/>
      <c r="C586" s="437"/>
      <c r="D586" s="389"/>
      <c r="E586" s="389"/>
      <c r="F586" s="389"/>
      <c r="G586" s="389"/>
      <c r="H586" s="398"/>
    </row>
    <row r="587" spans="1:8" x14ac:dyDescent="0.3">
      <c r="A587" s="466"/>
      <c r="B587" s="389"/>
      <c r="C587" s="437"/>
      <c r="D587" s="389"/>
      <c r="E587" s="389"/>
      <c r="F587" s="389"/>
      <c r="G587" s="389"/>
      <c r="H587" s="398"/>
    </row>
    <row r="588" spans="1:8" x14ac:dyDescent="0.3">
      <c r="A588" s="466"/>
      <c r="B588" s="389"/>
      <c r="C588" s="437"/>
      <c r="D588" s="389"/>
      <c r="E588" s="389"/>
      <c r="F588" s="389"/>
      <c r="G588" s="389"/>
      <c r="H588" s="398"/>
    </row>
    <row r="589" spans="1:8" x14ac:dyDescent="0.3">
      <c r="A589" s="466"/>
      <c r="B589" s="389"/>
      <c r="C589" s="437"/>
      <c r="D589" s="389"/>
      <c r="E589" s="389"/>
      <c r="F589" s="389"/>
      <c r="G589" s="389"/>
      <c r="H589" s="398"/>
    </row>
    <row r="590" spans="1:8" x14ac:dyDescent="0.3">
      <c r="A590" s="466"/>
      <c r="B590" s="389"/>
      <c r="C590" s="437"/>
      <c r="D590" s="389"/>
      <c r="E590" s="389"/>
      <c r="F590" s="389"/>
      <c r="G590" s="389"/>
      <c r="H590" s="398"/>
    </row>
    <row r="591" spans="1:8" x14ac:dyDescent="0.3">
      <c r="A591" s="466"/>
      <c r="B591" s="389"/>
      <c r="C591" s="437"/>
      <c r="D591" s="389"/>
      <c r="E591" s="389"/>
      <c r="F591" s="389"/>
      <c r="G591" s="389"/>
      <c r="H591" s="398"/>
    </row>
    <row r="592" spans="1:8" x14ac:dyDescent="0.3">
      <c r="A592" s="466"/>
      <c r="B592" s="389"/>
      <c r="C592" s="437"/>
      <c r="D592" s="389"/>
      <c r="E592" s="389"/>
      <c r="F592" s="389"/>
      <c r="G592" s="389"/>
      <c r="H592" s="398"/>
    </row>
    <row r="593" spans="1:8" x14ac:dyDescent="0.3">
      <c r="A593" s="466"/>
      <c r="B593" s="389"/>
      <c r="C593" s="437"/>
      <c r="D593" s="389"/>
      <c r="E593" s="389"/>
      <c r="F593" s="389"/>
      <c r="G593" s="389"/>
      <c r="H593" s="398"/>
    </row>
    <row r="594" spans="1:8" x14ac:dyDescent="0.3">
      <c r="A594" s="466"/>
      <c r="B594" s="389"/>
      <c r="C594" s="437"/>
      <c r="D594" s="389"/>
      <c r="E594" s="389"/>
      <c r="F594" s="389"/>
      <c r="G594" s="389"/>
      <c r="H594" s="398"/>
    </row>
    <row r="595" spans="1:8" x14ac:dyDescent="0.3">
      <c r="A595" s="466"/>
      <c r="B595" s="389"/>
      <c r="C595" s="437"/>
      <c r="D595" s="389"/>
      <c r="E595" s="389"/>
      <c r="F595" s="389"/>
      <c r="G595" s="389"/>
      <c r="H595" s="398"/>
    </row>
    <row r="596" spans="1:8" x14ac:dyDescent="0.3">
      <c r="A596" s="466"/>
      <c r="B596" s="389"/>
      <c r="C596" s="437"/>
      <c r="D596" s="389"/>
      <c r="E596" s="389"/>
      <c r="F596" s="389"/>
      <c r="G596" s="389"/>
      <c r="H596" s="398"/>
    </row>
    <row r="597" spans="1:8" x14ac:dyDescent="0.3">
      <c r="A597" s="466"/>
      <c r="B597" s="389"/>
      <c r="C597" s="437"/>
      <c r="D597" s="389"/>
      <c r="E597" s="389"/>
      <c r="F597" s="389"/>
      <c r="G597" s="389"/>
      <c r="H597" s="398"/>
    </row>
    <row r="598" spans="1:8" x14ac:dyDescent="0.3">
      <c r="A598" s="466"/>
      <c r="B598" s="389"/>
      <c r="C598" s="437"/>
      <c r="D598" s="389"/>
      <c r="E598" s="389"/>
      <c r="F598" s="389"/>
      <c r="G598" s="389"/>
      <c r="H598" s="398"/>
    </row>
    <row r="599" spans="1:8" x14ac:dyDescent="0.3">
      <c r="A599" s="466"/>
      <c r="B599" s="389"/>
      <c r="C599" s="437"/>
      <c r="D599" s="389"/>
      <c r="E599" s="389"/>
      <c r="F599" s="389"/>
      <c r="G599" s="389"/>
      <c r="H599" s="398"/>
    </row>
    <row r="600" spans="1:8" x14ac:dyDescent="0.3">
      <c r="A600" s="466"/>
      <c r="B600" s="389"/>
      <c r="C600" s="437"/>
      <c r="D600" s="389"/>
      <c r="E600" s="389"/>
      <c r="F600" s="389"/>
      <c r="G600" s="389"/>
      <c r="H600" s="398"/>
    </row>
    <row r="601" spans="1:8" x14ac:dyDescent="0.3">
      <c r="A601" s="466"/>
      <c r="B601" s="389"/>
      <c r="C601" s="437"/>
      <c r="D601" s="389"/>
      <c r="E601" s="389"/>
      <c r="F601" s="389"/>
      <c r="G601" s="389"/>
      <c r="H601" s="398"/>
    </row>
    <row r="602" spans="1:8" x14ac:dyDescent="0.3">
      <c r="A602" s="466"/>
      <c r="B602" s="389"/>
      <c r="C602" s="437"/>
      <c r="D602" s="389"/>
      <c r="E602" s="389"/>
      <c r="F602" s="389"/>
      <c r="G602" s="389"/>
      <c r="H602" s="398"/>
    </row>
    <row r="603" spans="1:8" x14ac:dyDescent="0.3">
      <c r="A603" s="466"/>
      <c r="B603" s="389"/>
      <c r="C603" s="437"/>
      <c r="D603" s="389"/>
      <c r="E603" s="389"/>
      <c r="F603" s="389"/>
      <c r="G603" s="389"/>
      <c r="H603" s="398"/>
    </row>
    <row r="604" spans="1:8" x14ac:dyDescent="0.3">
      <c r="A604" s="466"/>
      <c r="B604" s="389"/>
      <c r="C604" s="437"/>
      <c r="D604" s="389"/>
      <c r="E604" s="389"/>
      <c r="F604" s="389"/>
      <c r="G604" s="389"/>
      <c r="H604" s="398"/>
    </row>
    <row r="605" spans="1:8" x14ac:dyDescent="0.3">
      <c r="A605" s="466"/>
      <c r="B605" s="389"/>
      <c r="C605" s="437"/>
      <c r="D605" s="389"/>
      <c r="E605" s="389"/>
      <c r="F605" s="389"/>
      <c r="G605" s="389"/>
      <c r="H605" s="398"/>
    </row>
    <row r="606" spans="1:8" x14ac:dyDescent="0.3">
      <c r="A606" s="466"/>
      <c r="B606" s="389"/>
      <c r="C606" s="437"/>
      <c r="D606" s="389"/>
      <c r="E606" s="389"/>
      <c r="F606" s="389"/>
      <c r="G606" s="389"/>
      <c r="H606" s="398"/>
    </row>
    <row r="607" spans="1:8" x14ac:dyDescent="0.3">
      <c r="A607" s="466"/>
      <c r="B607" s="389"/>
      <c r="C607" s="437"/>
      <c r="D607" s="389"/>
      <c r="E607" s="389"/>
      <c r="F607" s="389"/>
      <c r="G607" s="389"/>
      <c r="H607" s="398"/>
    </row>
    <row r="608" spans="1:8" x14ac:dyDescent="0.3">
      <c r="A608" s="466"/>
      <c r="B608" s="389"/>
      <c r="C608" s="437"/>
      <c r="D608" s="389"/>
      <c r="E608" s="389"/>
      <c r="F608" s="389"/>
      <c r="G608" s="389"/>
      <c r="H608" s="398"/>
    </row>
    <row r="609" spans="1:8" x14ac:dyDescent="0.3">
      <c r="A609" s="466"/>
      <c r="B609" s="389"/>
      <c r="C609" s="437"/>
      <c r="D609" s="389"/>
      <c r="E609" s="389"/>
      <c r="F609" s="389"/>
      <c r="G609" s="389"/>
      <c r="H609" s="398"/>
    </row>
    <row r="610" spans="1:8" x14ac:dyDescent="0.3">
      <c r="A610" s="466"/>
      <c r="B610" s="389"/>
      <c r="C610" s="437"/>
      <c r="D610" s="389"/>
      <c r="E610" s="389"/>
      <c r="F610" s="389"/>
      <c r="G610" s="389"/>
      <c r="H610" s="398"/>
    </row>
    <row r="611" spans="1:8" x14ac:dyDescent="0.3">
      <c r="A611" s="466"/>
      <c r="B611" s="389"/>
      <c r="C611" s="437"/>
      <c r="D611" s="389"/>
      <c r="E611" s="389"/>
      <c r="F611" s="389"/>
      <c r="G611" s="389"/>
      <c r="H611" s="398"/>
    </row>
    <row r="612" spans="1:8" x14ac:dyDescent="0.3">
      <c r="A612" s="466"/>
      <c r="B612" s="389"/>
      <c r="C612" s="437"/>
      <c r="D612" s="389"/>
      <c r="E612" s="389"/>
      <c r="F612" s="389"/>
      <c r="G612" s="389"/>
      <c r="H612" s="398"/>
    </row>
    <row r="613" spans="1:8" x14ac:dyDescent="0.3">
      <c r="A613" s="466"/>
      <c r="B613" s="389"/>
      <c r="C613" s="437"/>
      <c r="D613" s="389"/>
      <c r="E613" s="389"/>
      <c r="F613" s="389"/>
      <c r="G613" s="389"/>
      <c r="H613" s="398"/>
    </row>
    <row r="614" spans="1:8" x14ac:dyDescent="0.3">
      <c r="A614" s="466"/>
      <c r="B614" s="389"/>
      <c r="C614" s="437"/>
      <c r="D614" s="389"/>
      <c r="E614" s="389"/>
      <c r="F614" s="389"/>
      <c r="G614" s="389"/>
      <c r="H614" s="398"/>
    </row>
    <row r="615" spans="1:8" x14ac:dyDescent="0.3">
      <c r="A615" s="466"/>
      <c r="B615" s="389"/>
      <c r="C615" s="437"/>
      <c r="D615" s="389"/>
      <c r="E615" s="389"/>
      <c r="F615" s="389"/>
      <c r="G615" s="389"/>
      <c r="H615" s="398"/>
    </row>
    <row r="616" spans="1:8" x14ac:dyDescent="0.3">
      <c r="A616" s="466"/>
      <c r="B616" s="389"/>
      <c r="C616" s="437"/>
      <c r="D616" s="389"/>
      <c r="E616" s="389"/>
      <c r="F616" s="389"/>
      <c r="G616" s="389"/>
      <c r="H616" s="398"/>
    </row>
    <row r="617" spans="1:8" x14ac:dyDescent="0.3">
      <c r="A617" s="466"/>
      <c r="B617" s="389"/>
      <c r="C617" s="437"/>
      <c r="D617" s="389"/>
      <c r="E617" s="389"/>
      <c r="F617" s="389"/>
      <c r="G617" s="389"/>
      <c r="H617" s="398"/>
    </row>
    <row r="618" spans="1:8" x14ac:dyDescent="0.3">
      <c r="A618" s="466"/>
      <c r="B618" s="389"/>
      <c r="C618" s="437"/>
      <c r="D618" s="389"/>
      <c r="E618" s="389"/>
      <c r="F618" s="389"/>
      <c r="G618" s="389"/>
      <c r="H618" s="398"/>
    </row>
    <row r="619" spans="1:8" x14ac:dyDescent="0.3">
      <c r="A619" s="466"/>
      <c r="B619" s="389"/>
      <c r="C619" s="437"/>
      <c r="D619" s="389"/>
      <c r="E619" s="389"/>
      <c r="F619" s="389"/>
      <c r="G619" s="389"/>
      <c r="H619" s="398"/>
    </row>
    <row r="620" spans="1:8" x14ac:dyDescent="0.3">
      <c r="A620" s="466"/>
      <c r="B620" s="389"/>
      <c r="C620" s="437"/>
      <c r="D620" s="389"/>
      <c r="E620" s="389"/>
      <c r="F620" s="389"/>
      <c r="G620" s="389"/>
      <c r="H620" s="398"/>
    </row>
    <row r="621" spans="1:8" x14ac:dyDescent="0.3">
      <c r="A621" s="466"/>
      <c r="B621" s="389"/>
      <c r="C621" s="437"/>
      <c r="D621" s="389"/>
      <c r="E621" s="389"/>
      <c r="F621" s="389"/>
      <c r="G621" s="389"/>
      <c r="H621" s="398"/>
    </row>
    <row r="622" spans="1:8" x14ac:dyDescent="0.3">
      <c r="A622" s="466"/>
      <c r="B622" s="389"/>
      <c r="C622" s="437"/>
      <c r="D622" s="389"/>
      <c r="E622" s="389"/>
      <c r="F622" s="389"/>
      <c r="G622" s="389"/>
      <c r="H622" s="398"/>
    </row>
    <row r="623" spans="1:8" x14ac:dyDescent="0.3">
      <c r="A623" s="466"/>
      <c r="B623" s="389"/>
      <c r="C623" s="437"/>
      <c r="D623" s="389"/>
      <c r="E623" s="389"/>
      <c r="F623" s="389"/>
      <c r="G623" s="389"/>
      <c r="H623" s="398"/>
    </row>
    <row r="624" spans="1:8" x14ac:dyDescent="0.3">
      <c r="A624" s="466"/>
      <c r="B624" s="389"/>
      <c r="C624" s="437"/>
      <c r="D624" s="389"/>
      <c r="E624" s="389"/>
      <c r="F624" s="389"/>
      <c r="G624" s="389"/>
      <c r="H624" s="398"/>
    </row>
    <row r="625" spans="1:8" x14ac:dyDescent="0.3">
      <c r="A625" s="466"/>
      <c r="B625" s="389"/>
      <c r="C625" s="437"/>
      <c r="D625" s="389"/>
      <c r="E625" s="389"/>
      <c r="F625" s="389"/>
      <c r="G625" s="389"/>
      <c r="H625" s="398"/>
    </row>
    <row r="626" spans="1:8" x14ac:dyDescent="0.3">
      <c r="A626" s="466"/>
      <c r="B626" s="389"/>
      <c r="C626" s="437"/>
      <c r="D626" s="389"/>
      <c r="E626" s="389"/>
      <c r="F626" s="389"/>
      <c r="G626" s="389"/>
      <c r="H626" s="398"/>
    </row>
    <row r="627" spans="1:8" x14ac:dyDescent="0.3">
      <c r="A627" s="466"/>
      <c r="B627" s="389"/>
      <c r="C627" s="437"/>
      <c r="D627" s="389"/>
      <c r="E627" s="389"/>
      <c r="F627" s="389"/>
      <c r="G627" s="389"/>
      <c r="H627" s="398"/>
    </row>
    <row r="628" spans="1:8" x14ac:dyDescent="0.3">
      <c r="A628" s="466"/>
      <c r="B628" s="389"/>
      <c r="C628" s="437"/>
      <c r="D628" s="389"/>
      <c r="E628" s="389"/>
      <c r="F628" s="389"/>
      <c r="G628" s="389"/>
      <c r="H628" s="398"/>
    </row>
    <row r="629" spans="1:8" x14ac:dyDescent="0.3">
      <c r="A629" s="466"/>
      <c r="B629" s="389"/>
      <c r="C629" s="437"/>
      <c r="D629" s="389"/>
      <c r="E629" s="389"/>
      <c r="F629" s="389"/>
      <c r="G629" s="389"/>
      <c r="H629" s="398"/>
    </row>
    <row r="630" spans="1:8" x14ac:dyDescent="0.3">
      <c r="A630" s="466"/>
      <c r="B630" s="389"/>
      <c r="C630" s="437"/>
      <c r="D630" s="389"/>
      <c r="E630" s="389"/>
      <c r="F630" s="389"/>
      <c r="G630" s="389"/>
      <c r="H630" s="398"/>
    </row>
    <row r="631" spans="1:8" x14ac:dyDescent="0.3">
      <c r="A631" s="466"/>
      <c r="B631" s="389"/>
      <c r="C631" s="437"/>
      <c r="D631" s="389"/>
      <c r="E631" s="389"/>
      <c r="F631" s="389"/>
      <c r="G631" s="389"/>
      <c r="H631" s="398"/>
    </row>
    <row r="632" spans="1:8" x14ac:dyDescent="0.3">
      <c r="A632" s="466"/>
      <c r="B632" s="389"/>
      <c r="C632" s="437"/>
      <c r="D632" s="389"/>
      <c r="E632" s="389"/>
      <c r="F632" s="389"/>
      <c r="G632" s="389"/>
      <c r="H632" s="398"/>
    </row>
    <row r="633" spans="1:8" x14ac:dyDescent="0.3">
      <c r="A633" s="466"/>
      <c r="B633" s="389"/>
      <c r="C633" s="437"/>
      <c r="D633" s="389"/>
      <c r="E633" s="389"/>
      <c r="F633" s="389"/>
      <c r="G633" s="389"/>
      <c r="H633" s="398"/>
    </row>
    <row r="634" spans="1:8" x14ac:dyDescent="0.3">
      <c r="A634" s="466"/>
      <c r="B634" s="389"/>
      <c r="C634" s="437"/>
      <c r="D634" s="389"/>
      <c r="E634" s="389"/>
      <c r="F634" s="389"/>
      <c r="G634" s="389"/>
      <c r="H634" s="398"/>
    </row>
    <row r="635" spans="1:8" x14ac:dyDescent="0.3">
      <c r="A635" s="466"/>
      <c r="B635" s="389"/>
      <c r="C635" s="437"/>
      <c r="D635" s="389"/>
      <c r="E635" s="389"/>
      <c r="F635" s="389"/>
      <c r="G635" s="389"/>
      <c r="H635" s="398"/>
    </row>
    <row r="636" spans="1:8" x14ac:dyDescent="0.3">
      <c r="A636" s="466"/>
      <c r="B636" s="389"/>
      <c r="C636" s="437"/>
      <c r="D636" s="389"/>
      <c r="E636" s="389"/>
      <c r="F636" s="389"/>
      <c r="G636" s="389"/>
      <c r="H636" s="398"/>
    </row>
    <row r="637" spans="1:8" x14ac:dyDescent="0.3">
      <c r="A637" s="466"/>
      <c r="B637" s="389"/>
      <c r="C637" s="437"/>
      <c r="D637" s="389"/>
      <c r="E637" s="389"/>
      <c r="F637" s="389"/>
      <c r="G637" s="389"/>
      <c r="H637" s="398"/>
    </row>
    <row r="638" spans="1:8" x14ac:dyDescent="0.3">
      <c r="A638" s="466"/>
      <c r="B638" s="389"/>
      <c r="C638" s="437"/>
      <c r="D638" s="389"/>
      <c r="E638" s="389"/>
      <c r="F638" s="389"/>
      <c r="G638" s="389"/>
      <c r="H638" s="398"/>
    </row>
    <row r="639" spans="1:8" x14ac:dyDescent="0.3">
      <c r="A639" s="466"/>
      <c r="B639" s="389"/>
      <c r="C639" s="437"/>
      <c r="D639" s="389"/>
      <c r="E639" s="389"/>
      <c r="F639" s="389"/>
      <c r="G639" s="389"/>
      <c r="H639" s="398"/>
    </row>
    <row r="640" spans="1:8" x14ac:dyDescent="0.3">
      <c r="A640" s="466"/>
      <c r="B640" s="389"/>
      <c r="C640" s="437"/>
      <c r="D640" s="389"/>
      <c r="E640" s="389"/>
      <c r="F640" s="389"/>
      <c r="G640" s="389"/>
      <c r="H640" s="398"/>
    </row>
    <row r="641" spans="1:8" x14ac:dyDescent="0.3">
      <c r="A641" s="466"/>
      <c r="B641" s="389"/>
      <c r="C641" s="437"/>
      <c r="D641" s="389"/>
      <c r="E641" s="389"/>
      <c r="F641" s="389"/>
      <c r="G641" s="389"/>
      <c r="H641" s="398"/>
    </row>
    <row r="642" spans="1:8" x14ac:dyDescent="0.3">
      <c r="A642" s="466"/>
      <c r="B642" s="389"/>
      <c r="C642" s="437"/>
      <c r="D642" s="389"/>
      <c r="E642" s="389"/>
      <c r="F642" s="389"/>
      <c r="G642" s="389"/>
      <c r="H642" s="398"/>
    </row>
    <row r="643" spans="1:8" x14ac:dyDescent="0.3">
      <c r="A643" s="466"/>
      <c r="B643" s="389"/>
      <c r="C643" s="437"/>
      <c r="D643" s="389"/>
      <c r="E643" s="389"/>
      <c r="F643" s="389"/>
      <c r="G643" s="389"/>
      <c r="H643" s="398"/>
    </row>
    <row r="644" spans="1:8" x14ac:dyDescent="0.3">
      <c r="A644" s="466"/>
      <c r="B644" s="389"/>
      <c r="C644" s="437"/>
      <c r="D644" s="389"/>
      <c r="E644" s="389"/>
      <c r="F644" s="389"/>
      <c r="G644" s="389"/>
      <c r="H644" s="398"/>
    </row>
    <row r="645" spans="1:8" x14ac:dyDescent="0.3">
      <c r="A645" s="466"/>
      <c r="B645" s="389"/>
      <c r="C645" s="437"/>
      <c r="D645" s="389"/>
      <c r="E645" s="389"/>
      <c r="F645" s="389"/>
      <c r="G645" s="389"/>
      <c r="H645" s="398"/>
    </row>
    <row r="646" spans="1:8" x14ac:dyDescent="0.3">
      <c r="A646" s="466"/>
      <c r="B646" s="389"/>
      <c r="C646" s="437"/>
      <c r="D646" s="389"/>
      <c r="E646" s="389"/>
      <c r="F646" s="389"/>
      <c r="G646" s="389"/>
      <c r="H646" s="398"/>
    </row>
    <row r="647" spans="1:8" x14ac:dyDescent="0.3">
      <c r="A647" s="466"/>
      <c r="B647" s="389"/>
      <c r="C647" s="437"/>
      <c r="D647" s="389"/>
      <c r="E647" s="389"/>
      <c r="F647" s="389"/>
      <c r="G647" s="389"/>
      <c r="H647" s="398"/>
    </row>
    <row r="648" spans="1:8" x14ac:dyDescent="0.3">
      <c r="A648" s="466"/>
      <c r="B648" s="389"/>
      <c r="C648" s="437"/>
      <c r="D648" s="389"/>
      <c r="E648" s="389"/>
      <c r="F648" s="389"/>
      <c r="G648" s="389"/>
      <c r="H648" s="398"/>
    </row>
    <row r="649" spans="1:8" x14ac:dyDescent="0.3">
      <c r="A649" s="466"/>
      <c r="B649" s="389"/>
      <c r="C649" s="437"/>
      <c r="D649" s="389"/>
      <c r="E649" s="389"/>
      <c r="F649" s="389"/>
      <c r="G649" s="389"/>
      <c r="H649" s="398"/>
    </row>
    <row r="650" spans="1:8" x14ac:dyDescent="0.3">
      <c r="A650" s="466"/>
      <c r="B650" s="389"/>
      <c r="C650" s="437"/>
      <c r="D650" s="389"/>
      <c r="E650" s="389"/>
      <c r="F650" s="389"/>
      <c r="G650" s="389"/>
      <c r="H650" s="398"/>
    </row>
    <row r="651" spans="1:8" x14ac:dyDescent="0.3">
      <c r="A651" s="466"/>
      <c r="B651" s="389"/>
      <c r="C651" s="437"/>
      <c r="D651" s="389"/>
      <c r="E651" s="389"/>
      <c r="F651" s="389"/>
      <c r="G651" s="389"/>
      <c r="H651" s="398"/>
    </row>
    <row r="652" spans="1:8" x14ac:dyDescent="0.3">
      <c r="A652" s="466"/>
      <c r="B652" s="389"/>
      <c r="C652" s="437"/>
      <c r="D652" s="389"/>
      <c r="E652" s="389"/>
      <c r="F652" s="389"/>
      <c r="G652" s="389"/>
      <c r="H652" s="398"/>
    </row>
    <row r="653" spans="1:8" x14ac:dyDescent="0.3">
      <c r="A653" s="466"/>
      <c r="B653" s="389"/>
      <c r="C653" s="437"/>
      <c r="D653" s="389"/>
      <c r="E653" s="389"/>
      <c r="F653" s="389"/>
      <c r="G653" s="389"/>
      <c r="H653" s="398"/>
    </row>
    <row r="654" spans="1:8" x14ac:dyDescent="0.3">
      <c r="A654" s="466"/>
      <c r="B654" s="389"/>
      <c r="C654" s="437"/>
      <c r="D654" s="389"/>
      <c r="E654" s="389"/>
      <c r="F654" s="389"/>
      <c r="G654" s="389"/>
      <c r="H654" s="398"/>
    </row>
    <row r="655" spans="1:8" x14ac:dyDescent="0.3">
      <c r="A655" s="466"/>
      <c r="B655" s="389"/>
      <c r="C655" s="437"/>
      <c r="D655" s="389"/>
      <c r="E655" s="389"/>
      <c r="F655" s="389"/>
      <c r="G655" s="389"/>
      <c r="H655" s="398"/>
    </row>
    <row r="656" spans="1:8" x14ac:dyDescent="0.3">
      <c r="A656" s="466"/>
      <c r="B656" s="389"/>
      <c r="C656" s="437"/>
      <c r="D656" s="389"/>
      <c r="E656" s="389"/>
      <c r="F656" s="389"/>
      <c r="G656" s="389"/>
      <c r="H656" s="398"/>
    </row>
    <row r="657" spans="1:8" x14ac:dyDescent="0.3">
      <c r="A657" s="466"/>
      <c r="B657" s="389"/>
      <c r="C657" s="437"/>
      <c r="D657" s="389"/>
      <c r="E657" s="389"/>
      <c r="F657" s="389"/>
      <c r="G657" s="389"/>
      <c r="H657" s="398"/>
    </row>
    <row r="658" spans="1:8" x14ac:dyDescent="0.3">
      <c r="A658" s="466"/>
      <c r="B658" s="389"/>
      <c r="C658" s="437"/>
      <c r="D658" s="389"/>
      <c r="E658" s="389"/>
      <c r="F658" s="389"/>
      <c r="G658" s="389"/>
      <c r="H658" s="398"/>
    </row>
    <row r="659" spans="1:8" x14ac:dyDescent="0.3">
      <c r="A659" s="466"/>
      <c r="B659" s="389"/>
      <c r="C659" s="437"/>
      <c r="D659" s="389"/>
      <c r="E659" s="389"/>
      <c r="F659" s="389"/>
      <c r="G659" s="389"/>
      <c r="H659" s="398"/>
    </row>
    <row r="660" spans="1:8" x14ac:dyDescent="0.3">
      <c r="A660" s="466"/>
      <c r="B660" s="389"/>
      <c r="C660" s="437"/>
      <c r="D660" s="389"/>
      <c r="E660" s="389"/>
      <c r="F660" s="389"/>
      <c r="G660" s="389"/>
      <c r="H660" s="398"/>
    </row>
    <row r="661" spans="1:8" x14ac:dyDescent="0.3">
      <c r="A661" s="466"/>
      <c r="B661" s="389"/>
      <c r="C661" s="437"/>
      <c r="D661" s="389"/>
      <c r="E661" s="389"/>
      <c r="F661" s="389"/>
      <c r="G661" s="389"/>
      <c r="H661" s="398"/>
    </row>
    <row r="662" spans="1:8" x14ac:dyDescent="0.3">
      <c r="A662" s="466"/>
      <c r="B662" s="389"/>
      <c r="C662" s="437"/>
      <c r="D662" s="389"/>
      <c r="E662" s="389"/>
      <c r="F662" s="389"/>
      <c r="G662" s="389"/>
      <c r="H662" s="398"/>
    </row>
    <row r="663" spans="1:8" x14ac:dyDescent="0.3">
      <c r="A663" s="466"/>
      <c r="B663" s="389"/>
      <c r="C663" s="437"/>
      <c r="D663" s="389"/>
      <c r="E663" s="389"/>
      <c r="F663" s="389"/>
      <c r="G663" s="389"/>
      <c r="H663" s="398"/>
    </row>
    <row r="664" spans="1:8" x14ac:dyDescent="0.3">
      <c r="A664" s="466"/>
      <c r="B664" s="389"/>
      <c r="C664" s="437"/>
      <c r="D664" s="389"/>
      <c r="E664" s="389"/>
      <c r="F664" s="389"/>
      <c r="G664" s="389"/>
      <c r="H664" s="398"/>
    </row>
    <row r="665" spans="1:8" x14ac:dyDescent="0.3">
      <c r="A665" s="466"/>
      <c r="B665" s="389"/>
      <c r="C665" s="437"/>
      <c r="D665" s="389"/>
      <c r="E665" s="389"/>
      <c r="F665" s="389"/>
      <c r="G665" s="389"/>
      <c r="H665" s="398"/>
    </row>
    <row r="666" spans="1:8" x14ac:dyDescent="0.3">
      <c r="A666" s="466"/>
      <c r="B666" s="389"/>
      <c r="C666" s="437"/>
      <c r="D666" s="389"/>
      <c r="E666" s="389"/>
      <c r="F666" s="389"/>
      <c r="G666" s="389"/>
      <c r="H666" s="398"/>
    </row>
    <row r="667" spans="1:8" x14ac:dyDescent="0.3">
      <c r="A667" s="466"/>
      <c r="B667" s="389"/>
      <c r="C667" s="437"/>
      <c r="D667" s="389"/>
      <c r="E667" s="389"/>
      <c r="F667" s="389"/>
      <c r="G667" s="389"/>
      <c r="H667" s="398"/>
    </row>
    <row r="668" spans="1:8" x14ac:dyDescent="0.3">
      <c r="A668" s="466"/>
      <c r="B668" s="389"/>
      <c r="C668" s="437"/>
      <c r="D668" s="389"/>
      <c r="E668" s="389"/>
      <c r="F668" s="389"/>
      <c r="G668" s="389"/>
      <c r="H668" s="398"/>
    </row>
    <row r="669" spans="1:8" x14ac:dyDescent="0.3">
      <c r="A669" s="466"/>
      <c r="B669" s="389"/>
      <c r="C669" s="437"/>
      <c r="D669" s="389"/>
      <c r="E669" s="389"/>
      <c r="F669" s="389"/>
      <c r="G669" s="389"/>
      <c r="H669" s="398"/>
    </row>
    <row r="670" spans="1:8" x14ac:dyDescent="0.3">
      <c r="A670" s="466"/>
      <c r="B670" s="389"/>
      <c r="C670" s="437"/>
      <c r="D670" s="389"/>
      <c r="E670" s="389"/>
      <c r="F670" s="389"/>
      <c r="G670" s="389"/>
      <c r="H670" s="398"/>
    </row>
    <row r="671" spans="1:8" x14ac:dyDescent="0.3">
      <c r="A671" s="466"/>
      <c r="B671" s="389"/>
      <c r="C671" s="437"/>
      <c r="D671" s="389"/>
      <c r="E671" s="389"/>
      <c r="F671" s="389"/>
      <c r="G671" s="389"/>
      <c r="H671" s="398"/>
    </row>
    <row r="672" spans="1:8" x14ac:dyDescent="0.3">
      <c r="A672" s="466"/>
      <c r="B672" s="389"/>
      <c r="C672" s="437"/>
      <c r="D672" s="389"/>
      <c r="E672" s="389"/>
      <c r="F672" s="389"/>
      <c r="G672" s="389"/>
      <c r="H672" s="398"/>
    </row>
    <row r="673" spans="1:8" x14ac:dyDescent="0.3">
      <c r="A673" s="466"/>
      <c r="B673" s="389"/>
      <c r="C673" s="437"/>
      <c r="D673" s="389"/>
      <c r="E673" s="389"/>
      <c r="F673" s="389"/>
      <c r="G673" s="389"/>
      <c r="H673" s="398"/>
    </row>
    <row r="674" spans="1:8" x14ac:dyDescent="0.3">
      <c r="A674" s="466"/>
      <c r="B674" s="389"/>
      <c r="C674" s="437"/>
      <c r="D674" s="389"/>
      <c r="E674" s="389"/>
      <c r="F674" s="389"/>
      <c r="G674" s="389"/>
      <c r="H674" s="398"/>
    </row>
    <row r="675" spans="1:8" x14ac:dyDescent="0.3">
      <c r="A675" s="466"/>
      <c r="B675" s="389"/>
      <c r="C675" s="437"/>
      <c r="D675" s="389"/>
      <c r="E675" s="389"/>
      <c r="F675" s="389"/>
      <c r="G675" s="389"/>
      <c r="H675" s="398"/>
    </row>
    <row r="676" spans="1:8" x14ac:dyDescent="0.3">
      <c r="A676" s="466"/>
      <c r="B676" s="389"/>
      <c r="C676" s="437"/>
      <c r="D676" s="389"/>
      <c r="E676" s="389"/>
      <c r="F676" s="389"/>
      <c r="G676" s="389"/>
      <c r="H676" s="398"/>
    </row>
    <row r="677" spans="1:8" x14ac:dyDescent="0.3">
      <c r="A677" s="466"/>
      <c r="B677" s="389"/>
      <c r="C677" s="437"/>
      <c r="D677" s="389"/>
      <c r="E677" s="389"/>
      <c r="F677" s="389"/>
      <c r="G677" s="389"/>
      <c r="H677" s="398"/>
    </row>
    <row r="678" spans="1:8" x14ac:dyDescent="0.3">
      <c r="A678" s="466"/>
      <c r="B678" s="389"/>
      <c r="C678" s="437"/>
      <c r="D678" s="389"/>
      <c r="E678" s="389"/>
      <c r="F678" s="389"/>
      <c r="G678" s="389"/>
      <c r="H678" s="398"/>
    </row>
    <row r="679" spans="1:8" x14ac:dyDescent="0.3">
      <c r="A679" s="466"/>
      <c r="B679" s="389"/>
      <c r="C679" s="437"/>
      <c r="D679" s="389"/>
      <c r="E679" s="389"/>
      <c r="F679" s="389"/>
      <c r="G679" s="389"/>
      <c r="H679" s="398"/>
    </row>
    <row r="680" spans="1:8" x14ac:dyDescent="0.3">
      <c r="A680" s="466"/>
      <c r="B680" s="389"/>
      <c r="C680" s="437"/>
      <c r="D680" s="389"/>
      <c r="E680" s="389"/>
      <c r="F680" s="389"/>
      <c r="G680" s="389"/>
      <c r="H680" s="398"/>
    </row>
    <row r="681" spans="1:8" x14ac:dyDescent="0.3">
      <c r="A681" s="466"/>
      <c r="B681" s="389"/>
      <c r="C681" s="437"/>
      <c r="D681" s="389"/>
      <c r="E681" s="389"/>
      <c r="F681" s="389"/>
      <c r="G681" s="389"/>
      <c r="H681" s="398"/>
    </row>
    <row r="682" spans="1:8" x14ac:dyDescent="0.3">
      <c r="A682" s="466"/>
      <c r="B682" s="389"/>
      <c r="C682" s="437"/>
      <c r="D682" s="389"/>
      <c r="E682" s="389"/>
      <c r="F682" s="389"/>
      <c r="G682" s="389"/>
      <c r="H682" s="398"/>
    </row>
    <row r="683" spans="1:8" x14ac:dyDescent="0.3">
      <c r="A683" s="466"/>
      <c r="B683" s="389"/>
      <c r="C683" s="437"/>
      <c r="D683" s="389"/>
      <c r="E683" s="389"/>
      <c r="F683" s="389"/>
      <c r="G683" s="389"/>
      <c r="H683" s="398"/>
    </row>
    <row r="684" spans="1:8" x14ac:dyDescent="0.3">
      <c r="A684" s="466"/>
      <c r="B684" s="389"/>
      <c r="C684" s="437"/>
      <c r="D684" s="389"/>
      <c r="E684" s="389"/>
      <c r="F684" s="389"/>
      <c r="G684" s="389"/>
      <c r="H684" s="398"/>
    </row>
    <row r="685" spans="1:8" x14ac:dyDescent="0.3">
      <c r="A685" s="466"/>
      <c r="B685" s="389"/>
      <c r="C685" s="437"/>
      <c r="D685" s="389"/>
      <c r="E685" s="389"/>
      <c r="F685" s="389"/>
      <c r="G685" s="389"/>
      <c r="H685" s="398"/>
    </row>
    <row r="686" spans="1:8" x14ac:dyDescent="0.3">
      <c r="A686" s="466"/>
      <c r="B686" s="389"/>
      <c r="C686" s="437"/>
      <c r="D686" s="389"/>
      <c r="E686" s="389"/>
      <c r="F686" s="389"/>
      <c r="G686" s="389"/>
      <c r="H686" s="398"/>
    </row>
    <row r="687" spans="1:8" x14ac:dyDescent="0.3">
      <c r="A687" s="466"/>
      <c r="B687" s="389"/>
      <c r="C687" s="437"/>
      <c r="D687" s="389"/>
      <c r="E687" s="389"/>
      <c r="F687" s="389"/>
      <c r="G687" s="389"/>
      <c r="H687" s="398"/>
    </row>
    <row r="688" spans="1:8" x14ac:dyDescent="0.3">
      <c r="A688" s="466"/>
      <c r="B688" s="389"/>
      <c r="C688" s="437"/>
      <c r="D688" s="389"/>
      <c r="E688" s="389"/>
      <c r="F688" s="389"/>
      <c r="G688" s="389"/>
      <c r="H688" s="398"/>
    </row>
    <row r="689" spans="1:8" x14ac:dyDescent="0.3">
      <c r="A689" s="466"/>
      <c r="B689" s="389"/>
      <c r="C689" s="437"/>
      <c r="D689" s="389"/>
      <c r="E689" s="389"/>
      <c r="F689" s="389"/>
      <c r="G689" s="389"/>
      <c r="H689" s="398"/>
    </row>
    <row r="690" spans="1:8" x14ac:dyDescent="0.3">
      <c r="A690" s="466"/>
      <c r="B690" s="389"/>
      <c r="C690" s="437"/>
      <c r="D690" s="389"/>
      <c r="E690" s="389"/>
      <c r="F690" s="389"/>
      <c r="G690" s="389"/>
      <c r="H690" s="398"/>
    </row>
    <row r="691" spans="1:8" x14ac:dyDescent="0.3">
      <c r="A691" s="466"/>
      <c r="B691" s="389"/>
      <c r="C691" s="437"/>
      <c r="D691" s="389"/>
      <c r="E691" s="389"/>
      <c r="F691" s="389"/>
      <c r="G691" s="389"/>
      <c r="H691" s="398"/>
    </row>
    <row r="692" spans="1:8" x14ac:dyDescent="0.3">
      <c r="A692" s="466"/>
      <c r="B692" s="389"/>
      <c r="C692" s="437"/>
      <c r="D692" s="389"/>
      <c r="E692" s="389"/>
      <c r="F692" s="389"/>
      <c r="G692" s="389"/>
      <c r="H692" s="398"/>
    </row>
    <row r="693" spans="1:8" x14ac:dyDescent="0.3">
      <c r="A693" s="466"/>
      <c r="B693" s="389"/>
      <c r="C693" s="437"/>
      <c r="D693" s="389"/>
      <c r="E693" s="389"/>
      <c r="F693" s="389"/>
      <c r="G693" s="389"/>
      <c r="H693" s="398"/>
    </row>
    <row r="694" spans="1:8" x14ac:dyDescent="0.3">
      <c r="A694" s="466"/>
      <c r="B694" s="389"/>
      <c r="C694" s="437"/>
      <c r="D694" s="389"/>
      <c r="E694" s="389"/>
      <c r="F694" s="389"/>
      <c r="G694" s="389"/>
      <c r="H694" s="398"/>
    </row>
    <row r="695" spans="1:8" x14ac:dyDescent="0.3">
      <c r="A695" s="466"/>
      <c r="B695" s="389"/>
      <c r="C695" s="437"/>
      <c r="D695" s="389"/>
      <c r="E695" s="389"/>
      <c r="F695" s="389"/>
      <c r="G695" s="389"/>
      <c r="H695" s="398"/>
    </row>
    <row r="696" spans="1:8" x14ac:dyDescent="0.3">
      <c r="A696" s="466"/>
      <c r="B696" s="389"/>
      <c r="C696" s="437"/>
      <c r="D696" s="389"/>
      <c r="E696" s="389"/>
      <c r="F696" s="389"/>
      <c r="G696" s="389"/>
      <c r="H696" s="398"/>
    </row>
    <row r="697" spans="1:8" x14ac:dyDescent="0.3">
      <c r="A697" s="466"/>
      <c r="B697" s="389"/>
      <c r="C697" s="437"/>
      <c r="D697" s="389"/>
      <c r="E697" s="389"/>
      <c r="F697" s="389"/>
      <c r="G697" s="389"/>
      <c r="H697" s="398"/>
    </row>
    <row r="698" spans="1:8" x14ac:dyDescent="0.3">
      <c r="A698" s="466"/>
      <c r="B698" s="389"/>
      <c r="C698" s="437"/>
      <c r="D698" s="389"/>
      <c r="E698" s="389"/>
      <c r="F698" s="389"/>
      <c r="G698" s="389"/>
      <c r="H698" s="398"/>
    </row>
    <row r="699" spans="1:8" x14ac:dyDescent="0.3">
      <c r="A699" s="466"/>
      <c r="B699" s="389"/>
      <c r="C699" s="437"/>
      <c r="D699" s="389"/>
      <c r="E699" s="389"/>
      <c r="F699" s="389"/>
      <c r="G699" s="389"/>
      <c r="H699" s="398"/>
    </row>
    <row r="700" spans="1:8" x14ac:dyDescent="0.3">
      <c r="A700" s="466"/>
      <c r="B700" s="389"/>
      <c r="C700" s="437"/>
      <c r="D700" s="389"/>
      <c r="E700" s="389"/>
      <c r="F700" s="389"/>
      <c r="G700" s="389"/>
      <c r="H700" s="398"/>
    </row>
    <row r="701" spans="1:8" x14ac:dyDescent="0.3">
      <c r="A701" s="466"/>
      <c r="B701" s="389"/>
      <c r="C701" s="437"/>
      <c r="D701" s="389"/>
      <c r="E701" s="389"/>
      <c r="F701" s="389"/>
      <c r="G701" s="389"/>
      <c r="H701" s="398"/>
    </row>
    <row r="702" spans="1:8" x14ac:dyDescent="0.3">
      <c r="A702" s="466"/>
      <c r="B702" s="389"/>
      <c r="C702" s="437"/>
      <c r="D702" s="389"/>
      <c r="E702" s="389"/>
      <c r="F702" s="389"/>
      <c r="G702" s="389"/>
      <c r="H702" s="398"/>
    </row>
    <row r="703" spans="1:8" x14ac:dyDescent="0.3">
      <c r="A703" s="466"/>
      <c r="B703" s="389"/>
      <c r="C703" s="437"/>
      <c r="D703" s="389"/>
      <c r="E703" s="389"/>
      <c r="F703" s="389"/>
      <c r="G703" s="389"/>
      <c r="H703" s="398"/>
    </row>
    <row r="704" spans="1:8" x14ac:dyDescent="0.3">
      <c r="A704" s="466"/>
      <c r="B704" s="389"/>
      <c r="C704" s="437"/>
      <c r="D704" s="389"/>
      <c r="E704" s="389"/>
      <c r="F704" s="389"/>
      <c r="G704" s="389"/>
      <c r="H704" s="398"/>
    </row>
    <row r="705" spans="1:8" x14ac:dyDescent="0.3">
      <c r="A705" s="466"/>
      <c r="B705" s="389"/>
      <c r="C705" s="437"/>
      <c r="D705" s="389"/>
      <c r="E705" s="389"/>
      <c r="F705" s="389"/>
      <c r="G705" s="389"/>
      <c r="H705" s="398"/>
    </row>
    <row r="706" spans="1:8" x14ac:dyDescent="0.3">
      <c r="A706" s="466"/>
      <c r="B706" s="389"/>
      <c r="C706" s="437"/>
      <c r="D706" s="389"/>
      <c r="E706" s="389"/>
      <c r="F706" s="389"/>
      <c r="G706" s="389"/>
      <c r="H706" s="398"/>
    </row>
    <row r="707" spans="1:8" x14ac:dyDescent="0.3">
      <c r="A707" s="466"/>
      <c r="B707" s="389"/>
      <c r="C707" s="437"/>
      <c r="D707" s="389"/>
      <c r="E707" s="389"/>
      <c r="F707" s="389"/>
      <c r="G707" s="389"/>
      <c r="H707" s="398"/>
    </row>
    <row r="708" spans="1:8" x14ac:dyDescent="0.3">
      <c r="A708" s="466"/>
      <c r="B708" s="389"/>
      <c r="C708" s="437"/>
      <c r="D708" s="389"/>
      <c r="E708" s="389"/>
      <c r="F708" s="389"/>
      <c r="G708" s="389"/>
      <c r="H708" s="398"/>
    </row>
    <row r="709" spans="1:8" x14ac:dyDescent="0.3">
      <c r="A709" s="466"/>
      <c r="B709" s="389"/>
      <c r="C709" s="437"/>
      <c r="D709" s="389"/>
      <c r="E709" s="389"/>
      <c r="F709" s="389"/>
      <c r="G709" s="389"/>
      <c r="H709" s="398"/>
    </row>
    <row r="710" spans="1:8" x14ac:dyDescent="0.3">
      <c r="A710" s="466"/>
      <c r="B710" s="389"/>
      <c r="C710" s="437"/>
      <c r="D710" s="389"/>
      <c r="E710" s="389"/>
      <c r="F710" s="389"/>
      <c r="G710" s="389"/>
      <c r="H710" s="398"/>
    </row>
    <row r="711" spans="1:8" x14ac:dyDescent="0.3">
      <c r="A711" s="466"/>
      <c r="B711" s="389"/>
      <c r="C711" s="437"/>
      <c r="D711" s="389"/>
      <c r="E711" s="389"/>
      <c r="F711" s="389"/>
      <c r="G711" s="389"/>
      <c r="H711" s="398"/>
    </row>
    <row r="712" spans="1:8" x14ac:dyDescent="0.3">
      <c r="A712" s="466"/>
      <c r="B712" s="389"/>
      <c r="C712" s="437"/>
      <c r="D712" s="389"/>
      <c r="E712" s="389"/>
      <c r="F712" s="389"/>
      <c r="G712" s="389"/>
      <c r="H712" s="398"/>
    </row>
    <row r="713" spans="1:8" x14ac:dyDescent="0.3">
      <c r="A713" s="466"/>
      <c r="B713" s="389"/>
      <c r="C713" s="437"/>
      <c r="D713" s="389"/>
      <c r="E713" s="389"/>
      <c r="F713" s="389"/>
      <c r="G713" s="389"/>
      <c r="H713" s="398"/>
    </row>
    <row r="714" spans="1:8" x14ac:dyDescent="0.3">
      <c r="A714" s="466"/>
      <c r="B714" s="389"/>
      <c r="C714" s="437"/>
      <c r="D714" s="389"/>
      <c r="E714" s="389"/>
      <c r="F714" s="389"/>
      <c r="G714" s="389"/>
      <c r="H714" s="398"/>
    </row>
    <row r="715" spans="1:8" x14ac:dyDescent="0.3">
      <c r="A715" s="466"/>
      <c r="B715" s="389"/>
      <c r="C715" s="437"/>
      <c r="D715" s="389"/>
      <c r="E715" s="389"/>
      <c r="F715" s="389"/>
      <c r="G715" s="389"/>
      <c r="H715" s="398"/>
    </row>
    <row r="716" spans="1:8" x14ac:dyDescent="0.3">
      <c r="A716" s="466"/>
      <c r="B716" s="389"/>
      <c r="C716" s="437"/>
      <c r="D716" s="389"/>
      <c r="E716" s="389"/>
      <c r="F716" s="389"/>
      <c r="G716" s="389"/>
      <c r="H716" s="398"/>
    </row>
    <row r="717" spans="1:8" x14ac:dyDescent="0.3">
      <c r="A717" s="466"/>
      <c r="B717" s="389"/>
      <c r="C717" s="437"/>
      <c r="D717" s="389"/>
      <c r="E717" s="389"/>
      <c r="F717" s="389"/>
      <c r="G717" s="389"/>
      <c r="H717" s="398"/>
    </row>
    <row r="718" spans="1:8" x14ac:dyDescent="0.3">
      <c r="A718" s="466"/>
      <c r="B718" s="389"/>
      <c r="C718" s="437"/>
      <c r="D718" s="389"/>
      <c r="E718" s="389"/>
      <c r="F718" s="389"/>
      <c r="G718" s="389"/>
      <c r="H718" s="398"/>
    </row>
    <row r="719" spans="1:8" x14ac:dyDescent="0.3">
      <c r="A719" s="466"/>
      <c r="B719" s="389"/>
      <c r="C719" s="437"/>
      <c r="D719" s="389"/>
      <c r="E719" s="389"/>
      <c r="F719" s="389"/>
      <c r="G719" s="389"/>
      <c r="H719" s="398"/>
    </row>
    <row r="720" spans="1:8" x14ac:dyDescent="0.3">
      <c r="A720" s="466"/>
      <c r="B720" s="389"/>
      <c r="C720" s="437"/>
      <c r="D720" s="389"/>
      <c r="E720" s="389"/>
      <c r="F720" s="389"/>
      <c r="G720" s="389"/>
      <c r="H720" s="398"/>
    </row>
  </sheetData>
  <autoFilter ref="B9:H21" xr:uid="{00000000-0009-0000-0000-000005000000}"/>
  <mergeCells count="2">
    <mergeCell ref="D1:H2"/>
    <mergeCell ref="D4:H4"/>
  </mergeCells>
  <phoneticPr fontId="39" type="noConversion"/>
  <conditionalFormatting sqref="D19:D21">
    <cfRule type="expression" dxfId="45" priority="6" stopIfTrue="1">
      <formula>#REF!="A Reformer"</formula>
    </cfRule>
    <cfRule type="expression" dxfId="44" priority="7" stopIfTrue="1">
      <formula>#REF!="En cours"</formula>
    </cfRule>
    <cfRule type="expression" dxfId="43" priority="8" stopIfTrue="1">
      <formula>#REF!="Introuvable"</formula>
    </cfRule>
  </conditionalFormatting>
  <printOptions horizontalCentered="1" verticalCentered="1"/>
  <pageMargins left="0.23622047244094491" right="0.23622047244094491" top="0.15748031496062992" bottom="0.15748031496062992" header="0.11811023622047245" footer="0.1181102362204724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M23"/>
  <sheetViews>
    <sheetView topLeftCell="A3" workbookViewId="0">
      <selection activeCell="A3" sqref="A1:XFD1048576"/>
    </sheetView>
  </sheetViews>
  <sheetFormatPr baseColWidth="10" defaultRowHeight="14.4" x14ac:dyDescent="0.3"/>
  <cols>
    <col min="1" max="1" width="23" bestFit="1" customWidth="1"/>
    <col min="3" max="3" width="32.5546875" bestFit="1" customWidth="1"/>
    <col min="4" max="4" width="19.5546875" bestFit="1" customWidth="1"/>
    <col min="5" max="5" width="21.88671875" bestFit="1" customWidth="1"/>
    <col min="7" max="7" width="20.88671875" bestFit="1" customWidth="1"/>
    <col min="9" max="9" width="13.6640625" customWidth="1"/>
  </cols>
  <sheetData>
    <row r="4" spans="1:13" ht="72" x14ac:dyDescent="0.3">
      <c r="A4" s="6" t="s">
        <v>1055</v>
      </c>
      <c r="B4" s="6"/>
      <c r="C4" s="6" t="s">
        <v>0</v>
      </c>
      <c r="D4" s="7" t="s">
        <v>1157</v>
      </c>
      <c r="E4" s="273" t="s">
        <v>1517</v>
      </c>
      <c r="F4" s="294" t="s">
        <v>1518</v>
      </c>
      <c r="G4" s="29" t="s">
        <v>1154</v>
      </c>
      <c r="H4" s="338" t="s">
        <v>174</v>
      </c>
      <c r="I4" s="338" t="s">
        <v>175</v>
      </c>
      <c r="J4" s="31" t="s">
        <v>174</v>
      </c>
      <c r="K4" s="31" t="s">
        <v>175</v>
      </c>
      <c r="L4" s="35" t="s">
        <v>174</v>
      </c>
      <c r="M4" s="36" t="s">
        <v>175</v>
      </c>
    </row>
    <row r="5" spans="1:13" x14ac:dyDescent="0.3">
      <c r="A5" s="281" t="s">
        <v>2218</v>
      </c>
      <c r="B5" s="292" t="s">
        <v>2071</v>
      </c>
      <c r="C5" s="281" t="s">
        <v>1542</v>
      </c>
      <c r="D5" s="281" t="s">
        <v>1551</v>
      </c>
      <c r="E5" s="282" t="s">
        <v>1985</v>
      </c>
      <c r="F5" s="297" t="s">
        <v>1559</v>
      </c>
      <c r="G5" s="281" t="s">
        <v>1583</v>
      </c>
      <c r="H5" s="283">
        <v>44603</v>
      </c>
      <c r="I5" s="283">
        <v>44613</v>
      </c>
      <c r="J5" s="285">
        <v>44968</v>
      </c>
      <c r="K5" s="285">
        <v>44978</v>
      </c>
      <c r="L5" s="284">
        <v>33</v>
      </c>
      <c r="M5" s="284">
        <v>43</v>
      </c>
    </row>
    <row r="6" spans="1:13" x14ac:dyDescent="0.3">
      <c r="A6" s="123" t="s">
        <v>2219</v>
      </c>
      <c r="B6" s="292" t="s">
        <v>2072</v>
      </c>
      <c r="C6" s="123" t="s">
        <v>1542</v>
      </c>
      <c r="D6" s="123" t="s">
        <v>1551</v>
      </c>
      <c r="E6" s="121" t="s">
        <v>2008</v>
      </c>
      <c r="F6" s="295" t="s">
        <v>1560</v>
      </c>
      <c r="G6" s="123" t="s">
        <v>1584</v>
      </c>
      <c r="H6" s="57">
        <v>44631</v>
      </c>
      <c r="I6" s="57" t="s">
        <v>30</v>
      </c>
      <c r="J6" s="18">
        <v>44996</v>
      </c>
      <c r="K6" s="18" t="s">
        <v>30</v>
      </c>
      <c r="L6" s="4">
        <v>61</v>
      </c>
      <c r="M6" s="4" t="s">
        <v>30</v>
      </c>
    </row>
    <row r="7" spans="1:13" x14ac:dyDescent="0.3">
      <c r="A7" s="123" t="s">
        <v>2220</v>
      </c>
      <c r="B7" s="292" t="s">
        <v>2073</v>
      </c>
      <c r="C7" s="123" t="s">
        <v>1542</v>
      </c>
      <c r="D7" s="123" t="s">
        <v>1551</v>
      </c>
      <c r="E7" s="117" t="s">
        <v>1774</v>
      </c>
      <c r="F7" s="295" t="s">
        <v>1561</v>
      </c>
      <c r="G7" s="123" t="s">
        <v>1585</v>
      </c>
      <c r="H7" s="57">
        <v>44670</v>
      </c>
      <c r="I7" s="57">
        <v>44671</v>
      </c>
      <c r="J7" s="18">
        <v>45035</v>
      </c>
      <c r="K7" s="18">
        <v>45036</v>
      </c>
      <c r="L7" s="4">
        <v>100</v>
      </c>
      <c r="M7" s="4">
        <v>101</v>
      </c>
    </row>
    <row r="8" spans="1:13" x14ac:dyDescent="0.3">
      <c r="A8" s="123" t="s">
        <v>2221</v>
      </c>
      <c r="B8" s="292" t="s">
        <v>2074</v>
      </c>
      <c r="C8" s="123" t="s">
        <v>1542</v>
      </c>
      <c r="D8" s="123" t="s">
        <v>1551</v>
      </c>
      <c r="E8" s="121" t="s">
        <v>1846</v>
      </c>
      <c r="F8" s="295" t="s">
        <v>1562</v>
      </c>
      <c r="G8" s="123" t="s">
        <v>1583</v>
      </c>
      <c r="H8" s="57">
        <v>44567</v>
      </c>
      <c r="I8" s="57">
        <v>44613</v>
      </c>
      <c r="J8" s="18">
        <v>44932</v>
      </c>
      <c r="K8" s="18">
        <v>44978</v>
      </c>
      <c r="L8" s="4">
        <v>-3</v>
      </c>
      <c r="M8" s="4">
        <v>43</v>
      </c>
    </row>
    <row r="9" spans="1:13" x14ac:dyDescent="0.3">
      <c r="A9" s="123" t="s">
        <v>2222</v>
      </c>
      <c r="B9" s="292" t="s">
        <v>2075</v>
      </c>
      <c r="C9" s="123" t="s">
        <v>1542</v>
      </c>
      <c r="D9" s="123" t="s">
        <v>1551</v>
      </c>
      <c r="E9" s="121" t="s">
        <v>1847</v>
      </c>
      <c r="F9" s="295" t="s">
        <v>1563</v>
      </c>
      <c r="G9" s="123" t="s">
        <v>1587</v>
      </c>
      <c r="H9" s="57">
        <v>44567</v>
      </c>
      <c r="I9" s="57">
        <v>44613</v>
      </c>
      <c r="J9" s="18">
        <v>44932</v>
      </c>
      <c r="K9" s="18">
        <v>44978</v>
      </c>
      <c r="L9" s="4">
        <v>-3</v>
      </c>
      <c r="M9" s="4">
        <v>43</v>
      </c>
    </row>
    <row r="10" spans="1:13" x14ac:dyDescent="0.3">
      <c r="A10" s="123" t="s">
        <v>2223</v>
      </c>
      <c r="B10" s="292" t="s">
        <v>2076</v>
      </c>
      <c r="C10" s="123" t="s">
        <v>1542</v>
      </c>
      <c r="D10" s="123" t="s">
        <v>1551</v>
      </c>
      <c r="E10" s="121" t="s">
        <v>1772</v>
      </c>
      <c r="F10" s="295" t="s">
        <v>1564</v>
      </c>
      <c r="G10" s="123" t="s">
        <v>2061</v>
      </c>
      <c r="H10" s="57">
        <v>44567</v>
      </c>
      <c r="I10" s="57">
        <v>44613</v>
      </c>
      <c r="J10" s="18">
        <v>44932</v>
      </c>
      <c r="K10" s="18">
        <v>44978</v>
      </c>
      <c r="L10" s="4">
        <v>-3</v>
      </c>
      <c r="M10" s="4">
        <v>43</v>
      </c>
    </row>
    <row r="11" spans="1:13" x14ac:dyDescent="0.3">
      <c r="A11" s="123" t="s">
        <v>2224</v>
      </c>
      <c r="B11" s="292" t="s">
        <v>2077</v>
      </c>
      <c r="C11" s="123" t="s">
        <v>1544</v>
      </c>
      <c r="D11" s="123" t="s">
        <v>1553</v>
      </c>
      <c r="E11" s="117" t="s">
        <v>1848</v>
      </c>
      <c r="F11" s="295" t="s">
        <v>1568</v>
      </c>
      <c r="G11" s="123" t="s">
        <v>1586</v>
      </c>
      <c r="H11" s="57">
        <v>44567</v>
      </c>
      <c r="I11" s="57">
        <v>44613</v>
      </c>
      <c r="J11" s="18">
        <v>44932</v>
      </c>
      <c r="K11" s="18">
        <v>44978</v>
      </c>
      <c r="L11" s="4">
        <v>-3</v>
      </c>
      <c r="M11" s="4">
        <v>43</v>
      </c>
    </row>
    <row r="12" spans="1:13" x14ac:dyDescent="0.3">
      <c r="A12" s="123" t="s">
        <v>2225</v>
      </c>
      <c r="B12" s="292" t="s">
        <v>2078</v>
      </c>
      <c r="C12" s="123" t="s">
        <v>1543</v>
      </c>
      <c r="D12" s="123" t="s">
        <v>1552</v>
      </c>
      <c r="E12" s="117" t="s">
        <v>2009</v>
      </c>
      <c r="F12" s="295" t="s">
        <v>1565</v>
      </c>
      <c r="G12" s="123" t="s">
        <v>1588</v>
      </c>
      <c r="H12" s="57">
        <v>44567</v>
      </c>
      <c r="I12" s="57">
        <v>44613</v>
      </c>
      <c r="J12" s="18">
        <v>44932</v>
      </c>
      <c r="K12" s="18">
        <v>44978</v>
      </c>
      <c r="L12" s="4">
        <v>-3</v>
      </c>
      <c r="M12" s="4">
        <v>43</v>
      </c>
    </row>
    <row r="13" spans="1:13" x14ac:dyDescent="0.3">
      <c r="A13" s="123" t="s">
        <v>2229</v>
      </c>
      <c r="B13" s="292" t="s">
        <v>2082</v>
      </c>
      <c r="C13" s="123" t="s">
        <v>1989</v>
      </c>
      <c r="D13" s="123" t="s">
        <v>1208</v>
      </c>
      <c r="E13" s="117" t="s">
        <v>1849</v>
      </c>
      <c r="F13" s="123" t="s">
        <v>1573</v>
      </c>
      <c r="G13" s="123" t="s">
        <v>1588</v>
      </c>
      <c r="H13" s="57">
        <v>44809</v>
      </c>
      <c r="I13" s="57">
        <v>44812</v>
      </c>
      <c r="J13" s="57">
        <v>45174</v>
      </c>
      <c r="K13" s="57">
        <v>45177</v>
      </c>
      <c r="L13" s="123">
        <v>239</v>
      </c>
      <c r="M13" s="123">
        <v>242</v>
      </c>
    </row>
    <row r="15" spans="1:13" ht="72" x14ac:dyDescent="0.3">
      <c r="A15" s="6" t="s">
        <v>1055</v>
      </c>
      <c r="B15" s="6"/>
      <c r="C15" s="6" t="s">
        <v>0</v>
      </c>
      <c r="D15" s="51" t="s">
        <v>1517</v>
      </c>
      <c r="E15" s="272" t="s">
        <v>1518</v>
      </c>
      <c r="F15" s="31" t="s">
        <v>174</v>
      </c>
      <c r="G15" s="31" t="s">
        <v>175</v>
      </c>
      <c r="H15" s="31" t="s">
        <v>174</v>
      </c>
      <c r="I15" s="31" t="s">
        <v>175</v>
      </c>
      <c r="J15" s="35" t="s">
        <v>174</v>
      </c>
      <c r="K15" s="36" t="s">
        <v>175</v>
      </c>
    </row>
    <row r="16" spans="1:13" x14ac:dyDescent="0.3">
      <c r="A16" s="123" t="s">
        <v>2231</v>
      </c>
      <c r="B16" s="266" t="s">
        <v>2089</v>
      </c>
      <c r="C16" s="123" t="s">
        <v>1598</v>
      </c>
      <c r="D16" s="121" t="s">
        <v>1779</v>
      </c>
      <c r="E16" s="123" t="s">
        <v>1778</v>
      </c>
      <c r="F16" s="291">
        <v>44567</v>
      </c>
      <c r="G16" s="291">
        <v>44613</v>
      </c>
      <c r="H16" s="18">
        <v>44932</v>
      </c>
      <c r="I16" s="18">
        <v>44978</v>
      </c>
      <c r="J16" s="4">
        <v>-3</v>
      </c>
      <c r="K16" s="4">
        <v>43</v>
      </c>
    </row>
    <row r="17" spans="1:11" x14ac:dyDescent="0.3">
      <c r="A17" s="123" t="s">
        <v>2232</v>
      </c>
      <c r="B17" s="266" t="s">
        <v>2090</v>
      </c>
      <c r="C17" s="123" t="s">
        <v>1598</v>
      </c>
      <c r="D17" s="121" t="s">
        <v>1988</v>
      </c>
      <c r="E17" s="123" t="s">
        <v>1614</v>
      </c>
      <c r="F17" s="291">
        <v>44567</v>
      </c>
      <c r="G17" s="291">
        <v>44613</v>
      </c>
      <c r="H17" s="18">
        <v>44932</v>
      </c>
      <c r="I17" s="18">
        <v>44978</v>
      </c>
      <c r="J17" s="4">
        <v>-3</v>
      </c>
      <c r="K17" s="4">
        <v>43</v>
      </c>
    </row>
    <row r="18" spans="1:11" x14ac:dyDescent="0.3">
      <c r="A18" s="123" t="s">
        <v>2235</v>
      </c>
      <c r="B18" s="266" t="s">
        <v>2093</v>
      </c>
      <c r="C18" s="123" t="s">
        <v>1601</v>
      </c>
      <c r="D18" s="117" t="s">
        <v>1987</v>
      </c>
      <c r="E18" s="265" t="s">
        <v>1617</v>
      </c>
      <c r="F18" s="291">
        <v>44567</v>
      </c>
      <c r="G18" s="291">
        <v>44613</v>
      </c>
      <c r="H18" s="18">
        <v>44932</v>
      </c>
      <c r="I18" s="18">
        <v>44978</v>
      </c>
      <c r="J18" s="4">
        <v>-3</v>
      </c>
      <c r="K18" s="4">
        <v>43</v>
      </c>
    </row>
    <row r="19" spans="1:11" x14ac:dyDescent="0.3">
      <c r="A19" s="123" t="s">
        <v>2236</v>
      </c>
      <c r="B19" s="266" t="s">
        <v>2094</v>
      </c>
      <c r="C19" s="123" t="s">
        <v>1602</v>
      </c>
      <c r="D19" s="117" t="s">
        <v>1986</v>
      </c>
      <c r="E19" s="123" t="s">
        <v>1618</v>
      </c>
      <c r="F19" s="291">
        <v>44567</v>
      </c>
      <c r="G19" s="291">
        <v>44613</v>
      </c>
      <c r="H19" s="18">
        <v>44932</v>
      </c>
      <c r="I19" s="18">
        <v>44978</v>
      </c>
      <c r="J19" s="4">
        <v>-3</v>
      </c>
      <c r="K19" s="4">
        <v>43</v>
      </c>
    </row>
    <row r="20" spans="1:11" x14ac:dyDescent="0.3">
      <c r="A20" s="123" t="s">
        <v>2237</v>
      </c>
      <c r="B20" s="266" t="s">
        <v>2095</v>
      </c>
      <c r="C20" s="123" t="s">
        <v>1603</v>
      </c>
      <c r="D20" s="117" t="s">
        <v>1852</v>
      </c>
      <c r="E20" s="123" t="s">
        <v>1619</v>
      </c>
      <c r="F20" s="291">
        <v>44566</v>
      </c>
      <c r="G20" s="291">
        <v>44613</v>
      </c>
      <c r="H20" s="57">
        <v>44931</v>
      </c>
      <c r="I20" s="57">
        <v>44978</v>
      </c>
      <c r="J20" s="116">
        <v>-4</v>
      </c>
      <c r="K20" s="116">
        <v>43</v>
      </c>
    </row>
    <row r="21" spans="1:11" x14ac:dyDescent="0.3">
      <c r="A21" s="123" t="s">
        <v>2238</v>
      </c>
      <c r="B21" s="266" t="s">
        <v>2096</v>
      </c>
      <c r="C21" s="123" t="s">
        <v>1604</v>
      </c>
      <c r="D21" s="117" t="s">
        <v>1991</v>
      </c>
      <c r="E21" s="123" t="s">
        <v>2006</v>
      </c>
      <c r="F21" s="57">
        <v>44567</v>
      </c>
      <c r="G21" s="57" t="s">
        <v>30</v>
      </c>
      <c r="H21" s="57">
        <v>44932</v>
      </c>
      <c r="I21" s="57" t="s">
        <v>30</v>
      </c>
      <c r="J21" s="123">
        <v>-3</v>
      </c>
      <c r="K21" s="123" t="s">
        <v>30</v>
      </c>
    </row>
    <row r="22" spans="1:11" x14ac:dyDescent="0.3">
      <c r="A22" s="123" t="s">
        <v>2239</v>
      </c>
      <c r="B22" s="266" t="s">
        <v>2097</v>
      </c>
      <c r="C22" s="123" t="s">
        <v>1605</v>
      </c>
      <c r="D22" s="117">
        <v>61275</v>
      </c>
      <c r="E22" s="123" t="s">
        <v>1621</v>
      </c>
      <c r="F22" s="291">
        <v>44567</v>
      </c>
      <c r="G22" s="291">
        <v>44613</v>
      </c>
      <c r="H22" s="18">
        <v>44932</v>
      </c>
      <c r="I22" s="18">
        <v>44978</v>
      </c>
      <c r="J22" s="4">
        <v>-3</v>
      </c>
      <c r="K22" s="4">
        <v>43</v>
      </c>
    </row>
    <row r="23" spans="1:11" x14ac:dyDescent="0.3">
      <c r="A23" s="123" t="s">
        <v>2240</v>
      </c>
      <c r="B23" s="266" t="s">
        <v>2098</v>
      </c>
      <c r="C23" s="123" t="s">
        <v>1606</v>
      </c>
      <c r="D23" s="117" t="s">
        <v>1844</v>
      </c>
      <c r="E23" s="123" t="s">
        <v>1622</v>
      </c>
      <c r="F23" s="291">
        <v>44567</v>
      </c>
      <c r="G23" s="291">
        <v>44613</v>
      </c>
      <c r="H23" s="18">
        <v>44932</v>
      </c>
      <c r="I23" s="18">
        <v>44978</v>
      </c>
      <c r="J23" s="4">
        <v>-3</v>
      </c>
      <c r="K23" s="4">
        <v>43</v>
      </c>
    </row>
  </sheetData>
  <conditionalFormatting sqref="C22:C23">
    <cfRule type="expression" dxfId="42" priority="1" stopIfTrue="1">
      <formula>#REF!="A Reformer"</formula>
    </cfRule>
    <cfRule type="expression" dxfId="41" priority="2" stopIfTrue="1">
      <formula>#REF!="En cours"</formula>
    </cfRule>
    <cfRule type="expression" dxfId="40" priority="3" stopIfTrue="1">
      <formula>#REF!="Introuvable"</formula>
    </cfRule>
  </conditionalFormatting>
  <conditionalFormatting sqref="L5:M13 J16:K23">
    <cfRule type="cellIs" dxfId="39" priority="9" operator="equal">
      <formula>"NC"</formula>
    </cfRule>
    <cfRule type="cellIs" dxfId="38" priority="10" operator="equal">
      <formula>"erreur"</formula>
    </cfRule>
    <cfRule type="cellIs" dxfId="37" priority="11" operator="greaterThan">
      <formula>30</formula>
    </cfRule>
    <cfRule type="cellIs" dxfId="36" priority="12" operator="greaterThan">
      <formula>0</formula>
    </cfRule>
    <cfRule type="cellIs" dxfId="35" priority="13" operator="less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F03C-B054-4304-B699-C14161CBF956}">
  <sheetPr filterMode="1">
    <tabColor rgb="FFFF0000"/>
  </sheetPr>
  <dimension ref="A1:AK1457"/>
  <sheetViews>
    <sheetView tabSelected="1" zoomScale="90" zoomScaleNormal="90" workbookViewId="0">
      <pane xSplit="3" ySplit="7" topLeftCell="D92" activePane="bottomRight" state="frozen"/>
      <selection pane="topRight" activeCell="D1" sqref="D1"/>
      <selection pane="bottomLeft" activeCell="A8" sqref="A8"/>
      <selection pane="bottomRight" activeCell="D441" sqref="D441"/>
    </sheetView>
  </sheetViews>
  <sheetFormatPr baseColWidth="10" defaultRowHeight="14.4" x14ac:dyDescent="0.3"/>
  <cols>
    <col min="1" max="1" width="6.44140625" customWidth="1"/>
    <col min="2" max="2" width="15" customWidth="1"/>
    <col min="3" max="3" width="56.33203125" customWidth="1"/>
    <col min="4" max="4" width="31.44140625" customWidth="1"/>
    <col min="5" max="5" width="16.77734375" customWidth="1"/>
    <col min="7" max="7" width="24.109375" customWidth="1"/>
    <col min="8" max="8" width="15.6640625" style="614" customWidth="1"/>
    <col min="9" max="9" width="24.109375" style="114" customWidth="1"/>
    <col min="10" max="10" width="24.109375" customWidth="1"/>
    <col min="11" max="11" width="25" customWidth="1"/>
    <col min="13" max="13" width="14.33203125" style="64" customWidth="1"/>
  </cols>
  <sheetData>
    <row r="1" spans="1:37" ht="14.4" customHeight="1" x14ac:dyDescent="0.3">
      <c r="A1" s="503"/>
      <c r="B1" s="499"/>
      <c r="C1" s="648" t="s">
        <v>3892</v>
      </c>
      <c r="D1" s="648"/>
      <c r="E1" s="648"/>
      <c r="F1" s="648"/>
      <c r="G1" s="648"/>
      <c r="H1" s="655"/>
      <c r="I1" s="648"/>
      <c r="J1" s="648"/>
      <c r="K1" s="648"/>
      <c r="L1" s="648"/>
      <c r="M1" s="648"/>
      <c r="N1" s="520"/>
      <c r="O1" s="520"/>
      <c r="P1" s="520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37" ht="14.4" customHeight="1" x14ac:dyDescent="0.3">
      <c r="A2" s="503"/>
      <c r="B2" s="499"/>
      <c r="C2" s="648"/>
      <c r="D2" s="648"/>
      <c r="E2" s="648"/>
      <c r="F2" s="648"/>
      <c r="G2" s="648"/>
      <c r="H2" s="655"/>
      <c r="I2" s="648"/>
      <c r="J2" s="648"/>
      <c r="K2" s="648"/>
      <c r="L2" s="648"/>
      <c r="M2" s="648"/>
      <c r="N2" s="520"/>
      <c r="O2" s="520"/>
      <c r="P2" s="520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</row>
    <row r="3" spans="1:37" x14ac:dyDescent="0.3">
      <c r="A3" s="503"/>
      <c r="B3" s="499"/>
      <c r="C3" s="507"/>
      <c r="D3" s="507"/>
      <c r="E3" s="507"/>
      <c r="F3" s="507"/>
      <c r="G3" s="511"/>
      <c r="H3" s="611"/>
      <c r="I3" s="503"/>
      <c r="J3" s="508"/>
      <c r="K3" s="499"/>
      <c r="L3" s="499"/>
      <c r="M3" s="639"/>
      <c r="N3" s="520"/>
      <c r="O3" s="520"/>
      <c r="P3" s="520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37" ht="15.6" x14ac:dyDescent="0.3">
      <c r="A4" s="503"/>
      <c r="B4" s="499"/>
      <c r="C4" s="652" t="s">
        <v>3893</v>
      </c>
      <c r="D4" s="653"/>
      <c r="E4" s="653"/>
      <c r="F4" s="653"/>
      <c r="G4" s="653"/>
      <c r="H4" s="654"/>
      <c r="I4" s="653"/>
      <c r="J4" s="653"/>
      <c r="K4" s="653"/>
      <c r="L4" s="653"/>
      <c r="M4" s="653"/>
      <c r="N4" s="520"/>
      <c r="O4" s="520"/>
      <c r="P4" s="520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37" x14ac:dyDescent="0.3">
      <c r="A5" s="386"/>
      <c r="B5" s="458"/>
      <c r="C5" s="439" t="s">
        <v>3808</v>
      </c>
      <c r="D5" s="439"/>
      <c r="E5" s="439"/>
      <c r="F5" s="439"/>
      <c r="G5" s="440"/>
      <c r="H5" s="458"/>
      <c r="I5" s="524"/>
      <c r="J5" s="440"/>
      <c r="K5" s="495"/>
      <c r="L5" s="441">
        <f ca="1">TODAY()</f>
        <v>45838</v>
      </c>
      <c r="M5" s="437"/>
      <c r="N5" s="437"/>
      <c r="O5" s="442"/>
      <c r="P5" s="44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</row>
    <row r="6" spans="1:37" x14ac:dyDescent="0.3">
      <c r="A6" s="386"/>
      <c r="B6" s="502" t="s">
        <v>3806</v>
      </c>
      <c r="C6" s="497">
        <f>SUBTOTAL(3,C10:C445)</f>
        <v>1</v>
      </c>
      <c r="D6" s="444">
        <v>6951</v>
      </c>
      <c r="E6" s="498">
        <f>SUBTOTAL(9,E8:E445)</f>
        <v>2</v>
      </c>
      <c r="F6" s="556">
        <f>7778-6951</f>
        <v>827</v>
      </c>
      <c r="G6" s="440">
        <f>SUM(E8:E445)</f>
        <v>7817</v>
      </c>
      <c r="H6" s="458"/>
      <c r="I6" s="524"/>
      <c r="J6" s="440"/>
      <c r="K6" s="495">
        <f>+G6-D6</f>
        <v>866</v>
      </c>
      <c r="L6" s="398"/>
      <c r="M6" s="437"/>
      <c r="N6" s="437"/>
      <c r="O6" s="445"/>
      <c r="P6" s="44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</row>
    <row r="7" spans="1:37" ht="42" thickBot="1" x14ac:dyDescent="0.35">
      <c r="A7" s="499"/>
      <c r="B7" s="586" t="s">
        <v>2803</v>
      </c>
      <c r="C7" s="587" t="s">
        <v>0</v>
      </c>
      <c r="D7" s="588" t="s">
        <v>1157</v>
      </c>
      <c r="E7" s="588" t="s">
        <v>2016</v>
      </c>
      <c r="F7" s="588" t="s">
        <v>1842</v>
      </c>
      <c r="G7" s="588" t="s">
        <v>3036</v>
      </c>
      <c r="H7" s="610" t="s">
        <v>4183</v>
      </c>
      <c r="I7" s="588" t="s">
        <v>4081</v>
      </c>
      <c r="J7" s="588" t="s">
        <v>2809</v>
      </c>
      <c r="K7" s="588" t="s">
        <v>1522</v>
      </c>
      <c r="L7" s="589" t="s">
        <v>2789</v>
      </c>
      <c r="M7" s="590" t="s">
        <v>1597</v>
      </c>
      <c r="N7" s="590" t="s">
        <v>3038</v>
      </c>
      <c r="O7" s="591" t="s">
        <v>1521</v>
      </c>
      <c r="P7" s="592" t="s">
        <v>592</v>
      </c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</row>
    <row r="8" spans="1:37" ht="15" hidden="1" thickBot="1" x14ac:dyDescent="0.35">
      <c r="A8" s="449">
        <v>99</v>
      </c>
      <c r="B8" s="452" t="s">
        <v>3405</v>
      </c>
      <c r="C8" s="558" t="s">
        <v>2791</v>
      </c>
      <c r="D8" s="559"/>
      <c r="E8" s="559">
        <v>1</v>
      </c>
      <c r="F8" s="559" t="s">
        <v>3501</v>
      </c>
      <c r="G8" s="559" t="s">
        <v>1577</v>
      </c>
      <c r="H8" s="577"/>
      <c r="I8" s="634"/>
      <c r="J8" s="559"/>
      <c r="K8" s="560" t="s">
        <v>1725</v>
      </c>
      <c r="L8" s="561"/>
      <c r="M8" s="560"/>
      <c r="N8" s="560" t="s">
        <v>3410</v>
      </c>
      <c r="O8" s="562"/>
      <c r="P8" s="559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</row>
    <row r="9" spans="1:37" ht="15" hidden="1" thickBot="1" x14ac:dyDescent="0.35">
      <c r="A9" s="449">
        <v>103</v>
      </c>
      <c r="B9" s="452" t="s">
        <v>4218</v>
      </c>
      <c r="C9" s="558" t="s">
        <v>3759</v>
      </c>
      <c r="D9" s="559" t="s">
        <v>1723</v>
      </c>
      <c r="E9" s="559">
        <v>1</v>
      </c>
      <c r="F9" s="559" t="s">
        <v>3476</v>
      </c>
      <c r="G9" s="559" t="s">
        <v>4203</v>
      </c>
      <c r="H9" s="577">
        <v>45540</v>
      </c>
      <c r="I9" s="612"/>
      <c r="J9" s="559" t="s">
        <v>3410</v>
      </c>
      <c r="K9" s="560" t="s">
        <v>1725</v>
      </c>
      <c r="L9" s="561"/>
      <c r="M9" s="577"/>
      <c r="N9" s="577"/>
      <c r="O9" s="562"/>
      <c r="P9" s="559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</row>
    <row r="10" spans="1:37" ht="15" hidden="1" thickBot="1" x14ac:dyDescent="0.35">
      <c r="A10" s="449">
        <v>100</v>
      </c>
      <c r="B10" s="452" t="s">
        <v>3406</v>
      </c>
      <c r="C10" s="558" t="s">
        <v>3536</v>
      </c>
      <c r="D10" s="559"/>
      <c r="E10" s="559">
        <v>1</v>
      </c>
      <c r="F10" s="559" t="s">
        <v>3476</v>
      </c>
      <c r="G10" s="559" t="s">
        <v>3521</v>
      </c>
      <c r="H10" s="577"/>
      <c r="I10" s="612"/>
      <c r="J10" s="559"/>
      <c r="K10" s="560" t="s">
        <v>1725</v>
      </c>
      <c r="L10" s="561"/>
      <c r="M10" s="577"/>
      <c r="N10" s="577"/>
      <c r="O10" s="562"/>
      <c r="P10" s="559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</row>
    <row r="11" spans="1:37" ht="15" hidden="1" thickBot="1" x14ac:dyDescent="0.35">
      <c r="A11" s="449">
        <v>103</v>
      </c>
      <c r="B11" s="452" t="s">
        <v>4086</v>
      </c>
      <c r="C11" s="558" t="s">
        <v>4091</v>
      </c>
      <c r="D11" s="559" t="s">
        <v>1160</v>
      </c>
      <c r="E11" s="559">
        <v>1</v>
      </c>
      <c r="F11" s="559" t="s">
        <v>3476</v>
      </c>
      <c r="G11" s="559" t="s">
        <v>4059</v>
      </c>
      <c r="H11" s="577"/>
      <c r="I11" s="612">
        <v>45503</v>
      </c>
      <c r="J11" s="559" t="s">
        <v>4087</v>
      </c>
      <c r="K11" s="560" t="s">
        <v>1725</v>
      </c>
      <c r="L11" s="561"/>
      <c r="M11" s="577"/>
      <c r="N11" s="577"/>
      <c r="O11" s="562"/>
      <c r="P11" s="559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</row>
    <row r="12" spans="1:37" ht="15" hidden="1" thickBot="1" x14ac:dyDescent="0.35">
      <c r="A12" s="449">
        <v>102</v>
      </c>
      <c r="B12" s="452" t="s">
        <v>3408</v>
      </c>
      <c r="C12" s="558" t="s">
        <v>4207</v>
      </c>
      <c r="D12" s="559"/>
      <c r="E12" s="559">
        <v>1</v>
      </c>
      <c r="F12" s="559" t="s">
        <v>3476</v>
      </c>
      <c r="G12" s="559" t="s">
        <v>4203</v>
      </c>
      <c r="H12" s="577">
        <v>45540</v>
      </c>
      <c r="I12" s="612"/>
      <c r="J12" s="559" t="s">
        <v>3410</v>
      </c>
      <c r="K12" s="560" t="s">
        <v>1725</v>
      </c>
      <c r="L12" s="561"/>
      <c r="M12" s="577"/>
      <c r="N12" s="577"/>
      <c r="O12" s="562"/>
      <c r="P12" s="559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</row>
    <row r="13" spans="1:37" ht="15" hidden="1" thickBot="1" x14ac:dyDescent="0.35">
      <c r="A13" s="449">
        <v>98</v>
      </c>
      <c r="B13" s="452" t="s">
        <v>3403</v>
      </c>
      <c r="C13" s="558" t="s">
        <v>3404</v>
      </c>
      <c r="D13" s="559"/>
      <c r="E13" s="559">
        <v>1</v>
      </c>
      <c r="F13" s="559" t="s">
        <v>3501</v>
      </c>
      <c r="G13" s="559" t="s">
        <v>1577</v>
      </c>
      <c r="H13" s="577"/>
      <c r="I13" s="612"/>
      <c r="J13" s="559"/>
      <c r="K13" s="560" t="s">
        <v>1725</v>
      </c>
      <c r="L13" s="561"/>
      <c r="M13" s="565"/>
      <c r="N13" s="565" t="s">
        <v>3045</v>
      </c>
      <c r="O13" s="580"/>
      <c r="P13" s="57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</row>
    <row r="14" spans="1:37" ht="15" hidden="1" thickBot="1" x14ac:dyDescent="0.35">
      <c r="A14" s="449">
        <v>101</v>
      </c>
      <c r="B14" s="452" t="s">
        <v>3407</v>
      </c>
      <c r="C14" s="558" t="s">
        <v>3404</v>
      </c>
      <c r="D14" s="559"/>
      <c r="E14" s="559">
        <v>1</v>
      </c>
      <c r="F14" s="559" t="s">
        <v>3476</v>
      </c>
      <c r="G14" s="559" t="s">
        <v>1577</v>
      </c>
      <c r="H14" s="577"/>
      <c r="I14" s="612"/>
      <c r="J14" s="559"/>
      <c r="K14" s="560" t="s">
        <v>1725</v>
      </c>
      <c r="L14" s="561"/>
      <c r="M14" s="577"/>
      <c r="N14" s="577" t="s">
        <v>3045</v>
      </c>
      <c r="O14" s="562"/>
      <c r="P14" s="559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</row>
    <row r="15" spans="1:37" ht="15" hidden="1" thickBot="1" x14ac:dyDescent="0.35">
      <c r="A15" s="449">
        <v>103</v>
      </c>
      <c r="B15" s="452" t="s">
        <v>4181</v>
      </c>
      <c r="C15" s="558" t="s">
        <v>3404</v>
      </c>
      <c r="D15" s="559" t="s">
        <v>1723</v>
      </c>
      <c r="E15" s="559">
        <v>1</v>
      </c>
      <c r="F15" s="559" t="s">
        <v>3476</v>
      </c>
      <c r="G15" s="559" t="s">
        <v>4141</v>
      </c>
      <c r="H15" s="577">
        <v>45534</v>
      </c>
      <c r="I15" s="612"/>
      <c r="J15" s="559"/>
      <c r="K15" s="560" t="s">
        <v>1725</v>
      </c>
      <c r="L15" s="561"/>
      <c r="M15" s="577"/>
      <c r="N15" s="577"/>
      <c r="O15" s="562"/>
      <c r="P15" s="559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</row>
    <row r="16" spans="1:37" ht="15" hidden="1" thickBot="1" x14ac:dyDescent="0.35">
      <c r="A16" s="449">
        <v>103</v>
      </c>
      <c r="B16" s="452" t="s">
        <v>4182</v>
      </c>
      <c r="C16" s="558" t="s">
        <v>3404</v>
      </c>
      <c r="D16" s="559" t="s">
        <v>1723</v>
      </c>
      <c r="E16" s="559">
        <v>1</v>
      </c>
      <c r="F16" s="559" t="s">
        <v>3476</v>
      </c>
      <c r="G16" s="559" t="s">
        <v>4141</v>
      </c>
      <c r="H16" s="577">
        <v>45534</v>
      </c>
      <c r="I16" s="612"/>
      <c r="J16" s="559" t="s">
        <v>4057</v>
      </c>
      <c r="K16" s="560" t="s">
        <v>1725</v>
      </c>
      <c r="L16" s="561"/>
      <c r="M16" s="577"/>
      <c r="N16" s="577"/>
      <c r="O16" s="562"/>
      <c r="P16" s="559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</row>
    <row r="17" spans="1:37" ht="15" hidden="1" thickBot="1" x14ac:dyDescent="0.35">
      <c r="A17" s="449">
        <v>103</v>
      </c>
      <c r="B17" s="452" t="s">
        <v>4150</v>
      </c>
      <c r="C17" s="558" t="s">
        <v>4151</v>
      </c>
      <c r="D17" s="559" t="s">
        <v>1723</v>
      </c>
      <c r="E17" s="559">
        <v>1</v>
      </c>
      <c r="F17" s="559" t="s">
        <v>3476</v>
      </c>
      <c r="G17" s="559" t="s">
        <v>4059</v>
      </c>
      <c r="H17" s="577"/>
      <c r="I17" s="612">
        <v>45503</v>
      </c>
      <c r="J17" s="559" t="s">
        <v>4087</v>
      </c>
      <c r="K17" s="560" t="s">
        <v>1725</v>
      </c>
      <c r="L17" s="561"/>
      <c r="M17" s="577"/>
      <c r="N17" s="577"/>
      <c r="O17" s="562"/>
      <c r="P17" s="559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</row>
    <row r="18" spans="1:37" ht="15" hidden="1" thickBot="1" x14ac:dyDescent="0.35">
      <c r="A18" s="449">
        <v>103</v>
      </c>
      <c r="B18" s="452" t="s">
        <v>3409</v>
      </c>
      <c r="C18" s="558" t="s">
        <v>4208</v>
      </c>
      <c r="D18" s="559"/>
      <c r="E18" s="559">
        <v>1</v>
      </c>
      <c r="F18" s="559" t="s">
        <v>3476</v>
      </c>
      <c r="G18" s="559" t="s">
        <v>4203</v>
      </c>
      <c r="H18" s="577">
        <v>45540</v>
      </c>
      <c r="I18" s="612"/>
      <c r="J18" s="559" t="s">
        <v>3045</v>
      </c>
      <c r="K18" s="560" t="s">
        <v>1725</v>
      </c>
      <c r="L18" s="561"/>
      <c r="M18" s="577"/>
      <c r="N18" s="577"/>
      <c r="O18" s="562"/>
      <c r="P18" s="559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</row>
    <row r="19" spans="1:37" ht="15" hidden="1" thickBot="1" x14ac:dyDescent="0.35">
      <c r="A19" s="449">
        <v>1</v>
      </c>
      <c r="B19" s="452" t="s">
        <v>2932</v>
      </c>
      <c r="C19" s="558" t="s">
        <v>2784</v>
      </c>
      <c r="D19" s="559"/>
      <c r="E19" s="559">
        <v>56</v>
      </c>
      <c r="F19" s="559" t="s">
        <v>1577</v>
      </c>
      <c r="G19" s="559" t="s">
        <v>1577</v>
      </c>
      <c r="H19" s="577"/>
      <c r="I19" s="612"/>
      <c r="J19" s="559"/>
      <c r="K19" s="560" t="s">
        <v>1725</v>
      </c>
      <c r="L19" s="561"/>
      <c r="M19" s="560"/>
      <c r="N19" s="560"/>
      <c r="O19" s="562"/>
      <c r="P19" s="559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</row>
    <row r="20" spans="1:37" ht="15" hidden="1" thickBot="1" x14ac:dyDescent="0.35">
      <c r="A20" s="449">
        <v>3</v>
      </c>
      <c r="B20" s="452" t="s">
        <v>3411</v>
      </c>
      <c r="C20" s="558" t="s">
        <v>2790</v>
      </c>
      <c r="D20" s="559"/>
      <c r="E20" s="559">
        <v>1</v>
      </c>
      <c r="F20" s="559" t="s">
        <v>3501</v>
      </c>
      <c r="G20" s="559" t="s">
        <v>1577</v>
      </c>
      <c r="H20" s="577"/>
      <c r="I20" s="612"/>
      <c r="J20" s="559"/>
      <c r="K20" s="560" t="s">
        <v>1725</v>
      </c>
      <c r="L20" s="561"/>
      <c r="M20" s="577"/>
      <c r="N20" s="577"/>
      <c r="O20" s="562"/>
      <c r="P20" s="559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</row>
    <row r="21" spans="1:37" ht="15" hidden="1" thickBot="1" x14ac:dyDescent="0.35">
      <c r="A21" s="449">
        <v>4</v>
      </c>
      <c r="B21" s="452" t="s">
        <v>3763</v>
      </c>
      <c r="C21" s="558" t="s">
        <v>2790</v>
      </c>
      <c r="D21" s="559"/>
      <c r="E21" s="559">
        <v>1</v>
      </c>
      <c r="F21" s="559" t="s">
        <v>3501</v>
      </c>
      <c r="G21" s="559" t="s">
        <v>1577</v>
      </c>
      <c r="H21" s="577"/>
      <c r="I21" s="612"/>
      <c r="J21" s="559"/>
      <c r="K21" s="560" t="s">
        <v>1725</v>
      </c>
      <c r="L21" s="561"/>
      <c r="M21" s="577"/>
      <c r="N21" s="577"/>
      <c r="O21" s="562"/>
      <c r="P21" s="559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</row>
    <row r="22" spans="1:37" ht="15" hidden="1" thickBot="1" x14ac:dyDescent="0.35">
      <c r="A22" s="449">
        <v>5</v>
      </c>
      <c r="B22" s="452" t="s">
        <v>3764</v>
      </c>
      <c r="C22" s="558" t="s">
        <v>2790</v>
      </c>
      <c r="D22" s="559"/>
      <c r="E22" s="559">
        <v>1</v>
      </c>
      <c r="F22" s="559" t="s">
        <v>3476</v>
      </c>
      <c r="G22" s="559" t="s">
        <v>2808</v>
      </c>
      <c r="H22" s="577"/>
      <c r="I22" s="612"/>
      <c r="J22" s="559"/>
      <c r="K22" s="560" t="s">
        <v>1725</v>
      </c>
      <c r="L22" s="561"/>
      <c r="M22" s="560"/>
      <c r="N22" s="560"/>
      <c r="O22" s="562"/>
      <c r="P22" s="559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</row>
    <row r="23" spans="1:37" ht="15" hidden="1" thickBot="1" x14ac:dyDescent="0.35">
      <c r="A23" s="449">
        <v>5</v>
      </c>
      <c r="B23" s="452" t="s">
        <v>3765</v>
      </c>
      <c r="C23" s="558" t="s">
        <v>2790</v>
      </c>
      <c r="D23" s="559"/>
      <c r="E23" s="559">
        <v>1</v>
      </c>
      <c r="F23" s="559" t="s">
        <v>3476</v>
      </c>
      <c r="G23" s="559" t="s">
        <v>3509</v>
      </c>
      <c r="H23" s="577"/>
      <c r="I23" s="612"/>
      <c r="J23" s="559"/>
      <c r="K23" s="560" t="s">
        <v>1725</v>
      </c>
      <c r="L23" s="561"/>
      <c r="M23" s="560"/>
      <c r="N23" s="560"/>
      <c r="O23" s="562"/>
      <c r="P23" s="559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</row>
    <row r="24" spans="1:37" ht="15" hidden="1" thickBot="1" x14ac:dyDescent="0.35">
      <c r="A24" s="449">
        <v>6</v>
      </c>
      <c r="B24" s="452" t="s">
        <v>3766</v>
      </c>
      <c r="C24" s="558" t="s">
        <v>2790</v>
      </c>
      <c r="D24" s="559"/>
      <c r="E24" s="559">
        <v>1</v>
      </c>
      <c r="F24" s="559" t="s">
        <v>3476</v>
      </c>
      <c r="G24" s="559" t="s">
        <v>3521</v>
      </c>
      <c r="H24" s="577"/>
      <c r="I24" s="612"/>
      <c r="J24" s="559"/>
      <c r="K24" s="560" t="s">
        <v>1725</v>
      </c>
      <c r="L24" s="561"/>
      <c r="M24" s="560"/>
      <c r="N24" s="560"/>
      <c r="O24" s="562"/>
      <c r="P24" s="559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</row>
    <row r="25" spans="1:37" ht="15" hidden="1" thickBot="1" x14ac:dyDescent="0.35">
      <c r="A25" s="449">
        <v>7</v>
      </c>
      <c r="B25" s="452" t="s">
        <v>3767</v>
      </c>
      <c r="C25" s="558" t="s">
        <v>2790</v>
      </c>
      <c r="D25" s="559"/>
      <c r="E25" s="559">
        <v>1</v>
      </c>
      <c r="F25" s="559" t="s">
        <v>3476</v>
      </c>
      <c r="G25" s="559" t="s">
        <v>4203</v>
      </c>
      <c r="H25" s="577">
        <v>45540</v>
      </c>
      <c r="I25" s="612" t="s">
        <v>3410</v>
      </c>
      <c r="J25" s="559"/>
      <c r="K25" s="560" t="s">
        <v>1725</v>
      </c>
      <c r="L25" s="561"/>
      <c r="M25" s="560"/>
      <c r="N25" s="560"/>
      <c r="O25" s="562"/>
      <c r="P25" s="559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</row>
    <row r="26" spans="1:37" ht="15" hidden="1" thickBot="1" x14ac:dyDescent="0.35">
      <c r="A26" s="449">
        <v>8</v>
      </c>
      <c r="B26" s="452" t="s">
        <v>3768</v>
      </c>
      <c r="C26" s="558" t="s">
        <v>2790</v>
      </c>
      <c r="D26" s="559"/>
      <c r="E26" s="559">
        <v>1</v>
      </c>
      <c r="F26" s="559" t="s">
        <v>3476</v>
      </c>
      <c r="G26" s="559" t="s">
        <v>4203</v>
      </c>
      <c r="H26" s="577">
        <v>45540</v>
      </c>
      <c r="I26" s="612" t="s">
        <v>3410</v>
      </c>
      <c r="J26" s="559"/>
      <c r="K26" s="560" t="s">
        <v>1725</v>
      </c>
      <c r="L26" s="561"/>
      <c r="M26" s="560"/>
      <c r="N26" s="560"/>
      <c r="O26" s="562"/>
      <c r="P26" s="559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</row>
    <row r="27" spans="1:37" ht="15" hidden="1" thickBot="1" x14ac:dyDescent="0.35">
      <c r="A27" s="449">
        <v>9</v>
      </c>
      <c r="B27" s="452" t="s">
        <v>3769</v>
      </c>
      <c r="C27" s="558" t="s">
        <v>2790</v>
      </c>
      <c r="D27" s="559"/>
      <c r="E27" s="559">
        <v>1</v>
      </c>
      <c r="F27" s="559" t="s">
        <v>3476</v>
      </c>
      <c r="G27" s="559" t="s">
        <v>4203</v>
      </c>
      <c r="H27" s="577">
        <v>45540</v>
      </c>
      <c r="I27" s="612" t="s">
        <v>3410</v>
      </c>
      <c r="J27" s="559"/>
      <c r="K27" s="560" t="s">
        <v>1725</v>
      </c>
      <c r="L27" s="561"/>
      <c r="M27" s="560"/>
      <c r="N27" s="560"/>
      <c r="O27" s="562"/>
      <c r="P27" s="559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</row>
    <row r="28" spans="1:37" ht="15" hidden="1" thickBot="1" x14ac:dyDescent="0.35">
      <c r="A28" s="449">
        <v>5</v>
      </c>
      <c r="B28" s="452" t="s">
        <v>4184</v>
      </c>
      <c r="C28" s="558" t="s">
        <v>2790</v>
      </c>
      <c r="D28" s="559"/>
      <c r="E28" s="559">
        <v>1</v>
      </c>
      <c r="F28" s="559" t="s">
        <v>3476</v>
      </c>
      <c r="G28" s="559" t="s">
        <v>4141</v>
      </c>
      <c r="H28" s="577">
        <v>45534</v>
      </c>
      <c r="I28" s="612">
        <v>45503</v>
      </c>
      <c r="J28" s="559" t="s">
        <v>4090</v>
      </c>
      <c r="K28" s="560" t="s">
        <v>1725</v>
      </c>
      <c r="L28" s="561"/>
      <c r="M28" s="560"/>
      <c r="N28" s="560"/>
      <c r="O28" s="562"/>
      <c r="P28" s="559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</row>
    <row r="29" spans="1:37" ht="15" hidden="1" thickBot="1" x14ac:dyDescent="0.35">
      <c r="A29" s="449">
        <v>5</v>
      </c>
      <c r="B29" s="452" t="s">
        <v>4185</v>
      </c>
      <c r="C29" s="558" t="s">
        <v>2790</v>
      </c>
      <c r="D29" s="559"/>
      <c r="E29" s="559">
        <v>1</v>
      </c>
      <c r="F29" s="559" t="s">
        <v>3476</v>
      </c>
      <c r="G29" s="559" t="s">
        <v>4141</v>
      </c>
      <c r="H29" s="577">
        <v>45534</v>
      </c>
      <c r="I29" s="612">
        <v>45503</v>
      </c>
      <c r="J29" s="559" t="s">
        <v>4186</v>
      </c>
      <c r="K29" s="560" t="s">
        <v>1725</v>
      </c>
      <c r="L29" s="561"/>
      <c r="M29" s="560"/>
      <c r="N29" s="560"/>
      <c r="O29" s="562"/>
      <c r="P29" s="559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</row>
    <row r="30" spans="1:37" ht="15" hidden="1" thickBot="1" x14ac:dyDescent="0.35">
      <c r="A30" s="449">
        <v>5</v>
      </c>
      <c r="B30" s="452" t="s">
        <v>4147</v>
      </c>
      <c r="C30" s="558" t="s">
        <v>4088</v>
      </c>
      <c r="D30" s="559" t="s">
        <v>4089</v>
      </c>
      <c r="E30" s="559">
        <v>1</v>
      </c>
      <c r="F30" s="559" t="s">
        <v>3476</v>
      </c>
      <c r="G30" s="559" t="s">
        <v>4059</v>
      </c>
      <c r="H30" s="577"/>
      <c r="I30" s="612">
        <v>45503</v>
      </c>
      <c r="J30" s="559" t="s">
        <v>4090</v>
      </c>
      <c r="K30" s="560" t="s">
        <v>1725</v>
      </c>
      <c r="L30" s="561"/>
      <c r="M30" s="560"/>
      <c r="N30" s="560"/>
      <c r="O30" s="562"/>
      <c r="P30" s="559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</row>
    <row r="31" spans="1:37" ht="15" hidden="1" thickBot="1" x14ac:dyDescent="0.35">
      <c r="A31" s="449">
        <v>5</v>
      </c>
      <c r="B31" s="452" t="s">
        <v>4148</v>
      </c>
      <c r="C31" s="558" t="s">
        <v>4149</v>
      </c>
      <c r="D31" s="559" t="s">
        <v>1723</v>
      </c>
      <c r="E31" s="559">
        <v>1</v>
      </c>
      <c r="F31" s="559" t="s">
        <v>3476</v>
      </c>
      <c r="G31" s="559" t="s">
        <v>4059</v>
      </c>
      <c r="H31" s="577"/>
      <c r="I31" s="612">
        <v>45503</v>
      </c>
      <c r="J31" s="559" t="s">
        <v>4090</v>
      </c>
      <c r="K31" s="560" t="s">
        <v>1725</v>
      </c>
      <c r="L31" s="561"/>
      <c r="M31" s="560"/>
      <c r="N31" s="560"/>
      <c r="O31" s="562"/>
      <c r="P31" s="559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</row>
    <row r="32" spans="1:37" ht="15" hidden="1" thickBot="1" x14ac:dyDescent="0.35">
      <c r="A32" s="449"/>
      <c r="B32" s="452" t="s">
        <v>4255</v>
      </c>
      <c r="C32" s="558" t="s">
        <v>4256</v>
      </c>
      <c r="D32" s="559"/>
      <c r="E32" s="559">
        <v>1</v>
      </c>
      <c r="F32" s="559" t="s">
        <v>3042</v>
      </c>
      <c r="G32" s="559" t="s">
        <v>4257</v>
      </c>
      <c r="H32" s="577">
        <v>45595</v>
      </c>
      <c r="I32" s="612">
        <v>45595</v>
      </c>
      <c r="J32" s="559" t="s">
        <v>3045</v>
      </c>
      <c r="K32" s="563" t="s">
        <v>1725</v>
      </c>
      <c r="L32" s="561"/>
      <c r="M32" s="565"/>
      <c r="N32" s="565"/>
      <c r="O32" s="568"/>
      <c r="P32" s="559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</row>
    <row r="33" spans="1:37" ht="15" hidden="1" thickBot="1" x14ac:dyDescent="0.35">
      <c r="A33" s="449">
        <v>1</v>
      </c>
      <c r="B33" s="452" t="s">
        <v>3779</v>
      </c>
      <c r="C33" s="558" t="s">
        <v>3780</v>
      </c>
      <c r="D33" s="559"/>
      <c r="E33" s="559">
        <v>1</v>
      </c>
      <c r="F33" s="559" t="s">
        <v>3476</v>
      </c>
      <c r="G33" s="559" t="s">
        <v>3521</v>
      </c>
      <c r="H33" s="577"/>
      <c r="I33" s="612"/>
      <c r="J33" s="559"/>
      <c r="K33" s="560" t="s">
        <v>1725</v>
      </c>
      <c r="L33" s="561"/>
      <c r="M33" s="560"/>
      <c r="N33" s="560"/>
      <c r="O33" s="562"/>
      <c r="P33" s="559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</row>
    <row r="34" spans="1:37" ht="15" hidden="1" thickBot="1" x14ac:dyDescent="0.35">
      <c r="A34" s="449">
        <v>1</v>
      </c>
      <c r="B34" s="452" t="s">
        <v>3779</v>
      </c>
      <c r="C34" s="558" t="s">
        <v>3780</v>
      </c>
      <c r="D34" s="559"/>
      <c r="E34" s="559">
        <v>1</v>
      </c>
      <c r="F34" s="559" t="s">
        <v>3476</v>
      </c>
      <c r="G34" s="559" t="s">
        <v>3796</v>
      </c>
      <c r="H34" s="577">
        <v>45540</v>
      </c>
      <c r="I34" s="612"/>
      <c r="J34" s="559" t="s">
        <v>3045</v>
      </c>
      <c r="K34" s="560" t="s">
        <v>1725</v>
      </c>
      <c r="L34" s="561"/>
      <c r="M34" s="560"/>
      <c r="N34" s="560"/>
      <c r="O34" s="562"/>
      <c r="P34" s="559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</row>
    <row r="35" spans="1:37" ht="15" hidden="1" thickBot="1" x14ac:dyDescent="0.35">
      <c r="A35" s="449">
        <v>1</v>
      </c>
      <c r="B35" s="452" t="s">
        <v>3779</v>
      </c>
      <c r="C35" s="558" t="s">
        <v>3780</v>
      </c>
      <c r="D35" s="559"/>
      <c r="E35" s="559">
        <v>1</v>
      </c>
      <c r="F35" s="559" t="s">
        <v>3476</v>
      </c>
      <c r="G35" s="559" t="s">
        <v>4203</v>
      </c>
      <c r="H35" s="577">
        <v>45540</v>
      </c>
      <c r="I35" s="612"/>
      <c r="J35" s="559" t="s">
        <v>3045</v>
      </c>
      <c r="K35" s="560" t="s">
        <v>1725</v>
      </c>
      <c r="L35" s="561"/>
      <c r="M35" s="560"/>
      <c r="N35" s="560"/>
      <c r="O35" s="562"/>
      <c r="P35" s="559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</row>
    <row r="36" spans="1:37" ht="15" hidden="1" thickBot="1" x14ac:dyDescent="0.35">
      <c r="A36" s="449">
        <v>1</v>
      </c>
      <c r="B36" s="452" t="s">
        <v>3779</v>
      </c>
      <c r="C36" s="558" t="s">
        <v>3780</v>
      </c>
      <c r="D36" s="559"/>
      <c r="E36" s="559">
        <v>1</v>
      </c>
      <c r="F36" s="559" t="s">
        <v>3476</v>
      </c>
      <c r="G36" s="559" t="s">
        <v>4141</v>
      </c>
      <c r="H36" s="577"/>
      <c r="I36" s="612"/>
      <c r="J36" s="559"/>
      <c r="K36" s="560" t="s">
        <v>1725</v>
      </c>
      <c r="L36" s="561"/>
      <c r="M36" s="560"/>
      <c r="N36" s="560"/>
      <c r="O36" s="562"/>
      <c r="P36" s="559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</row>
    <row r="37" spans="1:37" ht="15" hidden="1" thickBot="1" x14ac:dyDescent="0.35">
      <c r="A37" s="449">
        <v>1</v>
      </c>
      <c r="B37" s="452" t="s">
        <v>3779</v>
      </c>
      <c r="C37" s="558" t="s">
        <v>3780</v>
      </c>
      <c r="D37" s="559"/>
      <c r="E37" s="559">
        <v>2</v>
      </c>
      <c r="F37" s="559" t="s">
        <v>3476</v>
      </c>
      <c r="G37" s="559" t="s">
        <v>4059</v>
      </c>
      <c r="H37" s="577"/>
      <c r="I37" s="612"/>
      <c r="J37" s="559"/>
      <c r="K37" s="560" t="s">
        <v>1725</v>
      </c>
      <c r="L37" s="561"/>
      <c r="M37" s="560"/>
      <c r="N37" s="560"/>
      <c r="O37" s="562"/>
      <c r="P37" s="559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</row>
    <row r="38" spans="1:37" ht="15" hidden="1" thickBot="1" x14ac:dyDescent="0.35">
      <c r="A38" s="449">
        <v>2</v>
      </c>
      <c r="B38" s="452" t="s">
        <v>3779</v>
      </c>
      <c r="C38" s="558" t="s">
        <v>3780</v>
      </c>
      <c r="D38" s="559"/>
      <c r="E38" s="559">
        <v>1</v>
      </c>
      <c r="F38" s="559" t="s">
        <v>3476</v>
      </c>
      <c r="G38" s="559" t="s">
        <v>3775</v>
      </c>
      <c r="H38" s="577">
        <v>45541</v>
      </c>
      <c r="I38" s="612"/>
      <c r="J38" s="559" t="s">
        <v>3045</v>
      </c>
      <c r="K38" s="560" t="s">
        <v>1725</v>
      </c>
      <c r="L38" s="561"/>
      <c r="M38" s="560"/>
      <c r="N38" s="560"/>
      <c r="O38" s="562"/>
      <c r="P38" s="559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</row>
    <row r="39" spans="1:37" ht="15" hidden="1" thickBot="1" x14ac:dyDescent="0.35">
      <c r="A39" s="449">
        <v>2</v>
      </c>
      <c r="B39" s="452" t="s">
        <v>3779</v>
      </c>
      <c r="C39" s="558" t="s">
        <v>3780</v>
      </c>
      <c r="D39" s="559"/>
      <c r="E39" s="559">
        <v>2</v>
      </c>
      <c r="F39" s="559" t="s">
        <v>3476</v>
      </c>
      <c r="G39" s="559" t="s">
        <v>4203</v>
      </c>
      <c r="H39" s="577"/>
      <c r="I39" s="612"/>
      <c r="J39" s="559"/>
      <c r="K39" s="560" t="s">
        <v>1725</v>
      </c>
      <c r="L39" s="561"/>
      <c r="M39" s="560"/>
      <c r="N39" s="560"/>
      <c r="O39" s="562"/>
      <c r="P39" s="559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</row>
    <row r="40" spans="1:37" ht="15" hidden="1" thickBot="1" x14ac:dyDescent="0.35">
      <c r="A40" s="449">
        <v>2</v>
      </c>
      <c r="B40" s="452" t="s">
        <v>3779</v>
      </c>
      <c r="C40" s="558" t="s">
        <v>3780</v>
      </c>
      <c r="D40" s="559"/>
      <c r="E40" s="559">
        <v>2</v>
      </c>
      <c r="F40" s="559" t="s">
        <v>3476</v>
      </c>
      <c r="G40" s="559" t="s">
        <v>4059</v>
      </c>
      <c r="H40" s="577"/>
      <c r="I40" s="612"/>
      <c r="J40" s="559"/>
      <c r="K40" s="560" t="s">
        <v>1725</v>
      </c>
      <c r="L40" s="561"/>
      <c r="M40" s="560"/>
      <c r="N40" s="560"/>
      <c r="O40" s="562"/>
      <c r="P40" s="559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</row>
    <row r="41" spans="1:37" ht="15" hidden="1" thickBot="1" x14ac:dyDescent="0.35">
      <c r="A41" s="449">
        <v>10</v>
      </c>
      <c r="B41" s="452" t="s">
        <v>2933</v>
      </c>
      <c r="C41" s="558" t="s">
        <v>2785</v>
      </c>
      <c r="D41" s="559"/>
      <c r="E41" s="559">
        <v>238</v>
      </c>
      <c r="F41" s="559" t="s">
        <v>3476</v>
      </c>
      <c r="G41" s="559" t="s">
        <v>1577</v>
      </c>
      <c r="H41" s="577"/>
      <c r="I41" s="612"/>
      <c r="J41" s="559"/>
      <c r="K41" s="560" t="s">
        <v>1725</v>
      </c>
      <c r="L41" s="561"/>
      <c r="M41" s="560"/>
      <c r="N41" s="560"/>
      <c r="O41" s="562"/>
      <c r="P41" s="559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</row>
    <row r="42" spans="1:37" ht="15" hidden="1" thickBot="1" x14ac:dyDescent="0.35">
      <c r="A42" s="449">
        <v>10</v>
      </c>
      <c r="B42" s="452" t="s">
        <v>3817</v>
      </c>
      <c r="C42" s="558" t="s">
        <v>3818</v>
      </c>
      <c r="D42" s="559"/>
      <c r="E42" s="559">
        <v>1</v>
      </c>
      <c r="F42" s="559" t="s">
        <v>3815</v>
      </c>
      <c r="G42" s="559" t="s">
        <v>3816</v>
      </c>
      <c r="H42" s="577"/>
      <c r="I42" s="612"/>
      <c r="J42" s="559"/>
      <c r="K42" s="560" t="s">
        <v>1725</v>
      </c>
      <c r="L42" s="561"/>
      <c r="M42" s="560"/>
      <c r="N42" s="560"/>
      <c r="O42" s="562"/>
      <c r="P42" s="559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</row>
    <row r="43" spans="1:37" ht="15" hidden="1" thickBot="1" x14ac:dyDescent="0.35">
      <c r="A43" s="449">
        <v>10</v>
      </c>
      <c r="B43" s="452" t="s">
        <v>3817</v>
      </c>
      <c r="C43" s="558" t="s">
        <v>3818</v>
      </c>
      <c r="D43" s="559"/>
      <c r="E43" s="559">
        <v>2</v>
      </c>
      <c r="F43" s="559" t="s">
        <v>3815</v>
      </c>
      <c r="G43" s="559" t="s">
        <v>4243</v>
      </c>
      <c r="H43" s="577"/>
      <c r="I43" s="612"/>
      <c r="J43" s="559"/>
      <c r="K43" s="560" t="s">
        <v>1725</v>
      </c>
      <c r="L43" s="561"/>
      <c r="M43" s="560"/>
      <c r="N43" s="560"/>
      <c r="O43" s="562"/>
      <c r="P43" s="559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</row>
    <row r="44" spans="1:37" ht="15" hidden="1" thickBot="1" x14ac:dyDescent="0.35">
      <c r="A44" s="449">
        <v>10</v>
      </c>
      <c r="B44" s="452" t="s">
        <v>3389</v>
      </c>
      <c r="C44" s="558" t="s">
        <v>3390</v>
      </c>
      <c r="D44" s="559"/>
      <c r="E44" s="559">
        <v>1</v>
      </c>
      <c r="F44" s="559" t="s">
        <v>3375</v>
      </c>
      <c r="G44" s="559" t="s">
        <v>3383</v>
      </c>
      <c r="H44" s="577"/>
      <c r="I44" s="612"/>
      <c r="J44" s="559"/>
      <c r="K44" s="560" t="s">
        <v>1725</v>
      </c>
      <c r="L44" s="561"/>
      <c r="M44" s="560"/>
      <c r="N44" s="560" t="s">
        <v>3045</v>
      </c>
      <c r="O44" s="562"/>
      <c r="P44" s="559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</row>
    <row r="45" spans="1:37" ht="15" hidden="1" thickBot="1" x14ac:dyDescent="0.35">
      <c r="A45" s="449">
        <v>10</v>
      </c>
      <c r="B45" s="452" t="s">
        <v>3391</v>
      </c>
      <c r="C45" s="558" t="s">
        <v>3390</v>
      </c>
      <c r="D45" s="559"/>
      <c r="E45" s="559">
        <v>1</v>
      </c>
      <c r="F45" s="559" t="s">
        <v>3375</v>
      </c>
      <c r="G45" s="559" t="s">
        <v>3383</v>
      </c>
      <c r="H45" s="577"/>
      <c r="I45" s="612"/>
      <c r="J45" s="559"/>
      <c r="K45" s="560" t="s">
        <v>1725</v>
      </c>
      <c r="L45" s="561"/>
      <c r="M45" s="560"/>
      <c r="N45" s="560" t="s">
        <v>3045</v>
      </c>
      <c r="O45" s="562"/>
      <c r="P45" s="559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</row>
    <row r="46" spans="1:37" ht="15" hidden="1" thickBot="1" x14ac:dyDescent="0.35">
      <c r="A46" s="449">
        <v>15</v>
      </c>
      <c r="B46" s="452" t="s">
        <v>2870</v>
      </c>
      <c r="C46" s="558" t="s">
        <v>3730</v>
      </c>
      <c r="D46" s="559"/>
      <c r="E46" s="559">
        <v>1</v>
      </c>
      <c r="F46" s="559" t="s">
        <v>3501</v>
      </c>
      <c r="G46" s="559" t="s">
        <v>4203</v>
      </c>
      <c r="H46" s="577">
        <v>45540</v>
      </c>
      <c r="I46" s="612"/>
      <c r="J46" s="559" t="s">
        <v>751</v>
      </c>
      <c r="K46" s="563" t="s">
        <v>1725</v>
      </c>
      <c r="L46" s="564"/>
      <c r="M46" s="565"/>
      <c r="N46" s="565"/>
      <c r="O46" s="562"/>
      <c r="P46" s="559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</row>
    <row r="47" spans="1:37" ht="15" hidden="1" thickBot="1" x14ac:dyDescent="0.35">
      <c r="A47" s="449">
        <v>12</v>
      </c>
      <c r="B47" s="452" t="s">
        <v>2867</v>
      </c>
      <c r="C47" s="558" t="s">
        <v>3401</v>
      </c>
      <c r="D47" s="559"/>
      <c r="E47" s="559">
        <v>1</v>
      </c>
      <c r="F47" s="559" t="s">
        <v>3501</v>
      </c>
      <c r="G47" s="559" t="s">
        <v>1577</v>
      </c>
      <c r="H47" s="577"/>
      <c r="I47" s="612"/>
      <c r="J47" s="559" t="s">
        <v>4057</v>
      </c>
      <c r="K47" s="563" t="s">
        <v>1725</v>
      </c>
      <c r="L47" s="561"/>
      <c r="M47" s="558"/>
      <c r="N47" s="558" t="s">
        <v>3727</v>
      </c>
      <c r="O47" s="568"/>
      <c r="P47" s="559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</row>
    <row r="48" spans="1:37" ht="15" hidden="1" thickBot="1" x14ac:dyDescent="0.35">
      <c r="A48" s="449">
        <v>16</v>
      </c>
      <c r="B48" s="452" t="s">
        <v>2871</v>
      </c>
      <c r="C48" s="558" t="s">
        <v>3731</v>
      </c>
      <c r="D48" s="559"/>
      <c r="E48" s="559">
        <v>1</v>
      </c>
      <c r="F48" s="559" t="s">
        <v>3501</v>
      </c>
      <c r="G48" s="559" t="s">
        <v>3796</v>
      </c>
      <c r="H48" s="577">
        <v>45540</v>
      </c>
      <c r="I48" s="612"/>
      <c r="J48" s="559" t="s">
        <v>3045</v>
      </c>
      <c r="K48" s="563" t="s">
        <v>1725</v>
      </c>
      <c r="L48" s="564"/>
      <c r="M48" s="565"/>
      <c r="N48" s="565"/>
      <c r="O48" s="562"/>
      <c r="P48" s="559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</row>
    <row r="49" spans="1:37" ht="15" hidden="1" thickBot="1" x14ac:dyDescent="0.35">
      <c r="A49" s="449">
        <v>19</v>
      </c>
      <c r="B49" s="452" t="s">
        <v>2872</v>
      </c>
      <c r="C49" s="558" t="s">
        <v>3731</v>
      </c>
      <c r="D49" s="559"/>
      <c r="E49" s="559">
        <v>1</v>
      </c>
      <c r="F49" s="559" t="s">
        <v>3501</v>
      </c>
      <c r="G49" s="559" t="s">
        <v>3775</v>
      </c>
      <c r="H49" s="577">
        <v>45541</v>
      </c>
      <c r="I49" s="612"/>
      <c r="J49" s="559" t="s">
        <v>3045</v>
      </c>
      <c r="K49" s="560" t="s">
        <v>1725</v>
      </c>
      <c r="L49" s="561"/>
      <c r="M49" s="566"/>
      <c r="N49" s="566"/>
      <c r="O49" s="567"/>
      <c r="P49" s="559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</row>
    <row r="50" spans="1:37" ht="15" hidden="1" thickBot="1" x14ac:dyDescent="0.35">
      <c r="A50" s="449">
        <v>14</v>
      </c>
      <c r="B50" s="452" t="s">
        <v>2868</v>
      </c>
      <c r="C50" s="558" t="s">
        <v>3728</v>
      </c>
      <c r="D50" s="559"/>
      <c r="E50" s="559">
        <v>1</v>
      </c>
      <c r="F50" s="559" t="s">
        <v>3501</v>
      </c>
      <c r="G50" s="559" t="s">
        <v>1577</v>
      </c>
      <c r="H50" s="577"/>
      <c r="I50" s="612"/>
      <c r="J50" s="559" t="s">
        <v>4057</v>
      </c>
      <c r="K50" s="563" t="s">
        <v>1725</v>
      </c>
      <c r="L50" s="564"/>
      <c r="M50" s="558"/>
      <c r="N50" s="558"/>
      <c r="O50" s="580"/>
      <c r="P50" s="57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</row>
    <row r="51" spans="1:37" ht="15" hidden="1" thickBot="1" x14ac:dyDescent="0.35">
      <c r="A51" s="449">
        <v>14</v>
      </c>
      <c r="B51" s="452" t="s">
        <v>2869</v>
      </c>
      <c r="C51" s="558" t="s">
        <v>3729</v>
      </c>
      <c r="D51" s="559"/>
      <c r="E51" s="559">
        <v>1</v>
      </c>
      <c r="F51" s="559" t="s">
        <v>3501</v>
      </c>
      <c r="G51" s="559" t="s">
        <v>4138</v>
      </c>
      <c r="H51" s="577"/>
      <c r="I51" s="612"/>
      <c r="J51" s="559" t="s">
        <v>3045</v>
      </c>
      <c r="K51" s="563" t="s">
        <v>1725</v>
      </c>
      <c r="L51" s="564"/>
      <c r="M51" s="565" t="s">
        <v>1595</v>
      </c>
      <c r="N51" s="565"/>
      <c r="O51" s="562"/>
      <c r="P51" s="559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</row>
    <row r="52" spans="1:37" ht="15" hidden="1" thickBot="1" x14ac:dyDescent="0.35">
      <c r="A52" s="449">
        <v>22</v>
      </c>
      <c r="B52" s="452" t="s">
        <v>3540</v>
      </c>
      <c r="C52" s="558" t="s">
        <v>3541</v>
      </c>
      <c r="D52" s="559"/>
      <c r="E52" s="559">
        <v>8</v>
      </c>
      <c r="F52" s="559" t="s">
        <v>3476</v>
      </c>
      <c r="G52" s="559" t="s">
        <v>4203</v>
      </c>
      <c r="H52" s="577">
        <v>45540</v>
      </c>
      <c r="I52" s="612"/>
      <c r="J52" s="559" t="s">
        <v>3045</v>
      </c>
      <c r="K52" s="560" t="s">
        <v>1725</v>
      </c>
      <c r="L52" s="561"/>
      <c r="M52" s="560"/>
      <c r="N52" s="560" t="s">
        <v>3045</v>
      </c>
      <c r="O52" s="562"/>
      <c r="P52" s="559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</row>
    <row r="53" spans="1:37" ht="15" hidden="1" thickBot="1" x14ac:dyDescent="0.35">
      <c r="A53" s="449">
        <v>23</v>
      </c>
      <c r="B53" s="452" t="s">
        <v>3540</v>
      </c>
      <c r="C53" s="558" t="s">
        <v>3541</v>
      </c>
      <c r="D53" s="559"/>
      <c r="E53" s="559">
        <v>3</v>
      </c>
      <c r="F53" s="559" t="s">
        <v>3476</v>
      </c>
      <c r="G53" s="559" t="s">
        <v>3775</v>
      </c>
      <c r="H53" s="577"/>
      <c r="I53" s="612"/>
      <c r="J53" s="559"/>
      <c r="K53" s="560" t="s">
        <v>1725</v>
      </c>
      <c r="L53" s="561"/>
      <c r="M53" s="560"/>
      <c r="N53" s="560" t="s">
        <v>3045</v>
      </c>
      <c r="O53" s="562"/>
      <c r="P53" s="559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</row>
    <row r="54" spans="1:37" ht="15" hidden="1" thickBot="1" x14ac:dyDescent="0.35">
      <c r="A54" s="449">
        <v>24</v>
      </c>
      <c r="B54" s="452" t="s">
        <v>3540</v>
      </c>
      <c r="C54" s="558" t="s">
        <v>3541</v>
      </c>
      <c r="D54" s="559"/>
      <c r="E54" s="559">
        <v>5</v>
      </c>
      <c r="F54" s="559" t="s">
        <v>3476</v>
      </c>
      <c r="G54" s="559" t="s">
        <v>2808</v>
      </c>
      <c r="H54" s="577"/>
      <c r="I54" s="612"/>
      <c r="J54" s="559"/>
      <c r="K54" s="560" t="s">
        <v>1725</v>
      </c>
      <c r="L54" s="561"/>
      <c r="M54" s="560"/>
      <c r="N54" s="560" t="s">
        <v>3045</v>
      </c>
      <c r="O54" s="562"/>
      <c r="P54" s="559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</row>
    <row r="55" spans="1:37" ht="15" hidden="1" thickBot="1" x14ac:dyDescent="0.35">
      <c r="A55" s="449">
        <v>24</v>
      </c>
      <c r="B55" s="452" t="s">
        <v>3540</v>
      </c>
      <c r="C55" s="558" t="s">
        <v>3541</v>
      </c>
      <c r="D55" s="559"/>
      <c r="E55" s="559">
        <v>4</v>
      </c>
      <c r="F55" s="559" t="s">
        <v>3476</v>
      </c>
      <c r="G55" s="559" t="s">
        <v>3521</v>
      </c>
      <c r="H55" s="577"/>
      <c r="I55" s="612"/>
      <c r="J55" s="559" t="s">
        <v>4163</v>
      </c>
      <c r="K55" s="560" t="s">
        <v>1725</v>
      </c>
      <c r="L55" s="561"/>
      <c r="M55" s="560"/>
      <c r="N55" s="560" t="s">
        <v>3045</v>
      </c>
      <c r="O55" s="562"/>
      <c r="P55" s="559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</row>
    <row r="56" spans="1:37" ht="15" hidden="1" thickBot="1" x14ac:dyDescent="0.35">
      <c r="A56" s="449">
        <v>24</v>
      </c>
      <c r="B56" s="452" t="s">
        <v>3540</v>
      </c>
      <c r="C56" s="558" t="s">
        <v>3541</v>
      </c>
      <c r="D56" s="559"/>
      <c r="E56" s="559">
        <v>10</v>
      </c>
      <c r="F56" s="559" t="s">
        <v>3476</v>
      </c>
      <c r="G56" s="559" t="s">
        <v>4243</v>
      </c>
      <c r="H56" s="577"/>
      <c r="I56" s="612"/>
      <c r="J56" s="559"/>
      <c r="K56" s="560" t="s">
        <v>1725</v>
      </c>
      <c r="L56" s="561"/>
      <c r="M56" s="560"/>
      <c r="N56" s="560" t="s">
        <v>3045</v>
      </c>
      <c r="O56" s="562"/>
      <c r="P56" s="559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</row>
    <row r="57" spans="1:37" ht="15" hidden="1" thickBot="1" x14ac:dyDescent="0.35">
      <c r="A57" s="449">
        <v>24</v>
      </c>
      <c r="B57" s="452" t="s">
        <v>3540</v>
      </c>
      <c r="C57" s="558" t="s">
        <v>3541</v>
      </c>
      <c r="D57" s="559"/>
      <c r="E57" s="559">
        <v>2</v>
      </c>
      <c r="F57" s="559" t="s">
        <v>3476</v>
      </c>
      <c r="G57" s="559" t="s">
        <v>4059</v>
      </c>
      <c r="H57" s="577"/>
      <c r="I57" s="612"/>
      <c r="J57" s="559" t="s">
        <v>3045</v>
      </c>
      <c r="K57" s="560" t="s">
        <v>1725</v>
      </c>
      <c r="L57" s="561"/>
      <c r="M57" s="560"/>
      <c r="N57" s="560" t="s">
        <v>3045</v>
      </c>
      <c r="O57" s="562"/>
      <c r="P57" s="559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</row>
    <row r="58" spans="1:37" ht="15" hidden="1" thickBot="1" x14ac:dyDescent="0.35">
      <c r="A58" s="449">
        <v>24</v>
      </c>
      <c r="B58" s="452" t="s">
        <v>3540</v>
      </c>
      <c r="C58" s="558" t="s">
        <v>3541</v>
      </c>
      <c r="D58" s="559"/>
      <c r="E58" s="559">
        <v>3</v>
      </c>
      <c r="F58" s="559" t="s">
        <v>3476</v>
      </c>
      <c r="G58" s="559" t="s">
        <v>3521</v>
      </c>
      <c r="H58" s="577">
        <v>45827</v>
      </c>
      <c r="I58" s="612">
        <v>45827</v>
      </c>
      <c r="J58" s="559" t="s">
        <v>3045</v>
      </c>
      <c r="K58" s="560" t="s">
        <v>1725</v>
      </c>
      <c r="L58" s="561"/>
      <c r="M58" s="560"/>
      <c r="N58" s="560" t="s">
        <v>3045</v>
      </c>
      <c r="O58" s="562"/>
      <c r="P58" s="559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</row>
    <row r="59" spans="1:37" ht="15" hidden="1" thickBot="1" x14ac:dyDescent="0.35">
      <c r="A59" s="449">
        <v>26</v>
      </c>
      <c r="B59" s="452" t="s">
        <v>3558</v>
      </c>
      <c r="C59" s="558" t="s">
        <v>3559</v>
      </c>
      <c r="D59" s="559"/>
      <c r="E59" s="559">
        <v>8</v>
      </c>
      <c r="F59" s="559" t="s">
        <v>3476</v>
      </c>
      <c r="G59" s="559" t="s">
        <v>4203</v>
      </c>
      <c r="H59" s="577"/>
      <c r="I59" s="612"/>
      <c r="J59" s="559"/>
      <c r="K59" s="560" t="s">
        <v>1725</v>
      </c>
      <c r="L59" s="561"/>
      <c r="M59" s="560"/>
      <c r="N59" s="560"/>
      <c r="O59" s="562"/>
      <c r="P59" s="559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</row>
    <row r="60" spans="1:37" ht="15" hidden="1" thickBot="1" x14ac:dyDescent="0.35">
      <c r="A60" s="449">
        <v>24</v>
      </c>
      <c r="B60" s="452" t="s">
        <v>3558</v>
      </c>
      <c r="C60" s="558" t="s">
        <v>3559</v>
      </c>
      <c r="D60" s="559"/>
      <c r="E60" s="559">
        <v>7</v>
      </c>
      <c r="F60" s="559" t="s">
        <v>3476</v>
      </c>
      <c r="G60" s="559" t="s">
        <v>3775</v>
      </c>
      <c r="H60" s="577">
        <v>45541</v>
      </c>
      <c r="I60" s="612"/>
      <c r="J60" s="559" t="s">
        <v>3045</v>
      </c>
      <c r="K60" s="560" t="s">
        <v>1725</v>
      </c>
      <c r="L60" s="561"/>
      <c r="M60" s="560"/>
      <c r="N60" s="560"/>
      <c r="O60" s="562"/>
      <c r="P60" s="559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</row>
    <row r="61" spans="1:37" ht="15" hidden="1" thickBot="1" x14ac:dyDescent="0.35">
      <c r="A61" s="449">
        <v>25</v>
      </c>
      <c r="B61" s="452" t="s">
        <v>3558</v>
      </c>
      <c r="C61" s="558" t="s">
        <v>3559</v>
      </c>
      <c r="D61" s="559"/>
      <c r="E61" s="559">
        <v>1</v>
      </c>
      <c r="F61" s="559" t="s">
        <v>3042</v>
      </c>
      <c r="G61" s="559" t="s">
        <v>3816</v>
      </c>
      <c r="H61" s="577"/>
      <c r="I61" s="612"/>
      <c r="J61" s="559"/>
      <c r="K61" s="560" t="s">
        <v>1725</v>
      </c>
      <c r="L61" s="561"/>
      <c r="M61" s="560"/>
      <c r="N61" s="560"/>
      <c r="O61" s="562"/>
      <c r="P61" s="559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</row>
    <row r="62" spans="1:37" ht="15" hidden="1" thickBot="1" x14ac:dyDescent="0.35">
      <c r="A62" s="449">
        <v>27</v>
      </c>
      <c r="B62" s="452" t="s">
        <v>3558</v>
      </c>
      <c r="C62" s="558" t="s">
        <v>3559</v>
      </c>
      <c r="D62" s="559"/>
      <c r="E62" s="559">
        <v>2</v>
      </c>
      <c r="F62" s="559" t="s">
        <v>3476</v>
      </c>
      <c r="G62" s="559" t="s">
        <v>3521</v>
      </c>
      <c r="H62" s="577"/>
      <c r="I62" s="612"/>
      <c r="J62" s="559"/>
      <c r="K62" s="560" t="s">
        <v>1725</v>
      </c>
      <c r="L62" s="561"/>
      <c r="M62" s="560"/>
      <c r="N62" s="560"/>
      <c r="O62" s="562"/>
      <c r="P62" s="559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</row>
    <row r="63" spans="1:37" ht="15" hidden="1" thickBot="1" x14ac:dyDescent="0.35">
      <c r="A63" s="449">
        <v>27</v>
      </c>
      <c r="B63" s="452" t="s">
        <v>3558</v>
      </c>
      <c r="C63" s="558" t="s">
        <v>3559</v>
      </c>
      <c r="D63" s="559"/>
      <c r="E63" s="559">
        <v>1</v>
      </c>
      <c r="F63" s="559" t="s">
        <v>3476</v>
      </c>
      <c r="G63" s="559" t="s">
        <v>3521</v>
      </c>
      <c r="H63" s="577">
        <v>45534</v>
      </c>
      <c r="I63" s="612"/>
      <c r="J63" s="559" t="s">
        <v>4098</v>
      </c>
      <c r="K63" s="560" t="s">
        <v>1725</v>
      </c>
      <c r="L63" s="561"/>
      <c r="M63" s="560"/>
      <c r="N63" s="560"/>
      <c r="O63" s="562"/>
      <c r="P63" s="559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</row>
    <row r="64" spans="1:37" ht="15" hidden="1" thickBot="1" x14ac:dyDescent="0.35">
      <c r="A64" s="449">
        <v>27</v>
      </c>
      <c r="B64" s="452" t="s">
        <v>3558</v>
      </c>
      <c r="C64" s="558" t="s">
        <v>3559</v>
      </c>
      <c r="D64" s="559"/>
      <c r="E64" s="559">
        <v>8</v>
      </c>
      <c r="F64" s="559" t="s">
        <v>3476</v>
      </c>
      <c r="G64" s="559" t="s">
        <v>4243</v>
      </c>
      <c r="H64" s="577"/>
      <c r="I64" s="612"/>
      <c r="J64" s="559" t="s">
        <v>4098</v>
      </c>
      <c r="K64" s="560" t="s">
        <v>1725</v>
      </c>
      <c r="L64" s="561"/>
      <c r="M64" s="560"/>
      <c r="N64" s="560"/>
      <c r="O64" s="562"/>
      <c r="P64" s="559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</row>
    <row r="65" spans="1:37" ht="15" hidden="1" thickBot="1" x14ac:dyDescent="0.35">
      <c r="A65" s="449">
        <v>27</v>
      </c>
      <c r="B65" s="452" t="s">
        <v>3546</v>
      </c>
      <c r="C65" s="558" t="s">
        <v>3547</v>
      </c>
      <c r="D65" s="559"/>
      <c r="E65" s="559">
        <v>3</v>
      </c>
      <c r="F65" s="559" t="s">
        <v>3476</v>
      </c>
      <c r="G65" s="559" t="s">
        <v>3521</v>
      </c>
      <c r="H65" s="577"/>
      <c r="I65" s="612"/>
      <c r="J65" s="559"/>
      <c r="K65" s="560" t="s">
        <v>1725</v>
      </c>
      <c r="L65" s="561"/>
      <c r="M65" s="560"/>
      <c r="N65" s="560"/>
      <c r="O65" s="562"/>
      <c r="P65" s="559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</row>
    <row r="66" spans="1:37" ht="15" hidden="1" thickBot="1" x14ac:dyDescent="0.35">
      <c r="A66" s="449">
        <v>27</v>
      </c>
      <c r="B66" s="452" t="s">
        <v>3741</v>
      </c>
      <c r="C66" s="558" t="s">
        <v>3742</v>
      </c>
      <c r="D66" s="559"/>
      <c r="E66" s="559">
        <v>1</v>
      </c>
      <c r="F66" s="559" t="s">
        <v>3476</v>
      </c>
      <c r="G66" s="559" t="s">
        <v>4203</v>
      </c>
      <c r="H66" s="577">
        <v>45540</v>
      </c>
      <c r="I66" s="612"/>
      <c r="J66" s="559" t="s">
        <v>3045</v>
      </c>
      <c r="K66" s="560" t="s">
        <v>1725</v>
      </c>
      <c r="L66" s="561"/>
      <c r="M66" s="565"/>
      <c r="N66" s="565"/>
      <c r="O66" s="568"/>
      <c r="P66" s="559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</row>
    <row r="67" spans="1:37" ht="15" hidden="1" thickBot="1" x14ac:dyDescent="0.35">
      <c r="A67" s="449">
        <v>27</v>
      </c>
      <c r="B67" s="452" t="s">
        <v>3859</v>
      </c>
      <c r="C67" s="558" t="s">
        <v>3792</v>
      </c>
      <c r="D67" s="559"/>
      <c r="E67" s="559">
        <v>1</v>
      </c>
      <c r="F67" s="559" t="s">
        <v>1577</v>
      </c>
      <c r="G67" s="559" t="s">
        <v>1577</v>
      </c>
      <c r="H67" s="577"/>
      <c r="I67" s="612"/>
      <c r="J67" s="559"/>
      <c r="K67" s="560" t="s">
        <v>1725</v>
      </c>
      <c r="L67" s="561"/>
      <c r="M67" s="560"/>
      <c r="N67" s="560"/>
      <c r="O67" s="562"/>
      <c r="P67" s="559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</row>
    <row r="68" spans="1:37" ht="15" hidden="1" thickBot="1" x14ac:dyDescent="0.35">
      <c r="A68" s="449">
        <v>27</v>
      </c>
      <c r="B68" s="452" t="s">
        <v>3860</v>
      </c>
      <c r="C68" s="558" t="s">
        <v>3792</v>
      </c>
      <c r="D68" s="559"/>
      <c r="E68" s="559">
        <v>1</v>
      </c>
      <c r="F68" s="559" t="s">
        <v>1577</v>
      </c>
      <c r="G68" s="559" t="s">
        <v>1577</v>
      </c>
      <c r="H68" s="577"/>
      <c r="I68" s="612"/>
      <c r="J68" s="559"/>
      <c r="K68" s="560" t="s">
        <v>1725</v>
      </c>
      <c r="L68" s="561"/>
      <c r="M68" s="560"/>
      <c r="N68" s="560"/>
      <c r="O68" s="562"/>
      <c r="P68" s="559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</row>
    <row r="69" spans="1:37" ht="15" hidden="1" thickBot="1" x14ac:dyDescent="0.35">
      <c r="A69" s="449">
        <v>27</v>
      </c>
      <c r="B69" s="452" t="s">
        <v>3861</v>
      </c>
      <c r="C69" s="558" t="s">
        <v>3792</v>
      </c>
      <c r="D69" s="559"/>
      <c r="E69" s="559">
        <v>1</v>
      </c>
      <c r="F69" s="559" t="s">
        <v>1577</v>
      </c>
      <c r="G69" s="559" t="s">
        <v>1577</v>
      </c>
      <c r="H69" s="577"/>
      <c r="I69" s="612"/>
      <c r="J69" s="559"/>
      <c r="K69" s="560" t="s">
        <v>1725</v>
      </c>
      <c r="L69" s="561"/>
      <c r="M69" s="560"/>
      <c r="N69" s="560"/>
      <c r="O69" s="562"/>
      <c r="P69" s="559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</row>
    <row r="70" spans="1:37" ht="15" hidden="1" thickBot="1" x14ac:dyDescent="0.35">
      <c r="A70" s="449">
        <v>27</v>
      </c>
      <c r="B70" s="452" t="s">
        <v>3793</v>
      </c>
      <c r="C70" s="558" t="s">
        <v>3792</v>
      </c>
      <c r="D70" s="559"/>
      <c r="E70" s="559">
        <v>1</v>
      </c>
      <c r="F70" s="559" t="s">
        <v>3476</v>
      </c>
      <c r="G70" s="559" t="s">
        <v>4203</v>
      </c>
      <c r="H70" s="577">
        <v>45540</v>
      </c>
      <c r="I70" s="612"/>
      <c r="J70" s="559" t="s">
        <v>3045</v>
      </c>
      <c r="K70" s="560" t="s">
        <v>1725</v>
      </c>
      <c r="L70" s="561"/>
      <c r="M70" s="560"/>
      <c r="N70" s="560"/>
      <c r="O70" s="562"/>
      <c r="P70" s="559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</row>
    <row r="71" spans="1:37" ht="15" hidden="1" thickBot="1" x14ac:dyDescent="0.35">
      <c r="A71" s="449">
        <v>27</v>
      </c>
      <c r="B71" s="452" t="s">
        <v>3858</v>
      </c>
      <c r="C71" s="558" t="s">
        <v>3792</v>
      </c>
      <c r="D71" s="559"/>
      <c r="E71" s="559">
        <v>1</v>
      </c>
      <c r="F71" s="559" t="s">
        <v>3476</v>
      </c>
      <c r="G71" s="559" t="s">
        <v>3775</v>
      </c>
      <c r="H71" s="577">
        <v>45541</v>
      </c>
      <c r="I71" s="612"/>
      <c r="J71" s="559" t="s">
        <v>3045</v>
      </c>
      <c r="K71" s="560" t="s">
        <v>1725</v>
      </c>
      <c r="L71" s="561"/>
      <c r="M71" s="560"/>
      <c r="N71" s="560"/>
      <c r="O71" s="562"/>
      <c r="P71" s="559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</row>
    <row r="72" spans="1:37" ht="15" hidden="1" thickBot="1" x14ac:dyDescent="0.35">
      <c r="A72" s="449">
        <v>28</v>
      </c>
      <c r="B72" s="452" t="s">
        <v>4065</v>
      </c>
      <c r="C72" s="558" t="s">
        <v>4066</v>
      </c>
      <c r="D72" s="559"/>
      <c r="E72" s="559">
        <v>1</v>
      </c>
      <c r="F72" s="559" t="s">
        <v>3476</v>
      </c>
      <c r="G72" s="559" t="s">
        <v>4141</v>
      </c>
      <c r="H72" s="577"/>
      <c r="I72" s="612"/>
      <c r="J72" s="559" t="s">
        <v>3045</v>
      </c>
      <c r="K72" s="560" t="s">
        <v>1725</v>
      </c>
      <c r="L72" s="561"/>
      <c r="M72" s="560"/>
      <c r="N72" s="560"/>
      <c r="O72" s="562"/>
      <c r="P72" s="559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</row>
    <row r="73" spans="1:37" ht="15" hidden="1" thickBot="1" x14ac:dyDescent="0.35">
      <c r="A73" s="449">
        <v>28</v>
      </c>
      <c r="B73" s="452" t="s">
        <v>2934</v>
      </c>
      <c r="C73" s="558" t="s">
        <v>2786</v>
      </c>
      <c r="D73" s="559"/>
      <c r="E73" s="559">
        <v>7</v>
      </c>
      <c r="F73" s="559"/>
      <c r="G73" s="559" t="s">
        <v>1577</v>
      </c>
      <c r="H73" s="577"/>
      <c r="I73" s="612"/>
      <c r="J73" s="559"/>
      <c r="K73" s="560" t="s">
        <v>1725</v>
      </c>
      <c r="L73" s="561"/>
      <c r="M73" s="560"/>
      <c r="N73" s="560"/>
      <c r="O73" s="562"/>
      <c r="P73" s="559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</row>
    <row r="74" spans="1:37" ht="15" hidden="1" thickBot="1" x14ac:dyDescent="0.35">
      <c r="A74" s="449">
        <v>28</v>
      </c>
      <c r="B74" s="452" t="s">
        <v>4063</v>
      </c>
      <c r="C74" s="558" t="s">
        <v>4064</v>
      </c>
      <c r="D74" s="559"/>
      <c r="E74" s="559">
        <v>1</v>
      </c>
      <c r="F74" s="559"/>
      <c r="G74" s="559" t="s">
        <v>4059</v>
      </c>
      <c r="H74" s="577"/>
      <c r="I74" s="612"/>
      <c r="J74" s="559" t="s">
        <v>3045</v>
      </c>
      <c r="K74" s="560" t="s">
        <v>1725</v>
      </c>
      <c r="L74" s="561"/>
      <c r="M74" s="560"/>
      <c r="N74" s="560"/>
      <c r="O74" s="562"/>
      <c r="P74" s="559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</row>
    <row r="75" spans="1:37" ht="15" hidden="1" thickBot="1" x14ac:dyDescent="0.35">
      <c r="A75" s="449">
        <v>75</v>
      </c>
      <c r="B75" s="452" t="s">
        <v>4191</v>
      </c>
      <c r="C75" s="558" t="s">
        <v>4192</v>
      </c>
      <c r="D75" s="559"/>
      <c r="E75" s="559">
        <v>3</v>
      </c>
      <c r="F75" s="559" t="s">
        <v>3476</v>
      </c>
      <c r="G75" s="559" t="s">
        <v>4141</v>
      </c>
      <c r="H75" s="577"/>
      <c r="I75" s="612"/>
      <c r="J75" s="559"/>
      <c r="K75" s="560" t="s">
        <v>1725</v>
      </c>
      <c r="L75" s="561"/>
      <c r="M75" s="560"/>
      <c r="N75" s="560"/>
      <c r="O75" s="562"/>
      <c r="P75" s="559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</row>
    <row r="76" spans="1:37" ht="15" hidden="1" thickBot="1" x14ac:dyDescent="0.35">
      <c r="A76" s="449">
        <v>29</v>
      </c>
      <c r="B76" s="452" t="s">
        <v>2908</v>
      </c>
      <c r="C76" s="558" t="s">
        <v>2020</v>
      </c>
      <c r="D76" s="559"/>
      <c r="E76" s="559">
        <v>1303</v>
      </c>
      <c r="F76" s="559" t="s">
        <v>3476</v>
      </c>
      <c r="G76" s="559" t="s">
        <v>4203</v>
      </c>
      <c r="H76" s="577"/>
      <c r="I76" s="612"/>
      <c r="J76" s="559"/>
      <c r="K76" s="560" t="s">
        <v>1725</v>
      </c>
      <c r="L76" s="561"/>
      <c r="M76" s="560"/>
      <c r="N76" s="560"/>
      <c r="O76" s="562"/>
      <c r="P76" s="559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</row>
    <row r="77" spans="1:37" ht="15" hidden="1" thickBot="1" x14ac:dyDescent="0.35">
      <c r="A77" s="449">
        <v>27</v>
      </c>
      <c r="B77" s="452" t="s">
        <v>3556</v>
      </c>
      <c r="C77" s="558" t="s">
        <v>3557</v>
      </c>
      <c r="D77" s="559"/>
      <c r="E77" s="559">
        <v>12</v>
      </c>
      <c r="F77" s="559" t="s">
        <v>3476</v>
      </c>
      <c r="G77" s="559" t="s">
        <v>3521</v>
      </c>
      <c r="H77" s="577"/>
      <c r="I77" s="612"/>
      <c r="J77" s="559" t="s">
        <v>4176</v>
      </c>
      <c r="K77" s="560" t="s">
        <v>1725</v>
      </c>
      <c r="L77" s="561"/>
      <c r="M77" s="560"/>
      <c r="N77" s="560"/>
      <c r="O77" s="562"/>
      <c r="P77" s="559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</row>
    <row r="78" spans="1:37" ht="15" hidden="1" thickBot="1" x14ac:dyDescent="0.35">
      <c r="A78" s="449">
        <v>27</v>
      </c>
      <c r="B78" s="452" t="s">
        <v>3556</v>
      </c>
      <c r="C78" s="558" t="s">
        <v>3557</v>
      </c>
      <c r="D78" s="559"/>
      <c r="E78" s="559">
        <v>6</v>
      </c>
      <c r="F78" s="559" t="s">
        <v>3476</v>
      </c>
      <c r="G78" s="559" t="s">
        <v>4243</v>
      </c>
      <c r="H78" s="577"/>
      <c r="I78" s="612"/>
      <c r="J78" s="559"/>
      <c r="K78" s="560" t="s">
        <v>1725</v>
      </c>
      <c r="L78" s="561"/>
      <c r="M78" s="560"/>
      <c r="N78" s="560"/>
      <c r="O78" s="562"/>
      <c r="P78" s="559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</row>
    <row r="79" spans="1:37" ht="15" hidden="1" thickBot="1" x14ac:dyDescent="0.35">
      <c r="A79" s="449">
        <v>34</v>
      </c>
      <c r="B79" s="452" t="s">
        <v>4075</v>
      </c>
      <c r="C79" s="558" t="s">
        <v>4074</v>
      </c>
      <c r="D79" s="559"/>
      <c r="E79" s="559">
        <v>1</v>
      </c>
      <c r="F79" s="559" t="s">
        <v>3476</v>
      </c>
      <c r="G79" s="559" t="s">
        <v>4059</v>
      </c>
      <c r="H79" s="612"/>
      <c r="I79" s="612"/>
      <c r="J79" s="559"/>
      <c r="K79" s="560" t="s">
        <v>1725</v>
      </c>
      <c r="L79" s="561"/>
      <c r="M79" s="560"/>
      <c r="N79" s="560"/>
      <c r="O79" s="562"/>
      <c r="P79" s="559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</row>
    <row r="80" spans="1:37" ht="15" hidden="1" thickBot="1" x14ac:dyDescent="0.35">
      <c r="A80" s="449">
        <v>34</v>
      </c>
      <c r="B80" s="452" t="s">
        <v>4075</v>
      </c>
      <c r="C80" s="558" t="s">
        <v>4074</v>
      </c>
      <c r="D80" s="559"/>
      <c r="E80" s="559">
        <v>1</v>
      </c>
      <c r="F80" s="559" t="s">
        <v>3476</v>
      </c>
      <c r="G80" s="559" t="s">
        <v>4141</v>
      </c>
      <c r="H80" s="612">
        <v>45534</v>
      </c>
      <c r="I80" s="612"/>
      <c r="J80" s="559" t="s">
        <v>3045</v>
      </c>
      <c r="K80" s="560" t="s">
        <v>1725</v>
      </c>
      <c r="L80" s="561"/>
      <c r="M80" s="560"/>
      <c r="N80" s="560"/>
      <c r="O80" s="562"/>
      <c r="P80" s="559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</row>
    <row r="81" spans="1:37" ht="15" hidden="1" thickBot="1" x14ac:dyDescent="0.35">
      <c r="A81" s="449">
        <v>33</v>
      </c>
      <c r="B81" s="452" t="s">
        <v>3560</v>
      </c>
      <c r="C81" s="558" t="s">
        <v>3561</v>
      </c>
      <c r="D81" s="559"/>
      <c r="E81" s="559">
        <v>1</v>
      </c>
      <c r="F81" s="559" t="s">
        <v>3476</v>
      </c>
      <c r="G81" s="559" t="s">
        <v>4203</v>
      </c>
      <c r="H81" s="612">
        <v>45539</v>
      </c>
      <c r="I81" s="612"/>
      <c r="J81" s="559" t="s">
        <v>3045</v>
      </c>
      <c r="K81" s="560" t="s">
        <v>1725</v>
      </c>
      <c r="L81" s="561"/>
      <c r="M81" s="560"/>
      <c r="N81" s="560"/>
      <c r="O81" s="562"/>
      <c r="P81" s="559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</row>
    <row r="82" spans="1:37" ht="15" hidden="1" thickBot="1" x14ac:dyDescent="0.35">
      <c r="A82" s="449">
        <v>34</v>
      </c>
      <c r="B82" s="452" t="s">
        <v>3560</v>
      </c>
      <c r="C82" s="558" t="s">
        <v>3561</v>
      </c>
      <c r="D82" s="559"/>
      <c r="E82" s="559">
        <v>1</v>
      </c>
      <c r="F82" s="559" t="s">
        <v>3476</v>
      </c>
      <c r="G82" s="559" t="s">
        <v>3521</v>
      </c>
      <c r="H82" s="612"/>
      <c r="I82" s="612"/>
      <c r="J82" s="559"/>
      <c r="K82" s="560" t="s">
        <v>1725</v>
      </c>
      <c r="L82" s="561"/>
      <c r="M82" s="560"/>
      <c r="N82" s="560"/>
      <c r="O82" s="562"/>
      <c r="P82" s="559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</row>
    <row r="83" spans="1:37" ht="15" hidden="1" thickBot="1" x14ac:dyDescent="0.35">
      <c r="A83" s="449">
        <v>34</v>
      </c>
      <c r="B83" s="452" t="s">
        <v>3560</v>
      </c>
      <c r="C83" s="558" t="s">
        <v>3561</v>
      </c>
      <c r="D83" s="559"/>
      <c r="E83" s="559">
        <v>1</v>
      </c>
      <c r="F83" s="559" t="s">
        <v>3476</v>
      </c>
      <c r="G83" s="559" t="s">
        <v>4197</v>
      </c>
      <c r="H83" s="612"/>
      <c r="I83" s="612"/>
      <c r="J83" s="559"/>
      <c r="K83" s="560" t="s">
        <v>1725</v>
      </c>
      <c r="L83" s="561"/>
      <c r="M83" s="560"/>
      <c r="N83" s="560"/>
      <c r="O83" s="562"/>
      <c r="P83" s="559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</row>
    <row r="84" spans="1:37" ht="15" hidden="1" thickBot="1" x14ac:dyDescent="0.35">
      <c r="A84" s="449">
        <v>36</v>
      </c>
      <c r="B84" s="452" t="s">
        <v>3866</v>
      </c>
      <c r="C84" s="558" t="s">
        <v>3726</v>
      </c>
      <c r="D84" s="559"/>
      <c r="E84" s="559">
        <v>20</v>
      </c>
      <c r="F84" s="559" t="s">
        <v>3476</v>
      </c>
      <c r="G84" s="559" t="s">
        <v>4203</v>
      </c>
      <c r="H84" s="577"/>
      <c r="I84" s="612"/>
      <c r="J84" s="559"/>
      <c r="K84" s="560" t="s">
        <v>1725</v>
      </c>
      <c r="L84" s="561"/>
      <c r="M84" s="560"/>
      <c r="N84" s="560"/>
      <c r="O84" s="562"/>
      <c r="P84" s="559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</row>
    <row r="85" spans="1:37" ht="15" hidden="1" thickBot="1" x14ac:dyDescent="0.35">
      <c r="A85" s="449">
        <v>45</v>
      </c>
      <c r="B85" s="452" t="s">
        <v>3719</v>
      </c>
      <c r="C85" s="558" t="s">
        <v>4082</v>
      </c>
      <c r="D85" s="559" t="s">
        <v>4083</v>
      </c>
      <c r="E85" s="559">
        <v>1</v>
      </c>
      <c r="F85" s="559" t="s">
        <v>3042</v>
      </c>
      <c r="G85" s="559" t="s">
        <v>4084</v>
      </c>
      <c r="H85" s="577"/>
      <c r="I85" s="612">
        <v>45503</v>
      </c>
      <c r="J85" s="559" t="s">
        <v>4085</v>
      </c>
      <c r="K85" s="560" t="s">
        <v>1725</v>
      </c>
      <c r="L85" s="561"/>
      <c r="M85" s="560"/>
      <c r="N85" s="560" t="s">
        <v>3045</v>
      </c>
      <c r="O85" s="562"/>
      <c r="P85" s="559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</row>
    <row r="86" spans="1:37" ht="15" hidden="1" thickBot="1" x14ac:dyDescent="0.35">
      <c r="A86" s="449">
        <v>41</v>
      </c>
      <c r="B86" s="452" t="s">
        <v>3533</v>
      </c>
      <c r="C86" s="558" t="s">
        <v>3534</v>
      </c>
      <c r="D86" s="559"/>
      <c r="E86" s="559">
        <v>1</v>
      </c>
      <c r="F86" s="559" t="s">
        <v>3476</v>
      </c>
      <c r="G86" s="559" t="s">
        <v>3521</v>
      </c>
      <c r="H86" s="577"/>
      <c r="I86" s="612"/>
      <c r="J86" s="559"/>
      <c r="K86" s="560" t="s">
        <v>1725</v>
      </c>
      <c r="L86" s="561"/>
      <c r="M86" s="560"/>
      <c r="N86" s="560" t="s">
        <v>3045</v>
      </c>
      <c r="O86" s="562"/>
      <c r="P86" s="559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</row>
    <row r="87" spans="1:37" ht="15" hidden="1" thickBot="1" x14ac:dyDescent="0.35">
      <c r="A87" s="449">
        <v>45</v>
      </c>
      <c r="B87" s="452" t="s">
        <v>3717</v>
      </c>
      <c r="C87" s="558" t="s">
        <v>3831</v>
      </c>
      <c r="D87" s="559"/>
      <c r="E87" s="559">
        <v>1</v>
      </c>
      <c r="F87" s="559" t="s">
        <v>3042</v>
      </c>
      <c r="G87" s="559" t="s">
        <v>3822</v>
      </c>
      <c r="H87" s="577"/>
      <c r="I87" s="612"/>
      <c r="J87" s="559"/>
      <c r="K87" s="560" t="s">
        <v>1725</v>
      </c>
      <c r="L87" s="561"/>
      <c r="M87" s="560"/>
      <c r="N87" s="560" t="s">
        <v>3045</v>
      </c>
      <c r="O87" s="562"/>
      <c r="P87" s="559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</row>
    <row r="88" spans="1:37" ht="15" hidden="1" thickBot="1" x14ac:dyDescent="0.35">
      <c r="A88" s="449">
        <v>41</v>
      </c>
      <c r="B88" s="452" t="s">
        <v>3538</v>
      </c>
      <c r="C88" s="558" t="s">
        <v>3539</v>
      </c>
      <c r="D88" s="559"/>
      <c r="E88" s="559">
        <v>1</v>
      </c>
      <c r="F88" s="559" t="s">
        <v>3476</v>
      </c>
      <c r="G88" s="559" t="s">
        <v>3521</v>
      </c>
      <c r="H88" s="577"/>
      <c r="I88" s="612"/>
      <c r="J88" s="559"/>
      <c r="K88" s="560" t="s">
        <v>1725</v>
      </c>
      <c r="L88" s="561"/>
      <c r="M88" s="560"/>
      <c r="N88" s="560" t="s">
        <v>3045</v>
      </c>
      <c r="O88" s="562"/>
      <c r="P88" s="559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</row>
    <row r="89" spans="1:37" ht="15" hidden="1" thickBot="1" x14ac:dyDescent="0.35">
      <c r="A89" s="449">
        <v>41</v>
      </c>
      <c r="B89" s="452" t="s">
        <v>3642</v>
      </c>
      <c r="C89" s="558" t="s">
        <v>3643</v>
      </c>
      <c r="D89" s="559"/>
      <c r="E89" s="559">
        <v>1</v>
      </c>
      <c r="F89" s="559" t="s">
        <v>3476</v>
      </c>
      <c r="G89" s="559" t="s">
        <v>3521</v>
      </c>
      <c r="H89" s="577"/>
      <c r="I89" s="612"/>
      <c r="J89" s="559"/>
      <c r="K89" s="560" t="s">
        <v>1725</v>
      </c>
      <c r="L89" s="561"/>
      <c r="M89" s="560"/>
      <c r="N89" s="560" t="s">
        <v>3045</v>
      </c>
      <c r="O89" s="562"/>
      <c r="P89" s="559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</row>
    <row r="90" spans="1:37" ht="15" hidden="1" thickBot="1" x14ac:dyDescent="0.35">
      <c r="A90" s="449">
        <v>40</v>
      </c>
      <c r="B90" s="493" t="s">
        <v>3396</v>
      </c>
      <c r="C90" s="558" t="s">
        <v>3397</v>
      </c>
      <c r="D90" s="559"/>
      <c r="E90" s="559">
        <v>1</v>
      </c>
      <c r="F90" s="559" t="s">
        <v>3375</v>
      </c>
      <c r="G90" s="559" t="s">
        <v>3383</v>
      </c>
      <c r="H90" s="577"/>
      <c r="I90" s="612"/>
      <c r="J90" s="559"/>
      <c r="K90" s="560" t="s">
        <v>1725</v>
      </c>
      <c r="L90" s="561"/>
      <c r="M90" s="560"/>
      <c r="N90" s="560" t="s">
        <v>3045</v>
      </c>
      <c r="O90" s="562"/>
      <c r="P90" s="559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</row>
    <row r="91" spans="1:37" ht="15" hidden="1" thickBot="1" x14ac:dyDescent="0.35">
      <c r="A91" s="449">
        <v>41</v>
      </c>
      <c r="B91" s="454" t="s">
        <v>3486</v>
      </c>
      <c r="C91" s="558" t="s">
        <v>3487</v>
      </c>
      <c r="D91" s="559"/>
      <c r="E91" s="559">
        <v>1</v>
      </c>
      <c r="F91" s="559" t="s">
        <v>3476</v>
      </c>
      <c r="G91" s="559" t="s">
        <v>3477</v>
      </c>
      <c r="H91" s="577"/>
      <c r="I91" s="612"/>
      <c r="J91" s="559"/>
      <c r="K91" s="560" t="s">
        <v>1725</v>
      </c>
      <c r="L91" s="561"/>
      <c r="M91" s="560"/>
      <c r="N91" s="560" t="s">
        <v>3045</v>
      </c>
      <c r="O91" s="562"/>
      <c r="P91" s="559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</row>
    <row r="92" spans="1:37" x14ac:dyDescent="0.3">
      <c r="A92" s="449"/>
      <c r="B92" s="453" t="s">
        <v>2927</v>
      </c>
      <c r="C92" s="558" t="s">
        <v>2781</v>
      </c>
      <c r="D92" s="559"/>
      <c r="E92" s="559">
        <v>2</v>
      </c>
      <c r="F92" s="559" t="s">
        <v>3476</v>
      </c>
      <c r="G92" s="559" t="s">
        <v>2808</v>
      </c>
      <c r="H92" s="577"/>
      <c r="I92" s="612"/>
      <c r="J92" s="559"/>
      <c r="K92" s="560" t="s">
        <v>1725</v>
      </c>
      <c r="L92" s="561"/>
      <c r="M92" s="560"/>
      <c r="N92" s="560"/>
      <c r="O92" s="562"/>
      <c r="P92" s="559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</row>
    <row r="93" spans="1:37" hidden="1" x14ac:dyDescent="0.3">
      <c r="A93" s="449">
        <v>46</v>
      </c>
      <c r="B93" s="453" t="s">
        <v>3566</v>
      </c>
      <c r="C93" s="558" t="s">
        <v>3708</v>
      </c>
      <c r="D93" s="559"/>
      <c r="E93" s="559">
        <v>2</v>
      </c>
      <c r="F93" s="559" t="s">
        <v>3476</v>
      </c>
      <c r="G93" s="559" t="s">
        <v>3775</v>
      </c>
      <c r="H93" s="577">
        <v>45541</v>
      </c>
      <c r="I93" s="612"/>
      <c r="J93" s="559" t="s">
        <v>3045</v>
      </c>
      <c r="K93" s="560" t="s">
        <v>1725</v>
      </c>
      <c r="L93" s="561"/>
      <c r="M93" s="560"/>
      <c r="N93" s="560" t="s">
        <v>3045</v>
      </c>
      <c r="O93" s="562"/>
      <c r="P93" s="559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</row>
    <row r="94" spans="1:37" hidden="1" x14ac:dyDescent="0.3">
      <c r="A94" s="449">
        <v>46</v>
      </c>
      <c r="B94" s="453" t="s">
        <v>3566</v>
      </c>
      <c r="C94" s="558" t="s">
        <v>3708</v>
      </c>
      <c r="D94" s="559"/>
      <c r="E94" s="559">
        <v>4</v>
      </c>
      <c r="F94" s="559" t="s">
        <v>3476</v>
      </c>
      <c r="G94" s="559" t="s">
        <v>4203</v>
      </c>
      <c r="H94" s="577"/>
      <c r="I94" s="612"/>
      <c r="J94" s="559"/>
      <c r="K94" s="560" t="s">
        <v>1725</v>
      </c>
      <c r="L94" s="561"/>
      <c r="M94" s="560"/>
      <c r="N94" s="560" t="s">
        <v>3045</v>
      </c>
      <c r="O94" s="562"/>
      <c r="P94" s="559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</row>
    <row r="95" spans="1:37" hidden="1" x14ac:dyDescent="0.3">
      <c r="A95" s="449"/>
      <c r="B95" s="493" t="s">
        <v>3566</v>
      </c>
      <c r="C95" s="558" t="s">
        <v>3708</v>
      </c>
      <c r="D95" s="559"/>
      <c r="E95" s="559">
        <v>3</v>
      </c>
      <c r="F95" s="559" t="s">
        <v>3476</v>
      </c>
      <c r="G95" s="559" t="s">
        <v>3477</v>
      </c>
      <c r="H95" s="577"/>
      <c r="I95" s="612"/>
      <c r="J95" s="559"/>
      <c r="K95" s="560" t="s">
        <v>1725</v>
      </c>
      <c r="L95" s="561"/>
      <c r="M95" s="560"/>
      <c r="N95" s="560" t="s">
        <v>3045</v>
      </c>
      <c r="O95" s="562"/>
      <c r="P95" s="559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</row>
    <row r="96" spans="1:37" hidden="1" x14ac:dyDescent="0.3">
      <c r="A96" s="449"/>
      <c r="B96" s="455" t="s">
        <v>3566</v>
      </c>
      <c r="C96" s="558" t="s">
        <v>3708</v>
      </c>
      <c r="D96" s="559"/>
      <c r="E96" s="559">
        <v>1</v>
      </c>
      <c r="F96" s="559" t="s">
        <v>3476</v>
      </c>
      <c r="G96" s="559" t="s">
        <v>3521</v>
      </c>
      <c r="H96" s="577"/>
      <c r="I96" s="612"/>
      <c r="J96" s="559"/>
      <c r="K96" s="560" t="s">
        <v>1725</v>
      </c>
      <c r="L96" s="561"/>
      <c r="M96" s="560"/>
      <c r="N96" s="560" t="s">
        <v>3045</v>
      </c>
      <c r="O96" s="562"/>
      <c r="P96" s="559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</row>
    <row r="97" spans="1:37" hidden="1" x14ac:dyDescent="0.3">
      <c r="A97" s="449">
        <v>36</v>
      </c>
      <c r="B97" s="455" t="s">
        <v>2928</v>
      </c>
      <c r="C97" s="558" t="s">
        <v>2780</v>
      </c>
      <c r="D97" s="559"/>
      <c r="E97" s="559">
        <v>1</v>
      </c>
      <c r="F97" s="559" t="s">
        <v>3476</v>
      </c>
      <c r="G97" s="559" t="s">
        <v>4203</v>
      </c>
      <c r="H97" s="577">
        <v>45541</v>
      </c>
      <c r="I97" s="612"/>
      <c r="J97" s="559" t="s">
        <v>3045</v>
      </c>
      <c r="K97" s="560" t="s">
        <v>1725</v>
      </c>
      <c r="L97" s="561"/>
      <c r="M97" s="560"/>
      <c r="N97" s="560"/>
      <c r="O97" s="562"/>
      <c r="P97" s="559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</row>
    <row r="98" spans="1:37" hidden="1" x14ac:dyDescent="0.3">
      <c r="A98" s="449">
        <v>37</v>
      </c>
      <c r="B98" s="455" t="s">
        <v>2928</v>
      </c>
      <c r="C98" s="558" t="s">
        <v>2780</v>
      </c>
      <c r="D98" s="559"/>
      <c r="E98" s="559">
        <v>1</v>
      </c>
      <c r="F98" s="559" t="s">
        <v>3476</v>
      </c>
      <c r="G98" s="559" t="s">
        <v>3796</v>
      </c>
      <c r="H98" s="577"/>
      <c r="I98" s="612"/>
      <c r="J98" s="559"/>
      <c r="K98" s="560" t="s">
        <v>1725</v>
      </c>
      <c r="L98" s="561"/>
      <c r="M98" s="560"/>
      <c r="N98" s="560"/>
      <c r="O98" s="562"/>
      <c r="P98" s="559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</row>
    <row r="99" spans="1:37" hidden="1" x14ac:dyDescent="0.3">
      <c r="A99" s="449">
        <v>38</v>
      </c>
      <c r="B99" s="455" t="s">
        <v>2928</v>
      </c>
      <c r="C99" s="558" t="s">
        <v>2780</v>
      </c>
      <c r="D99" s="559"/>
      <c r="E99" s="559">
        <v>1</v>
      </c>
      <c r="F99" s="559" t="s">
        <v>3375</v>
      </c>
      <c r="G99" s="559" t="s">
        <v>3375</v>
      </c>
      <c r="H99" s="577"/>
      <c r="I99" s="612"/>
      <c r="J99" s="559"/>
      <c r="K99" s="560" t="s">
        <v>1725</v>
      </c>
      <c r="L99" s="561"/>
      <c r="M99" s="560"/>
      <c r="N99" s="560"/>
      <c r="O99" s="562"/>
      <c r="P99" s="559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</row>
    <row r="100" spans="1:37" hidden="1" x14ac:dyDescent="0.3">
      <c r="A100" s="449">
        <v>39</v>
      </c>
      <c r="B100" s="455" t="s">
        <v>2928</v>
      </c>
      <c r="C100" s="558" t="s">
        <v>2780</v>
      </c>
      <c r="D100" s="559"/>
      <c r="E100" s="559">
        <v>1</v>
      </c>
      <c r="F100" s="559" t="s">
        <v>3476</v>
      </c>
      <c r="G100" s="559" t="s">
        <v>2808</v>
      </c>
      <c r="H100" s="577"/>
      <c r="I100" s="612"/>
      <c r="J100" s="559"/>
      <c r="K100" s="560" t="s">
        <v>1725</v>
      </c>
      <c r="L100" s="561"/>
      <c r="M100" s="560"/>
      <c r="N100" s="560"/>
      <c r="O100" s="562"/>
      <c r="P100" s="559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</row>
    <row r="101" spans="1:37" hidden="1" x14ac:dyDescent="0.3">
      <c r="A101" s="449">
        <v>57</v>
      </c>
      <c r="B101" s="452" t="s">
        <v>2913</v>
      </c>
      <c r="C101" s="558" t="s">
        <v>2028</v>
      </c>
      <c r="D101" s="559"/>
      <c r="E101" s="559"/>
      <c r="F101" s="559"/>
      <c r="G101" s="559"/>
      <c r="H101" s="577"/>
      <c r="I101" s="612"/>
      <c r="J101" s="559"/>
      <c r="K101" s="560" t="s">
        <v>1725</v>
      </c>
      <c r="L101" s="561"/>
      <c r="M101" s="560"/>
      <c r="N101" s="560"/>
      <c r="O101" s="562"/>
      <c r="P101" s="559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</row>
    <row r="102" spans="1:37" hidden="1" x14ac:dyDescent="0.3">
      <c r="A102" s="449">
        <v>59</v>
      </c>
      <c r="B102" s="455" t="s">
        <v>2914</v>
      </c>
      <c r="C102" s="558" t="s">
        <v>2028</v>
      </c>
      <c r="D102" s="559"/>
      <c r="E102" s="559"/>
      <c r="F102" s="559"/>
      <c r="G102" s="559"/>
      <c r="H102" s="577"/>
      <c r="I102" s="612"/>
      <c r="J102" s="559"/>
      <c r="K102" s="560" t="s">
        <v>1725</v>
      </c>
      <c r="L102" s="561"/>
      <c r="M102" s="560"/>
      <c r="N102" s="560"/>
      <c r="O102" s="562"/>
      <c r="P102" s="559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</row>
    <row r="103" spans="1:37" hidden="1" x14ac:dyDescent="0.3">
      <c r="A103" s="449">
        <v>59</v>
      </c>
      <c r="B103" s="455" t="s">
        <v>3735</v>
      </c>
      <c r="C103" s="558" t="s">
        <v>3736</v>
      </c>
      <c r="D103" s="559"/>
      <c r="E103" s="559">
        <v>5</v>
      </c>
      <c r="F103" s="559" t="s">
        <v>3476</v>
      </c>
      <c r="G103" s="559" t="s">
        <v>4203</v>
      </c>
      <c r="H103" s="577">
        <v>45539</v>
      </c>
      <c r="I103" s="612"/>
      <c r="J103" s="559" t="s">
        <v>3045</v>
      </c>
      <c r="K103" s="560" t="s">
        <v>1725</v>
      </c>
      <c r="L103" s="561"/>
      <c r="M103" s="560"/>
      <c r="N103" s="560"/>
      <c r="O103" s="562"/>
      <c r="P103" s="559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</row>
    <row r="104" spans="1:37" hidden="1" x14ac:dyDescent="0.3">
      <c r="A104" s="449">
        <v>59</v>
      </c>
      <c r="B104" s="455" t="s">
        <v>3735</v>
      </c>
      <c r="C104" s="558" t="s">
        <v>3736</v>
      </c>
      <c r="D104" s="559"/>
      <c r="E104" s="559">
        <v>2</v>
      </c>
      <c r="F104" s="559" t="s">
        <v>3476</v>
      </c>
      <c r="G104" s="559" t="s">
        <v>3775</v>
      </c>
      <c r="H104" s="577">
        <v>45541</v>
      </c>
      <c r="I104" s="612"/>
      <c r="J104" s="559" t="s">
        <v>3096</v>
      </c>
      <c r="K104" s="560" t="s">
        <v>1725</v>
      </c>
      <c r="L104" s="561"/>
      <c r="M104" s="560"/>
      <c r="N104" s="560"/>
      <c r="O104" s="562"/>
      <c r="P104" s="559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</row>
    <row r="105" spans="1:37" hidden="1" x14ac:dyDescent="0.3">
      <c r="A105" s="449">
        <v>60</v>
      </c>
      <c r="B105" s="455" t="s">
        <v>2929</v>
      </c>
      <c r="C105" s="558" t="s">
        <v>2771</v>
      </c>
      <c r="D105" s="559"/>
      <c r="E105" s="559"/>
      <c r="F105" s="559"/>
      <c r="G105" s="559"/>
      <c r="H105" s="577"/>
      <c r="I105" s="612"/>
      <c r="J105" s="559"/>
      <c r="K105" s="560" t="s">
        <v>1725</v>
      </c>
      <c r="L105" s="561"/>
      <c r="M105" s="560"/>
      <c r="N105" s="560"/>
      <c r="O105" s="562"/>
      <c r="P105" s="559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</row>
    <row r="106" spans="1:37" hidden="1" x14ac:dyDescent="0.3">
      <c r="A106" s="449">
        <v>55</v>
      </c>
      <c r="B106" s="452" t="s">
        <v>3868</v>
      </c>
      <c r="C106" s="558" t="s">
        <v>3713</v>
      </c>
      <c r="D106" s="559"/>
      <c r="E106" s="559">
        <v>8</v>
      </c>
      <c r="F106" s="559" t="s">
        <v>3476</v>
      </c>
      <c r="G106" s="559" t="s">
        <v>4203</v>
      </c>
      <c r="H106" s="577"/>
      <c r="I106" s="612"/>
      <c r="J106" s="559"/>
      <c r="K106" s="560" t="s">
        <v>1725</v>
      </c>
      <c r="L106" s="569"/>
      <c r="M106" s="570"/>
      <c r="N106" s="570"/>
      <c r="O106" s="571"/>
      <c r="P106" s="572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</row>
    <row r="107" spans="1:37" hidden="1" x14ac:dyDescent="0.3">
      <c r="A107" s="449">
        <v>50</v>
      </c>
      <c r="B107" s="452" t="s">
        <v>3505</v>
      </c>
      <c r="C107" s="558" t="s">
        <v>3714</v>
      </c>
      <c r="D107" s="559"/>
      <c r="E107" s="559">
        <f>257+3+2+14+9+27+21+3+35</f>
        <v>371</v>
      </c>
      <c r="F107" s="559" t="s">
        <v>3476</v>
      </c>
      <c r="G107" s="559" t="s">
        <v>4203</v>
      </c>
      <c r="H107" s="577"/>
      <c r="I107" s="612"/>
      <c r="J107" s="559"/>
      <c r="K107" s="560" t="s">
        <v>1725</v>
      </c>
      <c r="L107" s="569"/>
      <c r="M107" s="570"/>
      <c r="N107" s="570"/>
      <c r="O107" s="571"/>
      <c r="P107" s="572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</row>
    <row r="108" spans="1:37" hidden="1" x14ac:dyDescent="0.3">
      <c r="A108" s="449">
        <v>51</v>
      </c>
      <c r="B108" s="452" t="s">
        <v>3505</v>
      </c>
      <c r="C108" s="558" t="s">
        <v>3714</v>
      </c>
      <c r="D108" s="559"/>
      <c r="E108" s="559">
        <v>46</v>
      </c>
      <c r="F108" s="559" t="s">
        <v>3476</v>
      </c>
      <c r="G108" s="559" t="s">
        <v>3796</v>
      </c>
      <c r="H108" s="577"/>
      <c r="I108" s="612"/>
      <c r="J108" s="559"/>
      <c r="K108" s="560" t="s">
        <v>1725</v>
      </c>
      <c r="L108" s="569"/>
      <c r="M108" s="570"/>
      <c r="N108" s="570"/>
      <c r="O108" s="571"/>
      <c r="P108" s="572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</row>
    <row r="109" spans="1:37" hidden="1" x14ac:dyDescent="0.3">
      <c r="A109" s="449">
        <v>52</v>
      </c>
      <c r="B109" s="452" t="s">
        <v>3505</v>
      </c>
      <c r="C109" s="558" t="s">
        <v>3714</v>
      </c>
      <c r="D109" s="559"/>
      <c r="E109" s="559">
        <v>52</v>
      </c>
      <c r="F109" s="559" t="s">
        <v>3476</v>
      </c>
      <c r="G109" s="559" t="s">
        <v>3775</v>
      </c>
      <c r="H109" s="577">
        <v>45541</v>
      </c>
      <c r="I109" s="612"/>
      <c r="J109" s="559" t="s">
        <v>3045</v>
      </c>
      <c r="K109" s="560" t="s">
        <v>1725</v>
      </c>
      <c r="L109" s="569"/>
      <c r="M109" s="570"/>
      <c r="N109" s="570"/>
      <c r="O109" s="571"/>
      <c r="P109" s="572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</row>
    <row r="110" spans="1:37" hidden="1" x14ac:dyDescent="0.3">
      <c r="A110" s="449">
        <v>53</v>
      </c>
      <c r="B110" s="452" t="s">
        <v>3505</v>
      </c>
      <c r="C110" s="558" t="s">
        <v>3714</v>
      </c>
      <c r="D110" s="559"/>
      <c r="E110" s="559">
        <v>30</v>
      </c>
      <c r="F110" s="559" t="s">
        <v>3476</v>
      </c>
      <c r="G110" s="559" t="s">
        <v>2808</v>
      </c>
      <c r="H110" s="577"/>
      <c r="I110" s="612"/>
      <c r="J110" s="559"/>
      <c r="K110" s="560" t="s">
        <v>1725</v>
      </c>
      <c r="L110" s="569"/>
      <c r="M110" s="570"/>
      <c r="N110" s="570"/>
      <c r="O110" s="571"/>
      <c r="P110" s="572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</row>
    <row r="111" spans="1:37" hidden="1" x14ac:dyDescent="0.3">
      <c r="A111" s="449">
        <v>54</v>
      </c>
      <c r="B111" s="452" t="s">
        <v>3505</v>
      </c>
      <c r="C111" s="558" t="s">
        <v>3714</v>
      </c>
      <c r="D111" s="559"/>
      <c r="E111" s="559">
        <v>108</v>
      </c>
      <c r="F111" s="559" t="s">
        <v>3476</v>
      </c>
      <c r="G111" s="559" t="s">
        <v>3521</v>
      </c>
      <c r="H111" s="577"/>
      <c r="I111" s="612"/>
      <c r="J111" s="559"/>
      <c r="K111" s="560" t="s">
        <v>1725</v>
      </c>
      <c r="L111" s="569"/>
      <c r="M111" s="570"/>
      <c r="N111" s="570"/>
      <c r="O111" s="571"/>
      <c r="P111" s="572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</row>
    <row r="112" spans="1:37" hidden="1" x14ac:dyDescent="0.3">
      <c r="A112" s="449">
        <v>55</v>
      </c>
      <c r="B112" s="452" t="s">
        <v>3505</v>
      </c>
      <c r="C112" s="558" t="s">
        <v>3714</v>
      </c>
      <c r="D112" s="559"/>
      <c r="E112" s="559">
        <v>190</v>
      </c>
      <c r="F112" s="559" t="s">
        <v>3476</v>
      </c>
      <c r="G112" s="559" t="s">
        <v>3521</v>
      </c>
      <c r="H112" s="577"/>
      <c r="I112" s="612"/>
      <c r="J112" s="559"/>
      <c r="K112" s="560" t="s">
        <v>1725</v>
      </c>
      <c r="L112" s="569"/>
      <c r="M112" s="570"/>
      <c r="N112" s="570"/>
      <c r="O112" s="571"/>
      <c r="P112" s="572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</row>
    <row r="113" spans="1:37" hidden="1" x14ac:dyDescent="0.3">
      <c r="A113" s="449">
        <v>55</v>
      </c>
      <c r="B113" s="452" t="s">
        <v>3505</v>
      </c>
      <c r="C113" s="558" t="s">
        <v>3714</v>
      </c>
      <c r="D113" s="559"/>
      <c r="E113" s="559">
        <v>10</v>
      </c>
      <c r="F113" s="559" t="s">
        <v>3476</v>
      </c>
      <c r="G113" s="559" t="s">
        <v>3509</v>
      </c>
      <c r="H113" s="577"/>
      <c r="I113" s="612"/>
      <c r="J113" s="559"/>
      <c r="K113" s="560" t="s">
        <v>1725</v>
      </c>
      <c r="L113" s="569"/>
      <c r="M113" s="570"/>
      <c r="N113" s="570"/>
      <c r="O113" s="571"/>
      <c r="P113" s="572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</row>
    <row r="114" spans="1:37" hidden="1" x14ac:dyDescent="0.3">
      <c r="A114" s="449">
        <v>47</v>
      </c>
      <c r="B114" s="452" t="s">
        <v>2894</v>
      </c>
      <c r="C114" s="558" t="s">
        <v>3504</v>
      </c>
      <c r="D114" s="559"/>
      <c r="E114" s="559">
        <f>306+8+31+24+41+21+4</f>
        <v>435</v>
      </c>
      <c r="F114" s="559" t="s">
        <v>3476</v>
      </c>
      <c r="G114" s="559" t="s">
        <v>4203</v>
      </c>
      <c r="H114" s="577"/>
      <c r="I114" s="612"/>
      <c r="J114" s="559"/>
      <c r="K114" s="560" t="s">
        <v>1725</v>
      </c>
      <c r="L114" s="569"/>
      <c r="M114" s="570"/>
      <c r="N114" s="570"/>
      <c r="O114" s="571"/>
      <c r="P114" s="572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</row>
    <row r="115" spans="1:37" hidden="1" x14ac:dyDescent="0.3">
      <c r="A115" s="449">
        <v>48</v>
      </c>
      <c r="B115" s="452" t="s">
        <v>2894</v>
      </c>
      <c r="C115" s="558" t="s">
        <v>3504</v>
      </c>
      <c r="D115" s="559"/>
      <c r="E115" s="559">
        <v>36</v>
      </c>
      <c r="F115" s="559" t="s">
        <v>3476</v>
      </c>
      <c r="G115" s="559" t="s">
        <v>3796</v>
      </c>
      <c r="H115" s="577"/>
      <c r="I115" s="612"/>
      <c r="J115" s="559"/>
      <c r="K115" s="560" t="s">
        <v>1725</v>
      </c>
      <c r="L115" s="569"/>
      <c r="M115" s="570"/>
      <c r="N115" s="570"/>
      <c r="O115" s="571"/>
      <c r="P115" s="572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</row>
    <row r="116" spans="1:37" hidden="1" x14ac:dyDescent="0.3">
      <c r="A116" s="449">
        <v>49</v>
      </c>
      <c r="B116" s="452" t="s">
        <v>2894</v>
      </c>
      <c r="C116" s="558" t="s">
        <v>3504</v>
      </c>
      <c r="D116" s="559"/>
      <c r="E116" s="559">
        <v>94</v>
      </c>
      <c r="F116" s="559" t="s">
        <v>3476</v>
      </c>
      <c r="G116" s="559" t="s">
        <v>3775</v>
      </c>
      <c r="H116" s="577">
        <v>45541</v>
      </c>
      <c r="I116" s="612"/>
      <c r="J116" s="559" t="s">
        <v>3045</v>
      </c>
      <c r="K116" s="560" t="s">
        <v>1725</v>
      </c>
      <c r="L116" s="569"/>
      <c r="M116" s="570"/>
      <c r="N116" s="570"/>
      <c r="O116" s="571"/>
      <c r="P116" s="572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</row>
    <row r="117" spans="1:37" hidden="1" x14ac:dyDescent="0.3">
      <c r="A117" s="449">
        <v>50</v>
      </c>
      <c r="B117" s="452" t="s">
        <v>2894</v>
      </c>
      <c r="C117" s="558" t="s">
        <v>3504</v>
      </c>
      <c r="D117" s="559"/>
      <c r="E117" s="559">
        <v>15</v>
      </c>
      <c r="F117" s="559" t="s">
        <v>3476</v>
      </c>
      <c r="G117" s="559" t="s">
        <v>2808</v>
      </c>
      <c r="H117" s="577"/>
      <c r="I117" s="612"/>
      <c r="J117" s="559"/>
      <c r="K117" s="560" t="s">
        <v>1725</v>
      </c>
      <c r="L117" s="569"/>
      <c r="M117" s="570"/>
      <c r="N117" s="570"/>
      <c r="O117" s="571"/>
      <c r="P117" s="572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</row>
    <row r="118" spans="1:37" hidden="1" x14ac:dyDescent="0.3">
      <c r="A118" s="449">
        <v>53</v>
      </c>
      <c r="B118" s="452" t="s">
        <v>3709</v>
      </c>
      <c r="C118" s="558" t="s">
        <v>3710</v>
      </c>
      <c r="D118" s="559"/>
      <c r="E118" s="559">
        <f>1+384+16+4+14+86+14+57</f>
        <v>576</v>
      </c>
      <c r="F118" s="559" t="s">
        <v>3476</v>
      </c>
      <c r="G118" s="559" t="s">
        <v>4203</v>
      </c>
      <c r="H118" s="577"/>
      <c r="I118" s="612"/>
      <c r="J118" s="559"/>
      <c r="K118" s="560" t="s">
        <v>1725</v>
      </c>
      <c r="L118" s="569"/>
      <c r="M118" s="570"/>
      <c r="N118" s="570"/>
      <c r="O118" s="571"/>
      <c r="P118" s="572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</row>
    <row r="119" spans="1:37" hidden="1" x14ac:dyDescent="0.3">
      <c r="A119" s="449">
        <v>53</v>
      </c>
      <c r="B119" s="452" t="s">
        <v>3709</v>
      </c>
      <c r="C119" s="558" t="s">
        <v>3710</v>
      </c>
      <c r="D119" s="559"/>
      <c r="E119" s="559">
        <v>76</v>
      </c>
      <c r="F119" s="559" t="s">
        <v>3476</v>
      </c>
      <c r="G119" s="559" t="s">
        <v>3796</v>
      </c>
      <c r="H119" s="577"/>
      <c r="I119" s="612"/>
      <c r="J119" s="559"/>
      <c r="K119" s="560" t="s">
        <v>1725</v>
      </c>
      <c r="L119" s="569"/>
      <c r="M119" s="570"/>
      <c r="N119" s="570"/>
      <c r="O119" s="571"/>
      <c r="P119" s="572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</row>
    <row r="120" spans="1:37" hidden="1" x14ac:dyDescent="0.3">
      <c r="A120" s="449">
        <v>56</v>
      </c>
      <c r="B120" s="452" t="s">
        <v>3709</v>
      </c>
      <c r="C120" s="558" t="s">
        <v>3710</v>
      </c>
      <c r="D120" s="559"/>
      <c r="E120" s="559">
        <v>73</v>
      </c>
      <c r="F120" s="559" t="s">
        <v>3476</v>
      </c>
      <c r="G120" s="559" t="s">
        <v>3775</v>
      </c>
      <c r="H120" s="577">
        <v>45541</v>
      </c>
      <c r="I120" s="612"/>
      <c r="J120" s="559" t="s">
        <v>3045</v>
      </c>
      <c r="K120" s="560" t="s">
        <v>1725</v>
      </c>
      <c r="L120" s="569"/>
      <c r="M120" s="570"/>
      <c r="N120" s="570"/>
      <c r="O120" s="571"/>
      <c r="P120" s="572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</row>
    <row r="121" spans="1:37" hidden="1" x14ac:dyDescent="0.3">
      <c r="A121" s="449"/>
      <c r="B121" s="452" t="s">
        <v>4092</v>
      </c>
      <c r="C121" s="558" t="s">
        <v>4093</v>
      </c>
      <c r="D121" s="559"/>
      <c r="E121" s="559">
        <v>2</v>
      </c>
      <c r="F121" s="559" t="s">
        <v>4094</v>
      </c>
      <c r="G121" s="559" t="s">
        <v>4059</v>
      </c>
      <c r="H121" s="577"/>
      <c r="I121" s="612">
        <v>45503</v>
      </c>
      <c r="J121" s="559" t="s">
        <v>4090</v>
      </c>
      <c r="K121" s="560"/>
      <c r="L121" s="561"/>
      <c r="M121" s="560"/>
      <c r="N121" s="560"/>
      <c r="O121" s="568"/>
      <c r="P121" s="559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</row>
    <row r="122" spans="1:37" hidden="1" x14ac:dyDescent="0.3">
      <c r="A122" s="449">
        <v>60</v>
      </c>
      <c r="B122" s="452" t="s">
        <v>2911</v>
      </c>
      <c r="C122" s="558" t="s">
        <v>3530</v>
      </c>
      <c r="D122" s="559"/>
      <c r="E122" s="559">
        <v>1</v>
      </c>
      <c r="F122" s="559" t="s">
        <v>3476</v>
      </c>
      <c r="G122" s="559" t="s">
        <v>3521</v>
      </c>
      <c r="H122" s="577"/>
      <c r="I122" s="612"/>
      <c r="J122" s="559"/>
      <c r="K122" s="560" t="s">
        <v>1725</v>
      </c>
      <c r="L122" s="561"/>
      <c r="M122" s="560"/>
      <c r="N122" s="560"/>
      <c r="O122" s="562"/>
      <c r="P122" s="559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</row>
    <row r="123" spans="1:37" hidden="1" x14ac:dyDescent="0.3">
      <c r="A123" s="449">
        <v>60</v>
      </c>
      <c r="B123" s="452" t="s">
        <v>2912</v>
      </c>
      <c r="C123" s="558" t="s">
        <v>2799</v>
      </c>
      <c r="D123" s="559"/>
      <c r="E123" s="559">
        <v>1</v>
      </c>
      <c r="F123" s="559" t="s">
        <v>3476</v>
      </c>
      <c r="G123" s="559" t="s">
        <v>4243</v>
      </c>
      <c r="H123" s="577"/>
      <c r="I123" s="612"/>
      <c r="J123" s="559"/>
      <c r="K123" s="560"/>
      <c r="L123" s="561"/>
      <c r="M123" s="560"/>
      <c r="N123" s="560"/>
      <c r="O123" s="562"/>
      <c r="P123" s="559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</row>
    <row r="124" spans="1:37" hidden="1" x14ac:dyDescent="0.3">
      <c r="A124" s="449">
        <v>61</v>
      </c>
      <c r="B124" s="452" t="s">
        <v>3705</v>
      </c>
      <c r="C124" s="558" t="s">
        <v>3789</v>
      </c>
      <c r="D124" s="559"/>
      <c r="E124" s="559">
        <v>249</v>
      </c>
      <c r="F124" s="559" t="s">
        <v>3476</v>
      </c>
      <c r="G124" s="559" t="s">
        <v>4203</v>
      </c>
      <c r="H124" s="577">
        <v>45540</v>
      </c>
      <c r="I124" s="612"/>
      <c r="J124" s="559" t="s">
        <v>3045</v>
      </c>
      <c r="K124" s="560" t="s">
        <v>1725</v>
      </c>
      <c r="L124" s="561"/>
      <c r="M124" s="560"/>
      <c r="N124" s="560"/>
      <c r="O124" s="562"/>
      <c r="P124" s="559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</row>
    <row r="125" spans="1:37" hidden="1" x14ac:dyDescent="0.3">
      <c r="A125" s="449">
        <v>61</v>
      </c>
      <c r="B125" s="452" t="s">
        <v>3705</v>
      </c>
      <c r="C125" s="558" t="s">
        <v>3789</v>
      </c>
      <c r="D125" s="559"/>
      <c r="E125" s="559">
        <v>32</v>
      </c>
      <c r="F125" s="559" t="s">
        <v>3476</v>
      </c>
      <c r="G125" s="559" t="s">
        <v>3775</v>
      </c>
      <c r="H125" s="577">
        <v>45541</v>
      </c>
      <c r="I125" s="612"/>
      <c r="J125" s="559" t="s">
        <v>3045</v>
      </c>
      <c r="K125" s="560" t="s">
        <v>1725</v>
      </c>
      <c r="L125" s="561"/>
      <c r="M125" s="560"/>
      <c r="N125" s="560"/>
      <c r="O125" s="562"/>
      <c r="P125" s="559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</row>
    <row r="126" spans="1:37" hidden="1" x14ac:dyDescent="0.3">
      <c r="A126" s="449">
        <v>61</v>
      </c>
      <c r="B126" s="452" t="s">
        <v>3862</v>
      </c>
      <c r="C126" s="558" t="s">
        <v>4047</v>
      </c>
      <c r="D126" s="559"/>
      <c r="E126" s="559">
        <v>1</v>
      </c>
      <c r="F126" s="559" t="s">
        <v>1577</v>
      </c>
      <c r="G126" s="559" t="s">
        <v>1577</v>
      </c>
      <c r="H126" s="577"/>
      <c r="I126" s="612"/>
      <c r="J126" s="559"/>
      <c r="K126" s="560" t="s">
        <v>1725</v>
      </c>
      <c r="L126" s="561"/>
      <c r="M126" s="560"/>
      <c r="N126" s="560"/>
      <c r="O126" s="562"/>
      <c r="P126" s="559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</row>
    <row r="127" spans="1:37" hidden="1" x14ac:dyDescent="0.3">
      <c r="A127" s="449">
        <v>61</v>
      </c>
      <c r="B127" s="452" t="s">
        <v>3862</v>
      </c>
      <c r="C127" s="558" t="s">
        <v>4047</v>
      </c>
      <c r="D127" s="559"/>
      <c r="E127" s="559">
        <v>1</v>
      </c>
      <c r="F127" s="559" t="s">
        <v>1577</v>
      </c>
      <c r="G127" s="559" t="s">
        <v>1577</v>
      </c>
      <c r="H127" s="577"/>
      <c r="I127" s="612"/>
      <c r="J127" s="559"/>
      <c r="K127" s="560" t="s">
        <v>1725</v>
      </c>
      <c r="L127" s="561"/>
      <c r="M127" s="560"/>
      <c r="N127" s="560"/>
      <c r="O127" s="562"/>
      <c r="P127" s="559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</row>
    <row r="128" spans="1:37" hidden="1" x14ac:dyDescent="0.3">
      <c r="A128" s="449">
        <v>61</v>
      </c>
      <c r="B128" s="452" t="s">
        <v>2897</v>
      </c>
      <c r="C128" s="558" t="s">
        <v>2793</v>
      </c>
      <c r="D128" s="559"/>
      <c r="E128" s="559">
        <v>3</v>
      </c>
      <c r="F128" s="559" t="s">
        <v>3476</v>
      </c>
      <c r="G128" s="559" t="s">
        <v>4203</v>
      </c>
      <c r="H128" s="577">
        <v>45539</v>
      </c>
      <c r="I128" s="612"/>
      <c r="J128" s="559" t="s">
        <v>3045</v>
      </c>
      <c r="K128" s="560" t="s">
        <v>1725</v>
      </c>
      <c r="L128" s="561"/>
      <c r="M128" s="560"/>
      <c r="N128" s="560"/>
      <c r="O128" s="573"/>
      <c r="P128" s="57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</row>
    <row r="129" spans="1:37" hidden="1" x14ac:dyDescent="0.3">
      <c r="A129" s="449">
        <v>61</v>
      </c>
      <c r="B129" s="452" t="s">
        <v>2897</v>
      </c>
      <c r="C129" s="558" t="s">
        <v>2793</v>
      </c>
      <c r="D129" s="559"/>
      <c r="E129" s="559">
        <v>3</v>
      </c>
      <c r="F129" s="559" t="s">
        <v>3476</v>
      </c>
      <c r="G129" s="559" t="s">
        <v>3796</v>
      </c>
      <c r="H129" s="577">
        <v>45540</v>
      </c>
      <c r="I129" s="612"/>
      <c r="J129" s="559" t="s">
        <v>3045</v>
      </c>
      <c r="K129" s="560" t="s">
        <v>1725</v>
      </c>
      <c r="L129" s="561"/>
      <c r="M129" s="560"/>
      <c r="N129" s="560"/>
      <c r="O129" s="573"/>
      <c r="P129" s="57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</row>
    <row r="130" spans="1:37" hidden="1" x14ac:dyDescent="0.3">
      <c r="A130" s="449">
        <v>61</v>
      </c>
      <c r="B130" s="452" t="s">
        <v>2897</v>
      </c>
      <c r="C130" s="558" t="s">
        <v>2793</v>
      </c>
      <c r="D130" s="559"/>
      <c r="E130" s="559">
        <v>2</v>
      </c>
      <c r="F130" s="559" t="s">
        <v>3476</v>
      </c>
      <c r="G130" s="559" t="s">
        <v>3775</v>
      </c>
      <c r="H130" s="577">
        <v>45541</v>
      </c>
      <c r="I130" s="612"/>
      <c r="J130" s="559" t="s">
        <v>3045</v>
      </c>
      <c r="K130" s="560" t="s">
        <v>1725</v>
      </c>
      <c r="L130" s="561"/>
      <c r="M130" s="560"/>
      <c r="N130" s="560"/>
      <c r="O130" s="573"/>
      <c r="P130" s="57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</row>
    <row r="131" spans="1:37" hidden="1" x14ac:dyDescent="0.3">
      <c r="A131" s="449">
        <v>61</v>
      </c>
      <c r="B131" s="452" t="s">
        <v>2897</v>
      </c>
      <c r="C131" s="558" t="s">
        <v>2793</v>
      </c>
      <c r="D131" s="559"/>
      <c r="E131" s="559">
        <v>7</v>
      </c>
      <c r="F131" s="559" t="s">
        <v>1577</v>
      </c>
      <c r="G131" s="559" t="s">
        <v>1577</v>
      </c>
      <c r="H131" s="577"/>
      <c r="I131" s="612"/>
      <c r="J131" s="559"/>
      <c r="K131" s="560" t="s">
        <v>1725</v>
      </c>
      <c r="L131" s="561"/>
      <c r="M131" s="560"/>
      <c r="N131" s="560"/>
      <c r="O131" s="573"/>
      <c r="P131" s="57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</row>
    <row r="132" spans="1:37" hidden="1" x14ac:dyDescent="0.3">
      <c r="A132" s="449">
        <v>61</v>
      </c>
      <c r="B132" s="452" t="s">
        <v>2897</v>
      </c>
      <c r="C132" s="558" t="s">
        <v>2793</v>
      </c>
      <c r="D132" s="559"/>
      <c r="E132" s="559">
        <v>1</v>
      </c>
      <c r="F132" s="559" t="s">
        <v>3476</v>
      </c>
      <c r="G132" s="559" t="s">
        <v>3521</v>
      </c>
      <c r="H132" s="577"/>
      <c r="I132" s="612"/>
      <c r="J132" s="559"/>
      <c r="K132" s="560" t="s">
        <v>1725</v>
      </c>
      <c r="L132" s="561"/>
      <c r="M132" s="560"/>
      <c r="N132" s="560"/>
      <c r="O132" s="573"/>
      <c r="P132" s="57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</row>
    <row r="133" spans="1:37" hidden="1" x14ac:dyDescent="0.3">
      <c r="A133" s="449">
        <v>61</v>
      </c>
      <c r="B133" s="452" t="s">
        <v>2897</v>
      </c>
      <c r="C133" s="558" t="s">
        <v>2793</v>
      </c>
      <c r="D133" s="559"/>
      <c r="E133" s="559">
        <v>2</v>
      </c>
      <c r="F133" s="559" t="s">
        <v>3476</v>
      </c>
      <c r="G133" s="559" t="s">
        <v>3521</v>
      </c>
      <c r="H133" s="577"/>
      <c r="I133" s="612"/>
      <c r="J133" s="559"/>
      <c r="K133" s="560" t="s">
        <v>1725</v>
      </c>
      <c r="L133" s="561"/>
      <c r="M133" s="560"/>
      <c r="N133" s="560"/>
      <c r="O133" s="573"/>
      <c r="P133" s="57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</row>
    <row r="134" spans="1:37" hidden="1" x14ac:dyDescent="0.3">
      <c r="A134" s="449">
        <v>61</v>
      </c>
      <c r="B134" s="452" t="s">
        <v>2897</v>
      </c>
      <c r="C134" s="558" t="s">
        <v>2793</v>
      </c>
      <c r="D134" s="559"/>
      <c r="E134" s="559">
        <v>1</v>
      </c>
      <c r="F134" s="559" t="s">
        <v>3485</v>
      </c>
      <c r="G134" s="559" t="s">
        <v>3477</v>
      </c>
      <c r="H134" s="577"/>
      <c r="I134" s="612"/>
      <c r="J134" s="559"/>
      <c r="K134" s="560" t="s">
        <v>1725</v>
      </c>
      <c r="L134" s="561"/>
      <c r="M134" s="560"/>
      <c r="N134" s="560"/>
      <c r="O134" s="573"/>
      <c r="P134" s="57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</row>
    <row r="135" spans="1:37" hidden="1" x14ac:dyDescent="0.3">
      <c r="A135" s="449">
        <v>61</v>
      </c>
      <c r="B135" s="452" t="s">
        <v>2897</v>
      </c>
      <c r="C135" s="558" t="s">
        <v>2793</v>
      </c>
      <c r="D135" s="559"/>
      <c r="E135" s="559">
        <v>1</v>
      </c>
      <c r="F135" s="559" t="s">
        <v>3476</v>
      </c>
      <c r="G135" s="559" t="s">
        <v>4019</v>
      </c>
      <c r="H135" s="577"/>
      <c r="I135" s="612"/>
      <c r="J135" s="559"/>
      <c r="K135" s="560" t="s">
        <v>1725</v>
      </c>
      <c r="L135" s="561"/>
      <c r="M135" s="560"/>
      <c r="N135" s="560"/>
      <c r="O135" s="573"/>
      <c r="P135" s="57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</row>
    <row r="136" spans="1:37" hidden="1" x14ac:dyDescent="0.3">
      <c r="A136" s="449">
        <v>61</v>
      </c>
      <c r="B136" s="452" t="s">
        <v>2897</v>
      </c>
      <c r="C136" s="558" t="s">
        <v>2793</v>
      </c>
      <c r="D136" s="559"/>
      <c r="E136" s="559">
        <v>1</v>
      </c>
      <c r="F136" s="559" t="s">
        <v>3476</v>
      </c>
      <c r="G136" s="559" t="s">
        <v>3509</v>
      </c>
      <c r="H136" s="577"/>
      <c r="I136" s="612"/>
      <c r="J136" s="559"/>
      <c r="K136" s="560" t="s">
        <v>1725</v>
      </c>
      <c r="L136" s="561"/>
      <c r="M136" s="560"/>
      <c r="N136" s="560"/>
      <c r="O136" s="573"/>
      <c r="P136" s="57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</row>
    <row r="137" spans="1:37" hidden="1" x14ac:dyDescent="0.3">
      <c r="A137" s="449">
        <v>61</v>
      </c>
      <c r="B137" s="452" t="s">
        <v>2898</v>
      </c>
      <c r="C137" s="558" t="s">
        <v>2743</v>
      </c>
      <c r="D137" s="559"/>
      <c r="E137" s="559"/>
      <c r="F137" s="559"/>
      <c r="G137" s="559" t="s">
        <v>1577</v>
      </c>
      <c r="H137" s="577"/>
      <c r="I137" s="612"/>
      <c r="J137" s="559"/>
      <c r="K137" s="560" t="s">
        <v>1725</v>
      </c>
      <c r="L137" s="561"/>
      <c r="M137" s="560"/>
      <c r="N137" s="560"/>
      <c r="O137" s="573"/>
      <c r="P137" s="57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</row>
    <row r="138" spans="1:37" hidden="1" x14ac:dyDescent="0.3">
      <c r="A138" s="449">
        <v>61</v>
      </c>
      <c r="B138" s="452" t="s">
        <v>3649</v>
      </c>
      <c r="C138" s="558" t="s">
        <v>3648</v>
      </c>
      <c r="D138" s="559"/>
      <c r="E138" s="559">
        <v>66</v>
      </c>
      <c r="F138" s="559" t="s">
        <v>3476</v>
      </c>
      <c r="G138" s="559" t="s">
        <v>3521</v>
      </c>
      <c r="H138" s="577"/>
      <c r="I138" s="612"/>
      <c r="J138" s="559"/>
      <c r="K138" s="560" t="s">
        <v>1725</v>
      </c>
      <c r="L138" s="561"/>
      <c r="M138" s="560"/>
      <c r="N138" s="560" t="s">
        <v>3045</v>
      </c>
      <c r="O138" s="562"/>
      <c r="P138" s="559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</row>
    <row r="139" spans="1:37" hidden="1" x14ac:dyDescent="0.3">
      <c r="A139" s="449">
        <v>61</v>
      </c>
      <c r="B139" s="452" t="s">
        <v>3525</v>
      </c>
      <c r="C139" s="558" t="s">
        <v>3526</v>
      </c>
      <c r="D139" s="559"/>
      <c r="E139" s="559">
        <v>9</v>
      </c>
      <c r="F139" s="559" t="s">
        <v>3476</v>
      </c>
      <c r="G139" s="559" t="s">
        <v>3521</v>
      </c>
      <c r="H139" s="577"/>
      <c r="I139" s="612"/>
      <c r="J139" s="559"/>
      <c r="K139" s="560" t="s">
        <v>1725</v>
      </c>
      <c r="L139" s="561"/>
      <c r="M139" s="560"/>
      <c r="N139" s="560" t="s">
        <v>3045</v>
      </c>
      <c r="O139" s="562"/>
      <c r="P139" s="559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</row>
    <row r="140" spans="1:37" hidden="1" x14ac:dyDescent="0.3">
      <c r="A140" s="449">
        <v>61</v>
      </c>
      <c r="B140" s="452" t="s">
        <v>3527</v>
      </c>
      <c r="C140" s="558" t="s">
        <v>3528</v>
      </c>
      <c r="D140" s="559"/>
      <c r="E140" s="559">
        <f>10+2</f>
        <v>12</v>
      </c>
      <c r="F140" s="559" t="s">
        <v>3476</v>
      </c>
      <c r="G140" s="559" t="s">
        <v>3521</v>
      </c>
      <c r="H140" s="577"/>
      <c r="I140" s="612"/>
      <c r="J140" s="559"/>
      <c r="K140" s="560" t="s">
        <v>1725</v>
      </c>
      <c r="L140" s="561"/>
      <c r="M140" s="560"/>
      <c r="N140" s="560" t="s">
        <v>3045</v>
      </c>
      <c r="O140" s="562"/>
      <c r="P140" s="559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</row>
    <row r="141" spans="1:37" hidden="1" x14ac:dyDescent="0.3">
      <c r="A141" s="449">
        <v>65</v>
      </c>
      <c r="B141" s="455" t="s">
        <v>3739</v>
      </c>
      <c r="C141" s="558" t="s">
        <v>3740</v>
      </c>
      <c r="D141" s="559"/>
      <c r="E141" s="559">
        <v>1</v>
      </c>
      <c r="F141" s="559" t="s">
        <v>3476</v>
      </c>
      <c r="G141" s="559" t="s">
        <v>4203</v>
      </c>
      <c r="H141" s="577">
        <v>45539</v>
      </c>
      <c r="I141" s="612"/>
      <c r="J141" s="559" t="s">
        <v>3045</v>
      </c>
      <c r="K141" s="560" t="s">
        <v>1725</v>
      </c>
      <c r="L141" s="561"/>
      <c r="M141" s="560"/>
      <c r="N141" s="560"/>
      <c r="O141" s="562"/>
      <c r="P141" s="559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</row>
    <row r="142" spans="1:37" hidden="1" x14ac:dyDescent="0.3">
      <c r="A142" s="449">
        <v>65</v>
      </c>
      <c r="B142" s="452" t="s">
        <v>3739</v>
      </c>
      <c r="C142" s="558" t="s">
        <v>3740</v>
      </c>
      <c r="D142" s="559"/>
      <c r="E142" s="559">
        <v>2</v>
      </c>
      <c r="F142" s="559" t="s">
        <v>3476</v>
      </c>
      <c r="G142" s="559" t="s">
        <v>4059</v>
      </c>
      <c r="H142" s="577"/>
      <c r="I142" s="612"/>
      <c r="J142" s="559"/>
      <c r="K142" s="560" t="s">
        <v>1725</v>
      </c>
      <c r="L142" s="561"/>
      <c r="M142" s="560"/>
      <c r="N142" s="560"/>
      <c r="O142" s="562"/>
      <c r="P142" s="559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</row>
    <row r="143" spans="1:37" hidden="1" x14ac:dyDescent="0.3">
      <c r="A143" s="449">
        <v>65</v>
      </c>
      <c r="B143" s="452" t="s">
        <v>3739</v>
      </c>
      <c r="C143" s="558" t="s">
        <v>3740</v>
      </c>
      <c r="D143" s="559"/>
      <c r="E143" s="559">
        <v>2</v>
      </c>
      <c r="F143" s="559" t="s">
        <v>3476</v>
      </c>
      <c r="G143" s="559" t="s">
        <v>4141</v>
      </c>
      <c r="H143" s="577">
        <v>45534</v>
      </c>
      <c r="I143" s="612"/>
      <c r="J143" s="559"/>
      <c r="K143" s="560" t="s">
        <v>1725</v>
      </c>
      <c r="L143" s="561"/>
      <c r="M143" s="560"/>
      <c r="N143" s="560"/>
      <c r="O143" s="562"/>
      <c r="P143" s="559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</row>
    <row r="144" spans="1:37" hidden="1" x14ac:dyDescent="0.3">
      <c r="A144" s="449"/>
      <c r="B144" s="452" t="s">
        <v>2862</v>
      </c>
      <c r="C144" s="558" t="s">
        <v>3513</v>
      </c>
      <c r="D144" s="559" t="s">
        <v>3514</v>
      </c>
      <c r="E144" s="559">
        <v>1</v>
      </c>
      <c r="F144" s="559" t="s">
        <v>3476</v>
      </c>
      <c r="G144" s="559" t="s">
        <v>4138</v>
      </c>
      <c r="H144" s="577"/>
      <c r="I144" s="612"/>
      <c r="J144" s="559"/>
      <c r="K144" s="563" t="s">
        <v>1725</v>
      </c>
      <c r="L144" s="561"/>
      <c r="M144" s="565"/>
      <c r="N144" s="565"/>
      <c r="O144" s="562"/>
      <c r="P144" s="559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</row>
    <row r="145" spans="1:37" hidden="1" x14ac:dyDescent="0.3">
      <c r="A145" s="449">
        <v>63</v>
      </c>
      <c r="B145" s="452" t="s">
        <v>2863</v>
      </c>
      <c r="C145" s="558" t="s">
        <v>3647</v>
      </c>
      <c r="D145" s="559" t="s">
        <v>3514</v>
      </c>
      <c r="E145" s="559">
        <v>1</v>
      </c>
      <c r="F145" s="559" t="s">
        <v>3476</v>
      </c>
      <c r="G145" s="559" t="s">
        <v>3521</v>
      </c>
      <c r="H145" s="577"/>
      <c r="I145" s="612"/>
      <c r="J145" s="559"/>
      <c r="K145" s="563" t="s">
        <v>1725</v>
      </c>
      <c r="L145" s="561"/>
      <c r="M145" s="565"/>
      <c r="N145" s="565"/>
      <c r="O145" s="562"/>
      <c r="P145" s="559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</row>
    <row r="146" spans="1:37" hidden="1" x14ac:dyDescent="0.3">
      <c r="A146" s="449">
        <v>62</v>
      </c>
      <c r="B146" s="452" t="s">
        <v>2861</v>
      </c>
      <c r="C146" s="558" t="s">
        <v>2777</v>
      </c>
      <c r="D146" s="559" t="s">
        <v>1718</v>
      </c>
      <c r="E146" s="559">
        <v>1</v>
      </c>
      <c r="F146" s="559"/>
      <c r="G146" s="559" t="s">
        <v>1577</v>
      </c>
      <c r="H146" s="577"/>
      <c r="I146" s="612"/>
      <c r="J146" s="559"/>
      <c r="K146" s="563" t="s">
        <v>1725</v>
      </c>
      <c r="L146" s="561"/>
      <c r="M146" s="565"/>
      <c r="N146" s="565"/>
      <c r="O146" s="562"/>
      <c r="P146" s="559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</row>
    <row r="147" spans="1:37" hidden="1" x14ac:dyDescent="0.3">
      <c r="A147" s="449">
        <v>64</v>
      </c>
      <c r="B147" s="452" t="s">
        <v>3819</v>
      </c>
      <c r="C147" s="558" t="s">
        <v>3820</v>
      </c>
      <c r="D147" s="559" t="s">
        <v>3821</v>
      </c>
      <c r="E147" s="559">
        <v>1</v>
      </c>
      <c r="F147" s="559" t="s">
        <v>3042</v>
      </c>
      <c r="G147" s="559" t="s">
        <v>3816</v>
      </c>
      <c r="H147" s="577"/>
      <c r="I147" s="612"/>
      <c r="J147" s="559"/>
      <c r="K147" s="563" t="s">
        <v>1725</v>
      </c>
      <c r="L147" s="561"/>
      <c r="M147" s="565"/>
      <c r="N147" s="565"/>
      <c r="O147" s="562"/>
      <c r="P147" s="559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</row>
    <row r="148" spans="1:37" hidden="1" x14ac:dyDescent="0.3">
      <c r="A148" s="449">
        <v>66</v>
      </c>
      <c r="B148" s="452" t="s">
        <v>3813</v>
      </c>
      <c r="C148" s="558" t="s">
        <v>3814</v>
      </c>
      <c r="D148" s="559"/>
      <c r="E148" s="559">
        <v>2</v>
      </c>
      <c r="F148" s="559" t="s">
        <v>3815</v>
      </c>
      <c r="G148" s="559" t="s">
        <v>3816</v>
      </c>
      <c r="H148" s="577"/>
      <c r="I148" s="612"/>
      <c r="J148" s="559"/>
      <c r="K148" s="560"/>
      <c r="L148" s="561"/>
      <c r="M148" s="560"/>
      <c r="N148" s="560"/>
      <c r="O148" s="562"/>
      <c r="P148" s="559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</row>
    <row r="149" spans="1:37" hidden="1" x14ac:dyDescent="0.3">
      <c r="A149" s="449">
        <v>66</v>
      </c>
      <c r="B149" s="452" t="s">
        <v>3813</v>
      </c>
      <c r="C149" s="558" t="s">
        <v>3814</v>
      </c>
      <c r="D149" s="559"/>
      <c r="E149" s="559">
        <v>2</v>
      </c>
      <c r="F149" s="559" t="s">
        <v>3476</v>
      </c>
      <c r="G149" s="559" t="s">
        <v>1577</v>
      </c>
      <c r="H149" s="577"/>
      <c r="I149" s="612"/>
      <c r="J149" s="559"/>
      <c r="K149" s="560"/>
      <c r="L149" s="561"/>
      <c r="M149" s="560"/>
      <c r="N149" s="560"/>
      <c r="O149" s="562"/>
      <c r="P149" s="559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</row>
    <row r="150" spans="1:37" hidden="1" x14ac:dyDescent="0.3">
      <c r="A150" s="449"/>
      <c r="B150" s="452" t="s">
        <v>4225</v>
      </c>
      <c r="C150" s="558" t="s">
        <v>4224</v>
      </c>
      <c r="D150" s="559"/>
      <c r="E150" s="559">
        <v>1</v>
      </c>
      <c r="F150" s="559" t="s">
        <v>3501</v>
      </c>
      <c r="G150" s="559" t="s">
        <v>3521</v>
      </c>
      <c r="H150" s="577"/>
      <c r="I150" s="612"/>
      <c r="J150" s="559"/>
      <c r="K150" s="560" t="s">
        <v>1725</v>
      </c>
      <c r="L150" s="561"/>
      <c r="M150" s="560"/>
      <c r="N150" s="560"/>
      <c r="O150" s="567"/>
      <c r="P150" s="559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</row>
    <row r="151" spans="1:37" hidden="1" x14ac:dyDescent="0.3">
      <c r="A151" s="449">
        <v>67</v>
      </c>
      <c r="B151" s="452" t="s">
        <v>3387</v>
      </c>
      <c r="C151" s="558" t="s">
        <v>3388</v>
      </c>
      <c r="D151" s="559"/>
      <c r="E151" s="559">
        <v>1</v>
      </c>
      <c r="F151" s="559" t="s">
        <v>3375</v>
      </c>
      <c r="G151" s="559" t="s">
        <v>3375</v>
      </c>
      <c r="H151" s="577"/>
      <c r="I151" s="612"/>
      <c r="J151" s="559"/>
      <c r="K151" s="560" t="s">
        <v>1725</v>
      </c>
      <c r="L151" s="561"/>
      <c r="M151" s="560"/>
      <c r="N151" s="560" t="s">
        <v>3045</v>
      </c>
      <c r="O151" s="562"/>
      <c r="P151" s="559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</row>
    <row r="152" spans="1:37" hidden="1" x14ac:dyDescent="0.3">
      <c r="A152" s="449">
        <v>67</v>
      </c>
      <c r="B152" s="452" t="s">
        <v>3716</v>
      </c>
      <c r="C152" s="558" t="s">
        <v>3812</v>
      </c>
      <c r="D152" s="559"/>
      <c r="E152" s="559">
        <v>72</v>
      </c>
      <c r="F152" s="559" t="s">
        <v>3476</v>
      </c>
      <c r="G152" s="559" t="s">
        <v>4203</v>
      </c>
      <c r="H152" s="577"/>
      <c r="I152" s="612"/>
      <c r="J152" s="559"/>
      <c r="K152" s="560" t="s">
        <v>1725</v>
      </c>
      <c r="L152" s="561"/>
      <c r="M152" s="560"/>
      <c r="N152" s="560"/>
      <c r="O152" s="562"/>
      <c r="P152" s="559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</row>
    <row r="153" spans="1:37" hidden="1" x14ac:dyDescent="0.3">
      <c r="A153" s="449"/>
      <c r="B153" s="452" t="s">
        <v>2915</v>
      </c>
      <c r="C153" s="558" t="s">
        <v>2788</v>
      </c>
      <c r="D153" s="559"/>
      <c r="E153" s="559">
        <v>1</v>
      </c>
      <c r="F153" s="559" t="s">
        <v>1577</v>
      </c>
      <c r="G153" s="559" t="s">
        <v>1577</v>
      </c>
      <c r="H153" s="577"/>
      <c r="I153" s="612"/>
      <c r="J153" s="559"/>
      <c r="K153" s="560" t="s">
        <v>1725</v>
      </c>
      <c r="L153" s="561"/>
      <c r="M153" s="560"/>
      <c r="N153" s="560"/>
      <c r="O153" s="562"/>
      <c r="P153" s="559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</row>
    <row r="154" spans="1:37" hidden="1" x14ac:dyDescent="0.3">
      <c r="A154" s="449"/>
      <c r="B154" s="452" t="s">
        <v>2916</v>
      </c>
      <c r="C154" s="558" t="s">
        <v>4204</v>
      </c>
      <c r="D154" s="559"/>
      <c r="E154" s="559">
        <v>1</v>
      </c>
      <c r="F154" s="559" t="s">
        <v>3476</v>
      </c>
      <c r="G154" s="559" t="s">
        <v>4203</v>
      </c>
      <c r="H154" s="577">
        <v>45540</v>
      </c>
      <c r="I154" s="612"/>
      <c r="J154" s="559" t="s">
        <v>3045</v>
      </c>
      <c r="K154" s="560" t="s">
        <v>1725</v>
      </c>
      <c r="L154" s="561"/>
      <c r="M154" s="560"/>
      <c r="N154" s="560"/>
      <c r="O154" s="562"/>
      <c r="P154" s="559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</row>
    <row r="155" spans="1:37" hidden="1" x14ac:dyDescent="0.3">
      <c r="A155" s="449"/>
      <c r="B155" s="633" t="s">
        <v>2896</v>
      </c>
      <c r="C155" s="558" t="s">
        <v>3776</v>
      </c>
      <c r="D155" s="559"/>
      <c r="E155" s="559">
        <v>8</v>
      </c>
      <c r="F155" s="559" t="s">
        <v>3375</v>
      </c>
      <c r="G155" s="559" t="s">
        <v>3375</v>
      </c>
      <c r="H155" s="577"/>
      <c r="I155" s="612"/>
      <c r="J155" s="559"/>
      <c r="K155" s="560" t="s">
        <v>1725</v>
      </c>
      <c r="L155" s="561"/>
      <c r="M155" s="560"/>
      <c r="N155" s="560"/>
      <c r="O155" s="573"/>
      <c r="P155" s="57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</row>
    <row r="156" spans="1:37" hidden="1" x14ac:dyDescent="0.3">
      <c r="A156" s="449"/>
      <c r="B156" s="452" t="s">
        <v>2896</v>
      </c>
      <c r="C156" s="558" t="s">
        <v>3776</v>
      </c>
      <c r="D156" s="559" t="s">
        <v>3382</v>
      </c>
      <c r="E156" s="559">
        <v>17</v>
      </c>
      <c r="F156" s="559" t="s">
        <v>3476</v>
      </c>
      <c r="G156" s="559" t="s">
        <v>3521</v>
      </c>
      <c r="H156" s="577"/>
      <c r="I156" s="612"/>
      <c r="J156" s="559"/>
      <c r="K156" s="560" t="s">
        <v>1725</v>
      </c>
      <c r="L156" s="561"/>
      <c r="M156" s="560"/>
      <c r="N156" s="560"/>
      <c r="O156" s="567"/>
      <c r="P156" s="559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</row>
    <row r="157" spans="1:37" hidden="1" x14ac:dyDescent="0.3">
      <c r="A157" s="449"/>
      <c r="B157" s="452" t="s">
        <v>2896</v>
      </c>
      <c r="C157" s="558" t="s">
        <v>3777</v>
      </c>
      <c r="D157" s="559" t="s">
        <v>3382</v>
      </c>
      <c r="E157" s="559">
        <v>3</v>
      </c>
      <c r="F157" s="559" t="s">
        <v>3476</v>
      </c>
      <c r="G157" s="559" t="s">
        <v>3477</v>
      </c>
      <c r="H157" s="577"/>
      <c r="I157" s="612"/>
      <c r="J157" s="559"/>
      <c r="K157" s="560" t="s">
        <v>1725</v>
      </c>
      <c r="L157" s="584"/>
      <c r="M157" s="560"/>
      <c r="N157" s="560"/>
      <c r="O157" s="585"/>
      <c r="P157" s="559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</row>
    <row r="158" spans="1:37" hidden="1" x14ac:dyDescent="0.3">
      <c r="A158" s="449"/>
      <c r="B158" s="452" t="s">
        <v>2896</v>
      </c>
      <c r="C158" s="558" t="s">
        <v>3777</v>
      </c>
      <c r="D158" s="559" t="s">
        <v>3382</v>
      </c>
      <c r="E158" s="559">
        <v>7</v>
      </c>
      <c r="F158" s="559" t="s">
        <v>3476</v>
      </c>
      <c r="G158" s="559" t="s">
        <v>4243</v>
      </c>
      <c r="H158" s="577"/>
      <c r="I158" s="612"/>
      <c r="J158" s="559"/>
      <c r="K158" s="560" t="s">
        <v>1725</v>
      </c>
      <c r="L158" s="584"/>
      <c r="M158" s="560"/>
      <c r="N158" s="560"/>
      <c r="O158" s="585"/>
      <c r="P158" s="559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</row>
    <row r="159" spans="1:37" hidden="1" x14ac:dyDescent="0.3">
      <c r="A159" s="449"/>
      <c r="B159" s="452" t="s">
        <v>2896</v>
      </c>
      <c r="C159" s="558" t="s">
        <v>3777</v>
      </c>
      <c r="D159" s="559" t="s">
        <v>3382</v>
      </c>
      <c r="E159" s="559">
        <v>2</v>
      </c>
      <c r="F159" s="559" t="s">
        <v>3476</v>
      </c>
      <c r="G159" s="559" t="s">
        <v>4203</v>
      </c>
      <c r="H159" s="577">
        <v>45539</v>
      </c>
      <c r="I159" s="612"/>
      <c r="J159" s="559" t="s">
        <v>3045</v>
      </c>
      <c r="K159" s="560" t="s">
        <v>1725</v>
      </c>
      <c r="L159" s="584"/>
      <c r="M159" s="560"/>
      <c r="N159" s="560"/>
      <c r="O159" s="585"/>
      <c r="P159" s="559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</row>
    <row r="160" spans="1:37" hidden="1" x14ac:dyDescent="0.3">
      <c r="A160" s="449">
        <v>70</v>
      </c>
      <c r="B160" s="452" t="s">
        <v>3572</v>
      </c>
      <c r="C160" s="558" t="s">
        <v>3871</v>
      </c>
      <c r="D160" s="559"/>
      <c r="E160" s="559">
        <v>1</v>
      </c>
      <c r="F160" s="559" t="s">
        <v>3476</v>
      </c>
      <c r="G160" s="559" t="s">
        <v>2808</v>
      </c>
      <c r="H160" s="577"/>
      <c r="I160" s="612"/>
      <c r="J160" s="559"/>
      <c r="K160" s="560" t="s">
        <v>1725</v>
      </c>
      <c r="L160" s="561"/>
      <c r="M160" s="565"/>
      <c r="N160" s="565"/>
      <c r="O160" s="568"/>
      <c r="P160" s="559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</row>
    <row r="161" spans="1:37" hidden="1" x14ac:dyDescent="0.3">
      <c r="A161" s="449">
        <v>70</v>
      </c>
      <c r="B161" s="452" t="s">
        <v>3572</v>
      </c>
      <c r="C161" s="558" t="s">
        <v>3871</v>
      </c>
      <c r="D161" s="559"/>
      <c r="E161" s="559">
        <v>2</v>
      </c>
      <c r="F161" s="559" t="s">
        <v>3476</v>
      </c>
      <c r="G161" s="559" t="s">
        <v>4203</v>
      </c>
      <c r="H161" s="577">
        <v>45542</v>
      </c>
      <c r="I161" s="612"/>
      <c r="J161" s="559" t="s">
        <v>3045</v>
      </c>
      <c r="K161" s="560" t="s">
        <v>1725</v>
      </c>
      <c r="L161" s="561"/>
      <c r="M161" s="565"/>
      <c r="N161" s="565"/>
      <c r="O161" s="568"/>
      <c r="P161" s="559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</row>
    <row r="162" spans="1:37" hidden="1" x14ac:dyDescent="0.3">
      <c r="A162" s="449">
        <v>71</v>
      </c>
      <c r="B162" s="452" t="s">
        <v>3572</v>
      </c>
      <c r="C162" s="558" t="s">
        <v>3871</v>
      </c>
      <c r="D162" s="559"/>
      <c r="E162" s="559">
        <v>1</v>
      </c>
      <c r="F162" s="559" t="s">
        <v>3476</v>
      </c>
      <c r="G162" s="559" t="s">
        <v>3521</v>
      </c>
      <c r="H162" s="577"/>
      <c r="I162" s="612"/>
      <c r="J162" s="559"/>
      <c r="K162" s="560" t="s">
        <v>1725</v>
      </c>
      <c r="L162" s="561"/>
      <c r="M162" s="565"/>
      <c r="N162" s="565"/>
      <c r="O162" s="568"/>
      <c r="P162" s="559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</row>
    <row r="163" spans="1:37" hidden="1" x14ac:dyDescent="0.3">
      <c r="A163" s="449">
        <v>71</v>
      </c>
      <c r="B163" s="452" t="s">
        <v>3572</v>
      </c>
      <c r="C163" s="558" t="s">
        <v>3871</v>
      </c>
      <c r="D163" s="559"/>
      <c r="E163" s="559">
        <v>1</v>
      </c>
      <c r="F163" s="559" t="s">
        <v>3476</v>
      </c>
      <c r="G163" s="559" t="s">
        <v>4243</v>
      </c>
      <c r="H163" s="577"/>
      <c r="I163" s="612"/>
      <c r="J163" s="559"/>
      <c r="K163" s="560" t="s">
        <v>1725</v>
      </c>
      <c r="L163" s="561"/>
      <c r="M163" s="565"/>
      <c r="N163" s="565"/>
      <c r="O163" s="568"/>
      <c r="P163" s="559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</row>
    <row r="164" spans="1:37" hidden="1" x14ac:dyDescent="0.3">
      <c r="A164" s="449">
        <v>71</v>
      </c>
      <c r="B164" s="459" t="s">
        <v>3572</v>
      </c>
      <c r="C164" s="558" t="s">
        <v>3871</v>
      </c>
      <c r="D164" s="559"/>
      <c r="E164" s="559">
        <v>4</v>
      </c>
      <c r="F164" s="559" t="s">
        <v>3476</v>
      </c>
      <c r="G164" s="559" t="s">
        <v>4019</v>
      </c>
      <c r="H164" s="577"/>
      <c r="I164" s="612"/>
      <c r="J164" s="559"/>
      <c r="K164" s="560" t="s">
        <v>1725</v>
      </c>
      <c r="L164" s="561"/>
      <c r="M164" s="565"/>
      <c r="N164" s="565"/>
      <c r="O164" s="568"/>
      <c r="P164" s="559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</row>
    <row r="165" spans="1:37" hidden="1" x14ac:dyDescent="0.3">
      <c r="A165" s="449"/>
      <c r="B165" s="459" t="s">
        <v>4055</v>
      </c>
      <c r="C165" s="606" t="s">
        <v>4137</v>
      </c>
      <c r="D165" s="559" t="s">
        <v>4052</v>
      </c>
      <c r="E165" s="559">
        <v>1</v>
      </c>
      <c r="F165" s="559" t="s">
        <v>3042</v>
      </c>
      <c r="G165" s="559" t="s">
        <v>3816</v>
      </c>
      <c r="H165" s="577"/>
      <c r="I165" s="612"/>
      <c r="J165" s="559"/>
      <c r="K165" s="560" t="s">
        <v>1725</v>
      </c>
      <c r="L165" s="569"/>
      <c r="M165" s="570"/>
      <c r="N165" s="570" t="s">
        <v>3045</v>
      </c>
      <c r="O165" s="571"/>
      <c r="P165" s="572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</row>
    <row r="166" spans="1:37" hidden="1" x14ac:dyDescent="0.3">
      <c r="A166" s="449"/>
      <c r="B166" s="453" t="s">
        <v>4053</v>
      </c>
      <c r="C166" s="606" t="s">
        <v>4135</v>
      </c>
      <c r="D166" s="559" t="s">
        <v>4052</v>
      </c>
      <c r="E166" s="559">
        <v>1</v>
      </c>
      <c r="F166" s="559" t="s">
        <v>3042</v>
      </c>
      <c r="G166" s="559" t="s">
        <v>3816</v>
      </c>
      <c r="H166" s="577"/>
      <c r="I166" s="612"/>
      <c r="J166" s="559"/>
      <c r="K166" s="560" t="s">
        <v>1725</v>
      </c>
      <c r="L166" s="569"/>
      <c r="M166" s="570"/>
      <c r="N166" s="570" t="s">
        <v>3045</v>
      </c>
      <c r="O166" s="571"/>
      <c r="P166" s="572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</row>
    <row r="167" spans="1:37" hidden="1" x14ac:dyDescent="0.3">
      <c r="A167" s="449"/>
      <c r="B167" s="453" t="s">
        <v>4051</v>
      </c>
      <c r="C167" s="606" t="s">
        <v>4134</v>
      </c>
      <c r="D167" s="559" t="s">
        <v>4052</v>
      </c>
      <c r="E167" s="559">
        <v>1</v>
      </c>
      <c r="F167" s="559" t="s">
        <v>3042</v>
      </c>
      <c r="G167" s="559" t="s">
        <v>3816</v>
      </c>
      <c r="H167" s="577"/>
      <c r="I167" s="612"/>
      <c r="J167" s="559"/>
      <c r="K167" s="560" t="s">
        <v>1725</v>
      </c>
      <c r="L167" s="569"/>
      <c r="M167" s="570"/>
      <c r="N167" s="570" t="s">
        <v>3045</v>
      </c>
      <c r="O167" s="571"/>
      <c r="P167" s="572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</row>
    <row r="168" spans="1:37" hidden="1" x14ac:dyDescent="0.3">
      <c r="A168" s="449"/>
      <c r="B168" s="453" t="s">
        <v>4054</v>
      </c>
      <c r="C168" s="606" t="s">
        <v>4136</v>
      </c>
      <c r="D168" s="559" t="s">
        <v>4052</v>
      </c>
      <c r="E168" s="559">
        <v>1</v>
      </c>
      <c r="F168" s="559" t="s">
        <v>3042</v>
      </c>
      <c r="G168" s="559" t="s">
        <v>3816</v>
      </c>
      <c r="H168" s="577"/>
      <c r="I168" s="612"/>
      <c r="J168" s="559"/>
      <c r="K168" s="560" t="s">
        <v>1725</v>
      </c>
      <c r="L168" s="569"/>
      <c r="M168" s="570"/>
      <c r="N168" s="570" t="s">
        <v>3045</v>
      </c>
      <c r="O168" s="571"/>
      <c r="P168" s="572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</row>
    <row r="169" spans="1:37" hidden="1" x14ac:dyDescent="0.3">
      <c r="A169" s="449">
        <v>75</v>
      </c>
      <c r="B169" s="453" t="s">
        <v>4213</v>
      </c>
      <c r="C169" s="558" t="s">
        <v>3553</v>
      </c>
      <c r="D169" s="559"/>
      <c r="E169" s="559">
        <v>1</v>
      </c>
      <c r="F169" s="559" t="s">
        <v>3476</v>
      </c>
      <c r="G169" s="559" t="s">
        <v>3521</v>
      </c>
      <c r="H169" s="577"/>
      <c r="I169" s="612"/>
      <c r="J169" s="559"/>
      <c r="K169" s="560" t="s">
        <v>1725</v>
      </c>
      <c r="L169" s="561"/>
      <c r="M169" s="560"/>
      <c r="N169" s="560"/>
      <c r="O169" s="562"/>
      <c r="P169" s="559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</row>
    <row r="170" spans="1:37" hidden="1" x14ac:dyDescent="0.3">
      <c r="A170" s="449">
        <v>75</v>
      </c>
      <c r="B170" s="453" t="s">
        <v>4213</v>
      </c>
      <c r="C170" s="558" t="s">
        <v>3553</v>
      </c>
      <c r="D170" s="559"/>
      <c r="E170" s="559">
        <v>1</v>
      </c>
      <c r="F170" s="559" t="s">
        <v>3476</v>
      </c>
      <c r="G170" s="559" t="s">
        <v>4141</v>
      </c>
      <c r="H170" s="577"/>
      <c r="I170" s="612"/>
      <c r="J170" s="559"/>
      <c r="K170" s="560" t="s">
        <v>1725</v>
      </c>
      <c r="L170" s="561"/>
      <c r="M170" s="560"/>
      <c r="N170" s="560"/>
      <c r="O170" s="562"/>
      <c r="P170" s="559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</row>
    <row r="171" spans="1:37" hidden="1" x14ac:dyDescent="0.3">
      <c r="A171" s="449">
        <v>75</v>
      </c>
      <c r="B171" s="453" t="s">
        <v>4213</v>
      </c>
      <c r="C171" s="558" t="s">
        <v>3553</v>
      </c>
      <c r="D171" s="559"/>
      <c r="E171" s="559">
        <v>5</v>
      </c>
      <c r="F171" s="559" t="s">
        <v>3476</v>
      </c>
      <c r="G171" s="559" t="s">
        <v>4243</v>
      </c>
      <c r="H171" s="577"/>
      <c r="I171" s="612"/>
      <c r="J171" s="559"/>
      <c r="K171" s="560" t="s">
        <v>1725</v>
      </c>
      <c r="L171" s="561"/>
      <c r="M171" s="560"/>
      <c r="N171" s="560"/>
      <c r="O171" s="562"/>
      <c r="P171" s="559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</row>
    <row r="172" spans="1:37" hidden="1" x14ac:dyDescent="0.3">
      <c r="A172" s="449">
        <v>75</v>
      </c>
      <c r="B172" s="453" t="s">
        <v>4213</v>
      </c>
      <c r="C172" s="558" t="s">
        <v>3553</v>
      </c>
      <c r="D172" s="559"/>
      <c r="E172" s="559">
        <v>2</v>
      </c>
      <c r="F172" s="559" t="s">
        <v>3476</v>
      </c>
      <c r="G172" s="559" t="s">
        <v>4059</v>
      </c>
      <c r="H172" s="577"/>
      <c r="I172" s="612"/>
      <c r="J172" s="559"/>
      <c r="K172" s="560" t="s">
        <v>1725</v>
      </c>
      <c r="L172" s="561"/>
      <c r="M172" s="560"/>
      <c r="N172" s="560"/>
      <c r="O172" s="562"/>
      <c r="P172" s="559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</row>
    <row r="173" spans="1:37" hidden="1" x14ac:dyDescent="0.3">
      <c r="A173" s="449">
        <v>75</v>
      </c>
      <c r="B173" s="453" t="s">
        <v>4213</v>
      </c>
      <c r="C173" s="558" t="s">
        <v>3553</v>
      </c>
      <c r="D173" s="559"/>
      <c r="E173" s="559">
        <v>2</v>
      </c>
      <c r="F173" s="559" t="s">
        <v>3476</v>
      </c>
      <c r="G173" s="559" t="s">
        <v>4197</v>
      </c>
      <c r="H173" s="577">
        <v>45539</v>
      </c>
      <c r="I173" s="612"/>
      <c r="J173" s="559" t="s">
        <v>3045</v>
      </c>
      <c r="K173" s="560" t="s">
        <v>1725</v>
      </c>
      <c r="L173" s="561"/>
      <c r="M173" s="560"/>
      <c r="N173" s="560"/>
      <c r="O173" s="562"/>
      <c r="P173" s="559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</row>
    <row r="174" spans="1:37" hidden="1" x14ac:dyDescent="0.3">
      <c r="A174" s="449">
        <v>80</v>
      </c>
      <c r="B174" s="453" t="s">
        <v>4213</v>
      </c>
      <c r="C174" s="558" t="s">
        <v>4193</v>
      </c>
      <c r="D174" s="559"/>
      <c r="E174" s="559">
        <v>1</v>
      </c>
      <c r="F174" s="559" t="s">
        <v>3476</v>
      </c>
      <c r="G174" s="559" t="s">
        <v>4069</v>
      </c>
      <c r="H174" s="577"/>
      <c r="I174" s="612"/>
      <c r="J174" s="559"/>
      <c r="K174" s="560" t="s">
        <v>1725</v>
      </c>
      <c r="L174" s="561"/>
      <c r="M174" s="560"/>
      <c r="N174" s="560"/>
      <c r="O174" s="562"/>
      <c r="P174" s="559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</row>
    <row r="175" spans="1:37" hidden="1" x14ac:dyDescent="0.3">
      <c r="A175" s="449">
        <v>80</v>
      </c>
      <c r="B175" s="453" t="s">
        <v>4213</v>
      </c>
      <c r="C175" s="558" t="s">
        <v>4193</v>
      </c>
      <c r="D175" s="559"/>
      <c r="E175" s="559">
        <v>1</v>
      </c>
      <c r="F175" s="559" t="s">
        <v>3476</v>
      </c>
      <c r="G175" s="559" t="s">
        <v>4243</v>
      </c>
      <c r="H175" s="577"/>
      <c r="I175" s="612"/>
      <c r="J175" s="559"/>
      <c r="K175" s="560" t="s">
        <v>1725</v>
      </c>
      <c r="L175" s="561"/>
      <c r="M175" s="560"/>
      <c r="N175" s="560"/>
      <c r="O175" s="562"/>
      <c r="P175" s="559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</row>
    <row r="176" spans="1:37" hidden="1" x14ac:dyDescent="0.3">
      <c r="A176" s="449">
        <v>80</v>
      </c>
      <c r="B176" s="453" t="s">
        <v>4213</v>
      </c>
      <c r="C176" s="558" t="s">
        <v>4193</v>
      </c>
      <c r="D176" s="559"/>
      <c r="E176" s="559">
        <v>2</v>
      </c>
      <c r="F176" s="559" t="s">
        <v>3476</v>
      </c>
      <c r="G176" s="559" t="s">
        <v>4059</v>
      </c>
      <c r="H176" s="577"/>
      <c r="I176" s="612"/>
      <c r="J176" s="559"/>
      <c r="K176" s="560" t="s">
        <v>1725</v>
      </c>
      <c r="L176" s="561"/>
      <c r="M176" s="560"/>
      <c r="N176" s="560"/>
      <c r="O176" s="562"/>
      <c r="P176" s="559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</row>
    <row r="177" spans="1:37" hidden="1" x14ac:dyDescent="0.3">
      <c r="A177" s="449">
        <v>72</v>
      </c>
      <c r="B177" s="453" t="s">
        <v>2854</v>
      </c>
      <c r="C177" s="558" t="s">
        <v>3498</v>
      </c>
      <c r="D177" s="559"/>
      <c r="E177" s="559">
        <v>1</v>
      </c>
      <c r="F177" s="559" t="s">
        <v>3476</v>
      </c>
      <c r="G177" s="559"/>
      <c r="H177" s="577"/>
      <c r="I177" s="612"/>
      <c r="J177" s="559"/>
      <c r="K177" s="560" t="s">
        <v>1725</v>
      </c>
      <c r="L177" s="561"/>
      <c r="M177" s="560"/>
      <c r="N177" s="560" t="s">
        <v>3045</v>
      </c>
      <c r="O177" s="562"/>
      <c r="P177" s="559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</row>
    <row r="178" spans="1:37" hidden="1" x14ac:dyDescent="0.3">
      <c r="A178" s="449">
        <v>73</v>
      </c>
      <c r="B178" s="453" t="s">
        <v>2855</v>
      </c>
      <c r="C178" s="558" t="s">
        <v>4206</v>
      </c>
      <c r="D178" s="559"/>
      <c r="E178" s="559">
        <v>1</v>
      </c>
      <c r="F178" s="559" t="s">
        <v>3476</v>
      </c>
      <c r="G178" s="559" t="s">
        <v>4203</v>
      </c>
      <c r="H178" s="577">
        <v>45539</v>
      </c>
      <c r="I178" s="612"/>
      <c r="J178" s="559" t="s">
        <v>3410</v>
      </c>
      <c r="K178" s="560" t="s">
        <v>1725</v>
      </c>
      <c r="L178" s="561"/>
      <c r="M178" s="560"/>
      <c r="N178" s="560" t="s">
        <v>3045</v>
      </c>
      <c r="O178" s="562"/>
      <c r="P178" s="559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</row>
    <row r="179" spans="1:37" hidden="1" x14ac:dyDescent="0.3">
      <c r="A179" s="449">
        <v>74</v>
      </c>
      <c r="B179" s="453" t="s">
        <v>4205</v>
      </c>
      <c r="C179" s="558" t="s">
        <v>3783</v>
      </c>
      <c r="D179" s="559"/>
      <c r="E179" s="559">
        <v>1</v>
      </c>
      <c r="F179" s="559" t="s">
        <v>3476</v>
      </c>
      <c r="G179" s="559"/>
      <c r="H179" s="577"/>
      <c r="I179" s="612"/>
      <c r="J179" s="559"/>
      <c r="K179" s="560" t="s">
        <v>1725</v>
      </c>
      <c r="L179" s="561"/>
      <c r="M179" s="560"/>
      <c r="N179" s="560" t="s">
        <v>3045</v>
      </c>
      <c r="O179" s="562"/>
      <c r="P179" s="559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</row>
    <row r="180" spans="1:37" hidden="1" x14ac:dyDescent="0.3">
      <c r="A180" s="449">
        <v>76</v>
      </c>
      <c r="B180" s="453" t="s">
        <v>4213</v>
      </c>
      <c r="C180" s="558" t="s">
        <v>3650</v>
      </c>
      <c r="D180" s="559"/>
      <c r="E180" s="559">
        <v>1</v>
      </c>
      <c r="F180" s="559" t="s">
        <v>3476</v>
      </c>
      <c r="G180" s="559" t="s">
        <v>3796</v>
      </c>
      <c r="H180" s="577">
        <v>45540</v>
      </c>
      <c r="I180" s="612"/>
      <c r="J180" s="559" t="s">
        <v>3045</v>
      </c>
      <c r="K180" s="560" t="s">
        <v>1725</v>
      </c>
      <c r="L180" s="561"/>
      <c r="M180" s="560"/>
      <c r="N180" s="560"/>
      <c r="O180" s="562"/>
      <c r="P180" s="559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</row>
    <row r="181" spans="1:37" hidden="1" x14ac:dyDescent="0.3">
      <c r="A181" s="449">
        <v>76</v>
      </c>
      <c r="B181" s="453" t="s">
        <v>4213</v>
      </c>
      <c r="C181" s="558" t="s">
        <v>3650</v>
      </c>
      <c r="D181" s="559"/>
      <c r="E181" s="559">
        <v>1</v>
      </c>
      <c r="F181" s="559" t="s">
        <v>3476</v>
      </c>
      <c r="G181" s="559" t="s">
        <v>4203</v>
      </c>
      <c r="H181" s="577"/>
      <c r="I181" s="612"/>
      <c r="J181" s="559"/>
      <c r="K181" s="560" t="s">
        <v>1725</v>
      </c>
      <c r="L181" s="561"/>
      <c r="M181" s="560"/>
      <c r="N181" s="560"/>
      <c r="O181" s="562"/>
      <c r="P181" s="559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</row>
    <row r="182" spans="1:37" hidden="1" x14ac:dyDescent="0.3">
      <c r="A182" s="449">
        <v>77</v>
      </c>
      <c r="B182" s="453" t="s">
        <v>4213</v>
      </c>
      <c r="C182" s="558" t="s">
        <v>3650</v>
      </c>
      <c r="D182" s="559"/>
      <c r="E182" s="559">
        <v>3</v>
      </c>
      <c r="F182" s="559" t="s">
        <v>3476</v>
      </c>
      <c r="G182" s="559" t="s">
        <v>3775</v>
      </c>
      <c r="H182" s="577"/>
      <c r="I182" s="612"/>
      <c r="J182" s="559"/>
      <c r="K182" s="560" t="s">
        <v>1725</v>
      </c>
      <c r="L182" s="561"/>
      <c r="M182" s="560"/>
      <c r="N182" s="560"/>
      <c r="O182" s="562"/>
      <c r="P182" s="559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</row>
    <row r="183" spans="1:37" hidden="1" x14ac:dyDescent="0.3">
      <c r="A183" s="449">
        <v>77</v>
      </c>
      <c r="B183" s="453" t="s">
        <v>4213</v>
      </c>
      <c r="C183" s="558" t="s">
        <v>3650</v>
      </c>
      <c r="D183" s="559"/>
      <c r="E183" s="559">
        <v>3</v>
      </c>
      <c r="F183" s="559" t="s">
        <v>3476</v>
      </c>
      <c r="G183" s="559" t="s">
        <v>3775</v>
      </c>
      <c r="H183" s="577">
        <v>45541</v>
      </c>
      <c r="I183" s="612"/>
      <c r="J183" s="559" t="s">
        <v>3045</v>
      </c>
      <c r="K183" s="560" t="s">
        <v>1725</v>
      </c>
      <c r="L183" s="561"/>
      <c r="M183" s="560"/>
      <c r="N183" s="560"/>
      <c r="O183" s="562"/>
      <c r="P183" s="559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</row>
    <row r="184" spans="1:37" hidden="1" x14ac:dyDescent="0.3">
      <c r="A184" s="449">
        <v>79</v>
      </c>
      <c r="B184" s="453" t="s">
        <v>4213</v>
      </c>
      <c r="C184" s="558" t="s">
        <v>3650</v>
      </c>
      <c r="D184" s="559"/>
      <c r="E184" s="559">
        <v>5</v>
      </c>
      <c r="F184" s="559" t="s">
        <v>3476</v>
      </c>
      <c r="G184" s="559" t="s">
        <v>3521</v>
      </c>
      <c r="H184" s="577"/>
      <c r="I184" s="612"/>
      <c r="J184" s="559"/>
      <c r="K184" s="560" t="s">
        <v>1725</v>
      </c>
      <c r="L184" s="561"/>
      <c r="M184" s="560"/>
      <c r="N184" s="560"/>
      <c r="O184" s="562"/>
      <c r="P184" s="559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</row>
    <row r="185" spans="1:37" hidden="1" x14ac:dyDescent="0.3">
      <c r="A185" s="449">
        <v>80</v>
      </c>
      <c r="B185" s="453" t="s">
        <v>4213</v>
      </c>
      <c r="C185" s="558" t="s">
        <v>3650</v>
      </c>
      <c r="D185" s="559"/>
      <c r="E185" s="559">
        <v>1</v>
      </c>
      <c r="F185" s="559" t="s">
        <v>3476</v>
      </c>
      <c r="G185" s="559" t="s">
        <v>3477</v>
      </c>
      <c r="H185" s="577"/>
      <c r="I185" s="612"/>
      <c r="J185" s="559"/>
      <c r="K185" s="560" t="s">
        <v>1725</v>
      </c>
      <c r="L185" s="561"/>
      <c r="M185" s="560"/>
      <c r="N185" s="560"/>
      <c r="O185" s="562"/>
      <c r="P185" s="559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</row>
    <row r="186" spans="1:37" hidden="1" x14ac:dyDescent="0.3">
      <c r="A186" s="449">
        <v>80</v>
      </c>
      <c r="B186" s="453" t="s">
        <v>4213</v>
      </c>
      <c r="C186" s="558" t="s">
        <v>4073</v>
      </c>
      <c r="D186" s="559"/>
      <c r="E186" s="559">
        <v>2</v>
      </c>
      <c r="F186" s="559" t="s">
        <v>3476</v>
      </c>
      <c r="G186" s="559" t="s">
        <v>4059</v>
      </c>
      <c r="H186" s="577"/>
      <c r="I186" s="612"/>
      <c r="J186" s="559"/>
      <c r="K186" s="560" t="s">
        <v>1725</v>
      </c>
      <c r="L186" s="561"/>
      <c r="M186" s="560"/>
      <c r="N186" s="560"/>
      <c r="O186" s="562"/>
      <c r="P186" s="559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</row>
    <row r="187" spans="1:37" hidden="1" x14ac:dyDescent="0.3">
      <c r="A187" s="449">
        <v>80</v>
      </c>
      <c r="B187" s="453" t="s">
        <v>4213</v>
      </c>
      <c r="C187" s="558" t="s">
        <v>4073</v>
      </c>
      <c r="D187" s="559"/>
      <c r="E187" s="559">
        <v>1</v>
      </c>
      <c r="F187" s="559" t="s">
        <v>3476</v>
      </c>
      <c r="G187" s="559" t="s">
        <v>4069</v>
      </c>
      <c r="H187" s="577"/>
      <c r="I187" s="612"/>
      <c r="J187" s="559"/>
      <c r="K187" s="560" t="s">
        <v>1725</v>
      </c>
      <c r="L187" s="561"/>
      <c r="M187" s="560"/>
      <c r="N187" s="560"/>
      <c r="O187" s="562"/>
      <c r="P187" s="559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</row>
    <row r="188" spans="1:37" hidden="1" x14ac:dyDescent="0.3">
      <c r="A188" s="449">
        <v>75</v>
      </c>
      <c r="B188" s="453" t="s">
        <v>4248</v>
      </c>
      <c r="C188" s="558" t="s">
        <v>4249</v>
      </c>
      <c r="D188" s="559"/>
      <c r="E188" s="559">
        <v>1</v>
      </c>
      <c r="F188" s="559" t="s">
        <v>3476</v>
      </c>
      <c r="G188" s="559" t="s">
        <v>4243</v>
      </c>
      <c r="H188" s="577"/>
      <c r="I188" s="612"/>
      <c r="J188" s="559" t="s">
        <v>3045</v>
      </c>
      <c r="K188" s="560" t="s">
        <v>1725</v>
      </c>
      <c r="L188" s="561"/>
      <c r="M188" s="560"/>
      <c r="N188" s="560"/>
      <c r="O188" s="562"/>
      <c r="P188" s="559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</row>
    <row r="189" spans="1:37" hidden="1" x14ac:dyDescent="0.3">
      <c r="A189" s="449">
        <v>82</v>
      </c>
      <c r="B189" s="453" t="s">
        <v>2876</v>
      </c>
      <c r="C189" s="558" t="s">
        <v>4056</v>
      </c>
      <c r="D189" s="559"/>
      <c r="E189" s="559">
        <v>1</v>
      </c>
      <c r="F189" s="559" t="s">
        <v>3476</v>
      </c>
      <c r="G189" s="559" t="s">
        <v>4203</v>
      </c>
      <c r="H189" s="577">
        <v>45540</v>
      </c>
      <c r="I189" s="612"/>
      <c r="J189" s="559" t="s">
        <v>3045</v>
      </c>
      <c r="K189" s="560" t="s">
        <v>1725</v>
      </c>
      <c r="L189" s="561"/>
      <c r="M189" s="558"/>
      <c r="N189" s="558"/>
      <c r="O189" s="568"/>
      <c r="P189" s="559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</row>
    <row r="190" spans="1:37" hidden="1" x14ac:dyDescent="0.3">
      <c r="A190" s="449">
        <v>83</v>
      </c>
      <c r="B190" s="453" t="s">
        <v>2877</v>
      </c>
      <c r="C190" s="558" t="s">
        <v>3511</v>
      </c>
      <c r="D190" s="559"/>
      <c r="E190" s="559">
        <v>1</v>
      </c>
      <c r="F190" s="559" t="s">
        <v>3476</v>
      </c>
      <c r="G190" s="559" t="s">
        <v>4197</v>
      </c>
      <c r="H190" s="577"/>
      <c r="I190" s="612"/>
      <c r="J190" s="559" t="s">
        <v>3410</v>
      </c>
      <c r="K190" s="560" t="s">
        <v>1725</v>
      </c>
      <c r="L190" s="561"/>
      <c r="M190" s="558"/>
      <c r="N190" s="558"/>
      <c r="O190" s="568"/>
      <c r="P190" s="559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</row>
    <row r="191" spans="1:37" hidden="1" x14ac:dyDescent="0.3">
      <c r="A191" s="449">
        <v>84</v>
      </c>
      <c r="B191" s="453" t="s">
        <v>3746</v>
      </c>
      <c r="C191" s="558" t="s">
        <v>4158</v>
      </c>
      <c r="D191" s="559"/>
      <c r="E191" s="559">
        <v>1</v>
      </c>
      <c r="F191" s="559" t="s">
        <v>3476</v>
      </c>
      <c r="G191" s="559" t="s">
        <v>3775</v>
      </c>
      <c r="H191" s="577">
        <v>45541</v>
      </c>
      <c r="I191" s="612"/>
      <c r="J191" s="559" t="s">
        <v>3045</v>
      </c>
      <c r="K191" s="560" t="s">
        <v>1725</v>
      </c>
      <c r="L191" s="561"/>
      <c r="M191" s="558"/>
      <c r="N191" s="558"/>
      <c r="O191" s="568"/>
      <c r="P191" s="559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</row>
    <row r="192" spans="1:37" hidden="1" x14ac:dyDescent="0.3">
      <c r="A192" s="449">
        <v>84</v>
      </c>
      <c r="B192" s="453" t="s">
        <v>4058</v>
      </c>
      <c r="C192" s="558" t="s">
        <v>4056</v>
      </c>
      <c r="D192" s="559"/>
      <c r="E192" s="559">
        <v>1</v>
      </c>
      <c r="F192" s="559" t="s">
        <v>3476</v>
      </c>
      <c r="G192" s="559" t="s">
        <v>4203</v>
      </c>
      <c r="H192" s="577"/>
      <c r="I192" s="612"/>
      <c r="J192" s="559" t="s">
        <v>3045</v>
      </c>
      <c r="K192" s="560" t="s">
        <v>1725</v>
      </c>
      <c r="L192" s="561"/>
      <c r="M192" s="558"/>
      <c r="N192" s="558"/>
      <c r="O192" s="568"/>
      <c r="P192" s="559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</row>
    <row r="193" spans="1:37" hidden="1" x14ac:dyDescent="0.3">
      <c r="A193" s="449">
        <v>84</v>
      </c>
      <c r="B193" s="453" t="s">
        <v>4060</v>
      </c>
      <c r="C193" s="558" t="s">
        <v>4056</v>
      </c>
      <c r="D193" s="559"/>
      <c r="E193" s="559">
        <v>1</v>
      </c>
      <c r="F193" s="559" t="s">
        <v>3476</v>
      </c>
      <c r="G193" s="559" t="s">
        <v>4069</v>
      </c>
      <c r="H193" s="577"/>
      <c r="I193" s="612"/>
      <c r="J193" s="559" t="s">
        <v>3045</v>
      </c>
      <c r="K193" s="560" t="s">
        <v>1725</v>
      </c>
      <c r="L193" s="561"/>
      <c r="M193" s="558"/>
      <c r="N193" s="558"/>
      <c r="O193" s="568"/>
      <c r="P193" s="559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</row>
    <row r="194" spans="1:37" hidden="1" x14ac:dyDescent="0.3">
      <c r="A194" s="449">
        <v>84</v>
      </c>
      <c r="B194" s="452" t="s">
        <v>4078</v>
      </c>
      <c r="C194" s="558" t="s">
        <v>4079</v>
      </c>
      <c r="D194" s="559"/>
      <c r="E194" s="559">
        <v>1</v>
      </c>
      <c r="F194" s="559" t="s">
        <v>3476</v>
      </c>
      <c r="G194" s="559" t="s">
        <v>4059</v>
      </c>
      <c r="H194" s="577"/>
      <c r="I194" s="612"/>
      <c r="J194" s="559" t="s">
        <v>3045</v>
      </c>
      <c r="K194" s="560" t="s">
        <v>1725</v>
      </c>
      <c r="L194" s="561"/>
      <c r="M194" s="558"/>
      <c r="N194" s="558"/>
      <c r="O194" s="568"/>
      <c r="P194" s="559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</row>
    <row r="195" spans="1:37" hidden="1" x14ac:dyDescent="0.3">
      <c r="A195" s="449">
        <v>84</v>
      </c>
      <c r="B195" s="452" t="s">
        <v>4347</v>
      </c>
      <c r="C195" s="558" t="s">
        <v>4348</v>
      </c>
      <c r="D195" s="559" t="s">
        <v>4349</v>
      </c>
      <c r="E195" s="559">
        <v>1</v>
      </c>
      <c r="F195" s="559" t="s">
        <v>3476</v>
      </c>
      <c r="G195" s="559" t="s">
        <v>4203</v>
      </c>
      <c r="H195" s="577">
        <v>45758</v>
      </c>
      <c r="I195" s="612">
        <v>11</v>
      </c>
      <c r="J195" s="559" t="s">
        <v>3045</v>
      </c>
      <c r="K195" s="560" t="s">
        <v>1725</v>
      </c>
      <c r="L195" s="561"/>
      <c r="M195" s="558"/>
      <c r="N195" s="558"/>
      <c r="O195" s="568"/>
      <c r="P195" s="559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</row>
    <row r="196" spans="1:37" hidden="1" x14ac:dyDescent="0.3">
      <c r="A196" s="449">
        <v>90</v>
      </c>
      <c r="B196" s="452" t="s">
        <v>2919</v>
      </c>
      <c r="C196" s="558" t="s">
        <v>3685</v>
      </c>
      <c r="D196" s="559"/>
      <c r="E196" s="559">
        <v>1</v>
      </c>
      <c r="F196" s="559" t="s">
        <v>3476</v>
      </c>
      <c r="G196" s="559" t="s">
        <v>4203</v>
      </c>
      <c r="H196" s="577">
        <v>45539</v>
      </c>
      <c r="I196" s="612"/>
      <c r="J196" s="559" t="s">
        <v>3045</v>
      </c>
      <c r="K196" s="560" t="s">
        <v>1725</v>
      </c>
      <c r="L196" s="561"/>
      <c r="M196" s="560"/>
      <c r="N196" s="560"/>
      <c r="O196" s="562"/>
      <c r="P196" s="559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</row>
    <row r="197" spans="1:37" hidden="1" x14ac:dyDescent="0.3">
      <c r="A197" s="449"/>
      <c r="B197" s="452" t="s">
        <v>2920</v>
      </c>
      <c r="C197" s="558" t="s">
        <v>3685</v>
      </c>
      <c r="D197" s="559"/>
      <c r="E197" s="559">
        <v>1</v>
      </c>
      <c r="F197" s="559" t="s">
        <v>3476</v>
      </c>
      <c r="G197" s="559" t="s">
        <v>4203</v>
      </c>
      <c r="H197" s="577">
        <v>45539</v>
      </c>
      <c r="I197" s="612"/>
      <c r="J197" s="559" t="s">
        <v>3096</v>
      </c>
      <c r="K197" s="560" t="s">
        <v>1725</v>
      </c>
      <c r="L197" s="561"/>
      <c r="M197" s="560"/>
      <c r="N197" s="560"/>
      <c r="O197" s="562"/>
      <c r="P197" s="559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</row>
    <row r="198" spans="1:37" hidden="1" x14ac:dyDescent="0.3">
      <c r="A198" s="449">
        <v>89</v>
      </c>
      <c r="B198" s="493" t="s">
        <v>2918</v>
      </c>
      <c r="C198" s="558" t="s">
        <v>3685</v>
      </c>
      <c r="D198" s="559"/>
      <c r="E198" s="559">
        <v>1</v>
      </c>
      <c r="F198" s="559" t="s">
        <v>3476</v>
      </c>
      <c r="G198" s="559" t="s">
        <v>4197</v>
      </c>
      <c r="H198" s="577"/>
      <c r="I198" s="612"/>
      <c r="J198" s="559"/>
      <c r="K198" s="560" t="s">
        <v>1725</v>
      </c>
      <c r="L198" s="561"/>
      <c r="M198" s="560"/>
      <c r="N198" s="560"/>
      <c r="O198" s="562"/>
      <c r="P198" s="559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</row>
    <row r="199" spans="1:37" hidden="1" x14ac:dyDescent="0.3">
      <c r="A199" s="449">
        <v>81</v>
      </c>
      <c r="B199" s="453" t="s">
        <v>3398</v>
      </c>
      <c r="C199" s="558" t="s">
        <v>3402</v>
      </c>
      <c r="D199" s="558" t="s">
        <v>1715</v>
      </c>
      <c r="E199" s="558">
        <v>1</v>
      </c>
      <c r="F199" s="558" t="s">
        <v>3501</v>
      </c>
      <c r="G199" s="558" t="s">
        <v>1577</v>
      </c>
      <c r="H199" s="615"/>
      <c r="I199" s="612"/>
      <c r="J199" s="558"/>
      <c r="K199" s="563" t="s">
        <v>1725</v>
      </c>
      <c r="L199" s="561"/>
      <c r="M199" s="581"/>
      <c r="N199" s="581"/>
      <c r="O199" s="580"/>
      <c r="P199" s="582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</row>
    <row r="200" spans="1:37" hidden="1" x14ac:dyDescent="0.3">
      <c r="A200" s="449">
        <v>81</v>
      </c>
      <c r="B200" s="453" t="s">
        <v>4080</v>
      </c>
      <c r="C200" s="558" t="s">
        <v>3402</v>
      </c>
      <c r="D200" s="558" t="s">
        <v>1715</v>
      </c>
      <c r="E200" s="558">
        <v>1</v>
      </c>
      <c r="F200" s="558" t="s">
        <v>3501</v>
      </c>
      <c r="G200" s="558" t="s">
        <v>2808</v>
      </c>
      <c r="H200" s="615"/>
      <c r="I200" s="612"/>
      <c r="J200" s="558"/>
      <c r="K200" s="563" t="s">
        <v>1725</v>
      </c>
      <c r="L200" s="561"/>
      <c r="M200" s="581"/>
      <c r="N200" s="581"/>
      <c r="O200" s="580"/>
      <c r="P200" s="582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</row>
    <row r="201" spans="1:37" hidden="1" x14ac:dyDescent="0.3">
      <c r="A201" s="449">
        <v>94</v>
      </c>
      <c r="B201" s="453" t="s">
        <v>2880</v>
      </c>
      <c r="C201" s="558" t="s">
        <v>2792</v>
      </c>
      <c r="D201" s="559"/>
      <c r="E201" s="559">
        <v>1</v>
      </c>
      <c r="F201" s="559" t="s">
        <v>1577</v>
      </c>
      <c r="G201" s="559" t="s">
        <v>1577</v>
      </c>
      <c r="H201" s="577"/>
      <c r="I201" s="612"/>
      <c r="J201" s="559"/>
      <c r="K201" s="560" t="s">
        <v>1725</v>
      </c>
      <c r="L201" s="561"/>
      <c r="M201" s="560"/>
      <c r="N201" s="560"/>
      <c r="O201" s="568"/>
      <c r="P201" s="559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</row>
    <row r="202" spans="1:37" hidden="1" x14ac:dyDescent="0.3">
      <c r="A202" s="449">
        <v>93</v>
      </c>
      <c r="B202" s="453" t="s">
        <v>2879</v>
      </c>
      <c r="C202" s="558" t="s">
        <v>3510</v>
      </c>
      <c r="D202" s="559"/>
      <c r="E202" s="559">
        <v>1</v>
      </c>
      <c r="F202" s="559" t="s">
        <v>1577</v>
      </c>
      <c r="G202" s="559" t="s">
        <v>1577</v>
      </c>
      <c r="H202" s="577"/>
      <c r="I202" s="612"/>
      <c r="J202" s="559"/>
      <c r="K202" s="560" t="s">
        <v>1725</v>
      </c>
      <c r="L202" s="561"/>
      <c r="M202" s="560"/>
      <c r="N202" s="560"/>
      <c r="O202" s="568"/>
      <c r="P202" s="559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</row>
    <row r="203" spans="1:37" hidden="1" x14ac:dyDescent="0.3">
      <c r="A203" s="449">
        <v>95</v>
      </c>
      <c r="B203" s="453" t="s">
        <v>2881</v>
      </c>
      <c r="C203" s="558" t="s">
        <v>2053</v>
      </c>
      <c r="D203" s="559"/>
      <c r="E203" s="559">
        <v>1</v>
      </c>
      <c r="F203" s="559" t="s">
        <v>1577</v>
      </c>
      <c r="G203" s="559" t="s">
        <v>1577</v>
      </c>
      <c r="H203" s="577"/>
      <c r="I203" s="612"/>
      <c r="J203" s="559"/>
      <c r="K203" s="560" t="s">
        <v>1725</v>
      </c>
      <c r="L203" s="561"/>
      <c r="M203" s="560"/>
      <c r="N203" s="560"/>
      <c r="O203" s="568"/>
      <c r="P203" s="559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</row>
    <row r="204" spans="1:37" hidden="1" x14ac:dyDescent="0.3">
      <c r="A204" s="449">
        <v>97</v>
      </c>
      <c r="B204" s="453" t="s">
        <v>4042</v>
      </c>
      <c r="C204" s="558" t="s">
        <v>4043</v>
      </c>
      <c r="D204" s="559"/>
      <c r="E204" s="559">
        <v>1</v>
      </c>
      <c r="F204" s="559" t="s">
        <v>1577</v>
      </c>
      <c r="G204" s="559" t="s">
        <v>1577</v>
      </c>
      <c r="H204" s="577"/>
      <c r="I204" s="612"/>
      <c r="J204" s="559"/>
      <c r="K204" s="560" t="s">
        <v>1725</v>
      </c>
      <c r="L204" s="561"/>
      <c r="M204" s="560"/>
      <c r="N204" s="560" t="s">
        <v>3410</v>
      </c>
      <c r="O204" s="568"/>
      <c r="P204" s="559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</row>
    <row r="205" spans="1:37" hidden="1" x14ac:dyDescent="0.3">
      <c r="A205" s="449">
        <v>92</v>
      </c>
      <c r="B205" s="453" t="s">
        <v>2878</v>
      </c>
      <c r="C205" s="558" t="s">
        <v>3472</v>
      </c>
      <c r="D205" s="559" t="s">
        <v>3473</v>
      </c>
      <c r="E205" s="559">
        <v>1</v>
      </c>
      <c r="F205" s="559" t="s">
        <v>1577</v>
      </c>
      <c r="G205" s="559" t="s">
        <v>1577</v>
      </c>
      <c r="H205" s="577"/>
      <c r="I205" s="612"/>
      <c r="J205" s="559"/>
      <c r="K205" s="560" t="s">
        <v>1725</v>
      </c>
      <c r="L205" s="561"/>
      <c r="M205" s="560"/>
      <c r="N205" s="560"/>
      <c r="O205" s="568"/>
      <c r="P205" s="559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</row>
    <row r="206" spans="1:37" hidden="1" x14ac:dyDescent="0.3">
      <c r="A206" s="449">
        <v>96</v>
      </c>
      <c r="B206" s="453" t="s">
        <v>2882</v>
      </c>
      <c r="C206" s="558" t="s">
        <v>3472</v>
      </c>
      <c r="D206" s="559"/>
      <c r="E206" s="559">
        <v>1</v>
      </c>
      <c r="F206" s="559" t="s">
        <v>3476</v>
      </c>
      <c r="G206" s="559" t="s">
        <v>3509</v>
      </c>
      <c r="H206" s="577"/>
      <c r="I206" s="612"/>
      <c r="J206" s="559"/>
      <c r="K206" s="560" t="s">
        <v>1725</v>
      </c>
      <c r="L206" s="561"/>
      <c r="M206" s="560"/>
      <c r="N206" s="560"/>
      <c r="O206" s="568"/>
      <c r="P206" s="559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</row>
    <row r="207" spans="1:37" hidden="1" x14ac:dyDescent="0.3">
      <c r="A207" s="449">
        <v>97</v>
      </c>
      <c r="B207" s="453" t="s">
        <v>2883</v>
      </c>
      <c r="C207" s="558" t="s">
        <v>3749</v>
      </c>
      <c r="D207" s="559"/>
      <c r="E207" s="559">
        <v>1</v>
      </c>
      <c r="F207" s="559" t="s">
        <v>3476</v>
      </c>
      <c r="G207" s="559" t="s">
        <v>4203</v>
      </c>
      <c r="H207" s="577"/>
      <c r="I207" s="612"/>
      <c r="J207" s="559"/>
      <c r="K207" s="560" t="s">
        <v>1725</v>
      </c>
      <c r="L207" s="561"/>
      <c r="M207" s="560"/>
      <c r="N207" s="560"/>
      <c r="O207" s="568"/>
      <c r="P207" s="559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</row>
    <row r="208" spans="1:37" hidden="1" x14ac:dyDescent="0.3">
      <c r="A208" s="449">
        <v>85</v>
      </c>
      <c r="B208" s="453" t="s">
        <v>2875</v>
      </c>
      <c r="C208" s="558" t="s">
        <v>3732</v>
      </c>
      <c r="D208" s="559"/>
      <c r="E208" s="559">
        <v>15</v>
      </c>
      <c r="F208" s="559" t="s">
        <v>3476</v>
      </c>
      <c r="G208" s="559" t="s">
        <v>4203</v>
      </c>
      <c r="H208" s="577">
        <v>45540</v>
      </c>
      <c r="I208" s="612"/>
      <c r="J208" s="559" t="s">
        <v>3045</v>
      </c>
      <c r="K208" s="560" t="s">
        <v>1725</v>
      </c>
      <c r="L208" s="561"/>
      <c r="M208" s="572"/>
      <c r="N208" s="572"/>
      <c r="O208" s="575"/>
      <c r="P208" s="576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</row>
    <row r="209" spans="1:37" hidden="1" x14ac:dyDescent="0.3">
      <c r="A209" s="449">
        <v>86</v>
      </c>
      <c r="B209" s="453" t="s">
        <v>2875</v>
      </c>
      <c r="C209" s="558" t="s">
        <v>3732</v>
      </c>
      <c r="D209" s="559"/>
      <c r="E209" s="559">
        <v>6</v>
      </c>
      <c r="F209" s="559" t="s">
        <v>3476</v>
      </c>
      <c r="G209" s="559" t="s">
        <v>3796</v>
      </c>
      <c r="H209" s="577" t="s">
        <v>4220</v>
      </c>
      <c r="I209" s="612"/>
      <c r="J209" s="559" t="s">
        <v>3045</v>
      </c>
      <c r="K209" s="560" t="s">
        <v>1725</v>
      </c>
      <c r="L209" s="561"/>
      <c r="M209" s="572"/>
      <c r="N209" s="572"/>
      <c r="O209" s="575"/>
      <c r="P209" s="576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</row>
    <row r="210" spans="1:37" hidden="1" x14ac:dyDescent="0.3">
      <c r="A210" s="449">
        <v>87</v>
      </c>
      <c r="B210" s="453" t="s">
        <v>2875</v>
      </c>
      <c r="C210" s="558" t="s">
        <v>3732</v>
      </c>
      <c r="D210" s="559"/>
      <c r="E210" s="559">
        <v>6</v>
      </c>
      <c r="F210" s="559" t="s">
        <v>1577</v>
      </c>
      <c r="G210" s="559" t="s">
        <v>1577</v>
      </c>
      <c r="H210" s="577"/>
      <c r="I210" s="612"/>
      <c r="J210" s="559"/>
      <c r="K210" s="560" t="s">
        <v>1725</v>
      </c>
      <c r="L210" s="561"/>
      <c r="M210" s="572"/>
      <c r="N210" s="572"/>
      <c r="O210" s="575"/>
      <c r="P210" s="576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</row>
    <row r="211" spans="1:37" ht="15" hidden="1" thickBot="1" x14ac:dyDescent="0.35">
      <c r="A211" s="449">
        <v>88</v>
      </c>
      <c r="B211" s="454" t="s">
        <v>2875</v>
      </c>
      <c r="C211" s="558" t="s">
        <v>3732</v>
      </c>
      <c r="D211" s="559"/>
      <c r="E211" s="559">
        <v>6</v>
      </c>
      <c r="F211" s="559" t="s">
        <v>3476</v>
      </c>
      <c r="G211" s="559" t="s">
        <v>2808</v>
      </c>
      <c r="H211" s="577"/>
      <c r="I211" s="612"/>
      <c r="J211" s="559"/>
      <c r="K211" s="560" t="s">
        <v>1725</v>
      </c>
      <c r="L211" s="561"/>
      <c r="M211" s="572"/>
      <c r="N211" s="572"/>
      <c r="O211" s="575"/>
      <c r="P211" s="576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</row>
    <row r="212" spans="1:37" ht="15" hidden="1" thickBot="1" x14ac:dyDescent="0.35">
      <c r="A212" s="449">
        <v>104</v>
      </c>
      <c r="B212" s="454" t="s">
        <v>3555</v>
      </c>
      <c r="C212" s="558" t="s">
        <v>3503</v>
      </c>
      <c r="D212" s="559"/>
      <c r="E212" s="559">
        <v>4</v>
      </c>
      <c r="F212" s="559" t="s">
        <v>3476</v>
      </c>
      <c r="G212" s="559" t="s">
        <v>4203</v>
      </c>
      <c r="H212" s="577">
        <v>45539</v>
      </c>
      <c r="I212" s="612"/>
      <c r="J212" s="559" t="s">
        <v>3045</v>
      </c>
      <c r="K212" s="560" t="s">
        <v>1725</v>
      </c>
      <c r="L212" s="561"/>
      <c r="M212" s="560"/>
      <c r="N212" s="560" t="s">
        <v>3045</v>
      </c>
      <c r="O212" s="562"/>
      <c r="P212" s="559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</row>
    <row r="213" spans="1:37" ht="15" hidden="1" thickBot="1" x14ac:dyDescent="0.35">
      <c r="A213" s="449">
        <v>105</v>
      </c>
      <c r="B213" s="454" t="s">
        <v>3555</v>
      </c>
      <c r="C213" s="558" t="s">
        <v>3503</v>
      </c>
      <c r="D213" s="559"/>
      <c r="E213" s="559">
        <v>2</v>
      </c>
      <c r="F213" s="559" t="s">
        <v>3476</v>
      </c>
      <c r="G213" s="559" t="s">
        <v>2808</v>
      </c>
      <c r="H213" s="577"/>
      <c r="I213" s="612"/>
      <c r="J213" s="559"/>
      <c r="K213" s="560" t="s">
        <v>1725</v>
      </c>
      <c r="L213" s="561"/>
      <c r="M213" s="560"/>
      <c r="N213" s="560" t="s">
        <v>3045</v>
      </c>
      <c r="O213" s="562"/>
      <c r="P213" s="559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</row>
    <row r="214" spans="1:37" ht="15" hidden="1" thickBot="1" x14ac:dyDescent="0.35">
      <c r="A214" s="449">
        <v>105</v>
      </c>
      <c r="B214" s="454" t="s">
        <v>3555</v>
      </c>
      <c r="C214" s="558" t="s">
        <v>3503</v>
      </c>
      <c r="D214" s="559"/>
      <c r="E214" s="559">
        <v>2</v>
      </c>
      <c r="F214" s="559" t="s">
        <v>3476</v>
      </c>
      <c r="G214" s="559" t="s">
        <v>4203</v>
      </c>
      <c r="H214" s="577"/>
      <c r="I214" s="612"/>
      <c r="J214" s="559"/>
      <c r="K214" s="560" t="s">
        <v>1725</v>
      </c>
      <c r="L214" s="561"/>
      <c r="M214" s="560"/>
      <c r="N214" s="560" t="s">
        <v>3045</v>
      </c>
      <c r="O214" s="562"/>
      <c r="P214" s="559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</row>
    <row r="215" spans="1:37" ht="15" hidden="1" thickBot="1" x14ac:dyDescent="0.35">
      <c r="A215" s="449">
        <v>106</v>
      </c>
      <c r="B215" s="454" t="s">
        <v>3555</v>
      </c>
      <c r="C215" s="558" t="s">
        <v>3503</v>
      </c>
      <c r="D215" s="559"/>
      <c r="E215" s="559">
        <v>3</v>
      </c>
      <c r="F215" s="559" t="s">
        <v>3476</v>
      </c>
      <c r="G215" s="559" t="s">
        <v>3521</v>
      </c>
      <c r="H215" s="577"/>
      <c r="I215" s="612"/>
      <c r="J215" s="559"/>
      <c r="K215" s="560" t="s">
        <v>1725</v>
      </c>
      <c r="L215" s="561"/>
      <c r="M215" s="560"/>
      <c r="N215" s="560" t="s">
        <v>3045</v>
      </c>
      <c r="O215" s="562"/>
      <c r="P215" s="559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</row>
    <row r="216" spans="1:37" hidden="1" x14ac:dyDescent="0.3">
      <c r="A216" s="449">
        <v>108</v>
      </c>
      <c r="B216" s="455" t="s">
        <v>3555</v>
      </c>
      <c r="C216" s="558" t="s">
        <v>4222</v>
      </c>
      <c r="D216" s="559"/>
      <c r="E216" s="559">
        <v>9</v>
      </c>
      <c r="F216" s="559" t="s">
        <v>3476</v>
      </c>
      <c r="G216" s="559" t="s">
        <v>3775</v>
      </c>
      <c r="H216" s="577">
        <v>45541</v>
      </c>
      <c r="I216" s="612"/>
      <c r="J216" s="559" t="s">
        <v>3045</v>
      </c>
      <c r="K216" s="560" t="s">
        <v>1725</v>
      </c>
      <c r="L216" s="561"/>
      <c r="M216" s="560"/>
      <c r="N216" s="560" t="s">
        <v>3045</v>
      </c>
      <c r="O216" s="562"/>
      <c r="P216" s="559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</row>
    <row r="217" spans="1:37" hidden="1" x14ac:dyDescent="0.3">
      <c r="A217" s="449">
        <v>108</v>
      </c>
      <c r="B217" s="455" t="s">
        <v>3555</v>
      </c>
      <c r="C217" s="558" t="s">
        <v>4072</v>
      </c>
      <c r="D217" s="559"/>
      <c r="E217" s="559">
        <v>2</v>
      </c>
      <c r="F217" s="559" t="s">
        <v>3476</v>
      </c>
      <c r="G217" s="559" t="s">
        <v>4059</v>
      </c>
      <c r="H217" s="577"/>
      <c r="I217" s="612"/>
      <c r="J217" s="559"/>
      <c r="K217" s="560" t="s">
        <v>1725</v>
      </c>
      <c r="L217" s="561"/>
      <c r="M217" s="560"/>
      <c r="N217" s="560" t="s">
        <v>3045</v>
      </c>
      <c r="O217" s="562"/>
      <c r="P217" s="559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</row>
    <row r="218" spans="1:37" hidden="1" x14ac:dyDescent="0.3">
      <c r="A218" s="449">
        <v>109</v>
      </c>
      <c r="B218" s="455" t="s">
        <v>2917</v>
      </c>
      <c r="C218" s="558" t="s">
        <v>2100</v>
      </c>
      <c r="D218" s="559" t="s">
        <v>1715</v>
      </c>
      <c r="E218" s="559">
        <v>1</v>
      </c>
      <c r="F218" s="559" t="s">
        <v>3476</v>
      </c>
      <c r="G218" s="559" t="s">
        <v>3477</v>
      </c>
      <c r="H218" s="577"/>
      <c r="I218" s="612"/>
      <c r="J218" s="559"/>
      <c r="K218" s="560" t="s">
        <v>1725</v>
      </c>
      <c r="L218" s="561"/>
      <c r="M218" s="560"/>
      <c r="N218" s="560"/>
      <c r="O218" s="562"/>
      <c r="P218" s="559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</row>
    <row r="219" spans="1:37" hidden="1" x14ac:dyDescent="0.3">
      <c r="A219" s="449">
        <v>110</v>
      </c>
      <c r="B219" s="452" t="s">
        <v>3682</v>
      </c>
      <c r="C219" s="558" t="s">
        <v>3684</v>
      </c>
      <c r="D219" s="559" t="s">
        <v>3683</v>
      </c>
      <c r="E219" s="559">
        <v>1</v>
      </c>
      <c r="F219" s="559" t="s">
        <v>3476</v>
      </c>
      <c r="G219" s="559" t="s">
        <v>4203</v>
      </c>
      <c r="H219" s="577">
        <v>45539</v>
      </c>
      <c r="I219" s="612"/>
      <c r="J219" s="559" t="s">
        <v>3045</v>
      </c>
      <c r="K219" s="560" t="s">
        <v>1725</v>
      </c>
      <c r="L219" s="561"/>
      <c r="M219" s="560"/>
      <c r="N219" s="560"/>
      <c r="O219" s="562"/>
      <c r="P219" s="559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</row>
    <row r="220" spans="1:37" hidden="1" x14ac:dyDescent="0.3">
      <c r="A220" s="449">
        <v>117</v>
      </c>
      <c r="B220" s="452" t="s">
        <v>2873</v>
      </c>
      <c r="C220" s="558" t="s">
        <v>2772</v>
      </c>
      <c r="D220" s="559"/>
      <c r="E220" s="559">
        <v>1</v>
      </c>
      <c r="F220" s="559" t="s">
        <v>1577</v>
      </c>
      <c r="G220" s="559" t="s">
        <v>1577</v>
      </c>
      <c r="H220" s="577"/>
      <c r="I220" s="612"/>
      <c r="J220" s="559"/>
      <c r="K220" s="563" t="s">
        <v>1725</v>
      </c>
      <c r="L220" s="564"/>
      <c r="M220" s="558"/>
      <c r="N220" s="558"/>
      <c r="O220" s="568"/>
      <c r="P220" s="559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</row>
    <row r="221" spans="1:37" hidden="1" x14ac:dyDescent="0.3">
      <c r="A221" s="449">
        <v>119</v>
      </c>
      <c r="B221" s="452" t="s">
        <v>2874</v>
      </c>
      <c r="C221" s="558" t="s">
        <v>2772</v>
      </c>
      <c r="D221" s="559"/>
      <c r="E221" s="559"/>
      <c r="F221" s="559"/>
      <c r="G221" s="559"/>
      <c r="H221" s="577"/>
      <c r="I221" s="612"/>
      <c r="J221" s="559"/>
      <c r="K221" s="563" t="s">
        <v>1725</v>
      </c>
      <c r="L221" s="564"/>
      <c r="M221" s="558"/>
      <c r="N221" s="558"/>
      <c r="O221" s="568"/>
      <c r="P221" s="559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</row>
    <row r="222" spans="1:37" hidden="1" x14ac:dyDescent="0.3">
      <c r="A222" s="449">
        <v>95</v>
      </c>
      <c r="B222" s="452" t="s">
        <v>3588</v>
      </c>
      <c r="C222" s="558" t="s">
        <v>3589</v>
      </c>
      <c r="D222" s="559"/>
      <c r="E222" s="559">
        <v>0</v>
      </c>
      <c r="F222" s="559" t="s">
        <v>3476</v>
      </c>
      <c r="G222" s="559" t="s">
        <v>3521</v>
      </c>
      <c r="H222" s="577"/>
      <c r="I222" s="612"/>
      <c r="J222" s="559"/>
      <c r="K222" s="560" t="s">
        <v>1725</v>
      </c>
      <c r="L222" s="561"/>
      <c r="M222" s="560"/>
      <c r="N222" s="560"/>
      <c r="O222" s="567"/>
      <c r="P222" s="559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</row>
    <row r="223" spans="1:37" hidden="1" x14ac:dyDescent="0.3">
      <c r="A223" s="449">
        <v>127</v>
      </c>
      <c r="B223" s="452" t="s">
        <v>2902</v>
      </c>
      <c r="C223" s="558" t="s">
        <v>2765</v>
      </c>
      <c r="D223" s="559"/>
      <c r="E223" s="559">
        <v>0</v>
      </c>
      <c r="F223" s="559" t="s">
        <v>3529</v>
      </c>
      <c r="G223" s="559" t="s">
        <v>3521</v>
      </c>
      <c r="H223" s="577"/>
      <c r="I223" s="612"/>
      <c r="J223" s="559"/>
      <c r="K223" s="560" t="s">
        <v>1725</v>
      </c>
      <c r="L223" s="561"/>
      <c r="M223" s="560"/>
      <c r="N223" s="560"/>
      <c r="O223" s="567"/>
      <c r="P223" s="559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</row>
    <row r="224" spans="1:37" hidden="1" x14ac:dyDescent="0.3">
      <c r="A224" s="449">
        <v>129</v>
      </c>
      <c r="B224" s="452" t="s">
        <v>2902</v>
      </c>
      <c r="C224" s="558" t="s">
        <v>2765</v>
      </c>
      <c r="D224" s="559"/>
      <c r="E224" s="559">
        <v>0</v>
      </c>
      <c r="F224" s="559" t="s">
        <v>3529</v>
      </c>
      <c r="G224" s="559" t="s">
        <v>3521</v>
      </c>
      <c r="H224" s="577"/>
      <c r="I224" s="612"/>
      <c r="J224" s="559"/>
      <c r="K224" s="560" t="s">
        <v>1725</v>
      </c>
      <c r="L224" s="561"/>
      <c r="M224" s="560"/>
      <c r="N224" s="560"/>
      <c r="O224" s="567"/>
      <c r="P224" s="559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</row>
    <row r="225" spans="1:37" hidden="1" x14ac:dyDescent="0.3">
      <c r="A225" s="449">
        <v>129</v>
      </c>
      <c r="B225" s="452" t="s">
        <v>2902</v>
      </c>
      <c r="C225" s="558" t="s">
        <v>2765</v>
      </c>
      <c r="D225" s="559"/>
      <c r="E225" s="559">
        <v>0</v>
      </c>
      <c r="F225" s="559" t="s">
        <v>3515</v>
      </c>
      <c r="G225" s="559" t="s">
        <v>3515</v>
      </c>
      <c r="H225" s="577"/>
      <c r="I225" s="612"/>
      <c r="J225" s="559"/>
      <c r="K225" s="560" t="s">
        <v>1725</v>
      </c>
      <c r="L225" s="561"/>
      <c r="M225" s="560"/>
      <c r="N225" s="560"/>
      <c r="O225" s="567"/>
      <c r="P225" s="559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</row>
    <row r="226" spans="1:37" hidden="1" x14ac:dyDescent="0.3">
      <c r="A226" s="449">
        <v>130</v>
      </c>
      <c r="B226" s="452" t="s">
        <v>2902</v>
      </c>
      <c r="C226" s="558" t="s">
        <v>2765</v>
      </c>
      <c r="D226" s="559"/>
      <c r="E226" s="559"/>
      <c r="F226" s="559"/>
      <c r="G226" s="559"/>
      <c r="H226" s="577"/>
      <c r="I226" s="612"/>
      <c r="J226" s="559"/>
      <c r="K226" s="560" t="s">
        <v>1725</v>
      </c>
      <c r="L226" s="561"/>
      <c r="M226" s="560"/>
      <c r="N226" s="560"/>
      <c r="O226" s="567"/>
      <c r="P226" s="559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</row>
    <row r="227" spans="1:37" hidden="1" x14ac:dyDescent="0.3">
      <c r="A227" s="449">
        <v>131</v>
      </c>
      <c r="B227" s="452" t="s">
        <v>2902</v>
      </c>
      <c r="C227" s="558" t="s">
        <v>2765</v>
      </c>
      <c r="D227" s="559"/>
      <c r="E227" s="559"/>
      <c r="F227" s="559"/>
      <c r="G227" s="559"/>
      <c r="H227" s="577"/>
      <c r="I227" s="612"/>
      <c r="J227" s="559"/>
      <c r="K227" s="560" t="s">
        <v>1725</v>
      </c>
      <c r="L227" s="561"/>
      <c r="M227" s="560"/>
      <c r="N227" s="560"/>
      <c r="O227" s="567"/>
      <c r="P227" s="559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</row>
    <row r="228" spans="1:37" hidden="1" x14ac:dyDescent="0.3">
      <c r="A228" s="449">
        <v>95</v>
      </c>
      <c r="B228" s="452" t="s">
        <v>3591</v>
      </c>
      <c r="C228" s="558" t="s">
        <v>3590</v>
      </c>
      <c r="D228" s="559"/>
      <c r="E228" s="559">
        <v>0</v>
      </c>
      <c r="F228" s="559" t="s">
        <v>3476</v>
      </c>
      <c r="G228" s="559" t="s">
        <v>3521</v>
      </c>
      <c r="H228" s="577"/>
      <c r="I228" s="612"/>
      <c r="J228" s="559"/>
      <c r="K228" s="560" t="s">
        <v>1725</v>
      </c>
      <c r="L228" s="561"/>
      <c r="M228" s="560"/>
      <c r="N228" s="560"/>
      <c r="O228" s="567"/>
      <c r="P228" s="559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</row>
    <row r="229" spans="1:37" hidden="1" x14ac:dyDescent="0.3">
      <c r="A229" s="449">
        <v>139</v>
      </c>
      <c r="B229" s="452" t="s">
        <v>2905</v>
      </c>
      <c r="C229" s="558" t="s">
        <v>2768</v>
      </c>
      <c r="D229" s="559"/>
      <c r="E229" s="559">
        <v>0</v>
      </c>
      <c r="F229" s="559" t="s">
        <v>3476</v>
      </c>
      <c r="G229" s="559" t="s">
        <v>3521</v>
      </c>
      <c r="H229" s="577"/>
      <c r="I229" s="612"/>
      <c r="J229" s="559"/>
      <c r="K229" s="560" t="s">
        <v>1725</v>
      </c>
      <c r="L229" s="561"/>
      <c r="M229" s="560"/>
      <c r="N229" s="560"/>
      <c r="O229" s="567"/>
      <c r="P229" s="559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</row>
    <row r="230" spans="1:37" hidden="1" x14ac:dyDescent="0.3">
      <c r="A230" s="449">
        <v>141</v>
      </c>
      <c r="B230" s="452" t="s">
        <v>2905</v>
      </c>
      <c r="C230" s="558" t="s">
        <v>2768</v>
      </c>
      <c r="D230" s="559"/>
      <c r="E230" s="559"/>
      <c r="F230" s="559"/>
      <c r="G230" s="559"/>
      <c r="H230" s="577"/>
      <c r="I230" s="612"/>
      <c r="J230" s="559"/>
      <c r="K230" s="560" t="s">
        <v>1725</v>
      </c>
      <c r="L230" s="561"/>
      <c r="M230" s="560"/>
      <c r="N230" s="560"/>
      <c r="O230" s="567"/>
      <c r="P230" s="559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</row>
    <row r="231" spans="1:37" hidden="1" x14ac:dyDescent="0.3">
      <c r="A231" s="449">
        <v>142</v>
      </c>
      <c r="B231" s="452" t="s">
        <v>2905</v>
      </c>
      <c r="C231" s="558" t="s">
        <v>2768</v>
      </c>
      <c r="D231" s="559"/>
      <c r="E231" s="559"/>
      <c r="F231" s="559"/>
      <c r="G231" s="559"/>
      <c r="H231" s="577"/>
      <c r="I231" s="612"/>
      <c r="J231" s="559"/>
      <c r="K231" s="560" t="s">
        <v>1725</v>
      </c>
      <c r="L231" s="561"/>
      <c r="M231" s="560"/>
      <c r="N231" s="560"/>
      <c r="O231" s="567"/>
      <c r="P231" s="559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</row>
    <row r="232" spans="1:37" hidden="1" x14ac:dyDescent="0.3">
      <c r="A232" s="449">
        <v>142</v>
      </c>
      <c r="B232" s="452" t="s">
        <v>2906</v>
      </c>
      <c r="C232" s="558" t="s">
        <v>2769</v>
      </c>
      <c r="D232" s="559"/>
      <c r="E232" s="559"/>
      <c r="F232" s="559"/>
      <c r="G232" s="559"/>
      <c r="H232" s="577"/>
      <c r="I232" s="612"/>
      <c r="J232" s="559"/>
      <c r="K232" s="560" t="s">
        <v>1725</v>
      </c>
      <c r="L232" s="561"/>
      <c r="M232" s="560"/>
      <c r="N232" s="560"/>
      <c r="O232" s="567"/>
      <c r="P232" s="559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</row>
    <row r="233" spans="1:37" hidden="1" x14ac:dyDescent="0.3">
      <c r="A233" s="449">
        <v>142</v>
      </c>
      <c r="B233" s="452" t="s">
        <v>2906</v>
      </c>
      <c r="C233" s="558" t="s">
        <v>2769</v>
      </c>
      <c r="D233" s="559"/>
      <c r="E233" s="559"/>
      <c r="F233" s="559"/>
      <c r="G233" s="559"/>
      <c r="H233" s="577"/>
      <c r="I233" s="612"/>
      <c r="J233" s="559"/>
      <c r="K233" s="560" t="s">
        <v>1725</v>
      </c>
      <c r="L233" s="561"/>
      <c r="M233" s="560"/>
      <c r="N233" s="560"/>
      <c r="O233" s="567"/>
      <c r="P233" s="559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</row>
    <row r="234" spans="1:37" hidden="1" x14ac:dyDescent="0.3">
      <c r="A234" s="449">
        <v>142</v>
      </c>
      <c r="B234" s="452" t="s">
        <v>2906</v>
      </c>
      <c r="C234" s="558" t="s">
        <v>2769</v>
      </c>
      <c r="D234" s="559"/>
      <c r="E234" s="559"/>
      <c r="F234" s="559"/>
      <c r="G234" s="559"/>
      <c r="H234" s="577"/>
      <c r="I234" s="612"/>
      <c r="J234" s="559"/>
      <c r="K234" s="560" t="s">
        <v>1725</v>
      </c>
      <c r="L234" s="561"/>
      <c r="M234" s="560"/>
      <c r="N234" s="560"/>
      <c r="O234" s="567"/>
      <c r="P234" s="559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</row>
    <row r="235" spans="1:37" hidden="1" x14ac:dyDescent="0.3">
      <c r="A235" s="449">
        <v>124</v>
      </c>
      <c r="B235" s="452" t="s">
        <v>2901</v>
      </c>
      <c r="C235" s="558" t="s">
        <v>2764</v>
      </c>
      <c r="D235" s="559"/>
      <c r="E235" s="559"/>
      <c r="F235" s="559"/>
      <c r="G235" s="559"/>
      <c r="H235" s="577"/>
      <c r="I235" s="612"/>
      <c r="J235" s="559"/>
      <c r="K235" s="560" t="s">
        <v>1725</v>
      </c>
      <c r="L235" s="561"/>
      <c r="M235" s="560"/>
      <c r="N235" s="560"/>
      <c r="O235" s="567"/>
      <c r="P235" s="559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</row>
    <row r="236" spans="1:37" hidden="1" x14ac:dyDescent="0.3">
      <c r="A236" s="449">
        <v>125</v>
      </c>
      <c r="B236" s="452" t="s">
        <v>2901</v>
      </c>
      <c r="C236" s="558" t="s">
        <v>2764</v>
      </c>
      <c r="D236" s="559"/>
      <c r="E236" s="559"/>
      <c r="F236" s="559"/>
      <c r="G236" s="559"/>
      <c r="H236" s="577"/>
      <c r="I236" s="612"/>
      <c r="J236" s="559"/>
      <c r="K236" s="560" t="s">
        <v>1725</v>
      </c>
      <c r="L236" s="561"/>
      <c r="M236" s="560"/>
      <c r="N236" s="560"/>
      <c r="O236" s="567"/>
      <c r="P236" s="559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</row>
    <row r="237" spans="1:37" hidden="1" x14ac:dyDescent="0.3">
      <c r="A237" s="449">
        <v>122</v>
      </c>
      <c r="B237" s="452" t="s">
        <v>2900</v>
      </c>
      <c r="C237" s="558" t="s">
        <v>2763</v>
      </c>
      <c r="D237" s="559"/>
      <c r="E237" s="559">
        <v>0</v>
      </c>
      <c r="F237" s="559" t="s">
        <v>3529</v>
      </c>
      <c r="G237" s="559" t="s">
        <v>3521</v>
      </c>
      <c r="H237" s="577"/>
      <c r="I237" s="612"/>
      <c r="J237" s="559"/>
      <c r="K237" s="560" t="s">
        <v>1725</v>
      </c>
      <c r="L237" s="561"/>
      <c r="M237" s="560"/>
      <c r="N237" s="560"/>
      <c r="O237" s="567"/>
      <c r="P237" s="559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</row>
    <row r="238" spans="1:37" hidden="1" x14ac:dyDescent="0.3">
      <c r="A238" s="449">
        <v>123</v>
      </c>
      <c r="B238" s="452" t="s">
        <v>2900</v>
      </c>
      <c r="C238" s="558" t="s">
        <v>2763</v>
      </c>
      <c r="D238" s="559"/>
      <c r="E238" s="559"/>
      <c r="F238" s="559"/>
      <c r="G238" s="559"/>
      <c r="H238" s="577"/>
      <c r="I238" s="612"/>
      <c r="J238" s="559"/>
      <c r="K238" s="560" t="s">
        <v>1725</v>
      </c>
      <c r="L238" s="561"/>
      <c r="M238" s="560"/>
      <c r="N238" s="560"/>
      <c r="O238" s="567"/>
      <c r="P238" s="559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</row>
    <row r="239" spans="1:37" hidden="1" x14ac:dyDescent="0.3">
      <c r="A239" s="449">
        <v>120</v>
      </c>
      <c r="B239" s="452" t="s">
        <v>2899</v>
      </c>
      <c r="C239" s="558" t="s">
        <v>2762</v>
      </c>
      <c r="D239" s="559"/>
      <c r="E239" s="559"/>
      <c r="F239" s="559"/>
      <c r="G239" s="559"/>
      <c r="H239" s="577"/>
      <c r="I239" s="612"/>
      <c r="J239" s="559"/>
      <c r="K239" s="560" t="s">
        <v>1725</v>
      </c>
      <c r="L239" s="561"/>
      <c r="M239" s="560"/>
      <c r="N239" s="560"/>
      <c r="O239" s="567"/>
      <c r="P239" s="559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</row>
    <row r="240" spans="1:37" hidden="1" x14ac:dyDescent="0.3">
      <c r="A240" s="449">
        <v>121</v>
      </c>
      <c r="B240" s="452" t="s">
        <v>2899</v>
      </c>
      <c r="C240" s="558" t="s">
        <v>2762</v>
      </c>
      <c r="D240" s="559"/>
      <c r="E240" s="559"/>
      <c r="F240" s="559"/>
      <c r="G240" s="559"/>
      <c r="H240" s="577"/>
      <c r="I240" s="612"/>
      <c r="J240" s="559"/>
      <c r="K240" s="560" t="s">
        <v>1725</v>
      </c>
      <c r="L240" s="561"/>
      <c r="M240" s="560"/>
      <c r="N240" s="560"/>
      <c r="O240" s="567"/>
      <c r="P240" s="559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</row>
    <row r="241" spans="1:37" hidden="1" x14ac:dyDescent="0.3">
      <c r="A241" s="449">
        <v>132</v>
      </c>
      <c r="B241" s="452" t="s">
        <v>2903</v>
      </c>
      <c r="C241" s="558" t="s">
        <v>2766</v>
      </c>
      <c r="D241" s="559"/>
      <c r="E241" s="559">
        <v>0</v>
      </c>
      <c r="F241" s="559" t="s">
        <v>3476</v>
      </c>
      <c r="G241" s="559" t="s">
        <v>3521</v>
      </c>
      <c r="H241" s="577"/>
      <c r="I241" s="612"/>
      <c r="J241" s="559"/>
      <c r="K241" s="560" t="s">
        <v>1725</v>
      </c>
      <c r="L241" s="561"/>
      <c r="M241" s="560"/>
      <c r="N241" s="560"/>
      <c r="O241" s="567"/>
      <c r="P241" s="559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</row>
    <row r="242" spans="1:37" hidden="1" x14ac:dyDescent="0.3">
      <c r="A242" s="449">
        <v>133</v>
      </c>
      <c r="B242" s="452" t="s">
        <v>2903</v>
      </c>
      <c r="C242" s="558" t="s">
        <v>2766</v>
      </c>
      <c r="D242" s="559"/>
      <c r="E242" s="559"/>
      <c r="F242" s="559"/>
      <c r="G242" s="559"/>
      <c r="H242" s="577"/>
      <c r="I242" s="612"/>
      <c r="J242" s="559"/>
      <c r="K242" s="560" t="s">
        <v>1725</v>
      </c>
      <c r="L242" s="561"/>
      <c r="M242" s="560"/>
      <c r="N242" s="560"/>
      <c r="O242" s="567"/>
      <c r="P242" s="559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</row>
    <row r="243" spans="1:37" hidden="1" x14ac:dyDescent="0.3">
      <c r="A243" s="449">
        <v>134</v>
      </c>
      <c r="B243" s="452" t="s">
        <v>2903</v>
      </c>
      <c r="C243" s="558" t="s">
        <v>2766</v>
      </c>
      <c r="D243" s="559"/>
      <c r="E243" s="559"/>
      <c r="F243" s="559"/>
      <c r="G243" s="559"/>
      <c r="H243" s="577"/>
      <c r="I243" s="612"/>
      <c r="J243" s="559"/>
      <c r="K243" s="560" t="s">
        <v>1725</v>
      </c>
      <c r="L243" s="561"/>
      <c r="M243" s="560"/>
      <c r="N243" s="560"/>
      <c r="O243" s="567"/>
      <c r="P243" s="559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</row>
    <row r="244" spans="1:37" hidden="1" x14ac:dyDescent="0.3">
      <c r="A244" s="449">
        <v>135</v>
      </c>
      <c r="B244" s="452" t="s">
        <v>2903</v>
      </c>
      <c r="C244" s="558" t="s">
        <v>2766</v>
      </c>
      <c r="D244" s="559"/>
      <c r="E244" s="559"/>
      <c r="F244" s="559"/>
      <c r="G244" s="559"/>
      <c r="H244" s="577"/>
      <c r="I244" s="612"/>
      <c r="J244" s="559"/>
      <c r="K244" s="560" t="s">
        <v>1725</v>
      </c>
      <c r="L244" s="561"/>
      <c r="M244" s="560"/>
      <c r="N244" s="560"/>
      <c r="O244" s="567"/>
      <c r="P244" s="559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</row>
    <row r="245" spans="1:37" hidden="1" x14ac:dyDescent="0.3">
      <c r="A245" s="449">
        <v>136</v>
      </c>
      <c r="B245" s="452" t="s">
        <v>2903</v>
      </c>
      <c r="C245" s="558" t="s">
        <v>2766</v>
      </c>
      <c r="D245" s="559"/>
      <c r="E245" s="559"/>
      <c r="F245" s="559"/>
      <c r="G245" s="559"/>
      <c r="H245" s="577"/>
      <c r="I245" s="612"/>
      <c r="J245" s="559"/>
      <c r="K245" s="560" t="s">
        <v>1725</v>
      </c>
      <c r="L245" s="561"/>
      <c r="M245" s="560"/>
      <c r="N245" s="560"/>
      <c r="O245" s="567"/>
      <c r="P245" s="559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</row>
    <row r="246" spans="1:37" hidden="1" x14ac:dyDescent="0.3">
      <c r="A246" s="449">
        <v>137</v>
      </c>
      <c r="B246" s="452" t="s">
        <v>2903</v>
      </c>
      <c r="C246" s="558" t="s">
        <v>2766</v>
      </c>
      <c r="D246" s="559"/>
      <c r="E246" s="559"/>
      <c r="F246" s="559"/>
      <c r="G246" s="559"/>
      <c r="H246" s="577"/>
      <c r="I246" s="612"/>
      <c r="J246" s="559"/>
      <c r="K246" s="560" t="s">
        <v>1725</v>
      </c>
      <c r="L246" s="561"/>
      <c r="M246" s="560"/>
      <c r="N246" s="560"/>
      <c r="O246" s="567"/>
      <c r="P246" s="559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</row>
    <row r="247" spans="1:37" hidden="1" x14ac:dyDescent="0.3">
      <c r="A247" s="449">
        <v>137</v>
      </c>
      <c r="B247" s="452" t="s">
        <v>2904</v>
      </c>
      <c r="C247" s="558" t="s">
        <v>2767</v>
      </c>
      <c r="D247" s="559"/>
      <c r="E247" s="559">
        <v>0</v>
      </c>
      <c r="F247" s="559" t="s">
        <v>3476</v>
      </c>
      <c r="G247" s="559" t="s">
        <v>3521</v>
      </c>
      <c r="H247" s="577"/>
      <c r="I247" s="612"/>
      <c r="J247" s="559"/>
      <c r="K247" s="560" t="s">
        <v>1725</v>
      </c>
      <c r="L247" s="561"/>
      <c r="M247" s="560"/>
      <c r="N247" s="560"/>
      <c r="O247" s="567"/>
      <c r="P247" s="559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</row>
    <row r="248" spans="1:37" hidden="1" x14ac:dyDescent="0.3">
      <c r="A248" s="449">
        <v>137</v>
      </c>
      <c r="B248" s="452" t="s">
        <v>2904</v>
      </c>
      <c r="C248" s="558" t="s">
        <v>2767</v>
      </c>
      <c r="D248" s="559"/>
      <c r="E248" s="559">
        <v>0</v>
      </c>
      <c r="F248" s="559" t="s">
        <v>3476</v>
      </c>
      <c r="G248" s="559" t="s">
        <v>3521</v>
      </c>
      <c r="H248" s="577"/>
      <c r="I248" s="612"/>
      <c r="J248" s="559"/>
      <c r="K248" s="560" t="s">
        <v>1725</v>
      </c>
      <c r="L248" s="561"/>
      <c r="M248" s="560"/>
      <c r="N248" s="560"/>
      <c r="O248" s="567"/>
      <c r="P248" s="559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</row>
    <row r="249" spans="1:37" hidden="1" x14ac:dyDescent="0.3">
      <c r="A249" s="449">
        <v>139</v>
      </c>
      <c r="B249" s="452" t="s">
        <v>2904</v>
      </c>
      <c r="C249" s="558" t="s">
        <v>2767</v>
      </c>
      <c r="D249" s="559"/>
      <c r="E249" s="559"/>
      <c r="F249" s="559"/>
      <c r="G249" s="559"/>
      <c r="H249" s="577"/>
      <c r="I249" s="612"/>
      <c r="J249" s="559"/>
      <c r="K249" s="560" t="s">
        <v>1725</v>
      </c>
      <c r="L249" s="561"/>
      <c r="M249" s="560"/>
      <c r="N249" s="560"/>
      <c r="O249" s="567"/>
      <c r="P249" s="559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</row>
    <row r="250" spans="1:37" hidden="1" x14ac:dyDescent="0.3">
      <c r="A250" s="449">
        <v>139</v>
      </c>
      <c r="B250" s="452" t="s">
        <v>2904</v>
      </c>
      <c r="C250" s="558" t="s">
        <v>2767</v>
      </c>
      <c r="D250" s="559"/>
      <c r="E250" s="559"/>
      <c r="F250" s="559"/>
      <c r="G250" s="559"/>
      <c r="H250" s="577"/>
      <c r="I250" s="612"/>
      <c r="J250" s="559"/>
      <c r="K250" s="560" t="s">
        <v>1725</v>
      </c>
      <c r="L250" s="561"/>
      <c r="M250" s="560"/>
      <c r="N250" s="560"/>
      <c r="O250" s="567"/>
      <c r="P250" s="559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</row>
    <row r="251" spans="1:37" hidden="1" x14ac:dyDescent="0.3">
      <c r="A251" s="449">
        <v>146</v>
      </c>
      <c r="B251" s="452" t="s">
        <v>3751</v>
      </c>
      <c r="C251" s="558" t="s">
        <v>3752</v>
      </c>
      <c r="D251" s="559"/>
      <c r="E251" s="559">
        <v>0</v>
      </c>
      <c r="F251" s="559" t="s">
        <v>3476</v>
      </c>
      <c r="G251" s="559" t="s">
        <v>4203</v>
      </c>
      <c r="H251" s="577"/>
      <c r="I251" s="612"/>
      <c r="J251" s="559"/>
      <c r="K251" s="560" t="s">
        <v>1725</v>
      </c>
      <c r="L251" s="561"/>
      <c r="M251" s="560"/>
      <c r="N251" s="560"/>
      <c r="O251" s="567"/>
      <c r="P251" s="559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</row>
    <row r="252" spans="1:37" hidden="1" x14ac:dyDescent="0.3">
      <c r="A252" s="449">
        <v>144</v>
      </c>
      <c r="B252" s="452" t="s">
        <v>3592</v>
      </c>
      <c r="C252" s="558" t="s">
        <v>3750</v>
      </c>
      <c r="D252" s="559"/>
      <c r="E252" s="559">
        <v>0</v>
      </c>
      <c r="F252" s="559" t="s">
        <v>3476</v>
      </c>
      <c r="G252" s="559" t="s">
        <v>4203</v>
      </c>
      <c r="H252" s="577"/>
      <c r="I252" s="612"/>
      <c r="J252" s="559"/>
      <c r="K252" s="560" t="s">
        <v>1725</v>
      </c>
      <c r="L252" s="561"/>
      <c r="M252" s="560"/>
      <c r="N252" s="560"/>
      <c r="O252" s="567"/>
      <c r="P252" s="559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</row>
    <row r="253" spans="1:37" hidden="1" x14ac:dyDescent="0.3">
      <c r="A253" s="449">
        <v>142</v>
      </c>
      <c r="B253" s="452" t="s">
        <v>2907</v>
      </c>
      <c r="C253" s="558" t="s">
        <v>2770</v>
      </c>
      <c r="D253" s="559"/>
      <c r="E253" s="559">
        <v>0</v>
      </c>
      <c r="F253" s="559" t="s">
        <v>3476</v>
      </c>
      <c r="G253" s="559" t="s">
        <v>4203</v>
      </c>
      <c r="H253" s="577"/>
      <c r="I253" s="612"/>
      <c r="J253" s="559"/>
      <c r="K253" s="560" t="s">
        <v>1725</v>
      </c>
      <c r="L253" s="561"/>
      <c r="M253" s="560"/>
      <c r="N253" s="560"/>
      <c r="O253" s="567"/>
      <c r="P253" s="559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</row>
    <row r="254" spans="1:37" hidden="1" x14ac:dyDescent="0.3">
      <c r="A254" s="449">
        <v>143</v>
      </c>
      <c r="B254" s="452" t="s">
        <v>2907</v>
      </c>
      <c r="C254" s="558" t="s">
        <v>2770</v>
      </c>
      <c r="D254" s="559"/>
      <c r="E254" s="559">
        <v>0</v>
      </c>
      <c r="F254" s="559" t="s">
        <v>3476</v>
      </c>
      <c r="G254" s="559" t="s">
        <v>2808</v>
      </c>
      <c r="H254" s="577"/>
      <c r="I254" s="612"/>
      <c r="J254" s="559"/>
      <c r="K254" s="560" t="s">
        <v>1725</v>
      </c>
      <c r="L254" s="561"/>
      <c r="M254" s="560"/>
      <c r="N254" s="560"/>
      <c r="O254" s="567"/>
      <c r="P254" s="559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</row>
    <row r="255" spans="1:37" hidden="1" x14ac:dyDescent="0.3">
      <c r="A255" s="449">
        <v>115</v>
      </c>
      <c r="B255" s="452" t="s">
        <v>2907</v>
      </c>
      <c r="C255" s="558" t="s">
        <v>2770</v>
      </c>
      <c r="D255" s="559"/>
      <c r="E255" s="559">
        <v>0</v>
      </c>
      <c r="F255" s="559" t="s">
        <v>3476</v>
      </c>
      <c r="G255" s="559" t="s">
        <v>3521</v>
      </c>
      <c r="H255" s="577"/>
      <c r="I255" s="612"/>
      <c r="J255" s="559"/>
      <c r="K255" s="560" t="s">
        <v>1725</v>
      </c>
      <c r="L255" s="561"/>
      <c r="M255" s="560"/>
      <c r="N255" s="560"/>
      <c r="O255" s="567"/>
      <c r="P255" s="559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</row>
    <row r="256" spans="1:37" hidden="1" x14ac:dyDescent="0.3">
      <c r="A256" s="449">
        <v>115</v>
      </c>
      <c r="B256" s="452" t="s">
        <v>2907</v>
      </c>
      <c r="C256" s="558" t="s">
        <v>2770</v>
      </c>
      <c r="D256" s="559"/>
      <c r="E256" s="559"/>
      <c r="F256" s="559"/>
      <c r="G256" s="559"/>
      <c r="H256" s="577"/>
      <c r="I256" s="612"/>
      <c r="J256" s="559"/>
      <c r="K256" s="560" t="s">
        <v>1725</v>
      </c>
      <c r="L256" s="561"/>
      <c r="M256" s="560"/>
      <c r="N256" s="560"/>
      <c r="O256" s="567"/>
      <c r="P256" s="559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</row>
    <row r="257" spans="1:37" hidden="1" x14ac:dyDescent="0.3">
      <c r="A257" s="449"/>
      <c r="B257" s="452" t="s">
        <v>3594</v>
      </c>
      <c r="C257" s="558" t="s">
        <v>3881</v>
      </c>
      <c r="D257" s="559"/>
      <c r="E257" s="559">
        <v>0</v>
      </c>
      <c r="F257" s="559" t="s">
        <v>3529</v>
      </c>
      <c r="G257" s="559" t="s">
        <v>3521</v>
      </c>
      <c r="H257" s="577"/>
      <c r="I257" s="612"/>
      <c r="J257" s="559"/>
      <c r="K257" s="560" t="s">
        <v>1725</v>
      </c>
      <c r="L257" s="561"/>
      <c r="M257" s="560"/>
      <c r="N257" s="560"/>
      <c r="O257" s="567"/>
      <c r="P257" s="559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</row>
    <row r="258" spans="1:37" hidden="1" x14ac:dyDescent="0.3">
      <c r="A258" s="449">
        <v>115</v>
      </c>
      <c r="B258" s="452" t="s">
        <v>3584</v>
      </c>
      <c r="C258" s="558" t="s">
        <v>3585</v>
      </c>
      <c r="D258" s="559"/>
      <c r="E258" s="559">
        <v>0</v>
      </c>
      <c r="F258" s="559" t="s">
        <v>3476</v>
      </c>
      <c r="G258" s="559" t="s">
        <v>3521</v>
      </c>
      <c r="H258" s="577"/>
      <c r="I258" s="612"/>
      <c r="J258" s="559"/>
      <c r="K258" s="560" t="s">
        <v>1725</v>
      </c>
      <c r="L258" s="561"/>
      <c r="M258" s="560"/>
      <c r="N258" s="560"/>
      <c r="O258" s="567"/>
      <c r="P258" s="559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</row>
    <row r="259" spans="1:37" hidden="1" x14ac:dyDescent="0.3">
      <c r="A259" s="449">
        <v>95</v>
      </c>
      <c r="B259" s="453" t="s">
        <v>3587</v>
      </c>
      <c r="C259" s="558" t="s">
        <v>3586</v>
      </c>
      <c r="D259" s="559"/>
      <c r="E259" s="559">
        <v>0</v>
      </c>
      <c r="F259" s="559" t="s">
        <v>3476</v>
      </c>
      <c r="G259" s="559" t="s">
        <v>3521</v>
      </c>
      <c r="H259" s="577"/>
      <c r="I259" s="612"/>
      <c r="J259" s="559"/>
      <c r="K259" s="560" t="s">
        <v>1725</v>
      </c>
      <c r="L259" s="561"/>
      <c r="M259" s="560"/>
      <c r="N259" s="560"/>
      <c r="O259" s="567"/>
      <c r="P259" s="559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</row>
    <row r="260" spans="1:37" hidden="1" x14ac:dyDescent="0.3">
      <c r="A260" s="449">
        <v>115</v>
      </c>
      <c r="B260" s="453" t="s">
        <v>3583</v>
      </c>
      <c r="C260" s="558" t="s">
        <v>3582</v>
      </c>
      <c r="D260" s="559"/>
      <c r="E260" s="559">
        <v>0</v>
      </c>
      <c r="F260" s="559" t="s">
        <v>3476</v>
      </c>
      <c r="G260" s="559" t="s">
        <v>3521</v>
      </c>
      <c r="H260" s="577"/>
      <c r="I260" s="612"/>
      <c r="J260" s="559"/>
      <c r="K260" s="560" t="s">
        <v>1725</v>
      </c>
      <c r="L260" s="561"/>
      <c r="M260" s="560"/>
      <c r="N260" s="560"/>
      <c r="O260" s="567"/>
      <c r="P260" s="559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</row>
    <row r="261" spans="1:37" hidden="1" x14ac:dyDescent="0.3">
      <c r="A261" s="449">
        <v>145</v>
      </c>
      <c r="B261" s="453" t="s">
        <v>3592</v>
      </c>
      <c r="C261" s="558" t="s">
        <v>3593</v>
      </c>
      <c r="D261" s="559"/>
      <c r="E261" s="559">
        <v>0</v>
      </c>
      <c r="F261" s="559" t="s">
        <v>3476</v>
      </c>
      <c r="G261" s="559" t="s">
        <v>3521</v>
      </c>
      <c r="H261" s="577"/>
      <c r="I261" s="612"/>
      <c r="J261" s="559"/>
      <c r="K261" s="560" t="s">
        <v>1725</v>
      </c>
      <c r="L261" s="561"/>
      <c r="M261" s="560"/>
      <c r="N261" s="560"/>
      <c r="O261" s="567"/>
      <c r="P261" s="559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</row>
    <row r="262" spans="1:37" hidden="1" x14ac:dyDescent="0.3">
      <c r="A262" s="449"/>
      <c r="B262" s="453" t="s">
        <v>2890</v>
      </c>
      <c r="C262" s="558" t="s">
        <v>3875</v>
      </c>
      <c r="D262" s="559"/>
      <c r="E262" s="559">
        <v>14</v>
      </c>
      <c r="F262" s="559" t="s">
        <v>3476</v>
      </c>
      <c r="G262" s="559" t="s">
        <v>1577</v>
      </c>
      <c r="H262" s="577"/>
      <c r="I262" s="612"/>
      <c r="J262" s="559"/>
      <c r="K262" s="560" t="s">
        <v>1725</v>
      </c>
      <c r="L262" s="564"/>
      <c r="M262" s="558"/>
      <c r="N262" s="558"/>
      <c r="O262" s="568"/>
      <c r="P262" s="559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</row>
    <row r="263" spans="1:37" hidden="1" x14ac:dyDescent="0.3">
      <c r="A263" s="449">
        <v>119</v>
      </c>
      <c r="B263" s="453" t="s">
        <v>4046</v>
      </c>
      <c r="C263" s="558" t="s">
        <v>2013</v>
      </c>
      <c r="D263" s="559"/>
      <c r="E263" s="559">
        <v>28</v>
      </c>
      <c r="F263" s="559" t="s">
        <v>3476</v>
      </c>
      <c r="G263" s="559" t="s">
        <v>1577</v>
      </c>
      <c r="H263" s="577"/>
      <c r="I263" s="612"/>
      <c r="J263" s="559"/>
      <c r="K263" s="560" t="s">
        <v>1725</v>
      </c>
      <c r="L263" s="569"/>
      <c r="M263" s="570"/>
      <c r="N263" s="570"/>
      <c r="O263" s="571"/>
      <c r="P263" s="572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</row>
    <row r="264" spans="1:37" hidden="1" x14ac:dyDescent="0.3">
      <c r="A264" s="449">
        <v>120</v>
      </c>
      <c r="B264" s="452" t="s">
        <v>2891</v>
      </c>
      <c r="C264" s="558" t="s">
        <v>2014</v>
      </c>
      <c r="D264" s="559"/>
      <c r="E264" s="559">
        <v>4</v>
      </c>
      <c r="F264" s="559" t="s">
        <v>3476</v>
      </c>
      <c r="G264" s="559" t="s">
        <v>1577</v>
      </c>
      <c r="H264" s="577"/>
      <c r="I264" s="612"/>
      <c r="J264" s="559"/>
      <c r="K264" s="560" t="s">
        <v>1725</v>
      </c>
      <c r="L264" s="569"/>
      <c r="M264" s="570"/>
      <c r="N264" s="570"/>
      <c r="O264" s="571"/>
      <c r="P264" s="572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</row>
    <row r="265" spans="1:37" hidden="1" x14ac:dyDescent="0.3">
      <c r="A265" s="449">
        <v>120</v>
      </c>
      <c r="B265" s="452" t="s">
        <v>2892</v>
      </c>
      <c r="C265" s="558" t="s">
        <v>3790</v>
      </c>
      <c r="D265" s="559"/>
      <c r="E265" s="559">
        <v>28</v>
      </c>
      <c r="F265" s="559" t="s">
        <v>3476</v>
      </c>
      <c r="G265" s="559" t="s">
        <v>4203</v>
      </c>
      <c r="H265" s="577">
        <v>45540</v>
      </c>
      <c r="I265" s="612"/>
      <c r="J265" s="559" t="s">
        <v>3045</v>
      </c>
      <c r="K265" s="560" t="s">
        <v>1725</v>
      </c>
      <c r="L265" s="569"/>
      <c r="M265" s="570"/>
      <c r="N265" s="570"/>
      <c r="O265" s="571"/>
      <c r="P265" s="572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</row>
    <row r="266" spans="1:37" hidden="1" x14ac:dyDescent="0.3">
      <c r="A266" s="449">
        <v>120</v>
      </c>
      <c r="B266" s="452" t="s">
        <v>2892</v>
      </c>
      <c r="C266" s="558" t="s">
        <v>3790</v>
      </c>
      <c r="D266" s="559"/>
      <c r="E266" s="559">
        <v>185</v>
      </c>
      <c r="F266" s="559" t="s">
        <v>3476</v>
      </c>
      <c r="G266" s="559" t="s">
        <v>3796</v>
      </c>
      <c r="H266" s="577">
        <v>45540</v>
      </c>
      <c r="I266" s="612"/>
      <c r="J266" s="559" t="s">
        <v>3045</v>
      </c>
      <c r="K266" s="560" t="s">
        <v>1725</v>
      </c>
      <c r="L266" s="569"/>
      <c r="M266" s="570"/>
      <c r="N266" s="570"/>
      <c r="O266" s="571"/>
      <c r="P266" s="572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</row>
    <row r="267" spans="1:37" hidden="1" x14ac:dyDescent="0.3">
      <c r="A267" s="449"/>
      <c r="B267" s="452" t="s">
        <v>2887</v>
      </c>
      <c r="C267" s="558" t="s">
        <v>2755</v>
      </c>
      <c r="D267" s="559"/>
      <c r="E267" s="559">
        <v>9</v>
      </c>
      <c r="F267" s="559" t="s">
        <v>3476</v>
      </c>
      <c r="G267" s="559" t="s">
        <v>3521</v>
      </c>
      <c r="H267" s="577"/>
      <c r="I267" s="612"/>
      <c r="J267" s="559"/>
      <c r="K267" s="560" t="s">
        <v>1725</v>
      </c>
      <c r="L267" s="583"/>
      <c r="M267" s="583"/>
      <c r="N267" s="583"/>
      <c r="O267" s="583"/>
      <c r="P267" s="572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</row>
    <row r="268" spans="1:37" hidden="1" x14ac:dyDescent="0.3">
      <c r="A268" s="449"/>
      <c r="B268" s="452" t="s">
        <v>2884</v>
      </c>
      <c r="C268" s="558" t="s">
        <v>2017</v>
      </c>
      <c r="D268" s="559"/>
      <c r="E268" s="559">
        <f>5+159</f>
        <v>164</v>
      </c>
      <c r="F268" s="559" t="s">
        <v>3476</v>
      </c>
      <c r="G268" s="559" t="s">
        <v>3521</v>
      </c>
      <c r="H268" s="577"/>
      <c r="I268" s="612"/>
      <c r="J268" s="559"/>
      <c r="K268" s="560" t="s">
        <v>1725</v>
      </c>
      <c r="L268" s="583"/>
      <c r="M268" s="583"/>
      <c r="N268" s="583"/>
      <c r="O268" s="583"/>
      <c r="P268" s="572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</row>
    <row r="269" spans="1:37" hidden="1" x14ac:dyDescent="0.3">
      <c r="A269" s="449"/>
      <c r="B269" s="452" t="s">
        <v>2885</v>
      </c>
      <c r="C269" s="558" t="s">
        <v>2774</v>
      </c>
      <c r="D269" s="559"/>
      <c r="E269" s="559">
        <v>2</v>
      </c>
      <c r="F269" s="559" t="s">
        <v>3476</v>
      </c>
      <c r="G269" s="559" t="s">
        <v>2808</v>
      </c>
      <c r="H269" s="577"/>
      <c r="I269" s="612"/>
      <c r="J269" s="559"/>
      <c r="K269" s="560" t="s">
        <v>1725</v>
      </c>
      <c r="L269" s="583"/>
      <c r="M269" s="583"/>
      <c r="N269" s="583"/>
      <c r="O269" s="583"/>
      <c r="P269" s="572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</row>
    <row r="270" spans="1:37" hidden="1" x14ac:dyDescent="0.3">
      <c r="A270" s="449"/>
      <c r="B270" s="452" t="s">
        <v>2885</v>
      </c>
      <c r="C270" s="558" t="s">
        <v>2774</v>
      </c>
      <c r="D270" s="559"/>
      <c r="E270" s="559">
        <v>2</v>
      </c>
      <c r="F270" s="559" t="s">
        <v>3476</v>
      </c>
      <c r="G270" s="559" t="s">
        <v>3521</v>
      </c>
      <c r="H270" s="577"/>
      <c r="I270" s="612"/>
      <c r="J270" s="559"/>
      <c r="K270" s="560" t="s">
        <v>1725</v>
      </c>
      <c r="L270" s="583"/>
      <c r="M270" s="583"/>
      <c r="N270" s="583"/>
      <c r="O270" s="583"/>
      <c r="P270" s="572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</row>
    <row r="271" spans="1:37" hidden="1" x14ac:dyDescent="0.3">
      <c r="A271" s="449"/>
      <c r="B271" s="452" t="s">
        <v>2889</v>
      </c>
      <c r="C271" s="558" t="s">
        <v>3507</v>
      </c>
      <c r="D271" s="559"/>
      <c r="E271" s="559">
        <v>2</v>
      </c>
      <c r="F271" s="559" t="s">
        <v>3476</v>
      </c>
      <c r="G271" s="559" t="s">
        <v>2808</v>
      </c>
      <c r="H271" s="577"/>
      <c r="I271" s="612"/>
      <c r="J271" s="559"/>
      <c r="K271" s="560" t="s">
        <v>1725</v>
      </c>
      <c r="L271" s="583"/>
      <c r="M271" s="583"/>
      <c r="N271" s="583"/>
      <c r="O271" s="583"/>
      <c r="P271" s="572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</row>
    <row r="272" spans="1:37" hidden="1" x14ac:dyDescent="0.3">
      <c r="A272" s="449"/>
      <c r="B272" s="452" t="s">
        <v>2889</v>
      </c>
      <c r="C272" s="558" t="s">
        <v>3507</v>
      </c>
      <c r="D272" s="559"/>
      <c r="E272" s="559">
        <v>25</v>
      </c>
      <c r="F272" s="559" t="s">
        <v>3476</v>
      </c>
      <c r="G272" s="559" t="s">
        <v>3521</v>
      </c>
      <c r="H272" s="577"/>
      <c r="I272" s="612"/>
      <c r="J272" s="559"/>
      <c r="K272" s="560" t="s">
        <v>1725</v>
      </c>
      <c r="L272" s="583"/>
      <c r="M272" s="583"/>
      <c r="N272" s="583"/>
      <c r="O272" s="583"/>
      <c r="P272" s="572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</row>
    <row r="273" spans="1:37" hidden="1" x14ac:dyDescent="0.3">
      <c r="A273" s="449"/>
      <c r="B273" s="452" t="s">
        <v>2888</v>
      </c>
      <c r="C273" s="558" t="s">
        <v>2776</v>
      </c>
      <c r="D273" s="559"/>
      <c r="E273" s="559">
        <v>10</v>
      </c>
      <c r="F273" s="559" t="s">
        <v>3476</v>
      </c>
      <c r="G273" s="559" t="s">
        <v>2808</v>
      </c>
      <c r="H273" s="577"/>
      <c r="I273" s="612"/>
      <c r="J273" s="559"/>
      <c r="K273" s="560" t="s">
        <v>1725</v>
      </c>
      <c r="L273" s="583"/>
      <c r="M273" s="583"/>
      <c r="N273" s="583"/>
      <c r="O273" s="583"/>
      <c r="P273" s="572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</row>
    <row r="274" spans="1:37" hidden="1" x14ac:dyDescent="0.3">
      <c r="A274" s="449"/>
      <c r="B274" s="452" t="s">
        <v>3579</v>
      </c>
      <c r="C274" s="558" t="s">
        <v>3581</v>
      </c>
      <c r="D274" s="559"/>
      <c r="E274" s="559">
        <v>1</v>
      </c>
      <c r="F274" s="559" t="s">
        <v>3476</v>
      </c>
      <c r="G274" s="559" t="s">
        <v>3521</v>
      </c>
      <c r="H274" s="577"/>
      <c r="I274" s="612"/>
      <c r="J274" s="559"/>
      <c r="K274" s="560" t="s">
        <v>1725</v>
      </c>
      <c r="L274" s="583"/>
      <c r="M274" s="583"/>
      <c r="N274" s="583"/>
      <c r="O274" s="583"/>
      <c r="P274" s="572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</row>
    <row r="275" spans="1:37" hidden="1" x14ac:dyDescent="0.3">
      <c r="A275" s="449"/>
      <c r="B275" s="452" t="s">
        <v>2886</v>
      </c>
      <c r="C275" s="558" t="s">
        <v>2756</v>
      </c>
      <c r="D275" s="559"/>
      <c r="E275" s="559">
        <f>4+110</f>
        <v>114</v>
      </c>
      <c r="F275" s="559" t="s">
        <v>3476</v>
      </c>
      <c r="G275" s="559" t="s">
        <v>3521</v>
      </c>
      <c r="H275" s="577"/>
      <c r="I275" s="612"/>
      <c r="J275" s="559"/>
      <c r="K275" s="560" t="s">
        <v>1725</v>
      </c>
      <c r="L275" s="583"/>
      <c r="M275" s="583"/>
      <c r="N275" s="583"/>
      <c r="O275" s="583"/>
      <c r="P275" s="572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</row>
    <row r="276" spans="1:37" hidden="1" x14ac:dyDescent="0.3">
      <c r="A276" s="449"/>
      <c r="B276" s="452" t="s">
        <v>3506</v>
      </c>
      <c r="C276" s="558" t="s">
        <v>3578</v>
      </c>
      <c r="D276" s="559"/>
      <c r="E276" s="559">
        <v>1</v>
      </c>
      <c r="F276" s="559" t="s">
        <v>3476</v>
      </c>
      <c r="G276" s="559" t="s">
        <v>3521</v>
      </c>
      <c r="H276" s="577"/>
      <c r="I276" s="612"/>
      <c r="J276" s="559"/>
      <c r="K276" s="560" t="s">
        <v>1725</v>
      </c>
      <c r="L276" s="583"/>
      <c r="M276" s="583"/>
      <c r="N276" s="583"/>
      <c r="O276" s="583"/>
      <c r="P276" s="572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</row>
    <row r="277" spans="1:37" hidden="1" x14ac:dyDescent="0.3">
      <c r="A277" s="449">
        <v>147</v>
      </c>
      <c r="B277" s="452" t="s">
        <v>3542</v>
      </c>
      <c r="C277" s="558" t="s">
        <v>3543</v>
      </c>
      <c r="D277" s="559"/>
      <c r="E277" s="559">
        <v>6</v>
      </c>
      <c r="F277" s="559" t="s">
        <v>3476</v>
      </c>
      <c r="G277" s="559" t="s">
        <v>4203</v>
      </c>
      <c r="H277" s="577">
        <v>45540</v>
      </c>
      <c r="I277" s="612"/>
      <c r="J277" s="559" t="s">
        <v>3045</v>
      </c>
      <c r="K277" s="560" t="s">
        <v>1725</v>
      </c>
      <c r="L277" s="561"/>
      <c r="M277" s="560"/>
      <c r="N277" s="560"/>
      <c r="O277" s="562"/>
      <c r="P277" s="559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</row>
    <row r="278" spans="1:37" hidden="1" x14ac:dyDescent="0.3">
      <c r="A278" s="449">
        <v>147</v>
      </c>
      <c r="B278" s="452" t="s">
        <v>3542</v>
      </c>
      <c r="C278" s="558" t="s">
        <v>3543</v>
      </c>
      <c r="D278" s="559"/>
      <c r="E278" s="559">
        <v>2</v>
      </c>
      <c r="F278" s="559" t="s">
        <v>3476</v>
      </c>
      <c r="G278" s="559" t="s">
        <v>3775</v>
      </c>
      <c r="H278" s="577">
        <v>45541</v>
      </c>
      <c r="I278" s="612"/>
      <c r="J278" s="559" t="s">
        <v>3045</v>
      </c>
      <c r="K278" s="560" t="s">
        <v>1725</v>
      </c>
      <c r="L278" s="561"/>
      <c r="M278" s="560"/>
      <c r="N278" s="560"/>
      <c r="O278" s="562"/>
      <c r="P278" s="559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</row>
    <row r="279" spans="1:37" hidden="1" x14ac:dyDescent="0.3">
      <c r="A279" s="449">
        <v>148</v>
      </c>
      <c r="B279" s="452" t="s">
        <v>3542</v>
      </c>
      <c r="C279" s="558" t="s">
        <v>3543</v>
      </c>
      <c r="D279" s="559"/>
      <c r="E279" s="559">
        <v>7</v>
      </c>
      <c r="F279" s="559" t="s">
        <v>3476</v>
      </c>
      <c r="G279" s="559" t="s">
        <v>3521</v>
      </c>
      <c r="H279" s="577"/>
      <c r="I279" s="612"/>
      <c r="J279" s="559"/>
      <c r="K279" s="560" t="s">
        <v>1725</v>
      </c>
      <c r="L279" s="561"/>
      <c r="M279" s="560"/>
      <c r="N279" s="560"/>
      <c r="O279" s="562"/>
      <c r="P279" s="559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</row>
    <row r="280" spans="1:37" hidden="1" x14ac:dyDescent="0.3">
      <c r="A280" s="449">
        <v>148</v>
      </c>
      <c r="B280" s="452" t="s">
        <v>3542</v>
      </c>
      <c r="C280" s="558" t="s">
        <v>3543</v>
      </c>
      <c r="D280" s="559"/>
      <c r="E280" s="559">
        <v>2</v>
      </c>
      <c r="F280" s="559" t="s">
        <v>3476</v>
      </c>
      <c r="G280" s="559" t="s">
        <v>4059</v>
      </c>
      <c r="H280" s="577"/>
      <c r="I280" s="612"/>
      <c r="J280" s="559" t="s">
        <v>3045</v>
      </c>
      <c r="K280" s="560" t="s">
        <v>1725</v>
      </c>
      <c r="L280" s="561"/>
      <c r="M280" s="560"/>
      <c r="N280" s="560"/>
      <c r="O280" s="562"/>
      <c r="P280" s="559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</row>
    <row r="281" spans="1:37" hidden="1" x14ac:dyDescent="0.3">
      <c r="A281" s="449">
        <v>148</v>
      </c>
      <c r="B281" s="452" t="s">
        <v>3542</v>
      </c>
      <c r="C281" s="558" t="s">
        <v>3543</v>
      </c>
      <c r="D281" s="559"/>
      <c r="E281" s="559">
        <v>17</v>
      </c>
      <c r="F281" s="559" t="s">
        <v>3476</v>
      </c>
      <c r="G281" s="559" t="s">
        <v>1577</v>
      </c>
      <c r="H281" s="577"/>
      <c r="I281" s="612"/>
      <c r="J281" s="559" t="s">
        <v>3045</v>
      </c>
      <c r="K281" s="560" t="s">
        <v>1725</v>
      </c>
      <c r="L281" s="561"/>
      <c r="M281" s="560"/>
      <c r="N281" s="560"/>
      <c r="O281" s="562"/>
      <c r="P281" s="559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</row>
    <row r="282" spans="1:37" hidden="1" x14ac:dyDescent="0.3">
      <c r="A282" s="449">
        <v>148</v>
      </c>
      <c r="B282" s="452" t="s">
        <v>3542</v>
      </c>
      <c r="C282" s="558" t="s">
        <v>3543</v>
      </c>
      <c r="D282" s="559"/>
      <c r="E282" s="559">
        <v>2</v>
      </c>
      <c r="F282" s="559" t="s">
        <v>3476</v>
      </c>
      <c r="G282" s="559" t="s">
        <v>4243</v>
      </c>
      <c r="H282" s="577"/>
      <c r="I282" s="612"/>
      <c r="J282" s="559" t="s">
        <v>3045</v>
      </c>
      <c r="K282" s="560" t="s">
        <v>1725</v>
      </c>
      <c r="L282" s="561"/>
      <c r="M282" s="560"/>
      <c r="N282" s="560"/>
      <c r="O282" s="562"/>
      <c r="P282" s="559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</row>
    <row r="283" spans="1:37" hidden="1" x14ac:dyDescent="0.3">
      <c r="A283" s="449">
        <v>148</v>
      </c>
      <c r="B283" s="452" t="s">
        <v>3545</v>
      </c>
      <c r="C283" s="558" t="s">
        <v>3544</v>
      </c>
      <c r="D283" s="559"/>
      <c r="E283" s="559">
        <v>7</v>
      </c>
      <c r="F283" s="559" t="s">
        <v>3476</v>
      </c>
      <c r="G283" s="559" t="s">
        <v>4203</v>
      </c>
      <c r="H283" s="577">
        <v>45540</v>
      </c>
      <c r="I283" s="612"/>
      <c r="J283" s="559" t="s">
        <v>3045</v>
      </c>
      <c r="K283" s="560" t="s">
        <v>1725</v>
      </c>
      <c r="L283" s="561"/>
      <c r="M283" s="560"/>
      <c r="N283" s="560"/>
      <c r="O283" s="562"/>
      <c r="P283" s="559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</row>
    <row r="284" spans="1:37" hidden="1" x14ac:dyDescent="0.3">
      <c r="A284" s="449">
        <v>148</v>
      </c>
      <c r="B284" s="452" t="s">
        <v>3545</v>
      </c>
      <c r="C284" s="558" t="s">
        <v>3544</v>
      </c>
      <c r="D284" s="559"/>
      <c r="E284" s="559">
        <v>18</v>
      </c>
      <c r="F284" s="559" t="s">
        <v>3476</v>
      </c>
      <c r="G284" s="559" t="s">
        <v>3775</v>
      </c>
      <c r="H284" s="577">
        <v>45541</v>
      </c>
      <c r="I284" s="612"/>
      <c r="J284" s="559" t="s">
        <v>4240</v>
      </c>
      <c r="K284" s="560" t="s">
        <v>1725</v>
      </c>
      <c r="L284" s="561"/>
      <c r="M284" s="560"/>
      <c r="N284" s="560"/>
      <c r="O284" s="562"/>
      <c r="P284" s="559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</row>
    <row r="285" spans="1:37" hidden="1" x14ac:dyDescent="0.3">
      <c r="A285" s="449"/>
      <c r="B285" s="452" t="s">
        <v>3545</v>
      </c>
      <c r="C285" s="558" t="s">
        <v>3544</v>
      </c>
      <c r="D285" s="559"/>
      <c r="E285" s="559">
        <v>1</v>
      </c>
      <c r="F285" s="559" t="s">
        <v>3042</v>
      </c>
      <c r="G285" s="559" t="s">
        <v>3816</v>
      </c>
      <c r="H285" s="577"/>
      <c r="I285" s="612"/>
      <c r="J285" s="559"/>
      <c r="K285" s="560" t="s">
        <v>1725</v>
      </c>
      <c r="L285" s="561"/>
      <c r="M285" s="560"/>
      <c r="N285" s="560"/>
      <c r="O285" s="562"/>
      <c r="P285" s="559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</row>
    <row r="286" spans="1:37" hidden="1" x14ac:dyDescent="0.3">
      <c r="A286" s="449"/>
      <c r="B286" s="452" t="s">
        <v>3545</v>
      </c>
      <c r="C286" s="558" t="s">
        <v>3544</v>
      </c>
      <c r="D286" s="559"/>
      <c r="E286" s="559">
        <v>1</v>
      </c>
      <c r="F286" s="559" t="s">
        <v>3476</v>
      </c>
      <c r="G286" s="559" t="s">
        <v>4141</v>
      </c>
      <c r="H286" s="577">
        <v>45534</v>
      </c>
      <c r="I286" s="612"/>
      <c r="J286" s="559"/>
      <c r="K286" s="560" t="s">
        <v>1725</v>
      </c>
      <c r="L286" s="561"/>
      <c r="M286" s="560"/>
      <c r="N286" s="560"/>
      <c r="O286" s="562"/>
      <c r="P286" s="559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</row>
    <row r="287" spans="1:37" hidden="1" x14ac:dyDescent="0.3">
      <c r="A287" s="449"/>
      <c r="B287" s="452" t="s">
        <v>3545</v>
      </c>
      <c r="C287" s="558" t="s">
        <v>3544</v>
      </c>
      <c r="D287" s="559"/>
      <c r="E287" s="559">
        <v>8</v>
      </c>
      <c r="F287" s="559" t="s">
        <v>3476</v>
      </c>
      <c r="G287" s="559" t="s">
        <v>3521</v>
      </c>
      <c r="H287" s="577"/>
      <c r="I287" s="612"/>
      <c r="J287" s="559"/>
      <c r="K287" s="560" t="s">
        <v>1725</v>
      </c>
      <c r="L287" s="561"/>
      <c r="M287" s="560"/>
      <c r="N287" s="560"/>
      <c r="O287" s="562"/>
      <c r="P287" s="559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</row>
    <row r="288" spans="1:37" hidden="1" x14ac:dyDescent="0.3">
      <c r="A288" s="449"/>
      <c r="B288" s="452" t="s">
        <v>3545</v>
      </c>
      <c r="C288" s="558" t="s">
        <v>3544</v>
      </c>
      <c r="D288" s="559"/>
      <c r="E288" s="559">
        <v>5</v>
      </c>
      <c r="F288" s="559" t="s">
        <v>3476</v>
      </c>
      <c r="G288" s="559" t="s">
        <v>4059</v>
      </c>
      <c r="H288" s="577"/>
      <c r="I288" s="612"/>
      <c r="J288" s="559" t="s">
        <v>3045</v>
      </c>
      <c r="K288" s="560" t="s">
        <v>1725</v>
      </c>
      <c r="L288" s="561"/>
      <c r="M288" s="560"/>
      <c r="N288" s="560"/>
      <c r="O288" s="562"/>
      <c r="P288" s="559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</row>
    <row r="289" spans="1:37" hidden="1" x14ac:dyDescent="0.3">
      <c r="A289" s="449"/>
      <c r="B289" s="452" t="s">
        <v>3545</v>
      </c>
      <c r="C289" s="558" t="s">
        <v>3544</v>
      </c>
      <c r="D289" s="559"/>
      <c r="E289" s="559">
        <v>17</v>
      </c>
      <c r="F289" s="559" t="s">
        <v>3476</v>
      </c>
      <c r="G289" s="559" t="s">
        <v>1577</v>
      </c>
      <c r="H289" s="577"/>
      <c r="I289" s="612"/>
      <c r="J289" s="559" t="s">
        <v>3045</v>
      </c>
      <c r="K289" s="560" t="s">
        <v>1725</v>
      </c>
      <c r="L289" s="561"/>
      <c r="M289" s="560"/>
      <c r="N289" s="560"/>
      <c r="O289" s="562"/>
      <c r="P289" s="559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</row>
    <row r="290" spans="1:37" hidden="1" x14ac:dyDescent="0.3">
      <c r="A290" s="449"/>
      <c r="B290" s="452" t="s">
        <v>3545</v>
      </c>
      <c r="C290" s="558" t="s">
        <v>3544</v>
      </c>
      <c r="D290" s="559"/>
      <c r="E290" s="559">
        <v>7</v>
      </c>
      <c r="F290" s="559" t="s">
        <v>3476</v>
      </c>
      <c r="G290" s="559" t="s">
        <v>4243</v>
      </c>
      <c r="H290" s="577"/>
      <c r="I290" s="612"/>
      <c r="J290" s="559" t="s">
        <v>3045</v>
      </c>
      <c r="K290" s="560" t="s">
        <v>1725</v>
      </c>
      <c r="L290" s="561"/>
      <c r="M290" s="560"/>
      <c r="N290" s="560"/>
      <c r="O290" s="562"/>
      <c r="P290" s="559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</row>
    <row r="291" spans="1:37" hidden="1" x14ac:dyDescent="0.3">
      <c r="A291" s="449"/>
      <c r="B291" s="452" t="s">
        <v>3545</v>
      </c>
      <c r="C291" s="558" t="s">
        <v>3544</v>
      </c>
      <c r="D291" s="559"/>
      <c r="E291" s="559">
        <v>5</v>
      </c>
      <c r="F291" s="559" t="s">
        <v>3476</v>
      </c>
      <c r="G291" s="559" t="s">
        <v>4243</v>
      </c>
      <c r="H291" s="577">
        <v>45568</v>
      </c>
      <c r="I291" s="635">
        <v>45568</v>
      </c>
      <c r="J291" s="559" t="s">
        <v>3045</v>
      </c>
      <c r="K291" s="560" t="s">
        <v>1725</v>
      </c>
      <c r="L291" s="561"/>
      <c r="M291" s="560"/>
      <c r="N291" s="560"/>
      <c r="O291" s="562"/>
      <c r="P291" s="559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</row>
    <row r="292" spans="1:37" hidden="1" x14ac:dyDescent="0.3">
      <c r="A292" s="449"/>
      <c r="B292" s="452" t="s">
        <v>2857</v>
      </c>
      <c r="C292" s="558" t="s">
        <v>1762</v>
      </c>
      <c r="D292" s="559" t="s">
        <v>1715</v>
      </c>
      <c r="E292" s="559">
        <v>1</v>
      </c>
      <c r="F292" s="559" t="s">
        <v>3476</v>
      </c>
      <c r="G292" s="559" t="s">
        <v>1577</v>
      </c>
      <c r="H292" s="577"/>
      <c r="I292" s="612"/>
      <c r="J292" s="559" t="s">
        <v>4159</v>
      </c>
      <c r="K292" s="560" t="s">
        <v>1725</v>
      </c>
      <c r="L292" s="561"/>
      <c r="M292" s="577"/>
      <c r="N292" s="566"/>
      <c r="O292" s="573"/>
      <c r="P292" s="57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</row>
    <row r="293" spans="1:37" hidden="1" x14ac:dyDescent="0.3">
      <c r="A293" s="449"/>
      <c r="B293" s="452" t="s">
        <v>2858</v>
      </c>
      <c r="C293" s="558" t="s">
        <v>1762</v>
      </c>
      <c r="D293" s="559" t="s">
        <v>1715</v>
      </c>
      <c r="E293" s="559">
        <v>1</v>
      </c>
      <c r="F293" s="559" t="s">
        <v>3476</v>
      </c>
      <c r="G293" s="559" t="s">
        <v>4223</v>
      </c>
      <c r="H293" s="577"/>
      <c r="I293" s="612"/>
      <c r="J293" s="559" t="s">
        <v>751</v>
      </c>
      <c r="K293" s="560" t="s">
        <v>1725</v>
      </c>
      <c r="L293" s="561"/>
      <c r="M293" s="577"/>
      <c r="N293" s="566"/>
      <c r="O293" s="573"/>
      <c r="P293" s="57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</row>
    <row r="294" spans="1:37" hidden="1" x14ac:dyDescent="0.3">
      <c r="A294" s="449"/>
      <c r="B294" s="452" t="s">
        <v>2856</v>
      </c>
      <c r="C294" s="558" t="s">
        <v>4212</v>
      </c>
      <c r="D294" s="558" t="s">
        <v>1715</v>
      </c>
      <c r="E294" s="558">
        <v>1</v>
      </c>
      <c r="F294" s="559" t="s">
        <v>3476</v>
      </c>
      <c r="G294" s="559" t="s">
        <v>4203</v>
      </c>
      <c r="H294" s="615">
        <v>45539</v>
      </c>
      <c r="I294" s="612"/>
      <c r="J294" s="558" t="s">
        <v>3045</v>
      </c>
      <c r="K294" s="563" t="s">
        <v>1725</v>
      </c>
      <c r="L294" s="561"/>
      <c r="M294" s="563"/>
      <c r="N294" s="558"/>
      <c r="O294" s="568"/>
      <c r="P294" s="559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</row>
    <row r="295" spans="1:37" ht="15" hidden="1" thickBot="1" x14ac:dyDescent="0.35">
      <c r="A295" s="449"/>
      <c r="B295" s="454" t="s">
        <v>3877</v>
      </c>
      <c r="C295" s="558" t="s">
        <v>4241</v>
      </c>
      <c r="D295" s="559"/>
      <c r="E295" s="559">
        <v>1</v>
      </c>
      <c r="F295" s="559" t="s">
        <v>3476</v>
      </c>
      <c r="G295" s="559" t="s">
        <v>4019</v>
      </c>
      <c r="H295" s="577"/>
      <c r="I295" s="612"/>
      <c r="J295" s="559"/>
      <c r="K295" s="560" t="s">
        <v>1725</v>
      </c>
      <c r="L295" s="561"/>
      <c r="M295" s="577"/>
      <c r="N295" s="566"/>
      <c r="O295" s="573"/>
      <c r="P295" s="57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</row>
    <row r="296" spans="1:37" hidden="1" x14ac:dyDescent="0.3">
      <c r="A296" s="449"/>
      <c r="B296" s="452" t="s">
        <v>4156</v>
      </c>
      <c r="C296" s="558" t="s">
        <v>4157</v>
      </c>
      <c r="D296" s="559" t="s">
        <v>3806</v>
      </c>
      <c r="E296" s="559">
        <v>1</v>
      </c>
      <c r="F296" s="559" t="s">
        <v>3476</v>
      </c>
      <c r="G296" s="559" t="s">
        <v>4059</v>
      </c>
      <c r="H296" s="577"/>
      <c r="I296" s="612"/>
      <c r="J296" s="559"/>
      <c r="K296" s="560" t="s">
        <v>1725</v>
      </c>
      <c r="L296" s="561"/>
      <c r="M296" s="577"/>
      <c r="N296" s="566"/>
      <c r="O296" s="573"/>
      <c r="P296" s="57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</row>
    <row r="297" spans="1:37" hidden="1" x14ac:dyDescent="0.3">
      <c r="A297" s="449"/>
      <c r="B297" s="452" t="s">
        <v>4250</v>
      </c>
      <c r="C297" s="558" t="s">
        <v>4251</v>
      </c>
      <c r="D297" s="559" t="s">
        <v>3806</v>
      </c>
      <c r="E297" s="559">
        <v>1</v>
      </c>
      <c r="F297" s="559" t="s">
        <v>3476</v>
      </c>
      <c r="G297" s="559"/>
      <c r="H297" s="577"/>
      <c r="I297" s="612"/>
      <c r="J297" s="559"/>
      <c r="K297" s="560" t="s">
        <v>1725</v>
      </c>
      <c r="L297" s="561"/>
      <c r="M297" s="577"/>
      <c r="N297" s="566"/>
      <c r="O297" s="573"/>
      <c r="P297" s="57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</row>
    <row r="298" spans="1:37" hidden="1" x14ac:dyDescent="0.3">
      <c r="A298" s="449"/>
      <c r="B298" s="452" t="s">
        <v>4315</v>
      </c>
      <c r="C298" s="558" t="s">
        <v>4316</v>
      </c>
      <c r="D298" s="558" t="s">
        <v>1715</v>
      </c>
      <c r="E298" s="559">
        <v>1</v>
      </c>
      <c r="F298" s="559" t="s">
        <v>3476</v>
      </c>
      <c r="G298" s="559" t="s">
        <v>2808</v>
      </c>
      <c r="H298" s="577"/>
      <c r="I298" s="612">
        <v>45692</v>
      </c>
      <c r="J298" s="559" t="s">
        <v>3045</v>
      </c>
      <c r="K298" s="560" t="s">
        <v>1725</v>
      </c>
      <c r="L298" s="561"/>
      <c r="M298" s="577">
        <v>45692</v>
      </c>
      <c r="N298" s="566"/>
      <c r="O298" s="573"/>
      <c r="P298" s="57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</row>
    <row r="299" spans="1:37" hidden="1" x14ac:dyDescent="0.3">
      <c r="A299" s="449"/>
      <c r="B299" s="452" t="s">
        <v>3715</v>
      </c>
      <c r="C299" s="558" t="s">
        <v>3811</v>
      </c>
      <c r="D299" s="559"/>
      <c r="E299" s="559">
        <v>12</v>
      </c>
      <c r="F299" s="559" t="s">
        <v>3476</v>
      </c>
      <c r="G299" s="559" t="s">
        <v>4203</v>
      </c>
      <c r="H299" s="577"/>
      <c r="I299" s="635"/>
      <c r="J299" s="559"/>
      <c r="K299" s="560" t="s">
        <v>1725</v>
      </c>
      <c r="L299" s="561"/>
      <c r="M299" s="560"/>
      <c r="N299" s="560"/>
      <c r="O299" s="562"/>
      <c r="P299" s="559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</row>
    <row r="300" spans="1:37" hidden="1" x14ac:dyDescent="0.3">
      <c r="A300" s="449"/>
      <c r="B300" s="452" t="s">
        <v>3548</v>
      </c>
      <c r="C300" s="558" t="s">
        <v>3549</v>
      </c>
      <c r="D300" s="559"/>
      <c r="E300" s="559">
        <v>3</v>
      </c>
      <c r="F300" s="559" t="s">
        <v>3476</v>
      </c>
      <c r="G300" s="559" t="s">
        <v>4203</v>
      </c>
      <c r="H300" s="577">
        <v>45539</v>
      </c>
      <c r="I300" s="635"/>
      <c r="J300" s="559" t="s">
        <v>3045</v>
      </c>
      <c r="K300" s="560" t="s">
        <v>1725</v>
      </c>
      <c r="L300" s="561"/>
      <c r="M300" s="560"/>
      <c r="N300" s="560"/>
      <c r="O300" s="562"/>
      <c r="P300" s="559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</row>
    <row r="301" spans="1:37" hidden="1" x14ac:dyDescent="0.3">
      <c r="A301" s="449"/>
      <c r="B301" s="452" t="s">
        <v>3548</v>
      </c>
      <c r="C301" s="558" t="s">
        <v>3549</v>
      </c>
      <c r="D301" s="559"/>
      <c r="E301" s="559">
        <v>2</v>
      </c>
      <c r="F301" s="559" t="s">
        <v>3042</v>
      </c>
      <c r="G301" s="559" t="s">
        <v>3816</v>
      </c>
      <c r="H301" s="577"/>
      <c r="I301" s="635"/>
      <c r="J301" s="559"/>
      <c r="K301" s="560" t="s">
        <v>1725</v>
      </c>
      <c r="L301" s="561"/>
      <c r="M301" s="560"/>
      <c r="N301" s="560"/>
      <c r="O301" s="562"/>
      <c r="P301" s="559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</row>
    <row r="302" spans="1:37" hidden="1" x14ac:dyDescent="0.3">
      <c r="A302" s="449"/>
      <c r="B302" s="452" t="s">
        <v>3548</v>
      </c>
      <c r="C302" s="558" t="s">
        <v>3549</v>
      </c>
      <c r="D302" s="559"/>
      <c r="E302" s="559">
        <v>1</v>
      </c>
      <c r="F302" s="559" t="s">
        <v>3476</v>
      </c>
      <c r="G302" s="559" t="s">
        <v>3521</v>
      </c>
      <c r="H302" s="577"/>
      <c r="I302" s="635"/>
      <c r="J302" s="559"/>
      <c r="K302" s="560" t="s">
        <v>1725</v>
      </c>
      <c r="L302" s="561"/>
      <c r="M302" s="560"/>
      <c r="N302" s="560"/>
      <c r="O302" s="562"/>
      <c r="P302" s="559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</row>
    <row r="303" spans="1:37" hidden="1" x14ac:dyDescent="0.3">
      <c r="A303" s="449"/>
      <c r="B303" s="452" t="s">
        <v>3548</v>
      </c>
      <c r="C303" s="558" t="s">
        <v>3549</v>
      </c>
      <c r="D303" s="559"/>
      <c r="E303" s="559">
        <v>2</v>
      </c>
      <c r="F303" s="559" t="s">
        <v>3476</v>
      </c>
      <c r="G303" s="559" t="s">
        <v>4059</v>
      </c>
      <c r="H303" s="577"/>
      <c r="I303" s="635"/>
      <c r="J303" s="559"/>
      <c r="K303" s="560" t="s">
        <v>1725</v>
      </c>
      <c r="L303" s="561"/>
      <c r="M303" s="560"/>
      <c r="N303" s="560"/>
      <c r="O303" s="562"/>
      <c r="P303" s="559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</row>
    <row r="304" spans="1:37" hidden="1" x14ac:dyDescent="0.3">
      <c r="A304" s="449"/>
      <c r="B304" s="452" t="s">
        <v>3548</v>
      </c>
      <c r="C304" s="558" t="s">
        <v>3549</v>
      </c>
      <c r="D304" s="559"/>
      <c r="E304" s="559">
        <v>17</v>
      </c>
      <c r="F304" s="559" t="s">
        <v>3476</v>
      </c>
      <c r="G304" s="559" t="s">
        <v>1577</v>
      </c>
      <c r="H304" s="577"/>
      <c r="I304" s="635"/>
      <c r="J304" s="559"/>
      <c r="K304" s="560" t="s">
        <v>1725</v>
      </c>
      <c r="L304" s="561"/>
      <c r="M304" s="560"/>
      <c r="N304" s="560"/>
      <c r="O304" s="562"/>
      <c r="P304" s="559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</row>
    <row r="305" spans="1:37" hidden="1" x14ac:dyDescent="0.3">
      <c r="A305" s="449"/>
      <c r="B305" s="452" t="s">
        <v>3548</v>
      </c>
      <c r="C305" s="558" t="s">
        <v>3549</v>
      </c>
      <c r="D305" s="559"/>
      <c r="E305" s="559">
        <v>7</v>
      </c>
      <c r="F305" s="559" t="s">
        <v>3476</v>
      </c>
      <c r="G305" s="559" t="s">
        <v>4243</v>
      </c>
      <c r="H305" s="577"/>
      <c r="I305" s="635"/>
      <c r="J305" s="559"/>
      <c r="K305" s="560" t="s">
        <v>1725</v>
      </c>
      <c r="L305" s="561"/>
      <c r="M305" s="560"/>
      <c r="N305" s="560"/>
      <c r="O305" s="562"/>
      <c r="P305" s="559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</row>
    <row r="306" spans="1:37" hidden="1" x14ac:dyDescent="0.3">
      <c r="A306" s="449">
        <v>75</v>
      </c>
      <c r="B306" s="452" t="s">
        <v>4201</v>
      </c>
      <c r="C306" s="558" t="s">
        <v>4202</v>
      </c>
      <c r="D306" s="559"/>
      <c r="E306" s="559">
        <v>1</v>
      </c>
      <c r="F306" s="559" t="s">
        <v>3476</v>
      </c>
      <c r="G306" s="559" t="s">
        <v>4203</v>
      </c>
      <c r="H306" s="577">
        <v>45539</v>
      </c>
      <c r="I306" s="635"/>
      <c r="J306" s="559" t="s">
        <v>3045</v>
      </c>
      <c r="K306" s="560" t="s">
        <v>1725</v>
      </c>
      <c r="L306" s="561"/>
      <c r="M306" s="560"/>
      <c r="N306" s="560"/>
      <c r="O306" s="562"/>
      <c r="P306" s="559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</row>
    <row r="307" spans="1:37" hidden="1" x14ac:dyDescent="0.3">
      <c r="A307" s="449"/>
      <c r="B307" s="452" t="s">
        <v>2895</v>
      </c>
      <c r="C307" s="558" t="s">
        <v>2779</v>
      </c>
      <c r="D307" s="559"/>
      <c r="E307" s="559"/>
      <c r="F307" s="559"/>
      <c r="G307" s="559"/>
      <c r="H307" s="577"/>
      <c r="I307" s="635"/>
      <c r="J307" s="559"/>
      <c r="K307" s="560" t="s">
        <v>1725</v>
      </c>
      <c r="L307" s="569"/>
      <c r="M307" s="570"/>
      <c r="N307" s="570"/>
      <c r="O307" s="571"/>
      <c r="P307" s="572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</row>
    <row r="308" spans="1:37" hidden="1" x14ac:dyDescent="0.3">
      <c r="A308" s="449"/>
      <c r="B308" s="452" t="s">
        <v>3724</v>
      </c>
      <c r="C308" s="558" t="s">
        <v>3725</v>
      </c>
      <c r="D308" s="559"/>
      <c r="E308" s="559">
        <v>10</v>
      </c>
      <c r="F308" s="559" t="s">
        <v>3476</v>
      </c>
      <c r="G308" s="559" t="s">
        <v>4203</v>
      </c>
      <c r="H308" s="577"/>
      <c r="I308" s="635"/>
      <c r="J308" s="559"/>
      <c r="K308" s="560" t="s">
        <v>1725</v>
      </c>
      <c r="L308" s="561"/>
      <c r="M308" s="560"/>
      <c r="N308" s="560"/>
      <c r="O308" s="562"/>
      <c r="P308" s="559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</row>
    <row r="309" spans="1:37" hidden="1" x14ac:dyDescent="0.3">
      <c r="A309" s="449"/>
      <c r="B309" s="452" t="s">
        <v>3724</v>
      </c>
      <c r="C309" s="558" t="s">
        <v>3725</v>
      </c>
      <c r="D309" s="559"/>
      <c r="E309" s="559">
        <v>1</v>
      </c>
      <c r="F309" s="559" t="s">
        <v>3476</v>
      </c>
      <c r="G309" s="559" t="s">
        <v>4203</v>
      </c>
      <c r="H309" s="577">
        <v>45540</v>
      </c>
      <c r="I309" s="635"/>
      <c r="J309" s="559" t="s">
        <v>3045</v>
      </c>
      <c r="K309" s="560" t="s">
        <v>1725</v>
      </c>
      <c r="L309" s="561"/>
      <c r="M309" s="560"/>
      <c r="N309" s="560"/>
      <c r="O309" s="562"/>
      <c r="P309" s="559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</row>
    <row r="310" spans="1:37" hidden="1" x14ac:dyDescent="0.3">
      <c r="A310" s="449"/>
      <c r="B310" s="452" t="s">
        <v>3724</v>
      </c>
      <c r="C310" s="558" t="s">
        <v>3725</v>
      </c>
      <c r="D310" s="559"/>
      <c r="E310" s="559">
        <v>2</v>
      </c>
      <c r="F310" s="559" t="s">
        <v>3476</v>
      </c>
      <c r="G310" s="559" t="s">
        <v>1577</v>
      </c>
      <c r="H310" s="577"/>
      <c r="I310" s="635"/>
      <c r="J310" s="559"/>
      <c r="K310" s="560" t="s">
        <v>1725</v>
      </c>
      <c r="L310" s="561"/>
      <c r="M310" s="560"/>
      <c r="N310" s="560"/>
      <c r="O310" s="562"/>
      <c r="P310" s="559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</row>
    <row r="311" spans="1:37" hidden="1" x14ac:dyDescent="0.3">
      <c r="A311" s="449">
        <v>117</v>
      </c>
      <c r="B311" s="452" t="s">
        <v>3805</v>
      </c>
      <c r="C311" s="558" t="s">
        <v>1529</v>
      </c>
      <c r="D311" s="559"/>
      <c r="E311" s="559">
        <v>1</v>
      </c>
      <c r="F311" s="559" t="s">
        <v>1577</v>
      </c>
      <c r="G311" s="559" t="s">
        <v>1577</v>
      </c>
      <c r="H311" s="577"/>
      <c r="I311" s="635"/>
      <c r="J311" s="559"/>
      <c r="K311" s="563" t="s">
        <v>1725</v>
      </c>
      <c r="L311" s="561"/>
      <c r="M311" s="558"/>
      <c r="N311" s="558"/>
      <c r="O311" s="562"/>
      <c r="P311" s="559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</row>
    <row r="312" spans="1:37" hidden="1" x14ac:dyDescent="0.3">
      <c r="A312" s="449">
        <v>114</v>
      </c>
      <c r="B312" s="452" t="s">
        <v>3802</v>
      </c>
      <c r="C312" s="558" t="s">
        <v>2011</v>
      </c>
      <c r="D312" s="559"/>
      <c r="E312" s="559">
        <v>1</v>
      </c>
      <c r="F312" s="559" t="s">
        <v>1577</v>
      </c>
      <c r="G312" s="559" t="s">
        <v>1577</v>
      </c>
      <c r="H312" s="577"/>
      <c r="I312" s="635"/>
      <c r="J312" s="559"/>
      <c r="K312" s="563" t="s">
        <v>1725</v>
      </c>
      <c r="L312" s="561"/>
      <c r="M312" s="558"/>
      <c r="N312" s="558"/>
      <c r="O312" s="562"/>
      <c r="P312" s="559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</row>
    <row r="313" spans="1:37" hidden="1" x14ac:dyDescent="0.3">
      <c r="A313" s="449">
        <v>115</v>
      </c>
      <c r="B313" s="452" t="s">
        <v>3804</v>
      </c>
      <c r="C313" s="558" t="s">
        <v>2058</v>
      </c>
      <c r="D313" s="559"/>
      <c r="E313" s="559">
        <v>1</v>
      </c>
      <c r="F313" s="559" t="s">
        <v>1577</v>
      </c>
      <c r="G313" s="559" t="s">
        <v>1577</v>
      </c>
      <c r="H313" s="577"/>
      <c r="I313" s="635"/>
      <c r="J313" s="559"/>
      <c r="K313" s="563" t="s">
        <v>1725</v>
      </c>
      <c r="L313" s="561"/>
      <c r="M313" s="558"/>
      <c r="N313" s="558"/>
      <c r="O313" s="562"/>
      <c r="P313" s="559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</row>
    <row r="314" spans="1:37" hidden="1" x14ac:dyDescent="0.3">
      <c r="A314" s="449">
        <v>115</v>
      </c>
      <c r="B314" s="452" t="s">
        <v>3803</v>
      </c>
      <c r="C314" s="558" t="s">
        <v>2059</v>
      </c>
      <c r="D314" s="559"/>
      <c r="E314" s="559">
        <v>1</v>
      </c>
      <c r="F314" s="559" t="s">
        <v>1577</v>
      </c>
      <c r="G314" s="559" t="s">
        <v>1577</v>
      </c>
      <c r="H314" s="577"/>
      <c r="I314" s="635"/>
      <c r="J314" s="559"/>
      <c r="K314" s="563" t="s">
        <v>1725</v>
      </c>
      <c r="L314" s="561"/>
      <c r="M314" s="558"/>
      <c r="N314" s="558"/>
      <c r="O314" s="562"/>
      <c r="P314" s="559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</row>
    <row r="315" spans="1:37" hidden="1" x14ac:dyDescent="0.3">
      <c r="A315" s="449">
        <v>117</v>
      </c>
      <c r="B315" s="452" t="s">
        <v>2864</v>
      </c>
      <c r="C315" s="558" t="s">
        <v>1531</v>
      </c>
      <c r="D315" s="559"/>
      <c r="E315" s="559">
        <v>1</v>
      </c>
      <c r="F315" s="559" t="s">
        <v>3476</v>
      </c>
      <c r="G315" s="559" t="s">
        <v>3521</v>
      </c>
      <c r="H315" s="577"/>
      <c r="I315" s="635"/>
      <c r="J315" s="559"/>
      <c r="K315" s="563" t="s">
        <v>1725</v>
      </c>
      <c r="L315" s="561"/>
      <c r="M315" s="558"/>
      <c r="N315" s="558"/>
      <c r="O315" s="568"/>
      <c r="P315" s="559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</row>
    <row r="316" spans="1:37" hidden="1" x14ac:dyDescent="0.3">
      <c r="A316" s="449">
        <v>117</v>
      </c>
      <c r="B316" s="452" t="s">
        <v>2865</v>
      </c>
      <c r="C316" s="558" t="s">
        <v>1531</v>
      </c>
      <c r="D316" s="559"/>
      <c r="E316" s="559">
        <v>1</v>
      </c>
      <c r="F316" s="559" t="s">
        <v>3476</v>
      </c>
      <c r="G316" s="559" t="s">
        <v>2808</v>
      </c>
      <c r="H316" s="577"/>
      <c r="I316" s="635"/>
      <c r="J316" s="559"/>
      <c r="K316" s="563" t="s">
        <v>1725</v>
      </c>
      <c r="L316" s="561"/>
      <c r="M316" s="558"/>
      <c r="N316" s="558"/>
      <c r="O316" s="580"/>
      <c r="P316" s="57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</row>
    <row r="317" spans="1:37" hidden="1" x14ac:dyDescent="0.3">
      <c r="A317" s="449"/>
      <c r="B317" s="452" t="s">
        <v>3760</v>
      </c>
      <c r="C317" s="558" t="s">
        <v>1531</v>
      </c>
      <c r="D317" s="559"/>
      <c r="E317" s="559">
        <v>1</v>
      </c>
      <c r="F317" s="559" t="s">
        <v>3476</v>
      </c>
      <c r="G317" s="559" t="s">
        <v>4203</v>
      </c>
      <c r="H317" s="577"/>
      <c r="I317" s="635"/>
      <c r="J317" s="559"/>
      <c r="K317" s="560"/>
      <c r="L317" s="561"/>
      <c r="M317" s="560"/>
      <c r="N317" s="560"/>
      <c r="O317" s="562"/>
      <c r="P317" s="559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</row>
    <row r="318" spans="1:37" hidden="1" x14ac:dyDescent="0.3">
      <c r="A318" s="449">
        <v>117</v>
      </c>
      <c r="B318" s="452" t="s">
        <v>4050</v>
      </c>
      <c r="C318" s="558" t="s">
        <v>1531</v>
      </c>
      <c r="D318" s="559"/>
      <c r="E318" s="559">
        <v>1</v>
      </c>
      <c r="F318" s="559" t="s">
        <v>3476</v>
      </c>
      <c r="G318" s="559" t="s">
        <v>4019</v>
      </c>
      <c r="H318" s="577"/>
      <c r="I318" s="635"/>
      <c r="J318" s="559"/>
      <c r="K318" s="560" t="s">
        <v>1725</v>
      </c>
      <c r="L318" s="561"/>
      <c r="M318" s="559"/>
      <c r="N318" s="559"/>
      <c r="O318" s="573"/>
      <c r="P318" s="57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</row>
    <row r="319" spans="1:37" hidden="1" x14ac:dyDescent="0.3">
      <c r="A319" s="449"/>
      <c r="B319" s="452" t="s">
        <v>4252</v>
      </c>
      <c r="C319" s="558" t="s">
        <v>4253</v>
      </c>
      <c r="D319" s="559"/>
      <c r="E319" s="559">
        <v>1</v>
      </c>
      <c r="F319" s="559" t="s">
        <v>3476</v>
      </c>
      <c r="G319" s="559" t="s">
        <v>4059</v>
      </c>
      <c r="H319" s="577">
        <v>45568</v>
      </c>
      <c r="I319" s="635">
        <v>45568</v>
      </c>
      <c r="J319" s="559"/>
      <c r="K319" s="560" t="s">
        <v>1725</v>
      </c>
      <c r="L319" s="561"/>
      <c r="M319" s="560"/>
      <c r="N319" s="560"/>
      <c r="O319" s="562"/>
      <c r="P319" s="559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</row>
    <row r="320" spans="1:37" hidden="1" x14ac:dyDescent="0.3">
      <c r="A320" s="449"/>
      <c r="B320" s="452" t="s">
        <v>2866</v>
      </c>
      <c r="C320" s="558" t="s">
        <v>2738</v>
      </c>
      <c r="D320" s="559"/>
      <c r="E320" s="559"/>
      <c r="F320" s="559"/>
      <c r="G320" s="559"/>
      <c r="H320" s="577"/>
      <c r="I320" s="635"/>
      <c r="J320" s="559"/>
      <c r="K320" s="560" t="s">
        <v>1725</v>
      </c>
      <c r="L320" s="561"/>
      <c r="M320" s="559"/>
      <c r="N320" s="559"/>
      <c r="O320" s="573"/>
      <c r="P320" s="57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</row>
    <row r="321" spans="1:37" hidden="1" x14ac:dyDescent="0.3">
      <c r="A321" s="449"/>
      <c r="B321" s="452" t="s">
        <v>4036</v>
      </c>
      <c r="C321" s="606" t="s">
        <v>4037</v>
      </c>
      <c r="D321" s="559"/>
      <c r="E321" s="559">
        <v>1</v>
      </c>
      <c r="F321" s="559" t="s">
        <v>3476</v>
      </c>
      <c r="G321" s="559" t="s">
        <v>4203</v>
      </c>
      <c r="H321" s="577">
        <v>45541</v>
      </c>
      <c r="I321" s="635"/>
      <c r="J321" s="559" t="s">
        <v>3045</v>
      </c>
      <c r="K321" s="560" t="s">
        <v>1725</v>
      </c>
      <c r="L321" s="569"/>
      <c r="M321" s="570"/>
      <c r="N321" s="570" t="s">
        <v>3045</v>
      </c>
      <c r="O321" s="571"/>
      <c r="P321" s="572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</row>
    <row r="322" spans="1:37" hidden="1" x14ac:dyDescent="0.3">
      <c r="A322" s="449"/>
      <c r="B322" s="452" t="s">
        <v>3722</v>
      </c>
      <c r="C322" s="558" t="s">
        <v>3723</v>
      </c>
      <c r="D322" s="559"/>
      <c r="E322" s="559">
        <v>3</v>
      </c>
      <c r="F322" s="559" t="s">
        <v>3476</v>
      </c>
      <c r="G322" s="559" t="s">
        <v>4203</v>
      </c>
      <c r="H322" s="577">
        <v>45540</v>
      </c>
      <c r="I322" s="635"/>
      <c r="J322" s="559" t="s">
        <v>3045</v>
      </c>
      <c r="K322" s="560" t="s">
        <v>1725</v>
      </c>
      <c r="L322" s="561"/>
      <c r="M322" s="560"/>
      <c r="N322" s="560"/>
      <c r="O322" s="562"/>
      <c r="P322" s="559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</row>
    <row r="323" spans="1:37" hidden="1" x14ac:dyDescent="0.3">
      <c r="A323" s="449"/>
      <c r="B323" s="452" t="s">
        <v>3722</v>
      </c>
      <c r="C323" s="558" t="s">
        <v>3723</v>
      </c>
      <c r="D323" s="559"/>
      <c r="E323" s="559">
        <v>2</v>
      </c>
      <c r="F323" s="559" t="s">
        <v>3476</v>
      </c>
      <c r="G323" s="559" t="s">
        <v>3796</v>
      </c>
      <c r="H323" s="577"/>
      <c r="I323" s="635"/>
      <c r="J323" s="559"/>
      <c r="K323" s="560" t="s">
        <v>1725</v>
      </c>
      <c r="L323" s="561"/>
      <c r="M323" s="560"/>
      <c r="N323" s="560"/>
      <c r="O323" s="562"/>
      <c r="P323" s="559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</row>
    <row r="324" spans="1:37" hidden="1" x14ac:dyDescent="0.3">
      <c r="A324" s="449"/>
      <c r="B324" s="452" t="s">
        <v>3722</v>
      </c>
      <c r="C324" s="558" t="s">
        <v>3723</v>
      </c>
      <c r="D324" s="559"/>
      <c r="E324" s="559">
        <v>27</v>
      </c>
      <c r="F324" s="559" t="s">
        <v>3476</v>
      </c>
      <c r="G324" s="559" t="s">
        <v>2808</v>
      </c>
      <c r="H324" s="577"/>
      <c r="I324" s="635"/>
      <c r="J324" s="559"/>
      <c r="K324" s="560" t="s">
        <v>1725</v>
      </c>
      <c r="L324" s="561"/>
      <c r="M324" s="560"/>
      <c r="N324" s="560"/>
      <c r="O324" s="562"/>
      <c r="P324" s="559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</row>
    <row r="325" spans="1:37" hidden="1" x14ac:dyDescent="0.3">
      <c r="A325" s="449"/>
      <c r="B325" s="452" t="s">
        <v>3761</v>
      </c>
      <c r="C325" s="558" t="s">
        <v>3762</v>
      </c>
      <c r="D325" s="559"/>
      <c r="E325" s="559">
        <v>1</v>
      </c>
      <c r="F325" s="559" t="s">
        <v>3476</v>
      </c>
      <c r="G325" s="559" t="s">
        <v>4059</v>
      </c>
      <c r="H325" s="577"/>
      <c r="I325" s="635">
        <v>45505</v>
      </c>
      <c r="J325" s="559"/>
      <c r="K325" s="560" t="s">
        <v>1725</v>
      </c>
      <c r="L325" s="561"/>
      <c r="M325" s="560"/>
      <c r="N325" s="560"/>
      <c r="O325" s="568"/>
      <c r="P325" s="559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</row>
    <row r="326" spans="1:37" hidden="1" x14ac:dyDescent="0.3">
      <c r="A326" s="449"/>
      <c r="B326" s="452" t="s">
        <v>3795</v>
      </c>
      <c r="C326" s="558" t="s">
        <v>4210</v>
      </c>
      <c r="D326" s="559"/>
      <c r="E326" s="559">
        <v>343</v>
      </c>
      <c r="F326" s="559" t="s">
        <v>3476</v>
      </c>
      <c r="G326" s="559" t="s">
        <v>4203</v>
      </c>
      <c r="H326" s="577">
        <v>45540</v>
      </c>
      <c r="I326" s="635"/>
      <c r="J326" s="559" t="s">
        <v>3045</v>
      </c>
      <c r="K326" s="560" t="s">
        <v>1725</v>
      </c>
      <c r="L326" s="561"/>
      <c r="M326" s="560"/>
      <c r="N326" s="560" t="s">
        <v>3045</v>
      </c>
      <c r="O326" s="562"/>
      <c r="P326" s="559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</row>
    <row r="327" spans="1:37" hidden="1" x14ac:dyDescent="0.3">
      <c r="A327" s="449"/>
      <c r="B327" s="452" t="s">
        <v>3795</v>
      </c>
      <c r="C327" s="558" t="s">
        <v>4211</v>
      </c>
      <c r="D327" s="559"/>
      <c r="E327" s="559">
        <v>23</v>
      </c>
      <c r="F327" s="559" t="s">
        <v>3476</v>
      </c>
      <c r="G327" s="559" t="s">
        <v>3775</v>
      </c>
      <c r="H327" s="577">
        <v>45541</v>
      </c>
      <c r="I327" s="635"/>
      <c r="J327" s="559" t="s">
        <v>3045</v>
      </c>
      <c r="K327" s="560" t="s">
        <v>1725</v>
      </c>
      <c r="L327" s="561"/>
      <c r="M327" s="560"/>
      <c r="N327" s="560" t="s">
        <v>3045</v>
      </c>
      <c r="O327" s="562"/>
      <c r="P327" s="559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</row>
    <row r="328" spans="1:37" hidden="1" x14ac:dyDescent="0.3">
      <c r="A328" s="449"/>
      <c r="B328" s="452" t="s">
        <v>3794</v>
      </c>
      <c r="C328" s="558" t="s">
        <v>4209</v>
      </c>
      <c r="D328" s="559"/>
      <c r="E328" s="559">
        <v>85</v>
      </c>
      <c r="F328" s="559" t="s">
        <v>3476</v>
      </c>
      <c r="G328" s="559" t="s">
        <v>4203</v>
      </c>
      <c r="H328" s="577">
        <v>45540</v>
      </c>
      <c r="I328" s="635"/>
      <c r="J328" s="559" t="s">
        <v>3045</v>
      </c>
      <c r="K328" s="560" t="s">
        <v>1725</v>
      </c>
      <c r="L328" s="561"/>
      <c r="M328" s="560"/>
      <c r="N328" s="560" t="s">
        <v>3045</v>
      </c>
      <c r="O328" s="562"/>
      <c r="P328" s="559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</row>
    <row r="329" spans="1:37" hidden="1" x14ac:dyDescent="0.3">
      <c r="A329" s="449"/>
      <c r="B329" s="452" t="s">
        <v>3794</v>
      </c>
      <c r="C329" s="558" t="s">
        <v>4209</v>
      </c>
      <c r="D329" s="559"/>
      <c r="E329" s="559">
        <v>24</v>
      </c>
      <c r="F329" s="559" t="s">
        <v>3476</v>
      </c>
      <c r="G329" s="559" t="s">
        <v>3796</v>
      </c>
      <c r="H329" s="577">
        <v>45540</v>
      </c>
      <c r="I329" s="635"/>
      <c r="J329" s="559" t="s">
        <v>3045</v>
      </c>
      <c r="K329" s="560" t="s">
        <v>1725</v>
      </c>
      <c r="L329" s="561"/>
      <c r="M329" s="560"/>
      <c r="N329" s="560" t="s">
        <v>3045</v>
      </c>
      <c r="O329" s="562"/>
      <c r="P329" s="559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</row>
    <row r="330" spans="1:37" hidden="1" x14ac:dyDescent="0.3">
      <c r="A330" s="449"/>
      <c r="B330" s="452" t="s">
        <v>3794</v>
      </c>
      <c r="C330" s="558" t="s">
        <v>4209</v>
      </c>
      <c r="D330" s="559"/>
      <c r="E330" s="559">
        <v>56</v>
      </c>
      <c r="F330" s="559" t="s">
        <v>3476</v>
      </c>
      <c r="G330" s="559" t="s">
        <v>3775</v>
      </c>
      <c r="H330" s="577">
        <v>45541</v>
      </c>
      <c r="I330" s="635"/>
      <c r="J330" s="559" t="s">
        <v>3045</v>
      </c>
      <c r="K330" s="560" t="s">
        <v>1725</v>
      </c>
      <c r="L330" s="561"/>
      <c r="M330" s="560"/>
      <c r="N330" s="560" t="s">
        <v>3045</v>
      </c>
      <c r="O330" s="562"/>
      <c r="P330" s="559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</row>
    <row r="331" spans="1:37" hidden="1" x14ac:dyDescent="0.3">
      <c r="A331" s="449"/>
      <c r="B331" s="452" t="s">
        <v>3531</v>
      </c>
      <c r="C331" s="558" t="s">
        <v>3532</v>
      </c>
      <c r="D331" s="559"/>
      <c r="E331" s="559">
        <v>1</v>
      </c>
      <c r="F331" s="559" t="s">
        <v>3476</v>
      </c>
      <c r="G331" s="559" t="s">
        <v>4243</v>
      </c>
      <c r="H331" s="577"/>
      <c r="I331" s="635"/>
      <c r="J331" s="559"/>
      <c r="K331" s="560" t="s">
        <v>1725</v>
      </c>
      <c r="L331" s="561"/>
      <c r="M331" s="560"/>
      <c r="N331" s="560"/>
      <c r="O331" s="562"/>
      <c r="P331" s="559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</row>
    <row r="332" spans="1:37" hidden="1" x14ac:dyDescent="0.3">
      <c r="A332" s="449"/>
      <c r="B332" s="452" t="s">
        <v>2893</v>
      </c>
      <c r="C332" s="558" t="s">
        <v>2778</v>
      </c>
      <c r="D332" s="559"/>
      <c r="E332" s="559">
        <v>1</v>
      </c>
      <c r="F332" s="559" t="s">
        <v>3476</v>
      </c>
      <c r="G332" s="559" t="s">
        <v>4203</v>
      </c>
      <c r="H332" s="577">
        <v>45540</v>
      </c>
      <c r="I332" s="635"/>
      <c r="J332" s="559" t="s">
        <v>3045</v>
      </c>
      <c r="K332" s="560" t="s">
        <v>1725</v>
      </c>
      <c r="L332" s="569"/>
      <c r="M332" s="570"/>
      <c r="N332" s="570"/>
      <c r="O332" s="571"/>
      <c r="P332" s="572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</row>
    <row r="333" spans="1:37" hidden="1" x14ac:dyDescent="0.3">
      <c r="A333" s="449"/>
      <c r="B333" s="452" t="s">
        <v>2893</v>
      </c>
      <c r="C333" s="558" t="s">
        <v>2778</v>
      </c>
      <c r="D333" s="559"/>
      <c r="E333" s="559">
        <v>9</v>
      </c>
      <c r="F333" s="559" t="s">
        <v>3476</v>
      </c>
      <c r="G333" s="559" t="s">
        <v>3796</v>
      </c>
      <c r="H333" s="577">
        <v>45540</v>
      </c>
      <c r="I333" s="635"/>
      <c r="J333" s="559" t="s">
        <v>3045</v>
      </c>
      <c r="K333" s="560" t="s">
        <v>1725</v>
      </c>
      <c r="L333" s="569"/>
      <c r="M333" s="570"/>
      <c r="N333" s="570"/>
      <c r="O333" s="571"/>
      <c r="P333" s="572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</row>
    <row r="334" spans="1:37" hidden="1" x14ac:dyDescent="0.3">
      <c r="A334" s="449"/>
      <c r="B334" s="452" t="s">
        <v>2893</v>
      </c>
      <c r="C334" s="558" t="s">
        <v>2778</v>
      </c>
      <c r="D334" s="559"/>
      <c r="E334" s="559">
        <v>33</v>
      </c>
      <c r="F334" s="559" t="s">
        <v>3476</v>
      </c>
      <c r="G334" s="559" t="s">
        <v>2808</v>
      </c>
      <c r="H334" s="577"/>
      <c r="I334" s="635"/>
      <c r="J334" s="559"/>
      <c r="K334" s="560" t="s">
        <v>1725</v>
      </c>
      <c r="L334" s="569"/>
      <c r="M334" s="570"/>
      <c r="N334" s="570"/>
      <c r="O334" s="571"/>
      <c r="P334" s="572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</row>
    <row r="335" spans="1:37" hidden="1" x14ac:dyDescent="0.3">
      <c r="A335" s="449"/>
      <c r="B335" s="452" t="s">
        <v>2893</v>
      </c>
      <c r="C335" s="558" t="s">
        <v>2778</v>
      </c>
      <c r="D335" s="559"/>
      <c r="E335" s="559">
        <v>7</v>
      </c>
      <c r="F335" s="559" t="s">
        <v>3476</v>
      </c>
      <c r="G335" s="559" t="s">
        <v>3775</v>
      </c>
      <c r="H335" s="577"/>
      <c r="I335" s="635"/>
      <c r="J335" s="559"/>
      <c r="K335" s="560" t="s">
        <v>1725</v>
      </c>
      <c r="L335" s="569"/>
      <c r="M335" s="570"/>
      <c r="N335" s="570"/>
      <c r="O335" s="571"/>
      <c r="P335" s="572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</row>
    <row r="336" spans="1:37" hidden="1" x14ac:dyDescent="0.3">
      <c r="A336" s="449"/>
      <c r="B336" s="452" t="s">
        <v>2893</v>
      </c>
      <c r="C336" s="558" t="s">
        <v>2778</v>
      </c>
      <c r="D336" s="559"/>
      <c r="E336" s="559">
        <v>2</v>
      </c>
      <c r="F336" s="559" t="s">
        <v>3476</v>
      </c>
      <c r="G336" s="559" t="s">
        <v>1577</v>
      </c>
      <c r="H336" s="577"/>
      <c r="I336" s="635"/>
      <c r="J336" s="559"/>
      <c r="K336" s="560" t="s">
        <v>1725</v>
      </c>
      <c r="L336" s="569"/>
      <c r="M336" s="570"/>
      <c r="N336" s="570"/>
      <c r="O336" s="571"/>
      <c r="P336" s="572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</row>
    <row r="337" spans="1:37" hidden="1" x14ac:dyDescent="0.3">
      <c r="A337" s="449"/>
      <c r="B337" s="452" t="s">
        <v>3754</v>
      </c>
      <c r="C337" s="558" t="s">
        <v>3755</v>
      </c>
      <c r="D337" s="559"/>
      <c r="E337" s="559">
        <v>1</v>
      </c>
      <c r="F337" s="559" t="s">
        <v>3476</v>
      </c>
      <c r="G337" s="559" t="s">
        <v>4203</v>
      </c>
      <c r="H337" s="577"/>
      <c r="I337" s="635"/>
      <c r="J337" s="559"/>
      <c r="K337" s="563" t="s">
        <v>1725</v>
      </c>
      <c r="L337" s="561"/>
      <c r="M337" s="565"/>
      <c r="N337" s="565"/>
      <c r="O337" s="568"/>
      <c r="P337" s="559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</row>
    <row r="338" spans="1:37" hidden="1" x14ac:dyDescent="0.3">
      <c r="A338" s="449"/>
      <c r="B338" s="452" t="s">
        <v>3756</v>
      </c>
      <c r="C338" s="558" t="s">
        <v>3755</v>
      </c>
      <c r="D338" s="559"/>
      <c r="E338" s="559">
        <v>1</v>
      </c>
      <c r="F338" s="559" t="s">
        <v>3476</v>
      </c>
      <c r="G338" s="559" t="s">
        <v>4203</v>
      </c>
      <c r="H338" s="577"/>
      <c r="I338" s="635"/>
      <c r="J338" s="559"/>
      <c r="K338" s="563" t="s">
        <v>1725</v>
      </c>
      <c r="L338" s="561"/>
      <c r="M338" s="565"/>
      <c r="N338" s="565"/>
      <c r="O338" s="568"/>
      <c r="P338" s="559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</row>
    <row r="339" spans="1:37" hidden="1" x14ac:dyDescent="0.3">
      <c r="A339" s="449"/>
      <c r="B339" s="452" t="s">
        <v>2859</v>
      </c>
      <c r="C339" s="558" t="s">
        <v>3508</v>
      </c>
      <c r="D339" s="559"/>
      <c r="E339" s="559">
        <v>1</v>
      </c>
      <c r="F339" s="559" t="s">
        <v>3476</v>
      </c>
      <c r="G339" s="559" t="s">
        <v>4203</v>
      </c>
      <c r="H339" s="577">
        <v>45540</v>
      </c>
      <c r="I339" s="635"/>
      <c r="J339" s="559" t="s">
        <v>3045</v>
      </c>
      <c r="K339" s="563" t="s">
        <v>1725</v>
      </c>
      <c r="L339" s="561"/>
      <c r="M339" s="565"/>
      <c r="N339" s="565"/>
      <c r="O339" s="568"/>
      <c r="P339" s="559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</row>
    <row r="340" spans="1:37" hidden="1" x14ac:dyDescent="0.3">
      <c r="A340" s="449"/>
      <c r="B340" s="452" t="s">
        <v>2860</v>
      </c>
      <c r="C340" s="558" t="s">
        <v>3508</v>
      </c>
      <c r="D340" s="559"/>
      <c r="E340" s="559">
        <v>1</v>
      </c>
      <c r="F340" s="559" t="s">
        <v>3476</v>
      </c>
      <c r="G340" s="559" t="s">
        <v>4203</v>
      </c>
      <c r="H340" s="577">
        <v>45540</v>
      </c>
      <c r="I340" s="635"/>
      <c r="J340" s="559" t="s">
        <v>3045</v>
      </c>
      <c r="K340" s="563" t="s">
        <v>1725</v>
      </c>
      <c r="L340" s="561"/>
      <c r="M340" s="565"/>
      <c r="N340" s="565"/>
      <c r="O340" s="568"/>
      <c r="P340" s="559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</row>
    <row r="341" spans="1:37" hidden="1" x14ac:dyDescent="0.3">
      <c r="A341" s="449"/>
      <c r="B341" s="452" t="s">
        <v>4061</v>
      </c>
      <c r="C341" s="558" t="s">
        <v>3508</v>
      </c>
      <c r="D341" s="559"/>
      <c r="E341" s="559">
        <v>1</v>
      </c>
      <c r="F341" s="559" t="s">
        <v>3476</v>
      </c>
      <c r="G341" s="559" t="s">
        <v>4154</v>
      </c>
      <c r="H341" s="577">
        <v>45534</v>
      </c>
      <c r="I341" s="635"/>
      <c r="J341" s="559" t="s">
        <v>3045</v>
      </c>
      <c r="K341" s="563" t="s">
        <v>1725</v>
      </c>
      <c r="L341" s="561"/>
      <c r="M341" s="565"/>
      <c r="N341" s="565"/>
      <c r="O341" s="568"/>
      <c r="P341" s="559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</row>
    <row r="342" spans="1:37" hidden="1" x14ac:dyDescent="0.3">
      <c r="A342" s="449"/>
      <c r="B342" s="452" t="s">
        <v>4062</v>
      </c>
      <c r="C342" s="558" t="s">
        <v>3508</v>
      </c>
      <c r="D342" s="559"/>
      <c r="E342" s="559">
        <v>1</v>
      </c>
      <c r="F342" s="559" t="s">
        <v>3476</v>
      </c>
      <c r="G342" s="559" t="s">
        <v>4059</v>
      </c>
      <c r="H342" s="577"/>
      <c r="I342" s="635"/>
      <c r="J342" s="559" t="s">
        <v>3045</v>
      </c>
      <c r="K342" s="563" t="s">
        <v>1725</v>
      </c>
      <c r="L342" s="561"/>
      <c r="M342" s="565"/>
      <c r="N342" s="565"/>
      <c r="O342" s="568"/>
      <c r="P342" s="559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</row>
    <row r="343" spans="1:37" hidden="1" x14ac:dyDescent="0.3">
      <c r="A343" s="449"/>
      <c r="B343" s="452" t="s">
        <v>4254</v>
      </c>
      <c r="C343" s="558" t="s">
        <v>3508</v>
      </c>
      <c r="D343" s="559"/>
      <c r="E343" s="559">
        <v>1</v>
      </c>
      <c r="F343" s="559" t="s">
        <v>3042</v>
      </c>
      <c r="G343" s="559" t="s">
        <v>3816</v>
      </c>
      <c r="H343" s="577">
        <v>45595</v>
      </c>
      <c r="I343" s="635">
        <v>45595</v>
      </c>
      <c r="J343" s="559" t="s">
        <v>3045</v>
      </c>
      <c r="K343" s="563" t="s">
        <v>1725</v>
      </c>
      <c r="L343" s="561"/>
      <c r="M343" s="565"/>
      <c r="N343" s="565"/>
      <c r="O343" s="568"/>
      <c r="P343" s="559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</row>
    <row r="344" spans="1:37" hidden="1" x14ac:dyDescent="0.3">
      <c r="A344" s="449"/>
      <c r="B344" s="452" t="s">
        <v>2931</v>
      </c>
      <c r="C344" s="558" t="s">
        <v>2782</v>
      </c>
      <c r="D344" s="559"/>
      <c r="E344" s="559">
        <v>27</v>
      </c>
      <c r="F344" s="559"/>
      <c r="G344" s="559" t="s">
        <v>1577</v>
      </c>
      <c r="H344" s="577"/>
      <c r="I344" s="635"/>
      <c r="J344" s="559"/>
      <c r="K344" s="560" t="s">
        <v>1725</v>
      </c>
      <c r="L344" s="561"/>
      <c r="M344" s="560"/>
      <c r="N344" s="560"/>
      <c r="O344" s="562"/>
      <c r="P344" s="559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</row>
    <row r="345" spans="1:37" hidden="1" x14ac:dyDescent="0.3">
      <c r="A345" s="449"/>
      <c r="B345" s="452" t="s">
        <v>3562</v>
      </c>
      <c r="C345" s="558" t="s">
        <v>3563</v>
      </c>
      <c r="D345" s="559"/>
      <c r="E345" s="559">
        <v>2</v>
      </c>
      <c r="F345" s="559" t="s">
        <v>3476</v>
      </c>
      <c r="G345" s="559" t="s">
        <v>4203</v>
      </c>
      <c r="H345" s="577">
        <v>45539</v>
      </c>
      <c r="I345" s="635"/>
      <c r="J345" s="559" t="s">
        <v>3045</v>
      </c>
      <c r="K345" s="560" t="s">
        <v>1725</v>
      </c>
      <c r="L345" s="561"/>
      <c r="M345" s="565"/>
      <c r="N345" s="565"/>
      <c r="O345" s="568"/>
      <c r="P345" s="559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</row>
    <row r="346" spans="1:37" hidden="1" x14ac:dyDescent="0.3">
      <c r="A346" s="449"/>
      <c r="B346" s="452" t="s">
        <v>3562</v>
      </c>
      <c r="C346" s="558" t="s">
        <v>3563</v>
      </c>
      <c r="D346" s="559"/>
      <c r="E346" s="559">
        <v>11</v>
      </c>
      <c r="F346" s="559" t="s">
        <v>1577</v>
      </c>
      <c r="G346" s="559" t="s">
        <v>1577</v>
      </c>
      <c r="H346" s="577"/>
      <c r="I346" s="635"/>
      <c r="J346" s="559"/>
      <c r="K346" s="560" t="s">
        <v>1725</v>
      </c>
      <c r="L346" s="561"/>
      <c r="M346" s="565"/>
      <c r="N346" s="565"/>
      <c r="O346" s="568"/>
      <c r="P346" s="559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</row>
    <row r="347" spans="1:37" hidden="1" x14ac:dyDescent="0.3">
      <c r="A347" s="449"/>
      <c r="B347" s="452" t="s">
        <v>3562</v>
      </c>
      <c r="C347" s="558" t="s">
        <v>3563</v>
      </c>
      <c r="D347" s="559"/>
      <c r="E347" s="559">
        <v>2</v>
      </c>
      <c r="F347" s="559" t="s">
        <v>3476</v>
      </c>
      <c r="G347" s="559" t="s">
        <v>4203</v>
      </c>
      <c r="H347" s="577"/>
      <c r="I347" s="635"/>
      <c r="J347" s="559"/>
      <c r="K347" s="560" t="s">
        <v>1725</v>
      </c>
      <c r="L347" s="561"/>
      <c r="M347" s="565"/>
      <c r="N347" s="565"/>
      <c r="O347" s="568"/>
      <c r="P347" s="559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</row>
    <row r="348" spans="1:37" hidden="1" x14ac:dyDescent="0.3">
      <c r="A348" s="449"/>
      <c r="B348" s="452" t="s">
        <v>3562</v>
      </c>
      <c r="C348" s="558" t="s">
        <v>3563</v>
      </c>
      <c r="D348" s="559"/>
      <c r="E348" s="559">
        <v>2</v>
      </c>
      <c r="F348" s="559" t="s">
        <v>3476</v>
      </c>
      <c r="G348" s="559" t="s">
        <v>3521</v>
      </c>
      <c r="H348" s="577"/>
      <c r="I348" s="635"/>
      <c r="J348" s="559"/>
      <c r="K348" s="560" t="s">
        <v>1725</v>
      </c>
      <c r="L348" s="561"/>
      <c r="M348" s="565"/>
      <c r="N348" s="565"/>
      <c r="O348" s="568"/>
      <c r="P348" s="559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</row>
    <row r="349" spans="1:37" hidden="1" x14ac:dyDescent="0.3">
      <c r="A349" s="449"/>
      <c r="B349" s="452" t="s">
        <v>3562</v>
      </c>
      <c r="C349" s="558" t="s">
        <v>3563</v>
      </c>
      <c r="D349" s="559"/>
      <c r="E349" s="559">
        <v>2</v>
      </c>
      <c r="F349" s="559" t="s">
        <v>3476</v>
      </c>
      <c r="G349" s="559" t="s">
        <v>4059</v>
      </c>
      <c r="H349" s="577"/>
      <c r="I349" s="635"/>
      <c r="J349" s="559"/>
      <c r="K349" s="560" t="s">
        <v>1725</v>
      </c>
      <c r="L349" s="561"/>
      <c r="M349" s="565"/>
      <c r="N349" s="565"/>
      <c r="O349" s="568"/>
      <c r="P349" s="559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</row>
    <row r="350" spans="1:37" hidden="1" x14ac:dyDescent="0.3">
      <c r="A350" s="449"/>
      <c r="B350" s="452" t="s">
        <v>3562</v>
      </c>
      <c r="C350" s="558" t="s">
        <v>3563</v>
      </c>
      <c r="D350" s="559"/>
      <c r="E350" s="559">
        <v>4</v>
      </c>
      <c r="F350" s="559" t="s">
        <v>3476</v>
      </c>
      <c r="G350" s="559" t="s">
        <v>4059</v>
      </c>
      <c r="H350" s="577">
        <v>45568</v>
      </c>
      <c r="I350" s="635">
        <v>45568</v>
      </c>
      <c r="J350" s="559"/>
      <c r="K350" s="560" t="s">
        <v>1725</v>
      </c>
      <c r="L350" s="561"/>
      <c r="M350" s="565"/>
      <c r="N350" s="565"/>
      <c r="O350" s="568"/>
      <c r="P350" s="559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</row>
    <row r="351" spans="1:37" hidden="1" x14ac:dyDescent="0.3">
      <c r="A351" s="449"/>
      <c r="B351" s="452" t="s">
        <v>3787</v>
      </c>
      <c r="C351" s="558" t="s">
        <v>3788</v>
      </c>
      <c r="D351" s="559"/>
      <c r="E351" s="559">
        <v>4</v>
      </c>
      <c r="F351" s="559" t="s">
        <v>3476</v>
      </c>
      <c r="G351" s="559" t="s">
        <v>3775</v>
      </c>
      <c r="H351" s="577">
        <v>45541</v>
      </c>
      <c r="I351" s="635"/>
      <c r="J351" s="559" t="s">
        <v>4239</v>
      </c>
      <c r="K351" s="560" t="s">
        <v>1725</v>
      </c>
      <c r="L351" s="561"/>
      <c r="M351" s="560"/>
      <c r="N351" s="560"/>
      <c r="O351" s="562"/>
      <c r="P351" s="559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</row>
    <row r="352" spans="1:37" hidden="1" x14ac:dyDescent="0.3">
      <c r="A352" s="449"/>
      <c r="B352" s="452" t="s">
        <v>4071</v>
      </c>
      <c r="C352" s="558" t="s">
        <v>4070</v>
      </c>
      <c r="D352" s="559"/>
      <c r="E352" s="559">
        <v>1</v>
      </c>
      <c r="F352" s="559" t="s">
        <v>3476</v>
      </c>
      <c r="G352" s="559" t="s">
        <v>4059</v>
      </c>
      <c r="H352" s="577"/>
      <c r="I352" s="635"/>
      <c r="J352" s="559" t="s">
        <v>3045</v>
      </c>
      <c r="K352" s="560" t="s">
        <v>1725</v>
      </c>
      <c r="L352" s="561"/>
      <c r="M352" s="560"/>
      <c r="N352" s="560"/>
      <c r="O352" s="562"/>
      <c r="P352" s="559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</row>
    <row r="353" spans="1:37" hidden="1" x14ac:dyDescent="0.3">
      <c r="A353" s="449"/>
      <c r="B353" s="452" t="s">
        <v>4155</v>
      </c>
      <c r="C353" s="558" t="s">
        <v>4070</v>
      </c>
      <c r="D353" s="559"/>
      <c r="E353" s="559">
        <v>1</v>
      </c>
      <c r="F353" s="559" t="s">
        <v>3476</v>
      </c>
      <c r="G353" s="559" t="s">
        <v>4069</v>
      </c>
      <c r="H353" s="577"/>
      <c r="I353" s="635"/>
      <c r="J353" s="559" t="s">
        <v>3045</v>
      </c>
      <c r="K353" s="560" t="s">
        <v>1725</v>
      </c>
      <c r="L353" s="561"/>
      <c r="M353" s="560"/>
      <c r="N353" s="560"/>
      <c r="O353" s="562"/>
      <c r="P353" s="559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</row>
    <row r="354" spans="1:37" hidden="1" x14ac:dyDescent="0.3">
      <c r="A354" s="449"/>
      <c r="B354" s="452" t="s">
        <v>4169</v>
      </c>
      <c r="C354" s="558" t="s">
        <v>4070</v>
      </c>
      <c r="D354" s="559"/>
      <c r="E354" s="559">
        <v>1</v>
      </c>
      <c r="F354" s="559" t="s">
        <v>3476</v>
      </c>
      <c r="G354" s="559" t="s">
        <v>1577</v>
      </c>
      <c r="H354" s="577"/>
      <c r="I354" s="635"/>
      <c r="J354" s="559" t="s">
        <v>3045</v>
      </c>
      <c r="K354" s="560" t="s">
        <v>1725</v>
      </c>
      <c r="L354" s="561"/>
      <c r="M354" s="560"/>
      <c r="N354" s="560"/>
      <c r="O354" s="562"/>
      <c r="P354" s="559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</row>
    <row r="355" spans="1:37" hidden="1" x14ac:dyDescent="0.3">
      <c r="A355" s="449"/>
      <c r="B355" s="452" t="s">
        <v>4170</v>
      </c>
      <c r="C355" s="558" t="s">
        <v>4070</v>
      </c>
      <c r="D355" s="559"/>
      <c r="E355" s="559">
        <v>1</v>
      </c>
      <c r="F355" s="559" t="s">
        <v>3476</v>
      </c>
      <c r="G355" s="559" t="s">
        <v>1577</v>
      </c>
      <c r="H355" s="577"/>
      <c r="I355" s="635"/>
      <c r="J355" s="559" t="s">
        <v>3045</v>
      </c>
      <c r="K355" s="560" t="s">
        <v>1725</v>
      </c>
      <c r="L355" s="561"/>
      <c r="M355" s="560"/>
      <c r="N355" s="560"/>
      <c r="O355" s="562"/>
      <c r="P355" s="559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</row>
    <row r="356" spans="1:37" hidden="1" x14ac:dyDescent="0.3">
      <c r="A356" s="449"/>
      <c r="B356" s="452" t="s">
        <v>4171</v>
      </c>
      <c r="C356" s="558" t="s">
        <v>4070</v>
      </c>
      <c r="D356" s="559"/>
      <c r="E356" s="559">
        <v>1</v>
      </c>
      <c r="F356" s="559" t="s">
        <v>3476</v>
      </c>
      <c r="G356" s="559" t="s">
        <v>1577</v>
      </c>
      <c r="H356" s="577"/>
      <c r="I356" s="635"/>
      <c r="J356" s="559" t="s">
        <v>3045</v>
      </c>
      <c r="K356" s="560" t="s">
        <v>1725</v>
      </c>
      <c r="L356" s="561"/>
      <c r="M356" s="560"/>
      <c r="N356" s="560"/>
      <c r="O356" s="562"/>
      <c r="P356" s="559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</row>
    <row r="357" spans="1:37" hidden="1" x14ac:dyDescent="0.3">
      <c r="A357" s="449"/>
      <c r="B357" s="452" t="s">
        <v>4172</v>
      </c>
      <c r="C357" s="558" t="s">
        <v>4173</v>
      </c>
      <c r="D357" s="559"/>
      <c r="E357" s="559">
        <v>1</v>
      </c>
      <c r="F357" s="559" t="s">
        <v>3476</v>
      </c>
      <c r="G357" s="559" t="s">
        <v>1577</v>
      </c>
      <c r="H357" s="577"/>
      <c r="I357" s="635"/>
      <c r="J357" s="559" t="s">
        <v>3045</v>
      </c>
      <c r="K357" s="560" t="s">
        <v>1725</v>
      </c>
      <c r="L357" s="561"/>
      <c r="M357" s="560"/>
      <c r="N357" s="560"/>
      <c r="O357" s="562"/>
      <c r="P357" s="559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</row>
    <row r="358" spans="1:37" hidden="1" x14ac:dyDescent="0.3">
      <c r="A358" s="449"/>
      <c r="B358" s="452" t="s">
        <v>4247</v>
      </c>
      <c r="C358" s="558" t="s">
        <v>4173</v>
      </c>
      <c r="D358" s="559"/>
      <c r="E358" s="559">
        <v>1</v>
      </c>
      <c r="F358" s="559" t="s">
        <v>3476</v>
      </c>
      <c r="G358" s="559" t="s">
        <v>4243</v>
      </c>
      <c r="H358" s="577"/>
      <c r="I358" s="635"/>
      <c r="J358" s="559" t="s">
        <v>3045</v>
      </c>
      <c r="K358" s="560" t="s">
        <v>1725</v>
      </c>
      <c r="L358" s="561"/>
      <c r="M358" s="560"/>
      <c r="N358" s="560"/>
      <c r="O358" s="562"/>
      <c r="P358" s="559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</row>
    <row r="359" spans="1:37" hidden="1" x14ac:dyDescent="0.3">
      <c r="A359" s="449"/>
      <c r="B359" s="452" t="s">
        <v>4165</v>
      </c>
      <c r="C359" s="558" t="s">
        <v>4164</v>
      </c>
      <c r="D359" s="559"/>
      <c r="E359" s="559">
        <v>1</v>
      </c>
      <c r="F359" s="559" t="s">
        <v>3476</v>
      </c>
      <c r="G359" s="559" t="s">
        <v>1577</v>
      </c>
      <c r="H359" s="577"/>
      <c r="I359" s="635"/>
      <c r="J359" s="559" t="s">
        <v>3045</v>
      </c>
      <c r="K359" s="560" t="s">
        <v>1725</v>
      </c>
      <c r="L359" s="561"/>
      <c r="M359" s="560"/>
      <c r="N359" s="560"/>
      <c r="O359" s="562"/>
      <c r="P359" s="559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</row>
    <row r="360" spans="1:37" hidden="1" x14ac:dyDescent="0.3">
      <c r="A360" s="449"/>
      <c r="B360" s="452" t="s">
        <v>4168</v>
      </c>
      <c r="C360" s="558" t="s">
        <v>4164</v>
      </c>
      <c r="D360" s="559"/>
      <c r="E360" s="559">
        <v>1</v>
      </c>
      <c r="F360" s="559" t="s">
        <v>3476</v>
      </c>
      <c r="G360" s="559" t="s">
        <v>1577</v>
      </c>
      <c r="H360" s="577"/>
      <c r="I360" s="635"/>
      <c r="J360" s="559" t="s">
        <v>3045</v>
      </c>
      <c r="K360" s="560" t="s">
        <v>1725</v>
      </c>
      <c r="L360" s="561"/>
      <c r="M360" s="560"/>
      <c r="N360" s="560"/>
      <c r="O360" s="562"/>
      <c r="P360" s="559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</row>
    <row r="361" spans="1:37" hidden="1" x14ac:dyDescent="0.3">
      <c r="A361" s="449"/>
      <c r="B361" s="452" t="s">
        <v>4166</v>
      </c>
      <c r="C361" s="558" t="s">
        <v>4167</v>
      </c>
      <c r="D361" s="559"/>
      <c r="E361" s="559">
        <v>1</v>
      </c>
      <c r="F361" s="559" t="s">
        <v>3476</v>
      </c>
      <c r="G361" s="559" t="s">
        <v>1577</v>
      </c>
      <c r="H361" s="577"/>
      <c r="I361" s="635"/>
      <c r="J361" s="559" t="s">
        <v>3045</v>
      </c>
      <c r="K361" s="560" t="s">
        <v>1725</v>
      </c>
      <c r="L361" s="561"/>
      <c r="M361" s="560"/>
      <c r="N361" s="560"/>
      <c r="O361" s="562"/>
      <c r="P361" s="559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</row>
    <row r="362" spans="1:37" hidden="1" x14ac:dyDescent="0.3">
      <c r="A362" s="449"/>
      <c r="B362" s="452" t="s">
        <v>3499</v>
      </c>
      <c r="C362" s="558" t="s">
        <v>3500</v>
      </c>
      <c r="D362" s="559"/>
      <c r="E362" s="559">
        <v>2</v>
      </c>
      <c r="F362" s="559" t="s">
        <v>3476</v>
      </c>
      <c r="G362" s="559" t="s">
        <v>2808</v>
      </c>
      <c r="H362" s="577"/>
      <c r="I362" s="635"/>
      <c r="J362" s="559"/>
      <c r="K362" s="560" t="s">
        <v>1725</v>
      </c>
      <c r="L362" s="561"/>
      <c r="M362" s="560"/>
      <c r="N362" s="560" t="s">
        <v>3045</v>
      </c>
      <c r="O362" s="562"/>
      <c r="P362" s="559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</row>
    <row r="363" spans="1:37" hidden="1" x14ac:dyDescent="0.3">
      <c r="A363" s="449"/>
      <c r="B363" s="452" t="s">
        <v>3499</v>
      </c>
      <c r="C363" s="558" t="s">
        <v>3500</v>
      </c>
      <c r="D363" s="559"/>
      <c r="E363" s="559">
        <v>4</v>
      </c>
      <c r="F363" s="559" t="s">
        <v>3476</v>
      </c>
      <c r="G363" s="559" t="s">
        <v>3521</v>
      </c>
      <c r="H363" s="577"/>
      <c r="I363" s="635"/>
      <c r="J363" s="559" t="s">
        <v>4177</v>
      </c>
      <c r="K363" s="560" t="s">
        <v>1725</v>
      </c>
      <c r="L363" s="561"/>
      <c r="M363" s="560"/>
      <c r="N363" s="560" t="s">
        <v>3045</v>
      </c>
      <c r="O363" s="562"/>
      <c r="P363" s="559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</row>
    <row r="364" spans="1:37" hidden="1" x14ac:dyDescent="0.3">
      <c r="A364" s="449"/>
      <c r="B364" s="452" t="s">
        <v>3499</v>
      </c>
      <c r="C364" s="558" t="s">
        <v>3500</v>
      </c>
      <c r="D364" s="559"/>
      <c r="E364" s="559">
        <v>3</v>
      </c>
      <c r="F364" s="559" t="s">
        <v>3476</v>
      </c>
      <c r="G364" s="559" t="s">
        <v>3509</v>
      </c>
      <c r="H364" s="577"/>
      <c r="I364" s="635"/>
      <c r="J364" s="559"/>
      <c r="K364" s="560" t="s">
        <v>1725</v>
      </c>
      <c r="L364" s="561"/>
      <c r="M364" s="560"/>
      <c r="N364" s="560" t="s">
        <v>3045</v>
      </c>
      <c r="O364" s="562"/>
      <c r="P364" s="559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</row>
    <row r="365" spans="1:37" hidden="1" x14ac:dyDescent="0.3">
      <c r="A365" s="449"/>
      <c r="B365" s="452" t="s">
        <v>3499</v>
      </c>
      <c r="C365" s="558" t="s">
        <v>3500</v>
      </c>
      <c r="D365" s="559"/>
      <c r="E365" s="559">
        <v>1</v>
      </c>
      <c r="F365" s="559" t="s">
        <v>3476</v>
      </c>
      <c r="G365" s="559" t="s">
        <v>4243</v>
      </c>
      <c r="H365" s="577"/>
      <c r="I365" s="635"/>
      <c r="J365" s="559"/>
      <c r="K365" s="560" t="s">
        <v>1725</v>
      </c>
      <c r="L365" s="561"/>
      <c r="M365" s="560"/>
      <c r="N365" s="560" t="s">
        <v>3045</v>
      </c>
      <c r="O365" s="562"/>
      <c r="P365" s="559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</row>
    <row r="366" spans="1:37" hidden="1" x14ac:dyDescent="0.3">
      <c r="A366" s="449"/>
      <c r="B366" s="452" t="s">
        <v>4152</v>
      </c>
      <c r="C366" s="558" t="s">
        <v>4196</v>
      </c>
      <c r="D366" s="559"/>
      <c r="E366" s="559">
        <v>1</v>
      </c>
      <c r="F366" s="559"/>
      <c r="G366" s="559" t="s">
        <v>4195</v>
      </c>
      <c r="H366" s="577"/>
      <c r="I366" s="635"/>
      <c r="J366" s="559"/>
      <c r="K366" s="560"/>
      <c r="L366" s="561"/>
      <c r="M366" s="565"/>
      <c r="N366" s="565"/>
      <c r="O366" s="568"/>
      <c r="P366" s="559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</row>
    <row r="367" spans="1:37" hidden="1" x14ac:dyDescent="0.3">
      <c r="A367" s="449"/>
      <c r="B367" s="452" t="s">
        <v>4095</v>
      </c>
      <c r="C367" s="558" t="s">
        <v>4096</v>
      </c>
      <c r="D367" s="559"/>
      <c r="E367" s="559">
        <v>1</v>
      </c>
      <c r="F367" s="559" t="s">
        <v>3476</v>
      </c>
      <c r="G367" s="559" t="s">
        <v>4141</v>
      </c>
      <c r="H367" s="577"/>
      <c r="I367" s="635">
        <v>45505</v>
      </c>
      <c r="J367" s="559" t="s">
        <v>3045</v>
      </c>
      <c r="K367" s="560" t="s">
        <v>1725</v>
      </c>
      <c r="L367" s="561"/>
      <c r="M367" s="560"/>
      <c r="N367" s="560"/>
      <c r="O367" s="562"/>
      <c r="P367" s="559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</row>
    <row r="368" spans="1:37" ht="28.2" hidden="1" x14ac:dyDescent="0.3">
      <c r="A368" s="449"/>
      <c r="B368" s="452" t="s">
        <v>4194</v>
      </c>
      <c r="C368" s="606" t="s">
        <v>4153</v>
      </c>
      <c r="D368" s="559"/>
      <c r="E368" s="559">
        <v>1</v>
      </c>
      <c r="F368" s="559" t="s">
        <v>3476</v>
      </c>
      <c r="G368" s="559" t="s">
        <v>4059</v>
      </c>
      <c r="H368" s="577"/>
      <c r="I368" s="635"/>
      <c r="J368" s="559" t="s">
        <v>3045</v>
      </c>
      <c r="K368" s="560" t="s">
        <v>1725</v>
      </c>
      <c r="L368" s="561"/>
      <c r="M368" s="565"/>
      <c r="N368" s="565"/>
      <c r="O368" s="568"/>
      <c r="P368" s="559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</row>
    <row r="369" spans="1:37" hidden="1" x14ac:dyDescent="0.3">
      <c r="A369" s="449"/>
      <c r="B369" s="452" t="s">
        <v>4139</v>
      </c>
      <c r="C369" s="558" t="s">
        <v>4140</v>
      </c>
      <c r="D369" s="559"/>
      <c r="E369" s="559">
        <v>1</v>
      </c>
      <c r="F369" s="559" t="s">
        <v>3476</v>
      </c>
      <c r="G369" s="559" t="s">
        <v>2808</v>
      </c>
      <c r="H369" s="577"/>
      <c r="I369" s="635"/>
      <c r="J369" s="559"/>
      <c r="K369" s="560" t="s">
        <v>1725</v>
      </c>
      <c r="L369" s="561"/>
      <c r="M369" s="565"/>
      <c r="N369" s="565"/>
      <c r="O369" s="568"/>
      <c r="P369" s="559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</row>
    <row r="370" spans="1:37" hidden="1" x14ac:dyDescent="0.3">
      <c r="A370" s="449"/>
      <c r="B370" s="452" t="s">
        <v>4076</v>
      </c>
      <c r="C370" s="558" t="s">
        <v>4077</v>
      </c>
      <c r="D370" s="559"/>
      <c r="E370" s="559">
        <v>1</v>
      </c>
      <c r="F370" s="559" t="s">
        <v>3476</v>
      </c>
      <c r="G370" s="559" t="s">
        <v>4141</v>
      </c>
      <c r="H370" s="577"/>
      <c r="I370" s="635"/>
      <c r="J370" s="559" t="s">
        <v>3045</v>
      </c>
      <c r="K370" s="560" t="s">
        <v>1725</v>
      </c>
      <c r="L370" s="561"/>
      <c r="M370" s="560"/>
      <c r="N370" s="560"/>
      <c r="O370" s="562"/>
      <c r="P370" s="559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</row>
    <row r="371" spans="1:37" hidden="1" x14ac:dyDescent="0.3">
      <c r="A371" s="449"/>
      <c r="B371" s="452" t="s">
        <v>3733</v>
      </c>
      <c r="C371" s="558" t="s">
        <v>3734</v>
      </c>
      <c r="D371" s="559"/>
      <c r="E371" s="559">
        <v>1</v>
      </c>
      <c r="F371" s="559" t="s">
        <v>3476</v>
      </c>
      <c r="G371" s="559" t="s">
        <v>4203</v>
      </c>
      <c r="H371" s="577">
        <v>45539</v>
      </c>
      <c r="I371" s="635"/>
      <c r="J371" s="559" t="s">
        <v>3045</v>
      </c>
      <c r="K371" s="560" t="s">
        <v>1725</v>
      </c>
      <c r="L371" s="561"/>
      <c r="M371" s="560"/>
      <c r="N371" s="560"/>
      <c r="O371" s="562"/>
      <c r="P371" s="559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</row>
    <row r="372" spans="1:37" hidden="1" x14ac:dyDescent="0.3">
      <c r="A372" s="449"/>
      <c r="B372" s="452" t="s">
        <v>3733</v>
      </c>
      <c r="C372" s="558" t="s">
        <v>3734</v>
      </c>
      <c r="D372" s="559"/>
      <c r="E372" s="559">
        <v>1</v>
      </c>
      <c r="F372" s="559" t="s">
        <v>3476</v>
      </c>
      <c r="G372" s="559" t="s">
        <v>3521</v>
      </c>
      <c r="H372" s="577"/>
      <c r="I372" s="635"/>
      <c r="J372" s="559" t="s">
        <v>3045</v>
      </c>
      <c r="K372" s="560" t="s">
        <v>1725</v>
      </c>
      <c r="L372" s="561"/>
      <c r="M372" s="560"/>
      <c r="N372" s="560"/>
      <c r="O372" s="562"/>
      <c r="P372" s="559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</row>
    <row r="373" spans="1:37" hidden="1" x14ac:dyDescent="0.3">
      <c r="A373" s="449"/>
      <c r="B373" s="452" t="s">
        <v>3733</v>
      </c>
      <c r="C373" s="558" t="s">
        <v>4221</v>
      </c>
      <c r="D373" s="559"/>
      <c r="E373" s="559">
        <v>3</v>
      </c>
      <c r="F373" s="559" t="s">
        <v>3476</v>
      </c>
      <c r="G373" s="559" t="s">
        <v>3775</v>
      </c>
      <c r="H373" s="577">
        <v>45541</v>
      </c>
      <c r="I373" s="635"/>
      <c r="J373" s="559" t="s">
        <v>3045</v>
      </c>
      <c r="K373" s="560" t="s">
        <v>1725</v>
      </c>
      <c r="L373" s="561"/>
      <c r="M373" s="560"/>
      <c r="N373" s="560"/>
      <c r="O373" s="562"/>
      <c r="P373" s="559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</row>
    <row r="374" spans="1:37" hidden="1" x14ac:dyDescent="0.3">
      <c r="A374" s="449"/>
      <c r="B374" s="452" t="s">
        <v>3733</v>
      </c>
      <c r="C374" s="558" t="s">
        <v>4242</v>
      </c>
      <c r="D374" s="559"/>
      <c r="E374" s="559">
        <v>1</v>
      </c>
      <c r="F374" s="559" t="s">
        <v>3476</v>
      </c>
      <c r="G374" s="559" t="s">
        <v>4243</v>
      </c>
      <c r="H374" s="577">
        <v>45560</v>
      </c>
      <c r="I374" s="635"/>
      <c r="J374" s="559" t="s">
        <v>3045</v>
      </c>
      <c r="K374" s="560" t="s">
        <v>1725</v>
      </c>
      <c r="L374" s="561"/>
      <c r="M374" s="560"/>
      <c r="N374" s="560"/>
      <c r="O374" s="562"/>
      <c r="P374" s="559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</row>
    <row r="375" spans="1:37" hidden="1" x14ac:dyDescent="0.3">
      <c r="A375" s="449">
        <v>30</v>
      </c>
      <c r="B375" s="452" t="s">
        <v>3412</v>
      </c>
      <c r="C375" s="558" t="s">
        <v>3413</v>
      </c>
      <c r="D375" s="559"/>
      <c r="E375" s="559">
        <v>1</v>
      </c>
      <c r="F375" s="559" t="s">
        <v>3375</v>
      </c>
      <c r="G375" s="559" t="s">
        <v>1577</v>
      </c>
      <c r="H375" s="577"/>
      <c r="I375" s="635"/>
      <c r="J375" s="559"/>
      <c r="K375" s="560" t="s">
        <v>1725</v>
      </c>
      <c r="L375" s="561"/>
      <c r="M375" s="560"/>
      <c r="N375" s="560" t="s">
        <v>3045</v>
      </c>
      <c r="O375" s="562"/>
      <c r="P375" s="559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</row>
    <row r="376" spans="1:37" hidden="1" x14ac:dyDescent="0.3">
      <c r="A376" s="449">
        <v>30</v>
      </c>
      <c r="B376" s="452" t="s">
        <v>3414</v>
      </c>
      <c r="C376" s="558" t="s">
        <v>3413</v>
      </c>
      <c r="D376" s="559"/>
      <c r="E376" s="559">
        <v>1</v>
      </c>
      <c r="F376" s="559" t="s">
        <v>3375</v>
      </c>
      <c r="G376" s="559" t="s">
        <v>1577</v>
      </c>
      <c r="H376" s="577"/>
      <c r="I376" s="635"/>
      <c r="J376" s="559"/>
      <c r="K376" s="560" t="s">
        <v>1725</v>
      </c>
      <c r="L376" s="561"/>
      <c r="M376" s="560"/>
      <c r="N376" s="560" t="s">
        <v>3045</v>
      </c>
      <c r="O376" s="562"/>
      <c r="P376" s="559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</row>
    <row r="377" spans="1:37" hidden="1" x14ac:dyDescent="0.3">
      <c r="A377" s="449">
        <v>31</v>
      </c>
      <c r="B377" s="452" t="s">
        <v>3415</v>
      </c>
      <c r="C377" s="558" t="s">
        <v>3413</v>
      </c>
      <c r="D377" s="559"/>
      <c r="E377" s="559">
        <v>1</v>
      </c>
      <c r="F377" s="559" t="s">
        <v>3375</v>
      </c>
      <c r="G377" s="559" t="s">
        <v>1577</v>
      </c>
      <c r="H377" s="577"/>
      <c r="I377" s="635"/>
      <c r="J377" s="559" t="s">
        <v>3096</v>
      </c>
      <c r="K377" s="560" t="s">
        <v>1725</v>
      </c>
      <c r="L377" s="561"/>
      <c r="M377" s="560"/>
      <c r="N377" s="560" t="s">
        <v>3045</v>
      </c>
      <c r="O377" s="562"/>
      <c r="P377" s="559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</row>
    <row r="378" spans="1:37" hidden="1" x14ac:dyDescent="0.3">
      <c r="A378" s="449">
        <v>32</v>
      </c>
      <c r="B378" s="452" t="s">
        <v>3573</v>
      </c>
      <c r="C378" s="558" t="s">
        <v>3413</v>
      </c>
      <c r="D378" s="559"/>
      <c r="E378" s="559">
        <v>1</v>
      </c>
      <c r="F378" s="559" t="s">
        <v>3476</v>
      </c>
      <c r="G378" s="559" t="s">
        <v>3521</v>
      </c>
      <c r="H378" s="577"/>
      <c r="I378" s="635"/>
      <c r="J378" s="559"/>
      <c r="K378" s="560" t="s">
        <v>1725</v>
      </c>
      <c r="L378" s="561"/>
      <c r="M378" s="560"/>
      <c r="N378" s="560" t="s">
        <v>3045</v>
      </c>
      <c r="O378" s="562"/>
      <c r="P378" s="559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</row>
    <row r="379" spans="1:37" hidden="1" x14ac:dyDescent="0.3">
      <c r="A379" s="449">
        <v>32</v>
      </c>
      <c r="B379" s="452" t="s">
        <v>4142</v>
      </c>
      <c r="C379" s="558" t="s">
        <v>4145</v>
      </c>
      <c r="D379" s="559"/>
      <c r="E379" s="559">
        <v>1</v>
      </c>
      <c r="F379" s="559" t="s">
        <v>3476</v>
      </c>
      <c r="G379" s="559" t="s">
        <v>4143</v>
      </c>
      <c r="H379" s="577"/>
      <c r="I379" s="635">
        <v>45525</v>
      </c>
      <c r="J379" s="559" t="s">
        <v>3045</v>
      </c>
      <c r="K379" s="560" t="s">
        <v>1725</v>
      </c>
      <c r="L379" s="561"/>
      <c r="M379" s="560"/>
      <c r="N379" s="560" t="s">
        <v>3045</v>
      </c>
      <c r="O379" s="562"/>
      <c r="P379" s="559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</row>
    <row r="380" spans="1:37" hidden="1" x14ac:dyDescent="0.3">
      <c r="A380" s="449">
        <v>32</v>
      </c>
      <c r="B380" s="452" t="s">
        <v>4160</v>
      </c>
      <c r="C380" s="558" t="s">
        <v>3574</v>
      </c>
      <c r="D380" s="559"/>
      <c r="E380" s="559">
        <v>1</v>
      </c>
      <c r="F380" s="559" t="s">
        <v>3476</v>
      </c>
      <c r="G380" s="559" t="s">
        <v>3521</v>
      </c>
      <c r="H380" s="577"/>
      <c r="I380" s="635"/>
      <c r="J380" s="559" t="s">
        <v>3045</v>
      </c>
      <c r="K380" s="560" t="s">
        <v>1725</v>
      </c>
      <c r="L380" s="561"/>
      <c r="M380" s="560"/>
      <c r="N380" s="560" t="s">
        <v>3045</v>
      </c>
      <c r="O380" s="562"/>
      <c r="P380" s="559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</row>
    <row r="381" spans="1:37" hidden="1" x14ac:dyDescent="0.3">
      <c r="A381" s="449">
        <v>32</v>
      </c>
      <c r="B381" s="452" t="s">
        <v>4160</v>
      </c>
      <c r="C381" s="558" t="s">
        <v>3574</v>
      </c>
      <c r="D381" s="559"/>
      <c r="E381" s="559">
        <v>1</v>
      </c>
      <c r="F381" s="559" t="s">
        <v>3476</v>
      </c>
      <c r="G381" s="559" t="s">
        <v>4243</v>
      </c>
      <c r="H381" s="577"/>
      <c r="I381" s="635"/>
      <c r="J381" s="559" t="s">
        <v>3045</v>
      </c>
      <c r="K381" s="560" t="s">
        <v>1725</v>
      </c>
      <c r="L381" s="561"/>
      <c r="M381" s="560"/>
      <c r="N381" s="560" t="s">
        <v>3045</v>
      </c>
      <c r="O381" s="562"/>
      <c r="P381" s="559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</row>
    <row r="382" spans="1:37" hidden="1" x14ac:dyDescent="0.3">
      <c r="A382" s="449"/>
      <c r="B382" s="452" t="s">
        <v>3570</v>
      </c>
      <c r="C382" s="558" t="s">
        <v>3571</v>
      </c>
      <c r="D382" s="559"/>
      <c r="E382" s="559">
        <f>3+10</f>
        <v>13</v>
      </c>
      <c r="F382" s="559" t="s">
        <v>3476</v>
      </c>
      <c r="G382" s="559" t="s">
        <v>4203</v>
      </c>
      <c r="H382" s="577">
        <v>45539</v>
      </c>
      <c r="I382" s="635"/>
      <c r="J382" s="559" t="s">
        <v>3045</v>
      </c>
      <c r="K382" s="560" t="s">
        <v>1725</v>
      </c>
      <c r="L382" s="561"/>
      <c r="M382" s="565"/>
      <c r="N382" s="565"/>
      <c r="O382" s="568"/>
      <c r="P382" s="559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</row>
    <row r="383" spans="1:37" hidden="1" x14ac:dyDescent="0.3">
      <c r="A383" s="449"/>
      <c r="B383" s="452" t="s">
        <v>3570</v>
      </c>
      <c r="C383" s="558" t="s">
        <v>3571</v>
      </c>
      <c r="D383" s="559"/>
      <c r="E383" s="559">
        <v>10</v>
      </c>
      <c r="F383" s="559" t="s">
        <v>3476</v>
      </c>
      <c r="G383" s="559" t="s">
        <v>3775</v>
      </c>
      <c r="H383" s="577"/>
      <c r="I383" s="635"/>
      <c r="J383" s="559" t="s">
        <v>3045</v>
      </c>
      <c r="K383" s="560" t="s">
        <v>1725</v>
      </c>
      <c r="L383" s="561"/>
      <c r="M383" s="565"/>
      <c r="N383" s="565"/>
      <c r="O383" s="568"/>
      <c r="P383" s="559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</row>
    <row r="384" spans="1:37" hidden="1" x14ac:dyDescent="0.3">
      <c r="A384" s="449"/>
      <c r="B384" s="452" t="s">
        <v>3570</v>
      </c>
      <c r="C384" s="558" t="s">
        <v>3571</v>
      </c>
      <c r="D384" s="559"/>
      <c r="E384" s="559">
        <f>13+9</f>
        <v>22</v>
      </c>
      <c r="F384" s="559" t="s">
        <v>3476</v>
      </c>
      <c r="G384" s="559" t="s">
        <v>3521</v>
      </c>
      <c r="H384" s="577"/>
      <c r="I384" s="635"/>
      <c r="J384" s="559" t="s">
        <v>3045</v>
      </c>
      <c r="K384" s="560" t="s">
        <v>1725</v>
      </c>
      <c r="L384" s="561"/>
      <c r="M384" s="565"/>
      <c r="N384" s="565"/>
      <c r="O384" s="568"/>
      <c r="P384" s="559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</row>
    <row r="385" spans="1:37" hidden="1" x14ac:dyDescent="0.3">
      <c r="A385" s="449"/>
      <c r="B385" s="452" t="s">
        <v>3570</v>
      </c>
      <c r="C385" s="558" t="s">
        <v>3571</v>
      </c>
      <c r="D385" s="559"/>
      <c r="E385" s="559">
        <v>16</v>
      </c>
      <c r="F385" s="559" t="s">
        <v>3476</v>
      </c>
      <c r="G385" s="559" t="s">
        <v>4019</v>
      </c>
      <c r="H385" s="577"/>
      <c r="I385" s="635"/>
      <c r="J385" s="559" t="s">
        <v>3045</v>
      </c>
      <c r="K385" s="560" t="s">
        <v>1725</v>
      </c>
      <c r="L385" s="561"/>
      <c r="M385" s="565"/>
      <c r="N385" s="565"/>
      <c r="O385" s="568"/>
      <c r="P385" s="559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</row>
    <row r="386" spans="1:37" hidden="1" x14ac:dyDescent="0.3">
      <c r="A386" s="449"/>
      <c r="B386" s="452" t="s">
        <v>3570</v>
      </c>
      <c r="C386" s="558" t="s">
        <v>3571</v>
      </c>
      <c r="D386" s="559"/>
      <c r="E386" s="559">
        <v>5</v>
      </c>
      <c r="F386" s="559" t="s">
        <v>3476</v>
      </c>
      <c r="G386" s="559" t="s">
        <v>4059</v>
      </c>
      <c r="H386" s="577"/>
      <c r="I386" s="635"/>
      <c r="J386" s="559" t="s">
        <v>3045</v>
      </c>
      <c r="K386" s="560" t="s">
        <v>1725</v>
      </c>
      <c r="L386" s="561"/>
      <c r="M386" s="565"/>
      <c r="N386" s="565"/>
      <c r="O386" s="568"/>
      <c r="P386" s="559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</row>
    <row r="387" spans="1:37" hidden="1" x14ac:dyDescent="0.3">
      <c r="A387" s="449"/>
      <c r="B387" s="452" t="s">
        <v>3570</v>
      </c>
      <c r="C387" s="558" t="s">
        <v>3571</v>
      </c>
      <c r="D387" s="559"/>
      <c r="E387" s="559">
        <v>3</v>
      </c>
      <c r="F387" s="559" t="s">
        <v>3476</v>
      </c>
      <c r="G387" s="559" t="s">
        <v>4141</v>
      </c>
      <c r="H387" s="577" t="s">
        <v>4189</v>
      </c>
      <c r="I387" s="635"/>
      <c r="J387" s="559" t="s">
        <v>3045</v>
      </c>
      <c r="K387" s="560" t="s">
        <v>1725</v>
      </c>
      <c r="L387" s="561"/>
      <c r="M387" s="565"/>
      <c r="N387" s="565"/>
      <c r="O387" s="568"/>
      <c r="P387" s="559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</row>
    <row r="388" spans="1:37" hidden="1" x14ac:dyDescent="0.3">
      <c r="A388" s="449"/>
      <c r="B388" s="452" t="s">
        <v>3550</v>
      </c>
      <c r="C388" s="558" t="s">
        <v>3551</v>
      </c>
      <c r="D388" s="559"/>
      <c r="E388" s="559">
        <f>41+2</f>
        <v>43</v>
      </c>
      <c r="F388" s="559" t="s">
        <v>3476</v>
      </c>
      <c r="G388" s="559" t="s">
        <v>4203</v>
      </c>
      <c r="H388" s="577">
        <v>45540</v>
      </c>
      <c r="I388" s="635"/>
      <c r="J388" s="559" t="s">
        <v>3045</v>
      </c>
      <c r="K388" s="560" t="s">
        <v>1725</v>
      </c>
      <c r="L388" s="561"/>
      <c r="M388" s="560"/>
      <c r="N388" s="560"/>
      <c r="O388" s="562"/>
      <c r="P388" s="559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</row>
    <row r="389" spans="1:37" hidden="1" x14ac:dyDescent="0.3">
      <c r="A389" s="449"/>
      <c r="B389" s="452" t="s">
        <v>3550</v>
      </c>
      <c r="C389" s="558" t="s">
        <v>3551</v>
      </c>
      <c r="D389" s="559"/>
      <c r="E389" s="559">
        <v>31</v>
      </c>
      <c r="F389" s="559" t="s">
        <v>3476</v>
      </c>
      <c r="G389" s="559" t="s">
        <v>3796</v>
      </c>
      <c r="H389" s="577">
        <v>45540</v>
      </c>
      <c r="I389" s="635"/>
      <c r="J389" s="559" t="s">
        <v>3045</v>
      </c>
      <c r="K389" s="560" t="s">
        <v>1725</v>
      </c>
      <c r="L389" s="561"/>
      <c r="M389" s="560"/>
      <c r="N389" s="560"/>
      <c r="O389" s="562"/>
      <c r="P389" s="559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</row>
    <row r="390" spans="1:37" hidden="1" x14ac:dyDescent="0.3">
      <c r="A390" s="449"/>
      <c r="B390" s="452" t="s">
        <v>3550</v>
      </c>
      <c r="C390" s="558" t="s">
        <v>3551</v>
      </c>
      <c r="D390" s="559"/>
      <c r="E390" s="559">
        <v>74</v>
      </c>
      <c r="F390" s="559" t="s">
        <v>3476</v>
      </c>
      <c r="G390" s="559" t="s">
        <v>3775</v>
      </c>
      <c r="H390" s="577">
        <v>45541</v>
      </c>
      <c r="I390" s="635"/>
      <c r="J390" s="559" t="s">
        <v>3045</v>
      </c>
      <c r="K390" s="560" t="s">
        <v>1725</v>
      </c>
      <c r="L390" s="561"/>
      <c r="M390" s="560"/>
      <c r="N390" s="560"/>
      <c r="O390" s="562"/>
      <c r="P390" s="559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</row>
    <row r="391" spans="1:37" hidden="1" x14ac:dyDescent="0.3">
      <c r="A391" s="449"/>
      <c r="B391" s="452" t="s">
        <v>3550</v>
      </c>
      <c r="C391" s="558" t="s">
        <v>3551</v>
      </c>
      <c r="D391" s="559"/>
      <c r="E391" s="559">
        <v>56</v>
      </c>
      <c r="F391" s="559" t="s">
        <v>3476</v>
      </c>
      <c r="G391" s="559" t="s">
        <v>3521</v>
      </c>
      <c r="H391" s="577"/>
      <c r="I391" s="635"/>
      <c r="J391" s="559"/>
      <c r="K391" s="560" t="s">
        <v>1725</v>
      </c>
      <c r="L391" s="561"/>
      <c r="M391" s="560"/>
      <c r="N391" s="560"/>
      <c r="O391" s="562"/>
      <c r="P391" s="559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</row>
    <row r="392" spans="1:37" hidden="1" x14ac:dyDescent="0.3">
      <c r="A392" s="449"/>
      <c r="B392" s="452" t="s">
        <v>3550</v>
      </c>
      <c r="C392" s="558" t="s">
        <v>3551</v>
      </c>
      <c r="D392" s="559"/>
      <c r="E392" s="559">
        <v>50</v>
      </c>
      <c r="F392" s="559" t="s">
        <v>3476</v>
      </c>
      <c r="G392" s="559" t="s">
        <v>3521</v>
      </c>
      <c r="H392" s="577">
        <v>45827</v>
      </c>
      <c r="I392" s="635">
        <v>45827</v>
      </c>
      <c r="J392" s="559" t="s">
        <v>3045</v>
      </c>
      <c r="K392" s="560" t="s">
        <v>1725</v>
      </c>
      <c r="L392" s="561"/>
      <c r="M392" s="560"/>
      <c r="N392" s="560"/>
      <c r="O392" s="562"/>
      <c r="P392" s="559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</row>
    <row r="393" spans="1:37" hidden="1" x14ac:dyDescent="0.3">
      <c r="A393" s="449">
        <v>32</v>
      </c>
      <c r="B393" s="452" t="s">
        <v>4144</v>
      </c>
      <c r="C393" s="558" t="s">
        <v>4146</v>
      </c>
      <c r="D393" s="559"/>
      <c r="E393" s="559">
        <v>1</v>
      </c>
      <c r="F393" s="559" t="s">
        <v>3476</v>
      </c>
      <c r="G393" s="559" t="s">
        <v>4143</v>
      </c>
      <c r="H393" s="577"/>
      <c r="I393" s="635">
        <v>45525</v>
      </c>
      <c r="J393" s="559" t="s">
        <v>3045</v>
      </c>
      <c r="K393" s="560" t="s">
        <v>1725</v>
      </c>
      <c r="L393" s="561"/>
      <c r="M393" s="560"/>
      <c r="N393" s="560" t="s">
        <v>3045</v>
      </c>
      <c r="O393" s="562"/>
      <c r="P393" s="559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</row>
    <row r="394" spans="1:37" hidden="1" x14ac:dyDescent="0.3">
      <c r="A394" s="449"/>
      <c r="B394" s="452" t="s">
        <v>3680</v>
      </c>
      <c r="C394" s="558" t="s">
        <v>3678</v>
      </c>
      <c r="D394" s="559" t="s">
        <v>3679</v>
      </c>
      <c r="E394" s="559">
        <v>1</v>
      </c>
      <c r="F394" s="559" t="s">
        <v>3476</v>
      </c>
      <c r="G394" s="559" t="s">
        <v>4203</v>
      </c>
      <c r="H394" s="577">
        <v>45539</v>
      </c>
      <c r="I394" s="635"/>
      <c r="J394" s="559" t="s">
        <v>3045</v>
      </c>
      <c r="K394" s="560" t="s">
        <v>1725</v>
      </c>
      <c r="L394" s="578"/>
      <c r="M394" s="578"/>
      <c r="N394" s="578" t="s">
        <v>3045</v>
      </c>
      <c r="O394" s="579"/>
      <c r="P394" s="578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</row>
    <row r="395" spans="1:37" hidden="1" x14ac:dyDescent="0.3">
      <c r="A395" s="449"/>
      <c r="B395" s="452" t="s">
        <v>3246</v>
      </c>
      <c r="C395" s="558" t="s">
        <v>3247</v>
      </c>
      <c r="D395" s="559" t="s">
        <v>3248</v>
      </c>
      <c r="E395" s="559">
        <v>1</v>
      </c>
      <c r="F395" s="559" t="s">
        <v>3042</v>
      </c>
      <c r="G395" s="559"/>
      <c r="H395" s="577"/>
      <c r="I395" s="635"/>
      <c r="J395" s="559"/>
      <c r="K395" s="560" t="s">
        <v>1725</v>
      </c>
      <c r="L395" s="569"/>
      <c r="M395" s="570"/>
      <c r="N395" s="570" t="s">
        <v>3045</v>
      </c>
      <c r="O395" s="571"/>
      <c r="P395" s="572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</row>
    <row r="396" spans="1:37" hidden="1" x14ac:dyDescent="0.3">
      <c r="A396" s="449"/>
      <c r="B396" s="452" t="s">
        <v>4067</v>
      </c>
      <c r="C396" s="558" t="s">
        <v>4068</v>
      </c>
      <c r="D396" s="559"/>
      <c r="E396" s="559">
        <v>2</v>
      </c>
      <c r="F396" s="559" t="s">
        <v>3476</v>
      </c>
      <c r="G396" s="559" t="s">
        <v>4059</v>
      </c>
      <c r="H396" s="577"/>
      <c r="I396" s="635"/>
      <c r="J396" s="559" t="s">
        <v>3045</v>
      </c>
      <c r="K396" s="560" t="s">
        <v>1725</v>
      </c>
      <c r="L396" s="561"/>
      <c r="M396" s="560"/>
      <c r="N396" s="560"/>
      <c r="O396" s="562"/>
      <c r="P396" s="559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</row>
    <row r="397" spans="1:37" hidden="1" x14ac:dyDescent="0.3">
      <c r="A397" s="449"/>
      <c r="B397" s="452" t="s">
        <v>4067</v>
      </c>
      <c r="C397" s="558" t="s">
        <v>4068</v>
      </c>
      <c r="D397" s="559"/>
      <c r="E397" s="559">
        <v>4</v>
      </c>
      <c r="F397" s="559" t="s">
        <v>3476</v>
      </c>
      <c r="G397" s="559" t="s">
        <v>4141</v>
      </c>
      <c r="H397" s="577"/>
      <c r="I397" s="635"/>
      <c r="J397" s="559" t="s">
        <v>3045</v>
      </c>
      <c r="K397" s="560" t="s">
        <v>1725</v>
      </c>
      <c r="L397" s="561"/>
      <c r="M397" s="560"/>
      <c r="N397" s="560"/>
      <c r="O397" s="562"/>
      <c r="P397" s="559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</row>
    <row r="398" spans="1:37" hidden="1" x14ac:dyDescent="0.3">
      <c r="A398" s="449"/>
      <c r="B398" s="452" t="s">
        <v>4188</v>
      </c>
      <c r="C398" s="558" t="s">
        <v>4187</v>
      </c>
      <c r="D398" s="559"/>
      <c r="E398" s="559">
        <v>2</v>
      </c>
      <c r="F398" s="559" t="s">
        <v>3476</v>
      </c>
      <c r="G398" s="559" t="s">
        <v>4059</v>
      </c>
      <c r="H398" s="577"/>
      <c r="I398" s="635"/>
      <c r="J398" s="559" t="s">
        <v>3045</v>
      </c>
      <c r="K398" s="560" t="s">
        <v>1725</v>
      </c>
      <c r="L398" s="561"/>
      <c r="M398" s="560"/>
      <c r="N398" s="560"/>
      <c r="O398" s="562"/>
      <c r="P398" s="559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</row>
    <row r="399" spans="1:37" hidden="1" x14ac:dyDescent="0.3">
      <c r="A399" s="449"/>
      <c r="B399" s="452" t="s">
        <v>4188</v>
      </c>
      <c r="C399" s="558" t="s">
        <v>4187</v>
      </c>
      <c r="D399" s="559"/>
      <c r="E399" s="559">
        <v>2</v>
      </c>
      <c r="F399" s="559" t="s">
        <v>3476</v>
      </c>
      <c r="G399" s="559" t="s">
        <v>4141</v>
      </c>
      <c r="H399" s="577"/>
      <c r="I399" s="635"/>
      <c r="J399" s="559" t="s">
        <v>3045</v>
      </c>
      <c r="K399" s="560" t="s">
        <v>1725</v>
      </c>
      <c r="L399" s="561"/>
      <c r="M399" s="560"/>
      <c r="N399" s="560"/>
      <c r="O399" s="562"/>
      <c r="P399" s="559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</row>
    <row r="400" spans="1:37" hidden="1" x14ac:dyDescent="0.3">
      <c r="A400" s="449"/>
      <c r="B400" s="452" t="s">
        <v>3564</v>
      </c>
      <c r="C400" s="558" t="s">
        <v>3565</v>
      </c>
      <c r="D400" s="559"/>
      <c r="E400" s="559">
        <v>1</v>
      </c>
      <c r="F400" s="559" t="s">
        <v>3476</v>
      </c>
      <c r="G400" s="559" t="s">
        <v>3521</v>
      </c>
      <c r="H400" s="577"/>
      <c r="I400" s="635"/>
      <c r="J400" s="559"/>
      <c r="K400" s="560" t="s">
        <v>1725</v>
      </c>
      <c r="L400" s="561"/>
      <c r="M400" s="565"/>
      <c r="N400" s="565"/>
      <c r="O400" s="568"/>
      <c r="P400" s="559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</row>
    <row r="401" spans="1:37" hidden="1" x14ac:dyDescent="0.3">
      <c r="A401" s="449"/>
      <c r="B401" s="452" t="s">
        <v>3564</v>
      </c>
      <c r="C401" s="558" t="s">
        <v>3565</v>
      </c>
      <c r="D401" s="559"/>
      <c r="E401" s="559">
        <v>1</v>
      </c>
      <c r="F401" s="559" t="s">
        <v>3476</v>
      </c>
      <c r="G401" s="559" t="s">
        <v>4243</v>
      </c>
      <c r="H401" s="577"/>
      <c r="I401" s="635"/>
      <c r="J401" s="559"/>
      <c r="K401" s="560" t="s">
        <v>1725</v>
      </c>
      <c r="L401" s="561"/>
      <c r="M401" s="565"/>
      <c r="N401" s="565"/>
      <c r="O401" s="568"/>
      <c r="P401" s="559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</row>
    <row r="402" spans="1:37" hidden="1" x14ac:dyDescent="0.3">
      <c r="A402" s="449"/>
      <c r="B402" s="452" t="s">
        <v>2925</v>
      </c>
      <c r="C402" s="558" t="s">
        <v>4162</v>
      </c>
      <c r="D402" s="559"/>
      <c r="E402" s="559">
        <v>151</v>
      </c>
      <c r="F402" s="559" t="s">
        <v>3476</v>
      </c>
      <c r="G402" s="559" t="s">
        <v>3796</v>
      </c>
      <c r="H402" s="577">
        <v>45540</v>
      </c>
      <c r="I402" s="635"/>
      <c r="J402" s="559" t="s">
        <v>3045</v>
      </c>
      <c r="K402" s="560" t="s">
        <v>1725</v>
      </c>
      <c r="L402" s="561"/>
      <c r="M402" s="560"/>
      <c r="N402" s="560"/>
      <c r="O402" s="562"/>
      <c r="P402" s="559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</row>
    <row r="403" spans="1:37" hidden="1" x14ac:dyDescent="0.3">
      <c r="A403" s="449"/>
      <c r="B403" s="452" t="s">
        <v>2925</v>
      </c>
      <c r="C403" s="558" t="s">
        <v>4162</v>
      </c>
      <c r="D403" s="559"/>
      <c r="E403" s="559">
        <f>25+37+9</f>
        <v>71</v>
      </c>
      <c r="F403" s="559" t="s">
        <v>3476</v>
      </c>
      <c r="G403" s="559" t="s">
        <v>3796</v>
      </c>
      <c r="H403" s="577"/>
      <c r="I403" s="635"/>
      <c r="J403" s="559"/>
      <c r="K403" s="560" t="s">
        <v>1725</v>
      </c>
      <c r="L403" s="561"/>
      <c r="M403" s="560"/>
      <c r="N403" s="560"/>
      <c r="O403" s="562"/>
      <c r="P403" s="559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</row>
    <row r="404" spans="1:37" hidden="1" x14ac:dyDescent="0.3">
      <c r="A404" s="449"/>
      <c r="B404" s="452" t="s">
        <v>2925</v>
      </c>
      <c r="C404" s="558" t="s">
        <v>4162</v>
      </c>
      <c r="D404" s="559"/>
      <c r="E404" s="559">
        <v>110</v>
      </c>
      <c r="F404" s="559" t="s">
        <v>3476</v>
      </c>
      <c r="G404" s="559" t="s">
        <v>4203</v>
      </c>
      <c r="H404" s="577">
        <v>45539</v>
      </c>
      <c r="I404" s="635"/>
      <c r="J404" s="559" t="s">
        <v>3045</v>
      </c>
      <c r="K404" s="560" t="s">
        <v>1725</v>
      </c>
      <c r="L404" s="561"/>
      <c r="M404" s="560"/>
      <c r="N404" s="560"/>
      <c r="O404" s="562"/>
      <c r="P404" s="559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</row>
    <row r="405" spans="1:37" hidden="1" x14ac:dyDescent="0.3">
      <c r="A405" s="449"/>
      <c r="B405" s="452" t="s">
        <v>2925</v>
      </c>
      <c r="C405" s="558" t="s">
        <v>4162</v>
      </c>
      <c r="D405" s="559"/>
      <c r="E405" s="559">
        <v>4</v>
      </c>
      <c r="F405" s="559" t="s">
        <v>3476</v>
      </c>
      <c r="G405" s="559" t="s">
        <v>3775</v>
      </c>
      <c r="H405" s="577">
        <v>45541</v>
      </c>
      <c r="I405" s="635"/>
      <c r="J405" s="559" t="s">
        <v>3045</v>
      </c>
      <c r="K405" s="560" t="s">
        <v>1725</v>
      </c>
      <c r="L405" s="561"/>
      <c r="M405" s="560"/>
      <c r="N405" s="560"/>
      <c r="O405" s="562"/>
      <c r="P405" s="559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</row>
    <row r="406" spans="1:37" hidden="1" x14ac:dyDescent="0.3">
      <c r="A406" s="449"/>
      <c r="B406" s="452" t="s">
        <v>2925</v>
      </c>
      <c r="C406" s="558" t="s">
        <v>4162</v>
      </c>
      <c r="D406" s="559"/>
      <c r="E406" s="559">
        <v>37</v>
      </c>
      <c r="F406" s="559" t="s">
        <v>1577</v>
      </c>
      <c r="G406" s="559" t="s">
        <v>1577</v>
      </c>
      <c r="H406" s="577"/>
      <c r="I406" s="635"/>
      <c r="J406" s="559"/>
      <c r="K406" s="560" t="s">
        <v>1725</v>
      </c>
      <c r="L406" s="561"/>
      <c r="M406" s="560"/>
      <c r="N406" s="560" t="s">
        <v>3471</v>
      </c>
      <c r="O406" s="562"/>
      <c r="P406" s="559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</row>
    <row r="407" spans="1:37" hidden="1" x14ac:dyDescent="0.3">
      <c r="A407" s="449"/>
      <c r="B407" s="452" t="s">
        <v>2925</v>
      </c>
      <c r="C407" s="558" t="s">
        <v>4162</v>
      </c>
      <c r="D407" s="559"/>
      <c r="E407" s="559">
        <v>110</v>
      </c>
      <c r="F407" s="559" t="s">
        <v>3476</v>
      </c>
      <c r="G407" s="559" t="s">
        <v>2808</v>
      </c>
      <c r="H407" s="577"/>
      <c r="I407" s="635"/>
      <c r="J407" s="559"/>
      <c r="K407" s="560" t="s">
        <v>1725</v>
      </c>
      <c r="L407" s="561"/>
      <c r="M407" s="560"/>
      <c r="N407" s="560"/>
      <c r="O407" s="562"/>
      <c r="P407" s="559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</row>
    <row r="408" spans="1:37" hidden="1" x14ac:dyDescent="0.3">
      <c r="A408" s="449"/>
      <c r="B408" s="452" t="s">
        <v>2925</v>
      </c>
      <c r="C408" s="558" t="s">
        <v>4162</v>
      </c>
      <c r="D408" s="559"/>
      <c r="E408" s="559">
        <v>139</v>
      </c>
      <c r="F408" s="559" t="s">
        <v>3476</v>
      </c>
      <c r="G408" s="559" t="s">
        <v>3521</v>
      </c>
      <c r="H408" s="577"/>
      <c r="I408" s="635"/>
      <c r="J408" s="559"/>
      <c r="K408" s="560" t="s">
        <v>1725</v>
      </c>
      <c r="L408" s="561"/>
      <c r="M408" s="560"/>
      <c r="N408" s="560"/>
      <c r="O408" s="562"/>
      <c r="P408" s="559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</row>
    <row r="409" spans="1:37" hidden="1" x14ac:dyDescent="0.3">
      <c r="A409" s="449"/>
      <c r="B409" s="452" t="s">
        <v>2925</v>
      </c>
      <c r="C409" s="558" t="s">
        <v>4162</v>
      </c>
      <c r="D409" s="559"/>
      <c r="E409" s="559">
        <v>36</v>
      </c>
      <c r="F409" s="559" t="s">
        <v>3476</v>
      </c>
      <c r="G409" s="559" t="s">
        <v>4161</v>
      </c>
      <c r="H409" s="577"/>
      <c r="I409" s="635"/>
      <c r="J409" s="559"/>
      <c r="K409" s="560" t="s">
        <v>1725</v>
      </c>
      <c r="L409" s="561"/>
      <c r="M409" s="560"/>
      <c r="N409" s="560"/>
      <c r="O409" s="562"/>
      <c r="P409" s="559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</row>
    <row r="410" spans="1:37" hidden="1" x14ac:dyDescent="0.3">
      <c r="A410" s="449"/>
      <c r="B410" s="452" t="s">
        <v>2923</v>
      </c>
      <c r="C410" s="558" t="s">
        <v>3686</v>
      </c>
      <c r="D410" s="559"/>
      <c r="E410" s="559">
        <v>1</v>
      </c>
      <c r="F410" s="559" t="s">
        <v>3476</v>
      </c>
      <c r="G410" s="559" t="s">
        <v>4203</v>
      </c>
      <c r="H410" s="577">
        <v>45539</v>
      </c>
      <c r="I410" s="635"/>
      <c r="J410" s="559" t="s">
        <v>3045</v>
      </c>
      <c r="K410" s="560" t="s">
        <v>1725</v>
      </c>
      <c r="L410" s="561"/>
      <c r="M410" s="560"/>
      <c r="N410" s="560"/>
      <c r="O410" s="562"/>
      <c r="P410" s="559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</row>
    <row r="411" spans="1:37" hidden="1" x14ac:dyDescent="0.3">
      <c r="A411" s="449"/>
      <c r="B411" s="452" t="s">
        <v>2922</v>
      </c>
      <c r="C411" s="558" t="s">
        <v>3681</v>
      </c>
      <c r="D411" s="559"/>
      <c r="E411" s="559">
        <v>1</v>
      </c>
      <c r="F411" s="559" t="s">
        <v>3476</v>
      </c>
      <c r="G411" s="559" t="s">
        <v>4203</v>
      </c>
      <c r="H411" s="577">
        <v>45539</v>
      </c>
      <c r="I411" s="635"/>
      <c r="J411" s="559" t="s">
        <v>3096</v>
      </c>
      <c r="K411" s="560" t="s">
        <v>1725</v>
      </c>
      <c r="L411" s="561"/>
      <c r="M411" s="560"/>
      <c r="N411" s="560"/>
      <c r="O411" s="562"/>
      <c r="P411" s="559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</row>
    <row r="412" spans="1:37" hidden="1" x14ac:dyDescent="0.3">
      <c r="A412" s="449"/>
      <c r="B412" s="452" t="s">
        <v>2924</v>
      </c>
      <c r="C412" s="558" t="s">
        <v>2103</v>
      </c>
      <c r="D412" s="559"/>
      <c r="E412" s="559">
        <v>1</v>
      </c>
      <c r="F412" s="559" t="s">
        <v>3476</v>
      </c>
      <c r="G412" s="559" t="s">
        <v>4203</v>
      </c>
      <c r="H412" s="577"/>
      <c r="I412" s="635"/>
      <c r="J412" s="559"/>
      <c r="K412" s="560" t="s">
        <v>1725</v>
      </c>
      <c r="L412" s="561"/>
      <c r="M412" s="560"/>
      <c r="N412" s="560" t="s">
        <v>3096</v>
      </c>
      <c r="O412" s="562"/>
      <c r="P412" s="559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</row>
    <row r="413" spans="1:37" hidden="1" x14ac:dyDescent="0.3">
      <c r="A413" s="449"/>
      <c r="B413" s="452" t="s">
        <v>2921</v>
      </c>
      <c r="C413" s="558" t="s">
        <v>2103</v>
      </c>
      <c r="D413" s="559"/>
      <c r="E413" s="559">
        <v>1</v>
      </c>
      <c r="F413" s="559" t="s">
        <v>3476</v>
      </c>
      <c r="G413" s="559" t="s">
        <v>3477</v>
      </c>
      <c r="H413" s="577"/>
      <c r="I413" s="635"/>
      <c r="J413" s="559"/>
      <c r="K413" s="560" t="s">
        <v>1725</v>
      </c>
      <c r="L413" s="561"/>
      <c r="M413" s="560"/>
      <c r="N413" s="560"/>
      <c r="O413" s="562"/>
      <c r="P413" s="559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</row>
    <row r="414" spans="1:37" hidden="1" x14ac:dyDescent="0.3">
      <c r="A414" s="449"/>
      <c r="B414" s="452" t="s">
        <v>3706</v>
      </c>
      <c r="C414" s="558" t="s">
        <v>3707</v>
      </c>
      <c r="D414" s="559"/>
      <c r="E414" s="559">
        <v>19</v>
      </c>
      <c r="F414" s="559" t="s">
        <v>3476</v>
      </c>
      <c r="G414" s="559" t="s">
        <v>4203</v>
      </c>
      <c r="H414" s="577">
        <v>45540</v>
      </c>
      <c r="I414" s="635"/>
      <c r="J414" s="559" t="s">
        <v>3045</v>
      </c>
      <c r="K414" s="560" t="s">
        <v>1725</v>
      </c>
      <c r="L414" s="561"/>
      <c r="M414" s="560"/>
      <c r="N414" s="560"/>
      <c r="O414" s="562"/>
      <c r="P414" s="559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</row>
    <row r="415" spans="1:37" hidden="1" x14ac:dyDescent="0.3">
      <c r="A415" s="449"/>
      <c r="B415" s="452" t="s">
        <v>3706</v>
      </c>
      <c r="C415" s="558" t="s">
        <v>3707</v>
      </c>
      <c r="D415" s="559"/>
      <c r="E415" s="559">
        <v>6</v>
      </c>
      <c r="F415" s="559" t="s">
        <v>3476</v>
      </c>
      <c r="G415" s="559" t="s">
        <v>3775</v>
      </c>
      <c r="H415" s="577">
        <v>45541</v>
      </c>
      <c r="I415" s="635"/>
      <c r="J415" s="559" t="s">
        <v>3045</v>
      </c>
      <c r="K415" s="560" t="s">
        <v>1725</v>
      </c>
      <c r="L415" s="561"/>
      <c r="M415" s="560"/>
      <c r="N415" s="560"/>
      <c r="O415" s="562"/>
      <c r="P415" s="559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</row>
    <row r="416" spans="1:37" hidden="1" x14ac:dyDescent="0.3">
      <c r="A416" s="449"/>
      <c r="B416" s="452" t="s">
        <v>3737</v>
      </c>
      <c r="C416" s="558" t="s">
        <v>3738</v>
      </c>
      <c r="D416" s="559"/>
      <c r="E416" s="559">
        <v>3</v>
      </c>
      <c r="F416" s="559" t="s">
        <v>3476</v>
      </c>
      <c r="G416" s="559" t="s">
        <v>4203</v>
      </c>
      <c r="H416" s="577"/>
      <c r="I416" s="635"/>
      <c r="J416" s="559"/>
      <c r="K416" s="560" t="s">
        <v>1725</v>
      </c>
      <c r="L416" s="561"/>
      <c r="M416" s="560"/>
      <c r="N416" s="560"/>
      <c r="O416" s="562"/>
      <c r="P416" s="559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</row>
    <row r="417" spans="1:37" hidden="1" x14ac:dyDescent="0.3">
      <c r="A417" s="449"/>
      <c r="B417" s="452" t="s">
        <v>3737</v>
      </c>
      <c r="C417" s="558" t="s">
        <v>3738</v>
      </c>
      <c r="D417" s="559"/>
      <c r="E417" s="559">
        <v>2</v>
      </c>
      <c r="F417" s="559" t="s">
        <v>3476</v>
      </c>
      <c r="G417" s="559" t="s">
        <v>4059</v>
      </c>
      <c r="H417" s="577"/>
      <c r="I417" s="635"/>
      <c r="J417" s="559"/>
      <c r="K417" s="560" t="s">
        <v>1725</v>
      </c>
      <c r="L417" s="561"/>
      <c r="M417" s="560"/>
      <c r="N417" s="560"/>
      <c r="O417" s="562"/>
      <c r="P417" s="559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</row>
    <row r="418" spans="1:37" hidden="1" x14ac:dyDescent="0.3">
      <c r="A418" s="449"/>
      <c r="B418" s="452" t="s">
        <v>3737</v>
      </c>
      <c r="C418" s="558" t="s">
        <v>3738</v>
      </c>
      <c r="D418" s="559"/>
      <c r="E418" s="559">
        <v>1</v>
      </c>
      <c r="F418" s="559" t="s">
        <v>3476</v>
      </c>
      <c r="G418" s="559" t="s">
        <v>3521</v>
      </c>
      <c r="H418" s="577"/>
      <c r="I418" s="635"/>
      <c r="J418" s="559"/>
      <c r="K418" s="560" t="s">
        <v>1725</v>
      </c>
      <c r="L418" s="561"/>
      <c r="M418" s="560"/>
      <c r="N418" s="560"/>
      <c r="O418" s="562"/>
      <c r="P418" s="559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</row>
    <row r="419" spans="1:37" hidden="1" x14ac:dyDescent="0.3">
      <c r="A419" s="449"/>
      <c r="B419" s="452" t="s">
        <v>3737</v>
      </c>
      <c r="C419" s="558" t="s">
        <v>3738</v>
      </c>
      <c r="D419" s="559"/>
      <c r="E419" s="559">
        <v>4</v>
      </c>
      <c r="F419" s="559" t="s">
        <v>3476</v>
      </c>
      <c r="G419" s="559" t="s">
        <v>4243</v>
      </c>
      <c r="H419" s="577"/>
      <c r="I419" s="635"/>
      <c r="J419" s="559"/>
      <c r="K419" s="560" t="s">
        <v>1725</v>
      </c>
      <c r="L419" s="561"/>
      <c r="M419" s="560"/>
      <c r="N419" s="560"/>
      <c r="O419" s="562"/>
      <c r="P419" s="559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</row>
    <row r="420" spans="1:37" ht="15" hidden="1" customHeight="1" x14ac:dyDescent="0.3">
      <c r="A420" s="449"/>
      <c r="B420" s="452" t="s">
        <v>3595</v>
      </c>
      <c r="C420" s="558" t="s">
        <v>3596</v>
      </c>
      <c r="D420" s="559"/>
      <c r="E420" s="559">
        <v>1</v>
      </c>
      <c r="F420" s="559" t="s">
        <v>3476</v>
      </c>
      <c r="G420" s="559" t="s">
        <v>3521</v>
      </c>
      <c r="H420" s="577"/>
      <c r="I420" s="635"/>
      <c r="J420" s="559"/>
      <c r="K420" s="560" t="s">
        <v>1725</v>
      </c>
      <c r="L420" s="561"/>
      <c r="M420" s="560"/>
      <c r="N420" s="560"/>
      <c r="O420" s="562"/>
      <c r="P420" s="559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</row>
    <row r="421" spans="1:37" ht="15" hidden="1" customHeight="1" x14ac:dyDescent="0.3">
      <c r="A421" s="449"/>
      <c r="B421" s="452" t="s">
        <v>3652</v>
      </c>
      <c r="C421" s="558" t="s">
        <v>3651</v>
      </c>
      <c r="D421" s="559"/>
      <c r="E421" s="559">
        <v>1</v>
      </c>
      <c r="F421" s="559" t="s">
        <v>1577</v>
      </c>
      <c r="G421" s="559" t="s">
        <v>1577</v>
      </c>
      <c r="H421" s="577"/>
      <c r="I421" s="635"/>
      <c r="J421" s="559"/>
      <c r="K421" s="560" t="s">
        <v>1725</v>
      </c>
      <c r="L421" s="561"/>
      <c r="M421" s="560"/>
      <c r="N421" s="560"/>
      <c r="O421" s="562"/>
      <c r="P421" s="559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</row>
    <row r="422" spans="1:37" ht="15" hidden="1" customHeight="1" x14ac:dyDescent="0.3">
      <c r="A422" s="449"/>
      <c r="B422" s="452" t="s">
        <v>3652</v>
      </c>
      <c r="C422" s="558" t="s">
        <v>3651</v>
      </c>
      <c r="D422" s="559"/>
      <c r="E422" s="559">
        <v>1</v>
      </c>
      <c r="F422" s="559" t="s">
        <v>3476</v>
      </c>
      <c r="G422" s="559" t="s">
        <v>2808</v>
      </c>
      <c r="H422" s="577"/>
      <c r="I422" s="635"/>
      <c r="J422" s="559"/>
      <c r="K422" s="560" t="s">
        <v>1725</v>
      </c>
      <c r="L422" s="561"/>
      <c r="M422" s="560"/>
      <c r="N422" s="560"/>
      <c r="O422" s="562"/>
      <c r="P422" s="559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</row>
    <row r="423" spans="1:37" ht="15" hidden="1" customHeight="1" x14ac:dyDescent="0.3">
      <c r="A423" s="449"/>
      <c r="B423" s="452" t="s">
        <v>3652</v>
      </c>
      <c r="C423" s="558" t="s">
        <v>3651</v>
      </c>
      <c r="D423" s="559"/>
      <c r="E423" s="559">
        <v>1</v>
      </c>
      <c r="F423" s="559" t="s">
        <v>3476</v>
      </c>
      <c r="G423" s="559" t="s">
        <v>4059</v>
      </c>
      <c r="H423" s="577">
        <v>45568</v>
      </c>
      <c r="I423" s="635">
        <v>45568</v>
      </c>
      <c r="J423" s="559"/>
      <c r="K423" s="560" t="s">
        <v>1725</v>
      </c>
      <c r="L423" s="561"/>
      <c r="M423" s="560"/>
      <c r="N423" s="560"/>
      <c r="O423" s="562"/>
      <c r="P423" s="559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</row>
    <row r="424" spans="1:37" ht="15" hidden="1" customHeight="1" x14ac:dyDescent="0.3">
      <c r="A424" s="449"/>
      <c r="B424" s="452" t="s">
        <v>2909</v>
      </c>
      <c r="C424" s="558" t="s">
        <v>2021</v>
      </c>
      <c r="D424" s="559"/>
      <c r="E424" s="559">
        <v>592</v>
      </c>
      <c r="F424" s="559" t="s">
        <v>3476</v>
      </c>
      <c r="G424" s="559" t="s">
        <v>4203</v>
      </c>
      <c r="H424" s="577"/>
      <c r="I424" s="635"/>
      <c r="J424" s="559"/>
      <c r="K424" s="560" t="s">
        <v>1725</v>
      </c>
      <c r="L424" s="561"/>
      <c r="M424" s="560"/>
      <c r="N424" s="560"/>
      <c r="O424" s="562"/>
      <c r="P424" s="559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</row>
    <row r="425" spans="1:37" hidden="1" x14ac:dyDescent="0.3">
      <c r="A425" s="449"/>
      <c r="B425" s="452" t="s">
        <v>2910</v>
      </c>
      <c r="C425" s="558" t="s">
        <v>3770</v>
      </c>
      <c r="D425" s="559"/>
      <c r="E425" s="559">
        <v>1</v>
      </c>
      <c r="F425" s="559" t="s">
        <v>3476</v>
      </c>
      <c r="G425" s="559" t="s">
        <v>3796</v>
      </c>
      <c r="H425" s="577">
        <v>45540</v>
      </c>
      <c r="I425" s="635"/>
      <c r="J425" s="559" t="s">
        <v>3045</v>
      </c>
      <c r="K425" s="560" t="s">
        <v>1725</v>
      </c>
      <c r="L425" s="561"/>
      <c r="M425" s="560"/>
      <c r="N425" s="560"/>
      <c r="O425" s="562"/>
      <c r="P425" s="559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</row>
    <row r="426" spans="1:37" hidden="1" x14ac:dyDescent="0.3">
      <c r="A426" s="449"/>
      <c r="B426" s="452" t="s">
        <v>2910</v>
      </c>
      <c r="C426" s="558" t="s">
        <v>3770</v>
      </c>
      <c r="D426" s="559"/>
      <c r="E426" s="559">
        <v>1</v>
      </c>
      <c r="F426" s="559" t="s">
        <v>3476</v>
      </c>
      <c r="G426" s="559" t="s">
        <v>4059</v>
      </c>
      <c r="H426" s="577">
        <v>45568</v>
      </c>
      <c r="I426" s="635">
        <v>45568</v>
      </c>
      <c r="J426" s="559" t="s">
        <v>3045</v>
      </c>
      <c r="K426" s="560" t="s">
        <v>1725</v>
      </c>
      <c r="L426" s="561"/>
      <c r="M426" s="560"/>
      <c r="N426" s="560"/>
      <c r="O426" s="562"/>
      <c r="P426" s="559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</row>
    <row r="427" spans="1:37" hidden="1" x14ac:dyDescent="0.3">
      <c r="A427" s="449"/>
      <c r="B427" s="452" t="s">
        <v>2910</v>
      </c>
      <c r="C427" s="558" t="s">
        <v>3770</v>
      </c>
      <c r="D427" s="559"/>
      <c r="E427" s="559">
        <v>1</v>
      </c>
      <c r="F427" s="559" t="s">
        <v>1577</v>
      </c>
      <c r="G427" s="559" t="s">
        <v>1577</v>
      </c>
      <c r="H427" s="577"/>
      <c r="I427" s="635"/>
      <c r="J427" s="559"/>
      <c r="K427" s="560" t="s">
        <v>1725</v>
      </c>
      <c r="L427" s="561"/>
      <c r="M427" s="560"/>
      <c r="N427" s="560"/>
      <c r="O427" s="562"/>
      <c r="P427" s="559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</row>
    <row r="428" spans="1:37" hidden="1" x14ac:dyDescent="0.3">
      <c r="A428" s="449"/>
      <c r="B428" s="452" t="s">
        <v>3854</v>
      </c>
      <c r="C428" s="558" t="s">
        <v>3855</v>
      </c>
      <c r="D428" s="559"/>
      <c r="E428" s="559">
        <v>1</v>
      </c>
      <c r="F428" s="559" t="s">
        <v>1577</v>
      </c>
      <c r="G428" s="559" t="s">
        <v>1577</v>
      </c>
      <c r="H428" s="577"/>
      <c r="I428" s="635"/>
      <c r="J428" s="559"/>
      <c r="K428" s="560" t="s">
        <v>1725</v>
      </c>
      <c r="L428" s="583"/>
      <c r="M428" s="583"/>
      <c r="N428" s="583"/>
      <c r="O428" s="583"/>
      <c r="P428" s="572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</row>
    <row r="429" spans="1:37" hidden="1" x14ac:dyDescent="0.3">
      <c r="A429" s="449"/>
      <c r="B429" s="452" t="s">
        <v>3856</v>
      </c>
      <c r="C429" s="558" t="s">
        <v>3855</v>
      </c>
      <c r="D429" s="559"/>
      <c r="E429" s="559">
        <v>1</v>
      </c>
      <c r="F429" s="559" t="s">
        <v>3042</v>
      </c>
      <c r="G429" s="559" t="s">
        <v>3816</v>
      </c>
      <c r="H429" s="577"/>
      <c r="I429" s="635"/>
      <c r="J429" s="559"/>
      <c r="K429" s="560" t="s">
        <v>1725</v>
      </c>
      <c r="L429" s="583"/>
      <c r="M429" s="583"/>
      <c r="N429" s="583"/>
      <c r="O429" s="583"/>
      <c r="P429" s="572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</row>
    <row r="430" spans="1:37" hidden="1" x14ac:dyDescent="0.3">
      <c r="A430" s="449"/>
      <c r="B430" s="452" t="s">
        <v>4038</v>
      </c>
      <c r="C430" s="558" t="s">
        <v>3855</v>
      </c>
      <c r="D430" s="559"/>
      <c r="E430" s="559">
        <v>1</v>
      </c>
      <c r="F430" s="559" t="s">
        <v>3042</v>
      </c>
      <c r="G430" s="559" t="s">
        <v>3816</v>
      </c>
      <c r="H430" s="577"/>
      <c r="I430" s="635"/>
      <c r="J430" s="559"/>
      <c r="K430" s="560" t="s">
        <v>1725</v>
      </c>
      <c r="L430" s="583"/>
      <c r="M430" s="583"/>
      <c r="N430" s="583"/>
      <c r="O430" s="583"/>
      <c r="P430" s="572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</row>
    <row r="431" spans="1:37" hidden="1" x14ac:dyDescent="0.3">
      <c r="A431" s="449"/>
      <c r="B431" s="452" t="s">
        <v>4276</v>
      </c>
      <c r="C431" s="558" t="s">
        <v>3855</v>
      </c>
      <c r="D431" s="559"/>
      <c r="E431" s="559">
        <v>1</v>
      </c>
      <c r="F431" s="559" t="s">
        <v>3042</v>
      </c>
      <c r="G431" s="559" t="s">
        <v>3816</v>
      </c>
      <c r="H431" s="577"/>
      <c r="I431" s="635"/>
      <c r="J431" s="559"/>
      <c r="K431" s="560" t="s">
        <v>1725</v>
      </c>
      <c r="L431" s="583"/>
      <c r="M431" s="583"/>
      <c r="N431" s="583"/>
      <c r="O431" s="583"/>
      <c r="P431" s="572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</row>
    <row r="432" spans="1:37" hidden="1" x14ac:dyDescent="0.3">
      <c r="A432" s="449"/>
      <c r="B432" s="452" t="s">
        <v>2930</v>
      </c>
      <c r="C432" s="558" t="s">
        <v>2783</v>
      </c>
      <c r="D432" s="559"/>
      <c r="E432" s="559">
        <v>51</v>
      </c>
      <c r="F432" s="559" t="s">
        <v>1577</v>
      </c>
      <c r="G432" s="559" t="s">
        <v>1577</v>
      </c>
      <c r="H432" s="577"/>
      <c r="I432" s="635">
        <v>45686</v>
      </c>
      <c r="J432" s="559"/>
      <c r="K432" s="560" t="s">
        <v>1725</v>
      </c>
      <c r="L432" s="561"/>
      <c r="M432" s="560"/>
      <c r="N432" s="560"/>
      <c r="O432" s="562"/>
      <c r="P432" s="559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</row>
    <row r="433" spans="1:37" hidden="1" x14ac:dyDescent="0.3">
      <c r="A433" s="449"/>
      <c r="B433" s="452" t="s">
        <v>4356</v>
      </c>
      <c r="C433" s="558" t="s">
        <v>4357</v>
      </c>
      <c r="D433" s="559"/>
      <c r="E433" s="559">
        <v>1</v>
      </c>
      <c r="F433" s="559" t="s">
        <v>1577</v>
      </c>
      <c r="G433" s="559" t="s">
        <v>1577</v>
      </c>
      <c r="H433" s="577">
        <v>45724</v>
      </c>
      <c r="I433" s="635"/>
      <c r="J433" s="559" t="s">
        <v>3045</v>
      </c>
      <c r="K433" s="560" t="s">
        <v>1725</v>
      </c>
      <c r="L433" s="561"/>
      <c r="M433" s="560"/>
      <c r="N433" s="560"/>
      <c r="O433" s="562"/>
      <c r="P433" s="559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</row>
    <row r="434" spans="1:37" hidden="1" x14ac:dyDescent="0.3">
      <c r="A434" s="449"/>
      <c r="B434" s="452" t="s">
        <v>4358</v>
      </c>
      <c r="C434" s="558" t="s">
        <v>4359</v>
      </c>
      <c r="D434" s="559"/>
      <c r="E434" s="559">
        <v>8</v>
      </c>
      <c r="F434" s="559" t="s">
        <v>1577</v>
      </c>
      <c r="G434" s="559" t="s">
        <v>1577</v>
      </c>
      <c r="H434" s="577">
        <v>45724</v>
      </c>
      <c r="I434" s="635"/>
      <c r="J434" s="559" t="s">
        <v>3045</v>
      </c>
      <c r="K434" s="560" t="s">
        <v>1725</v>
      </c>
      <c r="L434" s="561"/>
      <c r="M434" s="560"/>
      <c r="N434" s="560"/>
      <c r="O434" s="562"/>
      <c r="P434" s="559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</row>
    <row r="435" spans="1:37" hidden="1" x14ac:dyDescent="0.3">
      <c r="A435" s="449"/>
      <c r="B435" s="452" t="s">
        <v>4360</v>
      </c>
      <c r="C435" s="558" t="s">
        <v>4361</v>
      </c>
      <c r="D435" s="559"/>
      <c r="E435" s="559">
        <v>1</v>
      </c>
      <c r="F435" s="559" t="s">
        <v>1577</v>
      </c>
      <c r="G435" s="559" t="s">
        <v>1577</v>
      </c>
      <c r="H435" s="577">
        <v>45724</v>
      </c>
      <c r="I435" s="635"/>
      <c r="J435" s="559" t="s">
        <v>3045</v>
      </c>
      <c r="K435" s="560" t="s">
        <v>1725</v>
      </c>
      <c r="L435" s="561"/>
      <c r="M435" s="560"/>
      <c r="N435" s="560"/>
      <c r="O435" s="562"/>
      <c r="P435" s="559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</row>
    <row r="436" spans="1:37" hidden="1" x14ac:dyDescent="0.3">
      <c r="A436" s="449"/>
      <c r="B436" s="452" t="s">
        <v>4377</v>
      </c>
      <c r="C436" s="558" t="s">
        <v>4362</v>
      </c>
      <c r="D436" s="559"/>
      <c r="E436" s="559">
        <v>1</v>
      </c>
      <c r="F436" s="559" t="s">
        <v>1577</v>
      </c>
      <c r="G436" s="559" t="s">
        <v>1577</v>
      </c>
      <c r="H436" s="577">
        <v>45724</v>
      </c>
      <c r="I436" s="635"/>
      <c r="J436" s="559" t="s">
        <v>3045</v>
      </c>
      <c r="K436" s="560" t="s">
        <v>1725</v>
      </c>
      <c r="L436" s="561"/>
      <c r="M436" s="560"/>
      <c r="N436" s="560"/>
      <c r="O436" s="562"/>
      <c r="P436" s="559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</row>
    <row r="437" spans="1:37" hidden="1" x14ac:dyDescent="0.3">
      <c r="A437" s="449"/>
      <c r="B437" s="452" t="s">
        <v>4378</v>
      </c>
      <c r="C437" s="558" t="s">
        <v>4379</v>
      </c>
      <c r="D437" s="559"/>
      <c r="E437" s="559">
        <v>1</v>
      </c>
      <c r="F437" s="559" t="s">
        <v>1577</v>
      </c>
      <c r="G437" s="559" t="s">
        <v>1577</v>
      </c>
      <c r="H437" s="577">
        <v>45761</v>
      </c>
      <c r="I437" s="635"/>
      <c r="J437" s="559" t="s">
        <v>3045</v>
      </c>
      <c r="K437" s="560" t="s">
        <v>1725</v>
      </c>
      <c r="L437" s="561"/>
      <c r="M437" s="560"/>
      <c r="N437" s="560"/>
      <c r="O437" s="562"/>
      <c r="P437" s="559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</row>
    <row r="438" spans="1:37" hidden="1" x14ac:dyDescent="0.3">
      <c r="A438" s="449"/>
      <c r="B438" s="452" t="s">
        <v>4364</v>
      </c>
      <c r="C438" s="558" t="s">
        <v>4363</v>
      </c>
      <c r="D438" s="559"/>
      <c r="E438" s="559">
        <v>21</v>
      </c>
      <c r="F438" s="559" t="s">
        <v>1577</v>
      </c>
      <c r="G438" s="559" t="s">
        <v>1577</v>
      </c>
      <c r="H438" s="577">
        <v>45724</v>
      </c>
      <c r="I438" s="635"/>
      <c r="J438" s="559" t="s">
        <v>3045</v>
      </c>
      <c r="K438" s="560" t="s">
        <v>1725</v>
      </c>
      <c r="L438" s="561"/>
      <c r="M438" s="560"/>
      <c r="N438" s="560"/>
      <c r="O438" s="562"/>
      <c r="P438" s="559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</row>
    <row r="439" spans="1:37" hidden="1" x14ac:dyDescent="0.3">
      <c r="A439" s="449"/>
      <c r="B439" s="452" t="s">
        <v>4365</v>
      </c>
      <c r="C439" s="558" t="s">
        <v>4366</v>
      </c>
      <c r="D439" s="559"/>
      <c r="E439" s="559">
        <v>21</v>
      </c>
      <c r="F439" s="559" t="s">
        <v>1577</v>
      </c>
      <c r="G439" s="559" t="s">
        <v>1577</v>
      </c>
      <c r="H439" s="577">
        <v>45724</v>
      </c>
      <c r="I439" s="635"/>
      <c r="J439" s="559" t="s">
        <v>3045</v>
      </c>
      <c r="K439" s="560" t="s">
        <v>1725</v>
      </c>
      <c r="L439" s="561"/>
      <c r="M439" s="560"/>
      <c r="N439" s="560"/>
      <c r="O439" s="562"/>
      <c r="P439" s="559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</row>
    <row r="440" spans="1:37" hidden="1" x14ac:dyDescent="0.3">
      <c r="A440" s="449"/>
      <c r="B440" s="452" t="s">
        <v>4367</v>
      </c>
      <c r="C440" s="558" t="s">
        <v>4368</v>
      </c>
      <c r="D440" s="559"/>
      <c r="E440" s="559">
        <v>4</v>
      </c>
      <c r="F440" s="559" t="s">
        <v>1577</v>
      </c>
      <c r="G440" s="559" t="s">
        <v>1577</v>
      </c>
      <c r="H440" s="577">
        <v>45724</v>
      </c>
      <c r="I440" s="635"/>
      <c r="J440" s="559" t="s">
        <v>3045</v>
      </c>
      <c r="K440" s="560" t="s">
        <v>1725</v>
      </c>
      <c r="L440" s="561"/>
      <c r="M440" s="560"/>
      <c r="N440" s="560"/>
      <c r="O440" s="562"/>
      <c r="P440" s="559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</row>
    <row r="441" spans="1:37" hidden="1" x14ac:dyDescent="0.3">
      <c r="A441" s="449"/>
      <c r="B441" s="452" t="s">
        <v>4369</v>
      </c>
      <c r="C441" s="558" t="s">
        <v>4372</v>
      </c>
      <c r="D441" s="559"/>
      <c r="E441" s="559">
        <v>2</v>
      </c>
      <c r="F441" s="559" t="s">
        <v>1577</v>
      </c>
      <c r="G441" s="559" t="s">
        <v>1577</v>
      </c>
      <c r="H441" s="577">
        <v>45724</v>
      </c>
      <c r="I441" s="635"/>
      <c r="J441" s="559" t="s">
        <v>3045</v>
      </c>
      <c r="K441" s="560" t="s">
        <v>1725</v>
      </c>
      <c r="L441" s="561"/>
      <c r="M441" s="560"/>
      <c r="N441" s="560"/>
      <c r="O441" s="562"/>
      <c r="P441" s="559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</row>
    <row r="442" spans="1:37" hidden="1" x14ac:dyDescent="0.3">
      <c r="A442" s="449"/>
      <c r="B442" s="452" t="s">
        <v>4370</v>
      </c>
      <c r="C442" s="558" t="s">
        <v>4371</v>
      </c>
      <c r="D442" s="559"/>
      <c r="E442" s="559">
        <v>2</v>
      </c>
      <c r="F442" s="559" t="s">
        <v>1577</v>
      </c>
      <c r="G442" s="559" t="s">
        <v>1577</v>
      </c>
      <c r="H442" s="577">
        <v>45724</v>
      </c>
      <c r="I442" s="635"/>
      <c r="J442" s="559" t="s">
        <v>3045</v>
      </c>
      <c r="K442" s="560" t="s">
        <v>1725</v>
      </c>
      <c r="L442" s="561"/>
      <c r="M442" s="560"/>
      <c r="N442" s="560"/>
      <c r="O442" s="562"/>
      <c r="P442" s="559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</row>
    <row r="443" spans="1:37" hidden="1" x14ac:dyDescent="0.3">
      <c r="A443" s="449"/>
      <c r="B443" s="452" t="s">
        <v>4373</v>
      </c>
      <c r="C443" s="558" t="s">
        <v>4374</v>
      </c>
      <c r="D443" s="559"/>
      <c r="E443" s="559">
        <v>6</v>
      </c>
      <c r="F443" s="559" t="s">
        <v>1577</v>
      </c>
      <c r="G443" s="559" t="s">
        <v>1577</v>
      </c>
      <c r="H443" s="577">
        <v>45724</v>
      </c>
      <c r="I443" s="635"/>
      <c r="J443" s="559" t="s">
        <v>3045</v>
      </c>
      <c r="K443" s="560" t="s">
        <v>1725</v>
      </c>
      <c r="L443" s="561"/>
      <c r="M443" s="560"/>
      <c r="N443" s="560"/>
      <c r="O443" s="562"/>
      <c r="P443" s="559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</row>
    <row r="444" spans="1:37" hidden="1" x14ac:dyDescent="0.3">
      <c r="A444" s="449"/>
      <c r="B444" s="452" t="s">
        <v>4375</v>
      </c>
      <c r="C444" s="558" t="s">
        <v>4376</v>
      </c>
      <c r="D444" s="559"/>
      <c r="E444" s="559">
        <v>8</v>
      </c>
      <c r="F444" s="559" t="s">
        <v>1577</v>
      </c>
      <c r="G444" s="559" t="s">
        <v>1577</v>
      </c>
      <c r="H444" s="577">
        <v>45724</v>
      </c>
      <c r="I444" s="635"/>
      <c r="J444" s="559" t="s">
        <v>3045</v>
      </c>
      <c r="K444" s="560" t="s">
        <v>1725</v>
      </c>
      <c r="L444" s="561"/>
      <c r="M444" s="560"/>
      <c r="N444" s="560"/>
      <c r="O444" s="562"/>
      <c r="P444" s="559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</row>
    <row r="445" spans="1:37" hidden="1" x14ac:dyDescent="0.3">
      <c r="A445" s="449"/>
      <c r="B445" s="452" t="s">
        <v>4423</v>
      </c>
      <c r="C445" s="558" t="s">
        <v>4424</v>
      </c>
      <c r="D445" s="559"/>
      <c r="E445" s="559">
        <v>1</v>
      </c>
      <c r="F445" s="559" t="s">
        <v>3476</v>
      </c>
      <c r="G445" s="559" t="s">
        <v>3521</v>
      </c>
      <c r="H445" s="577">
        <v>45827</v>
      </c>
      <c r="I445" s="635">
        <v>45827</v>
      </c>
      <c r="J445" s="559" t="s">
        <v>3045</v>
      </c>
      <c r="K445" s="560" t="s">
        <v>1725</v>
      </c>
      <c r="L445" s="561"/>
      <c r="M445" s="560"/>
      <c r="N445" s="560"/>
      <c r="O445" s="562"/>
      <c r="P445" s="559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</row>
    <row r="446" spans="1:37" x14ac:dyDescent="0.3">
      <c r="A446" s="124"/>
      <c r="B446" s="124"/>
      <c r="C446" s="124"/>
      <c r="D446" s="124"/>
      <c r="E446" s="124"/>
      <c r="F446" s="124"/>
      <c r="G446" s="124"/>
      <c r="H446" s="613"/>
      <c r="I446" s="143"/>
      <c r="J446" s="124"/>
      <c r="K446" s="124"/>
      <c r="L446" s="124"/>
      <c r="M446" s="640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</row>
    <row r="447" spans="1:37" x14ac:dyDescent="0.3">
      <c r="A447" s="124"/>
      <c r="B447" s="124"/>
      <c r="C447" s="124"/>
      <c r="D447" s="124"/>
      <c r="E447" s="124"/>
      <c r="F447" s="124"/>
      <c r="G447" s="124"/>
      <c r="H447" s="613"/>
      <c r="I447" s="143"/>
      <c r="J447" s="124"/>
      <c r="K447" s="124"/>
      <c r="L447" s="124"/>
      <c r="M447" s="640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</row>
    <row r="448" spans="1:37" x14ac:dyDescent="0.3">
      <c r="A448" s="124"/>
      <c r="B448" s="124"/>
      <c r="C448" s="124"/>
      <c r="D448" s="124"/>
      <c r="E448" s="124"/>
      <c r="F448" s="124"/>
      <c r="G448" s="124"/>
      <c r="H448" s="613"/>
      <c r="I448" s="143"/>
      <c r="J448" s="124"/>
      <c r="K448" s="124"/>
      <c r="L448" s="124"/>
      <c r="M448" s="640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</row>
    <row r="449" spans="1:37" x14ac:dyDescent="0.3">
      <c r="A449" s="124"/>
      <c r="B449" s="124"/>
      <c r="C449" s="124"/>
      <c r="D449" s="124"/>
      <c r="E449" s="124"/>
      <c r="F449" s="124"/>
      <c r="G449" s="124"/>
      <c r="H449" s="613"/>
      <c r="I449" s="143"/>
      <c r="J449" s="124"/>
      <c r="K449" s="124"/>
      <c r="L449" s="124"/>
      <c r="M449" s="640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</row>
    <row r="450" spans="1:37" x14ac:dyDescent="0.3">
      <c r="A450" s="124"/>
      <c r="B450" s="124"/>
      <c r="C450" s="124"/>
      <c r="D450" s="124"/>
      <c r="E450" s="124"/>
      <c r="F450" s="124"/>
      <c r="G450" s="124"/>
      <c r="H450" s="613"/>
      <c r="I450" s="143"/>
      <c r="J450" s="124"/>
      <c r="K450" s="124"/>
      <c r="L450" s="124"/>
      <c r="M450" s="640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</row>
    <row r="451" spans="1:37" x14ac:dyDescent="0.3">
      <c r="A451" s="124"/>
      <c r="B451" s="124"/>
      <c r="C451" s="124"/>
      <c r="D451" s="124"/>
      <c r="E451" s="124"/>
      <c r="F451" s="124"/>
      <c r="G451" s="124"/>
      <c r="H451" s="613"/>
      <c r="I451" s="143"/>
      <c r="J451" s="124"/>
      <c r="K451" s="124"/>
      <c r="L451" s="124"/>
      <c r="M451" s="640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</row>
    <row r="452" spans="1:37" x14ac:dyDescent="0.3">
      <c r="A452" s="124"/>
      <c r="B452" s="124"/>
      <c r="C452" s="124"/>
      <c r="D452" s="124"/>
      <c r="E452" s="124"/>
      <c r="F452" s="124"/>
      <c r="G452" s="124"/>
      <c r="H452" s="613"/>
      <c r="I452" s="143"/>
      <c r="J452" s="124"/>
      <c r="K452" s="124"/>
      <c r="L452" s="124"/>
      <c r="M452" s="640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</row>
    <row r="453" spans="1:37" x14ac:dyDescent="0.3">
      <c r="A453" s="124"/>
      <c r="B453" s="124"/>
      <c r="C453" s="124"/>
      <c r="D453" s="124"/>
      <c r="E453" s="124"/>
      <c r="F453" s="124"/>
      <c r="G453" s="124"/>
      <c r="H453" s="613"/>
      <c r="I453" s="143"/>
      <c r="J453" s="124"/>
      <c r="K453" s="124"/>
      <c r="L453" s="124"/>
      <c r="M453" s="640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</row>
    <row r="454" spans="1:37" x14ac:dyDescent="0.3">
      <c r="A454" s="124"/>
      <c r="B454" s="124"/>
      <c r="C454" s="124"/>
      <c r="D454" s="124"/>
      <c r="E454" s="124"/>
      <c r="F454" s="124"/>
      <c r="G454" s="124"/>
      <c r="H454" s="613"/>
      <c r="I454" s="143"/>
      <c r="J454" s="124"/>
      <c r="K454" s="124"/>
      <c r="L454" s="124"/>
      <c r="M454" s="640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</row>
    <row r="455" spans="1:37" x14ac:dyDescent="0.3">
      <c r="A455" s="124"/>
      <c r="B455" s="124"/>
      <c r="C455" s="124"/>
      <c r="D455" s="124"/>
      <c r="E455" s="124"/>
      <c r="F455" s="124"/>
      <c r="G455" s="124"/>
      <c r="H455" s="613"/>
      <c r="I455" s="143"/>
      <c r="J455" s="124"/>
      <c r="K455" s="124"/>
      <c r="L455" s="124"/>
      <c r="M455" s="640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</row>
    <row r="456" spans="1:37" x14ac:dyDescent="0.3">
      <c r="A456" s="124"/>
      <c r="B456" s="124"/>
      <c r="C456" s="124"/>
      <c r="D456" s="124"/>
      <c r="E456" s="124"/>
      <c r="F456" s="124"/>
      <c r="G456" s="124"/>
      <c r="H456" s="613"/>
      <c r="I456" s="143"/>
      <c r="J456" s="124"/>
      <c r="K456" s="124"/>
      <c r="L456" s="124"/>
      <c r="M456" s="640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</row>
    <row r="457" spans="1:37" x14ac:dyDescent="0.3">
      <c r="A457" s="124"/>
      <c r="B457" s="124"/>
      <c r="C457" s="124"/>
      <c r="D457" s="124"/>
      <c r="E457" s="124"/>
      <c r="F457" s="124"/>
      <c r="G457" s="124"/>
      <c r="H457" s="613"/>
      <c r="I457" s="143"/>
      <c r="J457" s="124"/>
      <c r="K457" s="124"/>
      <c r="L457" s="124"/>
      <c r="M457" s="640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</row>
    <row r="458" spans="1:37" x14ac:dyDescent="0.3">
      <c r="A458" s="124"/>
      <c r="B458" s="124"/>
      <c r="C458" s="124"/>
      <c r="D458" s="124"/>
      <c r="E458" s="124"/>
      <c r="F458" s="124"/>
      <c r="G458" s="124"/>
      <c r="H458" s="613"/>
      <c r="I458" s="143"/>
      <c r="J458" s="124"/>
      <c r="K458" s="124"/>
      <c r="L458" s="124"/>
      <c r="M458" s="640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</row>
    <row r="459" spans="1:37" x14ac:dyDescent="0.3">
      <c r="A459" s="124"/>
      <c r="B459" s="124"/>
      <c r="C459" s="124"/>
      <c r="D459" s="124"/>
      <c r="E459" s="124"/>
      <c r="F459" s="124"/>
      <c r="G459" s="124"/>
      <c r="H459" s="613"/>
      <c r="I459" s="143"/>
      <c r="J459" s="124"/>
      <c r="K459" s="124"/>
      <c r="L459" s="124"/>
      <c r="M459" s="640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</row>
    <row r="460" spans="1:37" x14ac:dyDescent="0.3">
      <c r="A460" s="124"/>
      <c r="B460" s="124"/>
      <c r="C460" s="124"/>
      <c r="D460" s="124"/>
      <c r="E460" s="124"/>
      <c r="F460" s="124"/>
      <c r="G460" s="124"/>
      <c r="H460" s="613"/>
      <c r="I460" s="143"/>
      <c r="J460" s="124"/>
      <c r="K460" s="124"/>
      <c r="L460" s="124"/>
      <c r="M460" s="640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</row>
    <row r="461" spans="1:37" x14ac:dyDescent="0.3">
      <c r="A461" s="124"/>
      <c r="B461" s="124"/>
      <c r="C461" s="124"/>
      <c r="D461" s="124"/>
      <c r="E461" s="124"/>
      <c r="F461" s="124"/>
      <c r="G461" s="124"/>
      <c r="H461" s="613"/>
      <c r="I461" s="143"/>
      <c r="J461" s="124"/>
      <c r="K461" s="124"/>
      <c r="L461" s="124"/>
      <c r="M461" s="640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</row>
    <row r="462" spans="1:37" x14ac:dyDescent="0.3">
      <c r="A462" s="124"/>
      <c r="B462" s="124"/>
      <c r="C462" s="124"/>
      <c r="D462" s="124"/>
      <c r="E462" s="124"/>
      <c r="F462" s="124"/>
      <c r="G462" s="124"/>
      <c r="H462" s="613"/>
      <c r="I462" s="143"/>
      <c r="J462" s="124"/>
      <c r="K462" s="124"/>
      <c r="L462" s="124"/>
      <c r="M462" s="640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</row>
    <row r="463" spans="1:37" x14ac:dyDescent="0.3">
      <c r="A463" s="124"/>
      <c r="B463" s="124"/>
      <c r="C463" s="124"/>
      <c r="D463" s="124"/>
      <c r="E463" s="124"/>
      <c r="F463" s="124"/>
      <c r="G463" s="124"/>
      <c r="H463" s="613"/>
      <c r="I463" s="143"/>
      <c r="J463" s="124"/>
      <c r="K463" s="124"/>
      <c r="L463" s="124"/>
      <c r="M463" s="640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</row>
    <row r="464" spans="1:37" x14ac:dyDescent="0.3">
      <c r="A464" s="124"/>
      <c r="B464" s="124"/>
      <c r="C464" s="124"/>
      <c r="D464" s="124"/>
      <c r="E464" s="124"/>
      <c r="F464" s="124"/>
      <c r="G464" s="124"/>
      <c r="H464" s="613"/>
      <c r="I464" s="143"/>
      <c r="J464" s="124"/>
      <c r="K464" s="124"/>
      <c r="L464" s="124"/>
      <c r="M464" s="640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</row>
    <row r="465" spans="1:37" x14ac:dyDescent="0.3">
      <c r="A465" s="124"/>
      <c r="B465" s="124"/>
      <c r="C465" s="124"/>
      <c r="D465" s="124"/>
      <c r="E465" s="124"/>
      <c r="F465" s="124"/>
      <c r="G465" s="124"/>
      <c r="H465" s="613"/>
      <c r="I465" s="143"/>
      <c r="J465" s="124"/>
      <c r="K465" s="124"/>
      <c r="L465" s="124"/>
      <c r="M465" s="640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</row>
    <row r="466" spans="1:37" x14ac:dyDescent="0.3">
      <c r="A466" s="124"/>
      <c r="B466" s="124"/>
      <c r="C466" s="124"/>
      <c r="D466" s="124"/>
      <c r="E466" s="124"/>
      <c r="F466" s="124"/>
      <c r="G466" s="124"/>
      <c r="H466" s="613"/>
      <c r="I466" s="143"/>
      <c r="J466" s="124"/>
      <c r="K466" s="124"/>
      <c r="L466" s="124"/>
      <c r="M466" s="640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</row>
    <row r="467" spans="1:37" x14ac:dyDescent="0.3">
      <c r="A467" s="124"/>
      <c r="B467" s="124"/>
      <c r="C467" s="124"/>
      <c r="D467" s="124"/>
      <c r="E467" s="124"/>
      <c r="F467" s="124"/>
      <c r="G467" s="124"/>
      <c r="H467" s="613"/>
      <c r="I467" s="143"/>
      <c r="J467" s="124"/>
      <c r="K467" s="124"/>
      <c r="L467" s="124"/>
      <c r="M467" s="640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</row>
    <row r="468" spans="1:37" x14ac:dyDescent="0.3">
      <c r="A468" s="124"/>
      <c r="B468" s="124"/>
      <c r="C468" s="124"/>
      <c r="D468" s="124"/>
      <c r="E468" s="124"/>
      <c r="F468" s="124"/>
      <c r="G468" s="124"/>
      <c r="H468" s="613"/>
      <c r="I468" s="143"/>
      <c r="J468" s="124"/>
      <c r="K468" s="124"/>
      <c r="L468" s="124"/>
      <c r="M468" s="640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</row>
    <row r="469" spans="1:37" x14ac:dyDescent="0.3">
      <c r="A469" s="124"/>
      <c r="B469" s="124"/>
      <c r="C469" s="124"/>
      <c r="D469" s="124"/>
      <c r="E469" s="124"/>
      <c r="F469" s="124"/>
      <c r="G469" s="124"/>
      <c r="H469" s="613"/>
      <c r="I469" s="143"/>
      <c r="J469" s="124"/>
      <c r="K469" s="124"/>
      <c r="L469" s="124"/>
      <c r="M469" s="640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</row>
    <row r="470" spans="1:37" x14ac:dyDescent="0.3">
      <c r="A470" s="124"/>
      <c r="B470" s="124"/>
      <c r="C470" s="124"/>
      <c r="D470" s="124"/>
      <c r="E470" s="124"/>
      <c r="F470" s="124"/>
      <c r="G470" s="124"/>
      <c r="H470" s="613"/>
      <c r="I470" s="143"/>
      <c r="J470" s="124"/>
      <c r="K470" s="124"/>
      <c r="L470" s="124"/>
      <c r="M470" s="640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</row>
    <row r="471" spans="1:37" x14ac:dyDescent="0.3">
      <c r="A471" s="124"/>
      <c r="B471" s="124"/>
      <c r="C471" s="124"/>
      <c r="D471" s="124"/>
      <c r="E471" s="124"/>
      <c r="F471" s="124"/>
      <c r="G471" s="124"/>
      <c r="H471" s="613"/>
      <c r="I471" s="143"/>
      <c r="J471" s="124"/>
      <c r="K471" s="124"/>
      <c r="L471" s="124"/>
      <c r="M471" s="640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</row>
    <row r="472" spans="1:37" x14ac:dyDescent="0.3">
      <c r="A472" s="124"/>
      <c r="B472" s="124"/>
      <c r="C472" s="124"/>
      <c r="D472" s="124"/>
      <c r="E472" s="124"/>
      <c r="F472" s="124"/>
      <c r="G472" s="124"/>
      <c r="H472" s="613"/>
      <c r="I472" s="143"/>
      <c r="J472" s="124"/>
      <c r="K472" s="124"/>
      <c r="L472" s="124"/>
      <c r="M472" s="640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</row>
    <row r="473" spans="1:37" x14ac:dyDescent="0.3">
      <c r="A473" s="124"/>
      <c r="B473" s="124"/>
      <c r="C473" s="124"/>
      <c r="D473" s="124"/>
      <c r="E473" s="124"/>
      <c r="F473" s="124"/>
      <c r="G473" s="124"/>
      <c r="H473" s="613"/>
      <c r="I473" s="143"/>
      <c r="J473" s="124"/>
      <c r="K473" s="124"/>
      <c r="L473" s="124"/>
      <c r="M473" s="640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</row>
    <row r="474" spans="1:37" x14ac:dyDescent="0.3">
      <c r="A474" s="124"/>
      <c r="B474" s="124"/>
      <c r="C474" s="124"/>
      <c r="D474" s="124"/>
      <c r="E474" s="124"/>
      <c r="F474" s="124"/>
      <c r="G474" s="124"/>
      <c r="H474" s="613"/>
      <c r="I474" s="143"/>
      <c r="J474" s="124"/>
      <c r="K474" s="124"/>
      <c r="L474" s="124"/>
      <c r="M474" s="640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</row>
    <row r="475" spans="1:37" x14ac:dyDescent="0.3">
      <c r="A475" s="124"/>
      <c r="B475" s="124"/>
      <c r="C475" s="124"/>
      <c r="D475" s="124"/>
      <c r="E475" s="124"/>
      <c r="F475" s="124"/>
      <c r="G475" s="124"/>
      <c r="H475" s="613"/>
      <c r="I475" s="143"/>
      <c r="J475" s="124"/>
      <c r="K475" s="124"/>
      <c r="L475" s="124"/>
      <c r="M475" s="640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</row>
    <row r="476" spans="1:37" x14ac:dyDescent="0.3">
      <c r="A476" s="124"/>
      <c r="B476" s="124"/>
      <c r="C476" s="124"/>
      <c r="D476" s="124"/>
      <c r="E476" s="124"/>
      <c r="F476" s="124"/>
      <c r="G476" s="124"/>
      <c r="H476" s="613"/>
      <c r="I476" s="143"/>
      <c r="J476" s="124"/>
      <c r="K476" s="124"/>
      <c r="L476" s="124"/>
      <c r="M476" s="640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</row>
    <row r="477" spans="1:37" x14ac:dyDescent="0.3">
      <c r="A477" s="124"/>
      <c r="B477" s="124"/>
      <c r="C477" s="124"/>
      <c r="D477" s="124"/>
      <c r="E477" s="124"/>
      <c r="F477" s="124"/>
      <c r="G477" s="124"/>
      <c r="H477" s="613"/>
      <c r="I477" s="143"/>
      <c r="J477" s="124"/>
      <c r="K477" s="124"/>
      <c r="L477" s="124"/>
      <c r="M477" s="640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</row>
    <row r="478" spans="1:37" x14ac:dyDescent="0.3">
      <c r="A478" s="124"/>
      <c r="B478" s="124"/>
      <c r="C478" s="124"/>
      <c r="D478" s="124"/>
      <c r="E478" s="124"/>
      <c r="F478" s="124"/>
      <c r="G478" s="124"/>
      <c r="H478" s="613"/>
      <c r="I478" s="143"/>
      <c r="J478" s="124"/>
      <c r="K478" s="124"/>
      <c r="L478" s="124"/>
      <c r="M478" s="640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</row>
    <row r="479" spans="1:37" x14ac:dyDescent="0.3">
      <c r="A479" s="124"/>
      <c r="B479" s="124"/>
      <c r="C479" s="124"/>
      <c r="D479" s="124"/>
      <c r="E479" s="124"/>
      <c r="F479" s="124"/>
      <c r="G479" s="124"/>
      <c r="H479" s="613"/>
      <c r="I479" s="143"/>
      <c r="J479" s="124"/>
      <c r="K479" s="124"/>
      <c r="L479" s="124"/>
      <c r="M479" s="640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</row>
    <row r="480" spans="1:37" x14ac:dyDescent="0.3">
      <c r="A480" s="124"/>
      <c r="B480" s="124"/>
      <c r="C480" s="124"/>
      <c r="D480" s="124"/>
      <c r="E480" s="124"/>
      <c r="F480" s="124"/>
      <c r="G480" s="124"/>
      <c r="H480" s="613"/>
      <c r="I480" s="143"/>
      <c r="J480" s="124"/>
      <c r="K480" s="124"/>
      <c r="L480" s="124"/>
      <c r="M480" s="640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</row>
    <row r="481" spans="1:37" x14ac:dyDescent="0.3">
      <c r="A481" s="124"/>
      <c r="B481" s="124"/>
      <c r="C481" s="124"/>
      <c r="D481" s="124"/>
      <c r="E481" s="124"/>
      <c r="F481" s="124"/>
      <c r="G481" s="124"/>
      <c r="H481" s="613"/>
      <c r="I481" s="143"/>
      <c r="J481" s="124"/>
      <c r="K481" s="124"/>
      <c r="L481" s="124"/>
      <c r="M481" s="640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</row>
    <row r="482" spans="1:37" x14ac:dyDescent="0.3">
      <c r="A482" s="124"/>
      <c r="B482" s="124"/>
      <c r="C482" s="124"/>
      <c r="D482" s="124"/>
      <c r="E482" s="124"/>
      <c r="F482" s="124"/>
      <c r="G482" s="124"/>
      <c r="H482" s="613"/>
      <c r="I482" s="143"/>
      <c r="J482" s="124"/>
      <c r="K482" s="124"/>
      <c r="L482" s="124"/>
      <c r="M482" s="640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</row>
    <row r="483" spans="1:37" x14ac:dyDescent="0.3">
      <c r="A483" s="124"/>
      <c r="B483" s="124"/>
      <c r="C483" s="124"/>
      <c r="D483" s="124"/>
      <c r="E483" s="124"/>
      <c r="F483" s="124"/>
      <c r="G483" s="124"/>
      <c r="H483" s="613"/>
      <c r="I483" s="143"/>
      <c r="J483" s="124"/>
      <c r="K483" s="124"/>
      <c r="L483" s="124"/>
      <c r="M483" s="640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</row>
    <row r="484" spans="1:37" x14ac:dyDescent="0.3">
      <c r="A484" s="124"/>
      <c r="B484" s="124"/>
      <c r="C484" s="124"/>
      <c r="D484" s="124"/>
      <c r="E484" s="124"/>
      <c r="F484" s="124"/>
      <c r="G484" s="124"/>
      <c r="H484" s="613"/>
      <c r="I484" s="143"/>
      <c r="J484" s="124"/>
      <c r="K484" s="124"/>
      <c r="L484" s="124"/>
      <c r="M484" s="640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</row>
    <row r="485" spans="1:37" x14ac:dyDescent="0.3">
      <c r="A485" s="124"/>
      <c r="B485" s="124"/>
      <c r="C485" s="124"/>
      <c r="D485" s="124"/>
      <c r="E485" s="124"/>
      <c r="F485" s="124"/>
      <c r="G485" s="124"/>
      <c r="H485" s="613"/>
      <c r="I485" s="143"/>
      <c r="J485" s="124"/>
      <c r="K485" s="124"/>
      <c r="L485" s="124"/>
      <c r="M485" s="640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</row>
    <row r="486" spans="1:37" x14ac:dyDescent="0.3">
      <c r="A486" s="124"/>
      <c r="B486" s="124"/>
      <c r="C486" s="124"/>
      <c r="D486" s="124"/>
      <c r="E486" s="124"/>
      <c r="F486" s="124"/>
      <c r="G486" s="124"/>
      <c r="H486" s="613"/>
      <c r="I486" s="143"/>
      <c r="J486" s="124"/>
      <c r="K486" s="124"/>
      <c r="L486" s="124"/>
      <c r="M486" s="640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</row>
    <row r="487" spans="1:37" x14ac:dyDescent="0.3">
      <c r="A487" s="124"/>
      <c r="B487" s="124"/>
      <c r="C487" s="124"/>
      <c r="D487" s="124"/>
      <c r="E487" s="124"/>
      <c r="F487" s="124"/>
      <c r="G487" s="124"/>
      <c r="H487" s="613"/>
      <c r="I487" s="143"/>
      <c r="J487" s="124"/>
      <c r="K487" s="124"/>
      <c r="L487" s="124"/>
      <c r="M487" s="640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</row>
    <row r="488" spans="1:37" x14ac:dyDescent="0.3">
      <c r="A488" s="124"/>
      <c r="B488" s="124"/>
      <c r="C488" s="124"/>
      <c r="D488" s="124"/>
      <c r="E488" s="124"/>
      <c r="F488" s="124"/>
      <c r="G488" s="124"/>
      <c r="H488" s="613"/>
      <c r="I488" s="143"/>
      <c r="J488" s="124"/>
      <c r="K488" s="124"/>
      <c r="L488" s="124"/>
      <c r="M488" s="640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</row>
    <row r="489" spans="1:37" x14ac:dyDescent="0.3">
      <c r="A489" s="124"/>
      <c r="B489" s="124"/>
      <c r="C489" s="124"/>
      <c r="D489" s="124"/>
      <c r="E489" s="124"/>
      <c r="F489" s="124"/>
      <c r="G489" s="124"/>
      <c r="H489" s="613"/>
      <c r="I489" s="143"/>
      <c r="J489" s="124"/>
      <c r="K489" s="124"/>
      <c r="L489" s="124"/>
      <c r="M489" s="640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</row>
    <row r="490" spans="1:37" x14ac:dyDescent="0.3">
      <c r="A490" s="124"/>
      <c r="B490" s="124"/>
      <c r="C490" s="124"/>
      <c r="D490" s="124"/>
      <c r="E490" s="124"/>
      <c r="F490" s="124"/>
      <c r="G490" s="124"/>
      <c r="H490" s="613"/>
      <c r="I490" s="143"/>
      <c r="J490" s="124"/>
      <c r="K490" s="124"/>
      <c r="L490" s="124"/>
      <c r="M490" s="640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</row>
    <row r="491" spans="1:37" x14ac:dyDescent="0.3">
      <c r="A491" s="124"/>
      <c r="B491" s="124"/>
      <c r="C491" s="124"/>
      <c r="D491" s="124"/>
      <c r="E491" s="124"/>
      <c r="F491" s="124"/>
      <c r="G491" s="124"/>
      <c r="H491" s="613"/>
      <c r="I491" s="143"/>
      <c r="J491" s="124"/>
      <c r="K491" s="124"/>
      <c r="L491" s="124"/>
      <c r="M491" s="640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</row>
    <row r="492" spans="1:37" x14ac:dyDescent="0.3">
      <c r="A492" s="124"/>
      <c r="B492" s="124"/>
      <c r="C492" s="124"/>
      <c r="D492" s="124"/>
      <c r="E492" s="124"/>
      <c r="F492" s="124"/>
      <c r="G492" s="124"/>
      <c r="H492" s="613"/>
      <c r="I492" s="143"/>
      <c r="J492" s="124"/>
      <c r="K492" s="124"/>
      <c r="L492" s="124"/>
      <c r="M492" s="640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</row>
    <row r="493" spans="1:37" x14ac:dyDescent="0.3">
      <c r="A493" s="124"/>
      <c r="B493" s="124"/>
      <c r="C493" s="124"/>
      <c r="D493" s="124"/>
      <c r="E493" s="124"/>
      <c r="F493" s="124"/>
      <c r="G493" s="124"/>
      <c r="H493" s="613"/>
      <c r="I493" s="143"/>
      <c r="J493" s="124"/>
      <c r="K493" s="124"/>
      <c r="L493" s="124"/>
      <c r="M493" s="640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</row>
    <row r="494" spans="1:37" x14ac:dyDescent="0.3">
      <c r="A494" s="124"/>
      <c r="B494" s="124"/>
      <c r="C494" s="124"/>
      <c r="D494" s="124"/>
      <c r="E494" s="124"/>
      <c r="F494" s="124"/>
      <c r="G494" s="124"/>
      <c r="H494" s="613"/>
      <c r="I494" s="143"/>
      <c r="J494" s="124"/>
      <c r="K494" s="124"/>
      <c r="L494" s="124"/>
      <c r="M494" s="640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</row>
    <row r="495" spans="1:37" x14ac:dyDescent="0.3">
      <c r="A495" s="124"/>
      <c r="B495" s="124"/>
      <c r="C495" s="124"/>
      <c r="D495" s="124"/>
      <c r="E495" s="124"/>
      <c r="F495" s="124"/>
      <c r="G495" s="124"/>
      <c r="H495" s="613"/>
      <c r="I495" s="143"/>
      <c r="J495" s="124"/>
      <c r="K495" s="124"/>
      <c r="L495" s="124"/>
      <c r="M495" s="640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</row>
    <row r="496" spans="1:37" x14ac:dyDescent="0.3">
      <c r="A496" s="124"/>
      <c r="B496" s="124"/>
      <c r="C496" s="124"/>
      <c r="D496" s="124"/>
      <c r="E496" s="124"/>
      <c r="F496" s="124"/>
      <c r="G496" s="124"/>
      <c r="H496" s="613"/>
      <c r="I496" s="143"/>
      <c r="J496" s="124"/>
      <c r="K496" s="124"/>
      <c r="L496" s="124"/>
      <c r="M496" s="640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</row>
    <row r="497" spans="1:37" x14ac:dyDescent="0.3">
      <c r="A497" s="124"/>
      <c r="B497" s="124"/>
      <c r="C497" s="124"/>
      <c r="D497" s="124"/>
      <c r="E497" s="124"/>
      <c r="F497" s="124"/>
      <c r="G497" s="124"/>
      <c r="H497" s="613"/>
      <c r="I497" s="143"/>
      <c r="J497" s="124"/>
      <c r="K497" s="124"/>
      <c r="L497" s="124"/>
      <c r="M497" s="640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</row>
    <row r="498" spans="1:37" x14ac:dyDescent="0.3">
      <c r="A498" s="124"/>
      <c r="B498" s="124"/>
      <c r="C498" s="124"/>
      <c r="D498" s="124"/>
      <c r="E498" s="124"/>
      <c r="F498" s="124"/>
      <c r="G498" s="124"/>
      <c r="H498" s="613"/>
      <c r="I498" s="143"/>
      <c r="J498" s="124"/>
      <c r="K498" s="124"/>
      <c r="L498" s="124"/>
      <c r="M498" s="640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</row>
    <row r="499" spans="1:37" x14ac:dyDescent="0.3">
      <c r="A499" s="124"/>
      <c r="B499" s="124"/>
      <c r="C499" s="124"/>
      <c r="D499" s="124"/>
      <c r="E499" s="124"/>
      <c r="F499" s="124"/>
      <c r="G499" s="124"/>
      <c r="H499" s="613"/>
      <c r="I499" s="143"/>
      <c r="J499" s="124"/>
      <c r="K499" s="124"/>
      <c r="L499" s="124"/>
      <c r="M499" s="640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</row>
    <row r="500" spans="1:37" x14ac:dyDescent="0.3">
      <c r="A500" s="124"/>
      <c r="B500" s="124"/>
      <c r="C500" s="124"/>
      <c r="D500" s="124"/>
      <c r="E500" s="124"/>
      <c r="F500" s="124"/>
      <c r="G500" s="124"/>
      <c r="H500" s="613"/>
      <c r="I500" s="143"/>
      <c r="J500" s="124"/>
      <c r="K500" s="124"/>
      <c r="L500" s="124"/>
      <c r="M500" s="640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</row>
    <row r="501" spans="1:37" x14ac:dyDescent="0.3">
      <c r="A501" s="124"/>
      <c r="B501" s="124"/>
      <c r="C501" s="124"/>
      <c r="D501" s="124"/>
      <c r="E501" s="124"/>
      <c r="F501" s="124"/>
      <c r="G501" s="124"/>
      <c r="H501" s="613"/>
      <c r="I501" s="143"/>
      <c r="J501" s="124"/>
      <c r="K501" s="124"/>
      <c r="L501" s="124"/>
      <c r="M501" s="640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</row>
    <row r="502" spans="1:37" x14ac:dyDescent="0.3">
      <c r="A502" s="124"/>
      <c r="B502" s="124"/>
      <c r="C502" s="124"/>
      <c r="D502" s="124"/>
      <c r="E502" s="124"/>
      <c r="F502" s="124"/>
      <c r="G502" s="124"/>
      <c r="H502" s="613"/>
      <c r="I502" s="143"/>
      <c r="J502" s="124"/>
      <c r="K502" s="124"/>
      <c r="L502" s="124"/>
      <c r="M502" s="640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</row>
    <row r="503" spans="1:37" x14ac:dyDescent="0.3">
      <c r="A503" s="124"/>
      <c r="B503" s="124"/>
      <c r="C503" s="124"/>
      <c r="D503" s="124"/>
      <c r="E503" s="124"/>
      <c r="F503" s="124"/>
      <c r="G503" s="124"/>
      <c r="H503" s="613"/>
      <c r="I503" s="143"/>
      <c r="J503" s="124"/>
      <c r="K503" s="124"/>
      <c r="L503" s="124"/>
      <c r="M503" s="640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</row>
    <row r="504" spans="1:37" x14ac:dyDescent="0.3">
      <c r="A504" s="124"/>
      <c r="B504" s="124"/>
      <c r="C504" s="124"/>
      <c r="D504" s="124"/>
      <c r="E504" s="124"/>
      <c r="F504" s="124"/>
      <c r="G504" s="124"/>
      <c r="H504" s="613"/>
      <c r="I504" s="143"/>
      <c r="J504" s="124"/>
      <c r="K504" s="124"/>
      <c r="L504" s="124"/>
      <c r="M504" s="640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</row>
    <row r="505" spans="1:37" x14ac:dyDescent="0.3">
      <c r="A505" s="124"/>
      <c r="B505" s="124"/>
      <c r="C505" s="124"/>
      <c r="D505" s="124"/>
      <c r="E505" s="124"/>
      <c r="F505" s="124"/>
      <c r="G505" s="124"/>
      <c r="H505" s="613"/>
      <c r="I505" s="143"/>
      <c r="J505" s="124"/>
      <c r="K505" s="124"/>
      <c r="L505" s="124"/>
      <c r="M505" s="640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</row>
    <row r="506" spans="1:37" x14ac:dyDescent="0.3">
      <c r="A506" s="124"/>
      <c r="B506" s="124"/>
      <c r="C506" s="124"/>
      <c r="D506" s="124"/>
      <c r="E506" s="124"/>
      <c r="F506" s="124"/>
      <c r="G506" s="124"/>
      <c r="H506" s="613"/>
      <c r="I506" s="143"/>
      <c r="J506" s="124"/>
      <c r="K506" s="124"/>
      <c r="L506" s="124"/>
      <c r="M506" s="640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</row>
    <row r="507" spans="1:37" x14ac:dyDescent="0.3">
      <c r="A507" s="124"/>
      <c r="B507" s="124"/>
      <c r="C507" s="124"/>
      <c r="D507" s="124"/>
      <c r="E507" s="124"/>
      <c r="F507" s="124"/>
      <c r="G507" s="124"/>
      <c r="H507" s="613"/>
      <c r="I507" s="143"/>
      <c r="J507" s="124"/>
      <c r="K507" s="124"/>
      <c r="L507" s="124"/>
      <c r="M507" s="640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</row>
    <row r="508" spans="1:37" x14ac:dyDescent="0.3">
      <c r="A508" s="124"/>
      <c r="B508" s="124"/>
      <c r="C508" s="124"/>
      <c r="D508" s="124"/>
      <c r="E508" s="124"/>
      <c r="F508" s="124"/>
      <c r="G508" s="124"/>
      <c r="H508" s="613"/>
      <c r="I508" s="143"/>
      <c r="J508" s="124"/>
      <c r="K508" s="124"/>
      <c r="L508" s="124"/>
      <c r="M508" s="640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</row>
    <row r="509" spans="1:37" x14ac:dyDescent="0.3">
      <c r="A509" s="124"/>
      <c r="B509" s="124"/>
      <c r="C509" s="124"/>
      <c r="D509" s="124"/>
      <c r="E509" s="124"/>
      <c r="F509" s="124"/>
      <c r="G509" s="124"/>
      <c r="H509" s="613"/>
      <c r="I509" s="143"/>
      <c r="J509" s="124"/>
      <c r="K509" s="124"/>
      <c r="L509" s="124"/>
      <c r="M509" s="640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</row>
    <row r="510" spans="1:37" x14ac:dyDescent="0.3">
      <c r="A510" s="124"/>
      <c r="B510" s="124"/>
      <c r="C510" s="124"/>
      <c r="D510" s="124"/>
      <c r="E510" s="124"/>
      <c r="F510" s="124"/>
      <c r="G510" s="124"/>
      <c r="H510" s="613"/>
      <c r="I510" s="143"/>
      <c r="J510" s="124"/>
      <c r="K510" s="124"/>
      <c r="L510" s="124"/>
      <c r="M510" s="640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</row>
    <row r="511" spans="1:37" x14ac:dyDescent="0.3">
      <c r="A511" s="124"/>
      <c r="B511" s="124"/>
      <c r="C511" s="124"/>
      <c r="D511" s="124"/>
      <c r="E511" s="124"/>
      <c r="F511" s="124"/>
      <c r="G511" s="124"/>
      <c r="H511" s="613"/>
      <c r="I511" s="143"/>
      <c r="J511" s="124"/>
      <c r="K511" s="124"/>
      <c r="L511" s="124"/>
      <c r="M511" s="640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</row>
    <row r="512" spans="1:37" x14ac:dyDescent="0.3">
      <c r="A512" s="124"/>
      <c r="B512" s="124"/>
      <c r="C512" s="124"/>
      <c r="D512" s="124"/>
      <c r="E512" s="124"/>
      <c r="F512" s="124"/>
      <c r="G512" s="124"/>
      <c r="H512" s="613"/>
      <c r="I512" s="143"/>
      <c r="J512" s="124"/>
      <c r="K512" s="124"/>
      <c r="L512" s="124"/>
      <c r="M512" s="640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</row>
    <row r="513" spans="1:37" x14ac:dyDescent="0.3">
      <c r="A513" s="124"/>
      <c r="B513" s="124"/>
      <c r="C513" s="124"/>
      <c r="D513" s="124"/>
      <c r="E513" s="124"/>
      <c r="F513" s="124"/>
      <c r="G513" s="124"/>
      <c r="H513" s="613"/>
      <c r="I513" s="143"/>
      <c r="J513" s="124"/>
      <c r="K513" s="124"/>
      <c r="L513" s="124"/>
      <c r="M513" s="640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</row>
    <row r="514" spans="1:37" x14ac:dyDescent="0.3">
      <c r="A514" s="124"/>
      <c r="B514" s="124"/>
      <c r="C514" s="124"/>
      <c r="D514" s="124"/>
      <c r="E514" s="124"/>
      <c r="F514" s="124"/>
      <c r="G514" s="124"/>
      <c r="H514" s="613"/>
      <c r="I514" s="143"/>
      <c r="J514" s="124"/>
      <c r="K514" s="124"/>
      <c r="L514" s="124"/>
      <c r="M514" s="640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</row>
    <row r="515" spans="1:37" x14ac:dyDescent="0.3">
      <c r="A515" s="124"/>
      <c r="B515" s="124"/>
      <c r="C515" s="124"/>
      <c r="D515" s="124"/>
      <c r="E515" s="124"/>
      <c r="F515" s="124"/>
      <c r="G515" s="124"/>
      <c r="H515" s="613"/>
      <c r="I515" s="143"/>
      <c r="J515" s="124"/>
      <c r="K515" s="124"/>
      <c r="L515" s="124"/>
      <c r="M515" s="640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</row>
    <row r="516" spans="1:37" x14ac:dyDescent="0.3">
      <c r="A516" s="124"/>
      <c r="B516" s="124"/>
      <c r="C516" s="124"/>
      <c r="D516" s="124"/>
      <c r="E516" s="124"/>
      <c r="F516" s="124"/>
      <c r="G516" s="124"/>
      <c r="H516" s="613"/>
      <c r="I516" s="143"/>
      <c r="J516" s="124"/>
      <c r="K516" s="124"/>
      <c r="L516" s="124"/>
      <c r="M516" s="640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</row>
    <row r="517" spans="1:37" x14ac:dyDescent="0.3">
      <c r="A517" s="124"/>
      <c r="B517" s="124"/>
      <c r="C517" s="124"/>
      <c r="D517" s="124"/>
      <c r="E517" s="124"/>
      <c r="F517" s="124"/>
      <c r="G517" s="124"/>
      <c r="H517" s="613"/>
      <c r="I517" s="143"/>
      <c r="J517" s="124"/>
      <c r="K517" s="124"/>
      <c r="L517" s="124"/>
      <c r="M517" s="640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</row>
    <row r="518" spans="1:37" x14ac:dyDescent="0.3">
      <c r="A518" s="124"/>
      <c r="B518" s="124"/>
      <c r="C518" s="124"/>
      <c r="D518" s="124"/>
      <c r="E518" s="124"/>
      <c r="F518" s="124"/>
      <c r="G518" s="124"/>
      <c r="H518" s="613"/>
      <c r="I518" s="143"/>
      <c r="J518" s="124"/>
      <c r="K518" s="124"/>
      <c r="L518" s="124"/>
      <c r="M518" s="640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</row>
    <row r="519" spans="1:37" x14ac:dyDescent="0.3">
      <c r="A519" s="124"/>
      <c r="B519" s="124"/>
      <c r="C519" s="124"/>
      <c r="D519" s="124"/>
      <c r="E519" s="124"/>
      <c r="F519" s="124"/>
      <c r="G519" s="124"/>
      <c r="H519" s="613"/>
      <c r="I519" s="143"/>
      <c r="J519" s="124"/>
      <c r="K519" s="124"/>
      <c r="L519" s="124"/>
      <c r="M519" s="640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</row>
    <row r="520" spans="1:37" x14ac:dyDescent="0.3">
      <c r="A520" s="124"/>
      <c r="B520" s="124"/>
      <c r="C520" s="124"/>
      <c r="D520" s="124"/>
      <c r="E520" s="124"/>
      <c r="F520" s="124"/>
      <c r="G520" s="124"/>
      <c r="H520" s="613"/>
      <c r="I520" s="143"/>
      <c r="J520" s="124"/>
      <c r="K520" s="124"/>
      <c r="L520" s="124"/>
      <c r="M520" s="640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</row>
    <row r="521" spans="1:37" x14ac:dyDescent="0.3">
      <c r="A521" s="124"/>
      <c r="B521" s="124"/>
      <c r="C521" s="124"/>
      <c r="D521" s="124"/>
      <c r="E521" s="124"/>
      <c r="F521" s="124"/>
      <c r="G521" s="124"/>
      <c r="H521" s="613"/>
      <c r="I521" s="143"/>
      <c r="J521" s="124"/>
      <c r="K521" s="124"/>
      <c r="L521" s="124"/>
      <c r="M521" s="640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</row>
    <row r="522" spans="1:37" x14ac:dyDescent="0.3">
      <c r="A522" s="124"/>
      <c r="B522" s="124"/>
      <c r="C522" s="124"/>
      <c r="D522" s="124"/>
      <c r="E522" s="124"/>
      <c r="F522" s="124"/>
      <c r="G522" s="124"/>
      <c r="H522" s="613"/>
      <c r="I522" s="143"/>
      <c r="J522" s="124"/>
      <c r="K522" s="124"/>
      <c r="L522" s="124"/>
      <c r="M522" s="640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</row>
    <row r="523" spans="1:37" x14ac:dyDescent="0.3">
      <c r="A523" s="124"/>
      <c r="B523" s="124"/>
      <c r="C523" s="124"/>
      <c r="D523" s="124"/>
      <c r="E523" s="124"/>
      <c r="F523" s="124"/>
      <c r="G523" s="124"/>
      <c r="H523" s="613"/>
      <c r="I523" s="143"/>
      <c r="J523" s="124"/>
      <c r="K523" s="124"/>
      <c r="L523" s="124"/>
      <c r="M523" s="640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</row>
    <row r="524" spans="1:37" x14ac:dyDescent="0.3">
      <c r="A524" s="124"/>
      <c r="B524" s="124"/>
      <c r="C524" s="124"/>
      <c r="D524" s="124"/>
      <c r="E524" s="124"/>
      <c r="F524" s="124"/>
      <c r="G524" s="124"/>
      <c r="H524" s="613"/>
      <c r="I524" s="143"/>
      <c r="J524" s="124"/>
      <c r="K524" s="124"/>
      <c r="L524" s="124"/>
      <c r="M524" s="640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</row>
    <row r="525" spans="1:37" x14ac:dyDescent="0.3">
      <c r="A525" s="124"/>
      <c r="B525" s="124"/>
      <c r="C525" s="124"/>
      <c r="D525" s="124"/>
      <c r="E525" s="124"/>
      <c r="F525" s="124"/>
      <c r="G525" s="124"/>
      <c r="H525" s="613"/>
      <c r="I525" s="143"/>
      <c r="J525" s="124"/>
      <c r="K525" s="124"/>
      <c r="L525" s="124"/>
      <c r="M525" s="640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</row>
    <row r="526" spans="1:37" x14ac:dyDescent="0.3">
      <c r="A526" s="124"/>
      <c r="B526" s="124"/>
      <c r="C526" s="124"/>
      <c r="D526" s="124"/>
      <c r="E526" s="124"/>
      <c r="F526" s="124"/>
      <c r="G526" s="124"/>
      <c r="H526" s="613"/>
      <c r="I526" s="143"/>
      <c r="J526" s="124"/>
      <c r="K526" s="124"/>
      <c r="L526" s="124"/>
      <c r="M526" s="640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</row>
    <row r="527" spans="1:37" x14ac:dyDescent="0.3">
      <c r="A527" s="124"/>
      <c r="B527" s="124"/>
      <c r="C527" s="124"/>
      <c r="D527" s="124"/>
      <c r="E527" s="124"/>
      <c r="F527" s="124"/>
      <c r="G527" s="124"/>
      <c r="H527" s="613"/>
      <c r="I527" s="143"/>
      <c r="J527" s="124"/>
      <c r="K527" s="124"/>
      <c r="L527" s="124"/>
      <c r="M527" s="640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</row>
    <row r="528" spans="1:37" x14ac:dyDescent="0.3">
      <c r="A528" s="124"/>
      <c r="B528" s="124"/>
      <c r="C528" s="124"/>
      <c r="D528" s="124"/>
      <c r="E528" s="124"/>
      <c r="F528" s="124"/>
      <c r="G528" s="124"/>
      <c r="H528" s="613"/>
      <c r="I528" s="143"/>
      <c r="J528" s="124"/>
      <c r="K528" s="124"/>
      <c r="L528" s="124"/>
      <c r="M528" s="640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</row>
    <row r="529" spans="1:37" x14ac:dyDescent="0.3">
      <c r="A529" s="124"/>
      <c r="B529" s="124"/>
      <c r="C529" s="124"/>
      <c r="D529" s="124"/>
      <c r="E529" s="124"/>
      <c r="F529" s="124"/>
      <c r="G529" s="124"/>
      <c r="H529" s="613"/>
      <c r="I529" s="143"/>
      <c r="J529" s="124"/>
      <c r="K529" s="124"/>
      <c r="L529" s="124"/>
      <c r="M529" s="640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</row>
    <row r="530" spans="1:37" x14ac:dyDescent="0.3">
      <c r="A530" s="124"/>
      <c r="B530" s="124"/>
      <c r="C530" s="124"/>
      <c r="D530" s="124"/>
      <c r="E530" s="124"/>
      <c r="F530" s="124"/>
      <c r="G530" s="124"/>
      <c r="H530" s="613"/>
      <c r="I530" s="143"/>
      <c r="J530" s="124"/>
      <c r="K530" s="124"/>
      <c r="L530" s="124"/>
      <c r="M530" s="640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</row>
    <row r="531" spans="1:37" x14ac:dyDescent="0.3">
      <c r="A531" s="124"/>
      <c r="B531" s="124"/>
      <c r="C531" s="124"/>
      <c r="D531" s="124"/>
      <c r="E531" s="124"/>
      <c r="F531" s="124"/>
      <c r="G531" s="124"/>
      <c r="H531" s="613"/>
      <c r="I531" s="143"/>
      <c r="J531" s="124"/>
      <c r="K531" s="124"/>
      <c r="L531" s="124"/>
      <c r="M531" s="640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</row>
    <row r="532" spans="1:37" x14ac:dyDescent="0.3">
      <c r="A532" s="124"/>
      <c r="B532" s="124"/>
      <c r="C532" s="124"/>
      <c r="D532" s="124"/>
      <c r="E532" s="124"/>
      <c r="F532" s="124"/>
      <c r="G532" s="124"/>
      <c r="H532" s="613"/>
      <c r="I532" s="143"/>
      <c r="J532" s="124"/>
      <c r="K532" s="124"/>
      <c r="L532" s="124"/>
      <c r="M532" s="640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</row>
    <row r="533" spans="1:37" x14ac:dyDescent="0.3">
      <c r="A533" s="124"/>
      <c r="B533" s="124"/>
      <c r="C533" s="124"/>
      <c r="D533" s="124"/>
      <c r="E533" s="124"/>
      <c r="F533" s="124"/>
      <c r="G533" s="124"/>
      <c r="H533" s="613"/>
      <c r="I533" s="143"/>
      <c r="J533" s="124"/>
      <c r="K533" s="124"/>
      <c r="L533" s="124"/>
      <c r="M533" s="640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</row>
    <row r="534" spans="1:37" x14ac:dyDescent="0.3">
      <c r="A534" s="124"/>
      <c r="B534" s="124"/>
      <c r="C534" s="124"/>
      <c r="D534" s="124"/>
      <c r="E534" s="124"/>
      <c r="F534" s="124"/>
      <c r="G534" s="124"/>
      <c r="H534" s="613"/>
      <c r="I534" s="143"/>
      <c r="J534" s="124"/>
      <c r="K534" s="124"/>
      <c r="L534" s="124"/>
      <c r="M534" s="640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</row>
    <row r="535" spans="1:37" x14ac:dyDescent="0.3">
      <c r="A535" s="124"/>
      <c r="B535" s="124"/>
      <c r="C535" s="124"/>
      <c r="D535" s="124"/>
      <c r="E535" s="124"/>
      <c r="F535" s="124"/>
      <c r="G535" s="124"/>
      <c r="H535" s="613"/>
      <c r="I535" s="143"/>
      <c r="J535" s="124"/>
      <c r="K535" s="124"/>
      <c r="L535" s="124"/>
      <c r="M535" s="640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</row>
    <row r="536" spans="1:37" x14ac:dyDescent="0.3">
      <c r="A536" s="124"/>
      <c r="B536" s="124"/>
      <c r="C536" s="124"/>
      <c r="D536" s="124"/>
      <c r="E536" s="124"/>
      <c r="F536" s="124"/>
      <c r="G536" s="124"/>
      <c r="H536" s="613"/>
      <c r="I536" s="143"/>
      <c r="J536" s="124"/>
      <c r="K536" s="124"/>
      <c r="L536" s="124"/>
      <c r="M536" s="640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</row>
    <row r="537" spans="1:37" x14ac:dyDescent="0.3">
      <c r="A537" s="124"/>
      <c r="B537" s="124"/>
      <c r="C537" s="124"/>
      <c r="D537" s="124"/>
      <c r="E537" s="124"/>
      <c r="F537" s="124"/>
      <c r="G537" s="124"/>
      <c r="H537" s="613"/>
      <c r="I537" s="143"/>
      <c r="J537" s="124"/>
      <c r="K537" s="124"/>
      <c r="L537" s="124"/>
      <c r="M537" s="640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</row>
    <row r="538" spans="1:37" x14ac:dyDescent="0.3">
      <c r="A538" s="124"/>
      <c r="B538" s="124"/>
      <c r="C538" s="124"/>
      <c r="D538" s="124"/>
      <c r="E538" s="124"/>
      <c r="F538" s="124"/>
      <c r="G538" s="124"/>
      <c r="H538" s="613"/>
      <c r="I538" s="143"/>
      <c r="J538" s="124"/>
      <c r="K538" s="124"/>
      <c r="L538" s="124"/>
      <c r="M538" s="640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</row>
    <row r="539" spans="1:37" x14ac:dyDescent="0.3">
      <c r="A539" s="124"/>
      <c r="B539" s="124"/>
      <c r="C539" s="124"/>
      <c r="D539" s="124"/>
      <c r="E539" s="124"/>
      <c r="F539" s="124"/>
      <c r="G539" s="124"/>
      <c r="H539" s="613"/>
      <c r="I539" s="143"/>
      <c r="J539" s="124"/>
      <c r="K539" s="124"/>
      <c r="L539" s="124"/>
      <c r="M539" s="640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</row>
    <row r="540" spans="1:37" x14ac:dyDescent="0.3">
      <c r="A540" s="124"/>
      <c r="B540" s="124"/>
      <c r="C540" s="124"/>
      <c r="D540" s="124"/>
      <c r="E540" s="124"/>
      <c r="F540" s="124"/>
      <c r="G540" s="124"/>
      <c r="H540" s="613"/>
      <c r="I540" s="143"/>
      <c r="J540" s="124"/>
      <c r="K540" s="124"/>
      <c r="L540" s="124"/>
      <c r="M540" s="640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</row>
    <row r="541" spans="1:37" x14ac:dyDescent="0.3">
      <c r="A541" s="124"/>
      <c r="B541" s="124"/>
      <c r="C541" s="124"/>
      <c r="D541" s="124"/>
      <c r="E541" s="124"/>
      <c r="F541" s="124"/>
      <c r="G541" s="124"/>
      <c r="H541" s="613"/>
      <c r="I541" s="143"/>
      <c r="J541" s="124"/>
      <c r="K541" s="124"/>
      <c r="L541" s="124"/>
      <c r="M541" s="640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</row>
    <row r="542" spans="1:37" x14ac:dyDescent="0.3">
      <c r="A542" s="124"/>
      <c r="B542" s="124"/>
      <c r="C542" s="124"/>
      <c r="D542" s="124"/>
      <c r="E542" s="124"/>
      <c r="F542" s="124"/>
      <c r="G542" s="124"/>
      <c r="H542" s="613"/>
      <c r="I542" s="143"/>
      <c r="J542" s="124"/>
      <c r="K542" s="124"/>
      <c r="L542" s="124"/>
      <c r="M542" s="640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</row>
    <row r="543" spans="1:37" x14ac:dyDescent="0.3">
      <c r="A543" s="124"/>
      <c r="B543" s="124"/>
      <c r="C543" s="124"/>
      <c r="D543" s="124"/>
      <c r="E543" s="124"/>
      <c r="F543" s="124"/>
      <c r="G543" s="124"/>
      <c r="H543" s="613"/>
      <c r="I543" s="143"/>
      <c r="J543" s="124"/>
      <c r="K543" s="124"/>
      <c r="L543" s="124"/>
      <c r="M543" s="640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</row>
    <row r="544" spans="1:37" x14ac:dyDescent="0.3">
      <c r="A544" s="124"/>
      <c r="B544" s="124"/>
      <c r="C544" s="124"/>
      <c r="D544" s="124"/>
      <c r="E544" s="124"/>
      <c r="F544" s="124"/>
      <c r="G544" s="124"/>
      <c r="H544" s="613"/>
      <c r="I544" s="143"/>
      <c r="J544" s="124"/>
      <c r="K544" s="124"/>
      <c r="L544" s="124"/>
      <c r="M544" s="640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</row>
    <row r="545" spans="1:37" x14ac:dyDescent="0.3">
      <c r="A545" s="124"/>
      <c r="B545" s="124"/>
      <c r="C545" s="124"/>
      <c r="D545" s="124"/>
      <c r="E545" s="124"/>
      <c r="F545" s="124"/>
      <c r="G545" s="124"/>
      <c r="H545" s="613"/>
      <c r="I545" s="143"/>
      <c r="J545" s="124"/>
      <c r="K545" s="124"/>
      <c r="L545" s="124"/>
      <c r="M545" s="640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</row>
    <row r="546" spans="1:37" x14ac:dyDescent="0.3">
      <c r="A546" s="124"/>
      <c r="B546" s="124"/>
      <c r="C546" s="124"/>
      <c r="D546" s="124"/>
      <c r="E546" s="124"/>
      <c r="F546" s="124"/>
      <c r="G546" s="124"/>
      <c r="H546" s="613"/>
      <c r="I546" s="143"/>
      <c r="J546" s="124"/>
      <c r="K546" s="124"/>
      <c r="L546" s="124"/>
      <c r="M546" s="640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</row>
    <row r="547" spans="1:37" x14ac:dyDescent="0.3">
      <c r="A547" s="124"/>
      <c r="B547" s="124"/>
      <c r="C547" s="124"/>
      <c r="D547" s="124"/>
      <c r="E547" s="124"/>
      <c r="F547" s="124"/>
      <c r="G547" s="124"/>
      <c r="H547" s="613"/>
      <c r="I547" s="143"/>
      <c r="J547" s="124"/>
      <c r="K547" s="124"/>
      <c r="L547" s="124"/>
      <c r="M547" s="640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</row>
    <row r="548" spans="1:37" x14ac:dyDescent="0.3">
      <c r="A548" s="124"/>
      <c r="B548" s="124"/>
      <c r="C548" s="124"/>
      <c r="D548" s="124"/>
      <c r="E548" s="124"/>
      <c r="F548" s="124"/>
      <c r="G548" s="124"/>
      <c r="H548" s="613"/>
      <c r="I548" s="143"/>
      <c r="J548" s="124"/>
      <c r="K548" s="124"/>
      <c r="L548" s="124"/>
      <c r="M548" s="640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</row>
    <row r="549" spans="1:37" x14ac:dyDescent="0.3">
      <c r="A549" s="124"/>
      <c r="B549" s="124"/>
      <c r="C549" s="124"/>
      <c r="D549" s="124"/>
      <c r="E549" s="124"/>
      <c r="F549" s="124"/>
      <c r="G549" s="124"/>
      <c r="H549" s="613"/>
      <c r="I549" s="143"/>
      <c r="J549" s="124"/>
      <c r="K549" s="124"/>
      <c r="L549" s="124"/>
      <c r="M549" s="640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</row>
    <row r="550" spans="1:37" x14ac:dyDescent="0.3">
      <c r="A550" s="124"/>
      <c r="B550" s="124"/>
      <c r="C550" s="124"/>
      <c r="D550" s="124"/>
      <c r="E550" s="124"/>
      <c r="F550" s="124"/>
      <c r="G550" s="124"/>
      <c r="H550" s="613"/>
      <c r="I550" s="143"/>
      <c r="J550" s="124"/>
      <c r="K550" s="124"/>
      <c r="L550" s="124"/>
      <c r="M550" s="640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</row>
    <row r="551" spans="1:37" x14ac:dyDescent="0.3">
      <c r="A551" s="124"/>
      <c r="B551" s="124"/>
      <c r="C551" s="124"/>
      <c r="D551" s="124"/>
      <c r="E551" s="124"/>
      <c r="F551" s="124"/>
      <c r="G551" s="124"/>
      <c r="H551" s="613"/>
      <c r="I551" s="143"/>
      <c r="J551" s="124"/>
      <c r="K551" s="124"/>
      <c r="L551" s="124"/>
      <c r="M551" s="640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</row>
    <row r="552" spans="1:37" x14ac:dyDescent="0.3">
      <c r="A552" s="124"/>
      <c r="B552" s="124"/>
      <c r="C552" s="124"/>
      <c r="D552" s="124"/>
      <c r="E552" s="124"/>
      <c r="F552" s="124"/>
      <c r="G552" s="124"/>
      <c r="H552" s="613"/>
      <c r="I552" s="143"/>
      <c r="J552" s="124"/>
      <c r="K552" s="124"/>
      <c r="L552" s="124"/>
      <c r="M552" s="640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</row>
    <row r="553" spans="1:37" x14ac:dyDescent="0.3">
      <c r="A553" s="124"/>
      <c r="B553" s="124"/>
      <c r="C553" s="124"/>
      <c r="D553" s="124"/>
      <c r="E553" s="124"/>
      <c r="F553" s="124"/>
      <c r="G553" s="124"/>
      <c r="H553" s="613"/>
      <c r="I553" s="143"/>
      <c r="J553" s="124"/>
      <c r="K553" s="124"/>
      <c r="L553" s="124"/>
      <c r="M553" s="640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</row>
    <row r="554" spans="1:37" x14ac:dyDescent="0.3">
      <c r="A554" s="124"/>
      <c r="B554" s="124"/>
      <c r="C554" s="124"/>
      <c r="D554" s="124"/>
      <c r="E554" s="124"/>
      <c r="F554" s="124"/>
      <c r="G554" s="124"/>
      <c r="H554" s="613"/>
      <c r="I554" s="143"/>
      <c r="J554" s="124"/>
      <c r="K554" s="124"/>
      <c r="L554" s="124"/>
      <c r="M554" s="640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</row>
    <row r="555" spans="1:37" x14ac:dyDescent="0.3">
      <c r="A555" s="124"/>
      <c r="B555" s="124"/>
      <c r="C555" s="124"/>
      <c r="D555" s="124"/>
      <c r="E555" s="124"/>
      <c r="F555" s="124"/>
      <c r="G555" s="124"/>
      <c r="H555" s="613"/>
      <c r="I555" s="143"/>
      <c r="J555" s="124"/>
      <c r="K555" s="124"/>
      <c r="L555" s="124"/>
      <c r="M555" s="640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</row>
    <row r="556" spans="1:37" x14ac:dyDescent="0.3">
      <c r="A556" s="124"/>
      <c r="B556" s="124"/>
      <c r="C556" s="124"/>
      <c r="D556" s="124"/>
      <c r="E556" s="124"/>
      <c r="F556" s="124"/>
      <c r="G556" s="124"/>
      <c r="H556" s="613"/>
      <c r="I556" s="143"/>
      <c r="J556" s="124"/>
      <c r="K556" s="124"/>
      <c r="L556" s="124"/>
      <c r="M556" s="640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</row>
    <row r="557" spans="1:37" x14ac:dyDescent="0.3">
      <c r="A557" s="124"/>
      <c r="B557" s="124"/>
      <c r="C557" s="124"/>
      <c r="D557" s="124"/>
      <c r="E557" s="124"/>
      <c r="F557" s="124"/>
      <c r="G557" s="124"/>
      <c r="H557" s="613"/>
      <c r="I557" s="143"/>
      <c r="J557" s="124"/>
      <c r="K557" s="124"/>
      <c r="L557" s="124"/>
      <c r="M557" s="640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</row>
    <row r="558" spans="1:37" x14ac:dyDescent="0.3">
      <c r="A558" s="124"/>
      <c r="B558" s="124"/>
      <c r="C558" s="124"/>
      <c r="D558" s="124"/>
      <c r="E558" s="124"/>
      <c r="F558" s="124"/>
      <c r="G558" s="124"/>
      <c r="H558" s="613"/>
      <c r="I558" s="143"/>
      <c r="J558" s="124"/>
      <c r="K558" s="124"/>
      <c r="L558" s="124"/>
      <c r="M558" s="640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</row>
    <row r="559" spans="1:37" x14ac:dyDescent="0.3">
      <c r="A559" s="124"/>
      <c r="B559" s="124"/>
      <c r="C559" s="124"/>
      <c r="D559" s="124"/>
      <c r="E559" s="124"/>
      <c r="F559" s="124"/>
      <c r="G559" s="124"/>
      <c r="H559" s="613"/>
      <c r="I559" s="143"/>
      <c r="J559" s="124"/>
      <c r="K559" s="124"/>
      <c r="L559" s="124"/>
      <c r="M559" s="640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</row>
    <row r="560" spans="1:37" x14ac:dyDescent="0.3">
      <c r="A560" s="124"/>
      <c r="B560" s="124"/>
      <c r="C560" s="124"/>
      <c r="D560" s="124"/>
      <c r="E560" s="124"/>
      <c r="F560" s="124"/>
      <c r="G560" s="124"/>
      <c r="H560" s="613"/>
      <c r="I560" s="143"/>
      <c r="J560" s="124"/>
      <c r="K560" s="124"/>
      <c r="L560" s="124"/>
      <c r="M560" s="640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</row>
    <row r="561" spans="1:37" x14ac:dyDescent="0.3">
      <c r="A561" s="124"/>
      <c r="B561" s="124"/>
      <c r="C561" s="124"/>
      <c r="D561" s="124"/>
      <c r="E561" s="124"/>
      <c r="F561" s="124"/>
      <c r="G561" s="124"/>
      <c r="H561" s="613"/>
      <c r="I561" s="143"/>
      <c r="J561" s="124"/>
      <c r="K561" s="124"/>
      <c r="L561" s="124"/>
      <c r="M561" s="640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</row>
    <row r="562" spans="1:37" x14ac:dyDescent="0.3">
      <c r="A562" s="124"/>
      <c r="B562" s="124"/>
      <c r="C562" s="124"/>
      <c r="D562" s="124"/>
      <c r="E562" s="124"/>
      <c r="F562" s="124"/>
      <c r="G562" s="124"/>
      <c r="H562" s="613"/>
      <c r="I562" s="143"/>
      <c r="J562" s="124"/>
      <c r="K562" s="124"/>
      <c r="L562" s="124"/>
      <c r="M562" s="640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</row>
    <row r="563" spans="1:37" x14ac:dyDescent="0.3">
      <c r="A563" s="124"/>
      <c r="B563" s="124"/>
      <c r="C563" s="124"/>
      <c r="D563" s="124"/>
      <c r="E563" s="124"/>
      <c r="F563" s="124"/>
      <c r="G563" s="124"/>
      <c r="H563" s="613"/>
      <c r="I563" s="143"/>
      <c r="J563" s="124"/>
      <c r="K563" s="124"/>
      <c r="L563" s="124"/>
      <c r="M563" s="640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</row>
    <row r="564" spans="1:37" x14ac:dyDescent="0.3">
      <c r="A564" s="124"/>
      <c r="B564" s="124"/>
      <c r="C564" s="124"/>
      <c r="D564" s="124"/>
      <c r="E564" s="124"/>
      <c r="F564" s="124"/>
      <c r="G564" s="124"/>
      <c r="H564" s="613"/>
      <c r="I564" s="143"/>
      <c r="J564" s="124"/>
      <c r="K564" s="124"/>
      <c r="L564" s="124"/>
      <c r="M564" s="640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</row>
    <row r="565" spans="1:37" x14ac:dyDescent="0.3">
      <c r="A565" s="124"/>
      <c r="B565" s="124"/>
      <c r="C565" s="124"/>
      <c r="D565" s="124"/>
      <c r="E565" s="124"/>
      <c r="F565" s="124"/>
      <c r="G565" s="124"/>
      <c r="H565" s="613"/>
      <c r="I565" s="143"/>
      <c r="J565" s="124"/>
      <c r="K565" s="124"/>
      <c r="L565" s="124"/>
      <c r="M565" s="640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</row>
    <row r="566" spans="1:37" x14ac:dyDescent="0.3">
      <c r="A566" s="124"/>
      <c r="B566" s="124"/>
      <c r="C566" s="124"/>
      <c r="D566" s="124"/>
      <c r="E566" s="124"/>
      <c r="F566" s="124"/>
      <c r="G566" s="124"/>
      <c r="H566" s="613"/>
      <c r="I566" s="143"/>
      <c r="J566" s="124"/>
      <c r="K566" s="124"/>
      <c r="L566" s="124"/>
      <c r="M566" s="640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</row>
    <row r="567" spans="1:37" x14ac:dyDescent="0.3">
      <c r="A567" s="124"/>
      <c r="B567" s="124"/>
      <c r="C567" s="124"/>
      <c r="D567" s="124"/>
      <c r="E567" s="124"/>
      <c r="F567" s="124"/>
      <c r="G567" s="124"/>
      <c r="H567" s="613"/>
      <c r="I567" s="143"/>
      <c r="J567" s="124"/>
      <c r="K567" s="124"/>
      <c r="L567" s="124"/>
      <c r="M567" s="640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</row>
    <row r="568" spans="1:37" x14ac:dyDescent="0.3">
      <c r="A568" s="124"/>
      <c r="B568" s="124"/>
      <c r="C568" s="124"/>
      <c r="D568" s="124"/>
      <c r="E568" s="124"/>
      <c r="F568" s="124"/>
      <c r="G568" s="124"/>
      <c r="H568" s="613"/>
      <c r="I568" s="143"/>
      <c r="J568" s="124"/>
      <c r="K568" s="124"/>
      <c r="L568" s="124"/>
      <c r="M568" s="640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</row>
    <row r="569" spans="1:37" x14ac:dyDescent="0.3">
      <c r="A569" s="124"/>
      <c r="B569" s="124"/>
      <c r="C569" s="124"/>
      <c r="D569" s="124"/>
      <c r="E569" s="124"/>
      <c r="F569" s="124"/>
      <c r="G569" s="124"/>
      <c r="H569" s="613"/>
      <c r="I569" s="143"/>
      <c r="J569" s="124"/>
      <c r="K569" s="124"/>
      <c r="L569" s="124"/>
      <c r="M569" s="640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</row>
    <row r="570" spans="1:37" x14ac:dyDescent="0.3">
      <c r="A570" s="124"/>
      <c r="B570" s="124"/>
      <c r="C570" s="124"/>
      <c r="D570" s="124"/>
      <c r="E570" s="124"/>
      <c r="F570" s="124"/>
      <c r="G570" s="124"/>
      <c r="H570" s="613"/>
      <c r="I570" s="143"/>
      <c r="J570" s="124"/>
      <c r="K570" s="124"/>
      <c r="L570" s="124"/>
      <c r="M570" s="640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</row>
    <row r="571" spans="1:37" x14ac:dyDescent="0.3">
      <c r="A571" s="124"/>
      <c r="B571" s="124"/>
      <c r="C571" s="124"/>
      <c r="D571" s="124"/>
      <c r="E571" s="124"/>
      <c r="F571" s="124"/>
      <c r="G571" s="124"/>
      <c r="H571" s="613"/>
      <c r="I571" s="143"/>
      <c r="J571" s="124"/>
      <c r="K571" s="124"/>
      <c r="L571" s="124"/>
      <c r="M571" s="640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</row>
    <row r="572" spans="1:37" x14ac:dyDescent="0.3">
      <c r="A572" s="124"/>
      <c r="B572" s="124"/>
      <c r="C572" s="124"/>
      <c r="D572" s="124"/>
      <c r="E572" s="124"/>
      <c r="F572" s="124"/>
      <c r="G572" s="124"/>
      <c r="H572" s="613"/>
      <c r="I572" s="143"/>
      <c r="J572" s="124"/>
      <c r="K572" s="124"/>
      <c r="L572" s="124"/>
      <c r="M572" s="640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</row>
    <row r="573" spans="1:37" x14ac:dyDescent="0.3">
      <c r="A573" s="124"/>
      <c r="B573" s="124"/>
      <c r="C573" s="124"/>
      <c r="D573" s="124"/>
      <c r="E573" s="124"/>
      <c r="F573" s="124"/>
      <c r="G573" s="124"/>
      <c r="H573" s="613"/>
      <c r="I573" s="143"/>
      <c r="J573" s="124"/>
      <c r="K573" s="124"/>
      <c r="L573" s="124"/>
      <c r="M573" s="640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</row>
    <row r="574" spans="1:37" x14ac:dyDescent="0.3">
      <c r="A574" s="124"/>
      <c r="B574" s="124"/>
      <c r="C574" s="124"/>
      <c r="D574" s="124"/>
      <c r="E574" s="124"/>
      <c r="F574" s="124"/>
      <c r="G574" s="124"/>
      <c r="H574" s="613"/>
      <c r="I574" s="143"/>
      <c r="J574" s="124"/>
      <c r="K574" s="124"/>
      <c r="L574" s="124"/>
      <c r="M574" s="640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</row>
    <row r="575" spans="1:37" x14ac:dyDescent="0.3">
      <c r="A575" s="124"/>
      <c r="B575" s="124"/>
      <c r="C575" s="124"/>
      <c r="D575" s="124"/>
      <c r="E575" s="124"/>
      <c r="F575" s="124"/>
      <c r="G575" s="124"/>
      <c r="H575" s="613"/>
      <c r="I575" s="143"/>
      <c r="J575" s="124"/>
      <c r="K575" s="124"/>
      <c r="L575" s="124"/>
      <c r="M575" s="640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</row>
    <row r="576" spans="1:37" x14ac:dyDescent="0.3">
      <c r="A576" s="124"/>
      <c r="B576" s="124"/>
      <c r="C576" s="124"/>
      <c r="D576" s="124"/>
      <c r="E576" s="124"/>
      <c r="F576" s="124"/>
      <c r="G576" s="124"/>
      <c r="H576" s="613"/>
      <c r="I576" s="143"/>
      <c r="J576" s="124"/>
      <c r="K576" s="124"/>
      <c r="L576" s="124"/>
      <c r="M576" s="640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</row>
    <row r="577" spans="1:37" x14ac:dyDescent="0.3">
      <c r="A577" s="124"/>
      <c r="B577" s="124"/>
      <c r="C577" s="124"/>
      <c r="D577" s="124"/>
      <c r="E577" s="124"/>
      <c r="F577" s="124"/>
      <c r="G577" s="124"/>
      <c r="H577" s="613"/>
      <c r="I577" s="143"/>
      <c r="J577" s="124"/>
      <c r="K577" s="124"/>
      <c r="L577" s="124"/>
      <c r="M577" s="640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</row>
    <row r="578" spans="1:37" x14ac:dyDescent="0.3">
      <c r="A578" s="124"/>
      <c r="B578" s="124"/>
      <c r="C578" s="124"/>
      <c r="D578" s="124"/>
      <c r="E578" s="124"/>
      <c r="F578" s="124"/>
      <c r="G578" s="124"/>
      <c r="H578" s="613"/>
      <c r="I578" s="143"/>
      <c r="J578" s="124"/>
      <c r="K578" s="124"/>
      <c r="L578" s="124"/>
      <c r="M578" s="640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</row>
    <row r="579" spans="1:37" x14ac:dyDescent="0.3">
      <c r="A579" s="124"/>
      <c r="B579" s="124"/>
      <c r="C579" s="124"/>
      <c r="D579" s="124"/>
      <c r="E579" s="124"/>
      <c r="F579" s="124"/>
      <c r="G579" s="124"/>
      <c r="H579" s="613"/>
      <c r="I579" s="143"/>
      <c r="J579" s="124"/>
      <c r="K579" s="124"/>
      <c r="L579" s="124"/>
      <c r="M579" s="640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</row>
    <row r="580" spans="1:37" x14ac:dyDescent="0.3">
      <c r="A580" s="124"/>
      <c r="B580" s="124"/>
      <c r="C580" s="124"/>
      <c r="D580" s="124"/>
      <c r="E580" s="124"/>
      <c r="F580" s="124"/>
      <c r="G580" s="124"/>
      <c r="H580" s="613"/>
      <c r="I580" s="143"/>
      <c r="J580" s="124"/>
      <c r="K580" s="124"/>
      <c r="L580" s="124"/>
      <c r="M580" s="640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</row>
    <row r="581" spans="1:37" x14ac:dyDescent="0.3">
      <c r="A581" s="124"/>
      <c r="B581" s="124"/>
      <c r="C581" s="124"/>
      <c r="D581" s="124"/>
      <c r="E581" s="124"/>
      <c r="F581" s="124"/>
      <c r="G581" s="124"/>
      <c r="H581" s="613"/>
      <c r="I581" s="143"/>
      <c r="J581" s="124"/>
      <c r="K581" s="124"/>
      <c r="L581" s="124"/>
      <c r="M581" s="640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</row>
    <row r="582" spans="1:37" x14ac:dyDescent="0.3">
      <c r="A582" s="124"/>
      <c r="B582" s="124"/>
      <c r="C582" s="124"/>
      <c r="D582" s="124"/>
      <c r="E582" s="124"/>
      <c r="F582" s="124"/>
      <c r="G582" s="124"/>
      <c r="H582" s="613"/>
      <c r="I582" s="143"/>
      <c r="J582" s="124"/>
      <c r="K582" s="124"/>
      <c r="L582" s="124"/>
      <c r="M582" s="640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</row>
    <row r="583" spans="1:37" x14ac:dyDescent="0.3">
      <c r="A583" s="124"/>
      <c r="B583" s="124"/>
      <c r="C583" s="124"/>
      <c r="D583" s="124"/>
      <c r="E583" s="124"/>
      <c r="F583" s="124"/>
      <c r="G583" s="124"/>
      <c r="H583" s="613"/>
      <c r="I583" s="143"/>
      <c r="J583" s="124"/>
      <c r="K583" s="124"/>
      <c r="L583" s="124"/>
      <c r="M583" s="640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</row>
    <row r="584" spans="1:37" x14ac:dyDescent="0.3">
      <c r="A584" s="124"/>
      <c r="B584" s="124"/>
      <c r="C584" s="124"/>
      <c r="D584" s="124"/>
      <c r="E584" s="124"/>
      <c r="F584" s="124"/>
      <c r="G584" s="124"/>
      <c r="H584" s="613"/>
      <c r="I584" s="143"/>
      <c r="J584" s="124"/>
      <c r="K584" s="124"/>
      <c r="L584" s="124"/>
      <c r="M584" s="640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</row>
    <row r="585" spans="1:37" x14ac:dyDescent="0.3">
      <c r="A585" s="124"/>
      <c r="B585" s="124"/>
      <c r="C585" s="124"/>
      <c r="D585" s="124"/>
      <c r="E585" s="124"/>
      <c r="F585" s="124"/>
      <c r="G585" s="124"/>
      <c r="H585" s="613"/>
      <c r="I585" s="143"/>
      <c r="J585" s="124"/>
      <c r="K585" s="124"/>
      <c r="L585" s="124"/>
      <c r="M585" s="640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</row>
    <row r="586" spans="1:37" x14ac:dyDescent="0.3">
      <c r="A586" s="124"/>
      <c r="B586" s="124"/>
      <c r="C586" s="124"/>
      <c r="D586" s="124"/>
      <c r="E586" s="124"/>
      <c r="F586" s="124"/>
      <c r="G586" s="124"/>
      <c r="H586" s="613"/>
      <c r="I586" s="143"/>
      <c r="J586" s="124"/>
      <c r="K586" s="124"/>
      <c r="L586" s="124"/>
      <c r="M586" s="640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</row>
    <row r="587" spans="1:37" x14ac:dyDescent="0.3">
      <c r="A587" s="124"/>
      <c r="B587" s="124"/>
      <c r="C587" s="124"/>
      <c r="D587" s="124"/>
      <c r="E587" s="124"/>
      <c r="F587" s="124"/>
      <c r="G587" s="124"/>
      <c r="H587" s="613"/>
      <c r="I587" s="143"/>
      <c r="J587" s="124"/>
      <c r="K587" s="124"/>
      <c r="L587" s="124"/>
      <c r="M587" s="640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</row>
    <row r="588" spans="1:37" x14ac:dyDescent="0.3">
      <c r="A588" s="124"/>
      <c r="B588" s="124"/>
      <c r="C588" s="124"/>
      <c r="D588" s="124"/>
      <c r="E588" s="124"/>
      <c r="F588" s="124"/>
      <c r="G588" s="124"/>
      <c r="H588" s="613"/>
      <c r="I588" s="143"/>
      <c r="J588" s="124"/>
      <c r="K588" s="124"/>
      <c r="L588" s="124"/>
      <c r="M588" s="640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</row>
    <row r="589" spans="1:37" x14ac:dyDescent="0.3">
      <c r="A589" s="124"/>
      <c r="B589" s="124"/>
      <c r="C589" s="124"/>
      <c r="D589" s="124"/>
      <c r="E589" s="124"/>
      <c r="F589" s="124"/>
      <c r="G589" s="124"/>
      <c r="H589" s="613"/>
      <c r="I589" s="143"/>
      <c r="J589" s="124"/>
      <c r="K589" s="124"/>
      <c r="L589" s="124"/>
      <c r="M589" s="640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</row>
    <row r="590" spans="1:37" x14ac:dyDescent="0.3">
      <c r="A590" s="124"/>
      <c r="B590" s="124"/>
      <c r="C590" s="124"/>
      <c r="D590" s="124"/>
      <c r="E590" s="124"/>
      <c r="F590" s="124"/>
      <c r="G590" s="124"/>
      <c r="H590" s="613"/>
      <c r="I590" s="143"/>
      <c r="J590" s="124"/>
      <c r="K590" s="124"/>
      <c r="L590" s="124"/>
      <c r="M590" s="640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</row>
    <row r="591" spans="1:37" x14ac:dyDescent="0.3">
      <c r="A591" s="124"/>
      <c r="B591" s="124"/>
      <c r="C591" s="124"/>
      <c r="D591" s="124"/>
      <c r="E591" s="124"/>
      <c r="F591" s="124"/>
      <c r="G591" s="124"/>
      <c r="H591" s="613"/>
      <c r="I591" s="143"/>
      <c r="J591" s="124"/>
      <c r="K591" s="124"/>
      <c r="L591" s="124"/>
      <c r="M591" s="640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</row>
    <row r="592" spans="1:37" x14ac:dyDescent="0.3">
      <c r="A592" s="124"/>
      <c r="B592" s="124"/>
      <c r="C592" s="124"/>
      <c r="D592" s="124"/>
      <c r="E592" s="124"/>
      <c r="F592" s="124"/>
      <c r="G592" s="124"/>
      <c r="H592" s="613"/>
      <c r="I592" s="143"/>
      <c r="J592" s="124"/>
      <c r="K592" s="124"/>
      <c r="L592" s="124"/>
      <c r="M592" s="640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</row>
    <row r="593" spans="1:37" x14ac:dyDescent="0.3">
      <c r="A593" s="124"/>
      <c r="B593" s="124"/>
      <c r="C593" s="124"/>
      <c r="D593" s="124"/>
      <c r="E593" s="124"/>
      <c r="F593" s="124"/>
      <c r="G593" s="124"/>
      <c r="H593" s="613"/>
      <c r="I593" s="143"/>
      <c r="J593" s="124"/>
      <c r="K593" s="124"/>
      <c r="L593" s="124"/>
      <c r="M593" s="640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</row>
    <row r="594" spans="1:37" x14ac:dyDescent="0.3">
      <c r="A594" s="124"/>
      <c r="B594" s="124"/>
      <c r="C594" s="124"/>
      <c r="D594" s="124"/>
      <c r="E594" s="124"/>
      <c r="F594" s="124"/>
      <c r="G594" s="124"/>
      <c r="H594" s="613"/>
      <c r="I594" s="143"/>
      <c r="J594" s="124"/>
      <c r="K594" s="124"/>
      <c r="L594" s="124"/>
      <c r="M594" s="640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</row>
    <row r="595" spans="1:37" x14ac:dyDescent="0.3">
      <c r="A595" s="124"/>
      <c r="B595" s="124"/>
      <c r="C595" s="124"/>
      <c r="D595" s="124"/>
      <c r="E595" s="124"/>
      <c r="F595" s="124"/>
      <c r="G595" s="124"/>
      <c r="H595" s="613"/>
      <c r="I595" s="143"/>
      <c r="J595" s="124"/>
      <c r="K595" s="124"/>
      <c r="L595" s="124"/>
      <c r="M595" s="640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</row>
    <row r="596" spans="1:37" x14ac:dyDescent="0.3">
      <c r="A596" s="124"/>
      <c r="B596" s="124"/>
      <c r="C596" s="124"/>
      <c r="D596" s="124"/>
      <c r="E596" s="124"/>
      <c r="F596" s="124"/>
      <c r="G596" s="124"/>
      <c r="H596" s="613"/>
      <c r="I596" s="143"/>
      <c r="J596" s="124"/>
      <c r="K596" s="124"/>
      <c r="L596" s="124"/>
      <c r="M596" s="640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</row>
    <row r="597" spans="1:37" x14ac:dyDescent="0.3">
      <c r="A597" s="124"/>
      <c r="B597" s="124"/>
      <c r="C597" s="124"/>
      <c r="D597" s="124"/>
      <c r="E597" s="124"/>
      <c r="F597" s="124"/>
      <c r="G597" s="124"/>
      <c r="H597" s="613"/>
      <c r="I597" s="143"/>
      <c r="J597" s="124"/>
      <c r="K597" s="124"/>
      <c r="L597" s="124"/>
      <c r="M597" s="640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</row>
    <row r="598" spans="1:37" x14ac:dyDescent="0.3">
      <c r="A598" s="124"/>
      <c r="B598" s="124"/>
      <c r="C598" s="124"/>
      <c r="D598" s="124"/>
      <c r="E598" s="124"/>
      <c r="F598" s="124"/>
      <c r="G598" s="124"/>
      <c r="H598" s="613"/>
      <c r="I598" s="143"/>
      <c r="J598" s="124"/>
      <c r="K598" s="124"/>
      <c r="L598" s="124"/>
      <c r="M598" s="640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</row>
    <row r="599" spans="1:37" x14ac:dyDescent="0.3">
      <c r="A599" s="124"/>
      <c r="B599" s="124"/>
      <c r="C599" s="124"/>
      <c r="D599" s="124"/>
      <c r="E599" s="124"/>
      <c r="F599" s="124"/>
      <c r="G599" s="124"/>
      <c r="H599" s="613"/>
      <c r="I599" s="143"/>
      <c r="J599" s="124"/>
      <c r="K599" s="124"/>
      <c r="L599" s="124"/>
      <c r="M599" s="640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</row>
    <row r="600" spans="1:37" x14ac:dyDescent="0.3">
      <c r="A600" s="124"/>
      <c r="B600" s="124"/>
      <c r="C600" s="124"/>
      <c r="D600" s="124"/>
      <c r="E600" s="124"/>
      <c r="F600" s="124"/>
      <c r="G600" s="124"/>
      <c r="H600" s="613"/>
      <c r="I600" s="143"/>
      <c r="J600" s="124"/>
      <c r="K600" s="124"/>
      <c r="L600" s="124"/>
      <c r="M600" s="640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</row>
    <row r="601" spans="1:37" x14ac:dyDescent="0.3">
      <c r="A601" s="124"/>
      <c r="B601" s="124"/>
      <c r="C601" s="124"/>
      <c r="D601" s="124"/>
      <c r="E601" s="124"/>
      <c r="F601" s="124"/>
      <c r="G601" s="124"/>
      <c r="H601" s="613"/>
      <c r="I601" s="143"/>
      <c r="J601" s="124"/>
      <c r="K601" s="124"/>
      <c r="L601" s="124"/>
      <c r="M601" s="640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</row>
    <row r="602" spans="1:37" x14ac:dyDescent="0.3">
      <c r="A602" s="124"/>
      <c r="B602" s="124"/>
      <c r="C602" s="124"/>
      <c r="D602" s="124"/>
      <c r="E602" s="124"/>
      <c r="F602" s="124"/>
      <c r="G602" s="124"/>
      <c r="H602" s="613"/>
      <c r="I602" s="143"/>
      <c r="J602" s="124"/>
      <c r="K602" s="124"/>
      <c r="L602" s="124"/>
      <c r="M602" s="640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</row>
    <row r="603" spans="1:37" x14ac:dyDescent="0.3">
      <c r="A603" s="124"/>
      <c r="B603" s="124"/>
      <c r="C603" s="124"/>
      <c r="D603" s="124"/>
      <c r="E603" s="124"/>
      <c r="F603" s="124"/>
      <c r="G603" s="124"/>
      <c r="H603" s="613"/>
      <c r="I603" s="143"/>
      <c r="J603" s="124"/>
      <c r="K603" s="124"/>
      <c r="L603" s="124"/>
      <c r="M603" s="640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</row>
    <row r="604" spans="1:37" x14ac:dyDescent="0.3">
      <c r="A604" s="124"/>
      <c r="B604" s="124"/>
      <c r="C604" s="124"/>
      <c r="D604" s="124"/>
      <c r="E604" s="124"/>
      <c r="F604" s="124"/>
      <c r="G604" s="124"/>
      <c r="H604" s="613"/>
      <c r="I604" s="143"/>
      <c r="J604" s="124"/>
      <c r="K604" s="124"/>
      <c r="L604" s="124"/>
      <c r="M604" s="640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</row>
    <row r="605" spans="1:37" x14ac:dyDescent="0.3">
      <c r="A605" s="124"/>
      <c r="B605" s="124"/>
      <c r="C605" s="124"/>
      <c r="D605" s="124"/>
      <c r="E605" s="124"/>
      <c r="F605" s="124"/>
      <c r="G605" s="124"/>
      <c r="H605" s="613"/>
      <c r="I605" s="143"/>
      <c r="J605" s="124"/>
      <c r="K605" s="124"/>
      <c r="L605" s="124"/>
      <c r="M605" s="640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</row>
    <row r="606" spans="1:37" x14ac:dyDescent="0.3">
      <c r="A606" s="124"/>
      <c r="B606" s="124"/>
      <c r="C606" s="124"/>
      <c r="D606" s="124"/>
      <c r="E606" s="124"/>
      <c r="F606" s="124"/>
      <c r="G606" s="124"/>
      <c r="H606" s="613"/>
      <c r="I606" s="143"/>
      <c r="J606" s="124"/>
      <c r="K606" s="124"/>
      <c r="L606" s="124"/>
      <c r="M606" s="640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</row>
    <row r="607" spans="1:37" x14ac:dyDescent="0.3">
      <c r="A607" s="124"/>
      <c r="B607" s="124"/>
      <c r="C607" s="124"/>
      <c r="D607" s="124"/>
      <c r="E607" s="124"/>
      <c r="F607" s="124"/>
      <c r="G607" s="124"/>
      <c r="H607" s="613"/>
      <c r="I607" s="143"/>
      <c r="J607" s="124"/>
      <c r="K607" s="124"/>
      <c r="L607" s="124"/>
      <c r="M607" s="640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</row>
    <row r="608" spans="1:37" x14ac:dyDescent="0.3">
      <c r="A608" s="124"/>
      <c r="B608" s="124"/>
      <c r="C608" s="124"/>
      <c r="D608" s="124"/>
      <c r="E608" s="124"/>
      <c r="F608" s="124"/>
      <c r="G608" s="124"/>
      <c r="H608" s="613"/>
      <c r="I608" s="143"/>
      <c r="J608" s="124"/>
      <c r="K608" s="124"/>
      <c r="L608" s="124"/>
      <c r="M608" s="640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</row>
    <row r="609" spans="1:37" x14ac:dyDescent="0.3">
      <c r="A609" s="124"/>
      <c r="B609" s="124"/>
      <c r="C609" s="124"/>
      <c r="D609" s="124"/>
      <c r="E609" s="124"/>
      <c r="F609" s="124"/>
      <c r="G609" s="124"/>
      <c r="H609" s="613"/>
      <c r="I609" s="143"/>
      <c r="J609" s="124"/>
      <c r="K609" s="124"/>
      <c r="L609" s="124"/>
      <c r="M609" s="640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</row>
    <row r="610" spans="1:37" x14ac:dyDescent="0.3">
      <c r="A610" s="124"/>
      <c r="B610" s="124"/>
      <c r="C610" s="124"/>
      <c r="D610" s="124"/>
      <c r="E610" s="124"/>
      <c r="F610" s="124"/>
      <c r="G610" s="124"/>
      <c r="H610" s="613"/>
      <c r="I610" s="143"/>
      <c r="J610" s="124"/>
      <c r="K610" s="124"/>
      <c r="L610" s="124"/>
      <c r="M610" s="640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</row>
    <row r="611" spans="1:37" x14ac:dyDescent="0.3">
      <c r="A611" s="124"/>
      <c r="B611" s="124"/>
      <c r="C611" s="124"/>
      <c r="D611" s="124"/>
      <c r="E611" s="124"/>
      <c r="F611" s="124"/>
      <c r="G611" s="124"/>
      <c r="H611" s="613"/>
      <c r="I611" s="143"/>
      <c r="J611" s="124"/>
      <c r="K611" s="124"/>
      <c r="L611" s="124"/>
      <c r="M611" s="640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</row>
    <row r="612" spans="1:37" x14ac:dyDescent="0.3">
      <c r="A612" s="124"/>
      <c r="B612" s="124"/>
      <c r="C612" s="124"/>
      <c r="D612" s="124"/>
      <c r="E612" s="124"/>
      <c r="F612" s="124"/>
      <c r="G612" s="124"/>
      <c r="H612" s="613"/>
      <c r="I612" s="143"/>
      <c r="J612" s="124"/>
      <c r="K612" s="124"/>
      <c r="L612" s="124"/>
      <c r="M612" s="640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</row>
    <row r="613" spans="1:37" x14ac:dyDescent="0.3">
      <c r="A613" s="124"/>
      <c r="B613" s="124"/>
      <c r="C613" s="124"/>
      <c r="D613" s="124"/>
      <c r="E613" s="124"/>
      <c r="F613" s="124"/>
      <c r="G613" s="124"/>
      <c r="H613" s="613"/>
      <c r="I613" s="143"/>
      <c r="J613" s="124"/>
      <c r="K613" s="124"/>
      <c r="L613" s="124"/>
      <c r="M613" s="640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</row>
    <row r="614" spans="1:37" x14ac:dyDescent="0.3">
      <c r="A614" s="124"/>
      <c r="B614" s="124"/>
      <c r="C614" s="124"/>
      <c r="D614" s="124"/>
      <c r="E614" s="124"/>
      <c r="F614" s="124"/>
      <c r="G614" s="124"/>
      <c r="H614" s="613"/>
      <c r="I614" s="143"/>
      <c r="J614" s="124"/>
      <c r="K614" s="124"/>
      <c r="L614" s="124"/>
      <c r="M614" s="640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</row>
    <row r="615" spans="1:37" x14ac:dyDescent="0.3">
      <c r="A615" s="124"/>
      <c r="B615" s="124"/>
      <c r="C615" s="124"/>
      <c r="D615" s="124"/>
      <c r="E615" s="124"/>
      <c r="F615" s="124"/>
      <c r="G615" s="124"/>
      <c r="H615" s="613"/>
      <c r="I615" s="143"/>
      <c r="J615" s="124"/>
      <c r="K615" s="124"/>
      <c r="L615" s="124"/>
      <c r="M615" s="640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</row>
    <row r="616" spans="1:37" x14ac:dyDescent="0.3">
      <c r="A616" s="124"/>
      <c r="B616" s="124"/>
      <c r="C616" s="124"/>
      <c r="D616" s="124"/>
      <c r="E616" s="124"/>
      <c r="F616" s="124"/>
      <c r="G616" s="124"/>
      <c r="H616" s="613"/>
      <c r="I616" s="143"/>
      <c r="J616" s="124"/>
      <c r="K616" s="124"/>
      <c r="L616" s="124"/>
      <c r="M616" s="640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</row>
    <row r="617" spans="1:37" x14ac:dyDescent="0.3">
      <c r="A617" s="124"/>
      <c r="B617" s="124"/>
      <c r="C617" s="124"/>
      <c r="D617" s="124"/>
      <c r="E617" s="124"/>
      <c r="F617" s="124"/>
      <c r="G617" s="124"/>
      <c r="H617" s="613"/>
      <c r="I617" s="143"/>
      <c r="J617" s="124"/>
      <c r="K617" s="124"/>
      <c r="L617" s="124"/>
      <c r="M617" s="640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</row>
    <row r="618" spans="1:37" x14ac:dyDescent="0.3">
      <c r="A618" s="124"/>
      <c r="B618" s="124"/>
      <c r="C618" s="124"/>
      <c r="D618" s="124"/>
      <c r="E618" s="124"/>
      <c r="F618" s="124"/>
      <c r="G618" s="124"/>
      <c r="H618" s="613"/>
      <c r="I618" s="143"/>
      <c r="J618" s="124"/>
      <c r="K618" s="124"/>
      <c r="L618" s="124"/>
      <c r="M618" s="640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</row>
    <row r="619" spans="1:37" x14ac:dyDescent="0.3">
      <c r="A619" s="124"/>
      <c r="B619" s="124"/>
      <c r="C619" s="124"/>
      <c r="D619" s="124"/>
      <c r="E619" s="124"/>
      <c r="F619" s="124"/>
      <c r="G619" s="124"/>
      <c r="H619" s="613"/>
      <c r="I619" s="143"/>
      <c r="J619" s="124"/>
      <c r="K619" s="124"/>
      <c r="L619" s="124"/>
      <c r="M619" s="640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</row>
    <row r="620" spans="1:37" x14ac:dyDescent="0.3">
      <c r="A620" s="124"/>
      <c r="B620" s="124"/>
      <c r="C620" s="124"/>
      <c r="D620" s="124"/>
      <c r="E620" s="124"/>
      <c r="F620" s="124"/>
      <c r="G620" s="124"/>
      <c r="H620" s="613"/>
      <c r="I620" s="143"/>
      <c r="J620" s="124"/>
      <c r="K620" s="124"/>
      <c r="L620" s="124"/>
      <c r="M620" s="640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</row>
    <row r="621" spans="1:37" x14ac:dyDescent="0.3">
      <c r="A621" s="124"/>
      <c r="B621" s="124"/>
      <c r="C621" s="124"/>
      <c r="D621" s="124"/>
      <c r="E621" s="124"/>
      <c r="F621" s="124"/>
      <c r="G621" s="124"/>
      <c r="H621" s="613"/>
      <c r="I621" s="143"/>
      <c r="J621" s="124"/>
      <c r="K621" s="124"/>
      <c r="L621" s="124"/>
      <c r="M621" s="640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</row>
    <row r="622" spans="1:37" x14ac:dyDescent="0.3">
      <c r="A622" s="124"/>
      <c r="B622" s="124"/>
      <c r="C622" s="124"/>
      <c r="D622" s="124"/>
      <c r="E622" s="124"/>
      <c r="F622" s="124"/>
      <c r="G622" s="124"/>
      <c r="H622" s="613"/>
      <c r="I622" s="143"/>
      <c r="J622" s="124"/>
      <c r="K622" s="124"/>
      <c r="L622" s="124"/>
      <c r="M622" s="640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</row>
    <row r="623" spans="1:37" x14ac:dyDescent="0.3">
      <c r="A623" s="124"/>
      <c r="B623" s="124"/>
      <c r="C623" s="124"/>
      <c r="D623" s="124"/>
      <c r="E623" s="124"/>
      <c r="F623" s="124"/>
      <c r="G623" s="124"/>
      <c r="H623" s="613"/>
      <c r="I623" s="143"/>
      <c r="J623" s="124"/>
      <c r="K623" s="124"/>
      <c r="L623" s="124"/>
      <c r="M623" s="640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</row>
    <row r="624" spans="1:37" x14ac:dyDescent="0.3">
      <c r="A624" s="124"/>
      <c r="B624" s="124"/>
      <c r="C624" s="124"/>
      <c r="D624" s="124"/>
      <c r="E624" s="124"/>
      <c r="F624" s="124"/>
      <c r="G624" s="124"/>
      <c r="H624" s="613"/>
      <c r="I624" s="143"/>
      <c r="J624" s="124"/>
      <c r="K624" s="124"/>
      <c r="L624" s="124"/>
      <c r="M624" s="640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</row>
    <row r="625" spans="1:37" x14ac:dyDescent="0.3">
      <c r="A625" s="124"/>
      <c r="B625" s="124"/>
      <c r="C625" s="124"/>
      <c r="D625" s="124"/>
      <c r="E625" s="124"/>
      <c r="F625" s="124"/>
      <c r="G625" s="124"/>
      <c r="H625" s="613"/>
      <c r="I625" s="143"/>
      <c r="J625" s="124"/>
      <c r="K625" s="124"/>
      <c r="L625" s="124"/>
      <c r="M625" s="640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</row>
    <row r="626" spans="1:37" x14ac:dyDescent="0.3">
      <c r="A626" s="124"/>
      <c r="B626" s="124"/>
      <c r="C626" s="124"/>
      <c r="D626" s="124"/>
      <c r="E626" s="124"/>
      <c r="F626" s="124"/>
      <c r="G626" s="124"/>
      <c r="H626" s="613"/>
      <c r="I626" s="143"/>
      <c r="J626" s="124"/>
      <c r="K626" s="124"/>
      <c r="L626" s="124"/>
      <c r="M626" s="640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</row>
    <row r="627" spans="1:37" x14ac:dyDescent="0.3">
      <c r="A627" s="124"/>
      <c r="B627" s="124"/>
      <c r="C627" s="124"/>
      <c r="D627" s="124"/>
      <c r="E627" s="124"/>
      <c r="F627" s="124"/>
      <c r="G627" s="124"/>
      <c r="H627" s="613"/>
      <c r="I627" s="143"/>
      <c r="J627" s="124"/>
      <c r="K627" s="124"/>
      <c r="L627" s="124"/>
      <c r="M627" s="640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</row>
    <row r="628" spans="1:37" x14ac:dyDescent="0.3">
      <c r="A628" s="124"/>
      <c r="B628" s="124"/>
      <c r="C628" s="124"/>
      <c r="D628" s="124"/>
      <c r="E628" s="124"/>
      <c r="F628" s="124"/>
      <c r="G628" s="124"/>
      <c r="H628" s="613"/>
      <c r="I628" s="143"/>
      <c r="J628" s="124"/>
      <c r="K628" s="124"/>
      <c r="L628" s="124"/>
      <c r="M628" s="640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</row>
    <row r="629" spans="1:37" x14ac:dyDescent="0.3">
      <c r="A629" s="124"/>
      <c r="B629" s="124"/>
      <c r="C629" s="124"/>
      <c r="D629" s="124"/>
      <c r="E629" s="124"/>
      <c r="F629" s="124"/>
      <c r="G629" s="124"/>
      <c r="H629" s="613"/>
      <c r="I629" s="143"/>
      <c r="J629" s="124"/>
      <c r="K629" s="124"/>
      <c r="L629" s="124"/>
      <c r="M629" s="640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</row>
    <row r="630" spans="1:37" x14ac:dyDescent="0.3">
      <c r="A630" s="124"/>
      <c r="B630" s="124"/>
      <c r="C630" s="124"/>
      <c r="D630" s="124"/>
      <c r="E630" s="124"/>
      <c r="F630" s="124"/>
      <c r="G630" s="124"/>
      <c r="H630" s="613"/>
      <c r="I630" s="143"/>
      <c r="J630" s="124"/>
      <c r="K630" s="124"/>
      <c r="L630" s="124"/>
      <c r="M630" s="640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</row>
    <row r="631" spans="1:37" x14ac:dyDescent="0.3">
      <c r="A631" s="124"/>
      <c r="B631" s="124"/>
      <c r="C631" s="124"/>
      <c r="D631" s="124"/>
      <c r="E631" s="124"/>
      <c r="F631" s="124"/>
      <c r="G631" s="124"/>
      <c r="H631" s="613"/>
      <c r="I631" s="143"/>
      <c r="J631" s="124"/>
      <c r="K631" s="124"/>
      <c r="L631" s="124"/>
      <c r="M631" s="640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</row>
    <row r="632" spans="1:37" x14ac:dyDescent="0.3">
      <c r="A632" s="124"/>
      <c r="B632" s="124"/>
      <c r="C632" s="124"/>
      <c r="D632" s="124"/>
      <c r="E632" s="124"/>
      <c r="F632" s="124"/>
      <c r="G632" s="124"/>
      <c r="H632" s="613"/>
      <c r="I632" s="143"/>
      <c r="J632" s="124"/>
      <c r="K632" s="124"/>
      <c r="L632" s="124"/>
      <c r="M632" s="640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</row>
    <row r="633" spans="1:37" x14ac:dyDescent="0.3">
      <c r="A633" s="124"/>
      <c r="B633" s="124"/>
      <c r="C633" s="124"/>
      <c r="D633" s="124"/>
      <c r="E633" s="124"/>
      <c r="F633" s="124"/>
      <c r="G633" s="124"/>
      <c r="H633" s="613"/>
      <c r="I633" s="143"/>
      <c r="J633" s="124"/>
      <c r="K633" s="124"/>
      <c r="L633" s="124"/>
      <c r="M633" s="640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</row>
    <row r="634" spans="1:37" x14ac:dyDescent="0.3">
      <c r="A634" s="124"/>
      <c r="B634" s="124"/>
      <c r="C634" s="124"/>
      <c r="D634" s="124"/>
      <c r="E634" s="124"/>
      <c r="F634" s="124"/>
      <c r="G634" s="124"/>
      <c r="H634" s="613"/>
      <c r="I634" s="143"/>
      <c r="J634" s="124"/>
      <c r="K634" s="124"/>
      <c r="L634" s="124"/>
      <c r="M634" s="640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</row>
    <row r="635" spans="1:37" x14ac:dyDescent="0.3">
      <c r="A635" s="124"/>
      <c r="B635" s="124"/>
      <c r="C635" s="124"/>
      <c r="D635" s="124"/>
      <c r="E635" s="124"/>
      <c r="F635" s="124"/>
      <c r="G635" s="124"/>
      <c r="H635" s="613"/>
      <c r="I635" s="143"/>
      <c r="J635" s="124"/>
      <c r="K635" s="124"/>
      <c r="L635" s="124"/>
      <c r="M635" s="640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</row>
    <row r="636" spans="1:37" x14ac:dyDescent="0.3">
      <c r="A636" s="124"/>
      <c r="B636" s="124"/>
      <c r="C636" s="124"/>
      <c r="D636" s="124"/>
      <c r="E636" s="124"/>
      <c r="F636" s="124"/>
      <c r="G636" s="124"/>
      <c r="H636" s="613"/>
      <c r="I636" s="143"/>
      <c r="J636" s="124"/>
      <c r="K636" s="124"/>
      <c r="L636" s="124"/>
      <c r="M636" s="640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</row>
    <row r="637" spans="1:37" x14ac:dyDescent="0.3">
      <c r="A637" s="124"/>
      <c r="B637" s="124"/>
      <c r="C637" s="124"/>
      <c r="D637" s="124"/>
      <c r="E637" s="124"/>
      <c r="F637" s="124"/>
      <c r="G637" s="124"/>
      <c r="H637" s="613"/>
      <c r="I637" s="143"/>
      <c r="J637" s="124"/>
      <c r="K637" s="124"/>
      <c r="L637" s="124"/>
      <c r="M637" s="640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</row>
    <row r="638" spans="1:37" x14ac:dyDescent="0.3">
      <c r="A638" s="124"/>
      <c r="B638" s="124"/>
      <c r="C638" s="124"/>
      <c r="D638" s="124"/>
      <c r="E638" s="124"/>
      <c r="F638" s="124"/>
      <c r="G638" s="124"/>
      <c r="H638" s="613"/>
      <c r="I638" s="143"/>
      <c r="J638" s="124"/>
      <c r="K638" s="124"/>
      <c r="L638" s="124"/>
      <c r="M638" s="640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</row>
    <row r="639" spans="1:37" x14ac:dyDescent="0.3">
      <c r="A639" s="124"/>
      <c r="B639" s="124"/>
      <c r="C639" s="124"/>
      <c r="D639" s="124"/>
      <c r="E639" s="124"/>
      <c r="F639" s="124"/>
      <c r="G639" s="124"/>
      <c r="H639" s="613"/>
      <c r="I639" s="143"/>
      <c r="J639" s="124"/>
      <c r="K639" s="124"/>
      <c r="L639" s="124"/>
      <c r="M639" s="640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</row>
    <row r="640" spans="1:37" x14ac:dyDescent="0.3">
      <c r="A640" s="124"/>
      <c r="B640" s="124"/>
      <c r="C640" s="124"/>
      <c r="D640" s="124"/>
      <c r="E640" s="124"/>
      <c r="F640" s="124"/>
      <c r="G640" s="124"/>
      <c r="H640" s="613"/>
      <c r="I640" s="143"/>
      <c r="J640" s="124"/>
      <c r="K640" s="124"/>
      <c r="L640" s="124"/>
      <c r="M640" s="640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</row>
    <row r="641" spans="1:37" x14ac:dyDescent="0.3">
      <c r="A641" s="124"/>
      <c r="B641" s="124"/>
      <c r="C641" s="124"/>
      <c r="D641" s="124"/>
      <c r="E641" s="124"/>
      <c r="F641" s="124"/>
      <c r="G641" s="124"/>
      <c r="H641" s="613"/>
      <c r="I641" s="143"/>
      <c r="J641" s="124"/>
      <c r="K641" s="124"/>
      <c r="L641" s="124"/>
      <c r="M641" s="640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</row>
    <row r="642" spans="1:37" x14ac:dyDescent="0.3">
      <c r="A642" s="124"/>
      <c r="B642" s="124"/>
      <c r="C642" s="124"/>
      <c r="D642" s="124"/>
      <c r="E642" s="124"/>
      <c r="F642" s="124"/>
      <c r="G642" s="124"/>
      <c r="H642" s="613"/>
      <c r="I642" s="143"/>
      <c r="J642" s="124"/>
      <c r="K642" s="124"/>
      <c r="L642" s="124"/>
      <c r="M642" s="640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</row>
    <row r="643" spans="1:37" x14ac:dyDescent="0.3">
      <c r="A643" s="124"/>
      <c r="B643" s="124"/>
      <c r="C643" s="124"/>
      <c r="D643" s="124"/>
      <c r="E643" s="124"/>
      <c r="F643" s="124"/>
      <c r="G643" s="124"/>
      <c r="H643" s="613"/>
      <c r="I643" s="143"/>
      <c r="J643" s="124"/>
      <c r="K643" s="124"/>
      <c r="L643" s="124"/>
      <c r="M643" s="640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</row>
    <row r="644" spans="1:37" x14ac:dyDescent="0.3">
      <c r="A644" s="124"/>
      <c r="B644" s="124"/>
      <c r="C644" s="124"/>
      <c r="D644" s="124"/>
      <c r="E644" s="124"/>
      <c r="F644" s="124"/>
      <c r="G644" s="124"/>
      <c r="H644" s="613"/>
      <c r="I644" s="143"/>
      <c r="J644" s="124"/>
      <c r="K644" s="124"/>
      <c r="L644" s="124"/>
      <c r="M644" s="640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</row>
    <row r="645" spans="1:37" x14ac:dyDescent="0.3">
      <c r="A645" s="124"/>
      <c r="B645" s="124"/>
      <c r="C645" s="124"/>
      <c r="D645" s="124"/>
      <c r="E645" s="124"/>
      <c r="F645" s="124"/>
      <c r="G645" s="124"/>
      <c r="H645" s="613"/>
      <c r="I645" s="143"/>
      <c r="J645" s="124"/>
      <c r="K645" s="124"/>
      <c r="L645" s="124"/>
      <c r="M645" s="640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</row>
    <row r="646" spans="1:37" x14ac:dyDescent="0.3">
      <c r="A646" s="124"/>
      <c r="B646" s="124"/>
      <c r="C646" s="124"/>
      <c r="D646" s="124"/>
      <c r="E646" s="124"/>
      <c r="F646" s="124"/>
      <c r="G646" s="124"/>
      <c r="H646" s="613"/>
      <c r="I646" s="143"/>
      <c r="J646" s="124"/>
      <c r="K646" s="124"/>
      <c r="L646" s="124"/>
      <c r="M646" s="640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</row>
    <row r="647" spans="1:37" x14ac:dyDescent="0.3">
      <c r="A647" s="124"/>
      <c r="B647" s="124"/>
      <c r="C647" s="124"/>
      <c r="D647" s="124"/>
      <c r="E647" s="124"/>
      <c r="F647" s="124"/>
      <c r="G647" s="124"/>
      <c r="H647" s="613"/>
      <c r="I647" s="143"/>
      <c r="J647" s="124"/>
      <c r="K647" s="124"/>
      <c r="L647" s="124"/>
      <c r="M647" s="640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</row>
    <row r="648" spans="1:37" x14ac:dyDescent="0.3">
      <c r="A648" s="124"/>
      <c r="B648" s="124"/>
      <c r="C648" s="124"/>
      <c r="D648" s="124"/>
      <c r="E648" s="124"/>
      <c r="F648" s="124"/>
      <c r="G648" s="124"/>
      <c r="H648" s="613"/>
      <c r="I648" s="143"/>
      <c r="J648" s="124"/>
      <c r="K648" s="124"/>
      <c r="L648" s="124"/>
      <c r="M648" s="640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</row>
    <row r="649" spans="1:37" x14ac:dyDescent="0.3">
      <c r="A649" s="124"/>
      <c r="B649" s="124"/>
      <c r="C649" s="124"/>
      <c r="D649" s="124"/>
      <c r="E649" s="124"/>
      <c r="F649" s="124"/>
      <c r="G649" s="124"/>
      <c r="H649" s="613"/>
      <c r="I649" s="143"/>
      <c r="J649" s="124"/>
      <c r="K649" s="124"/>
      <c r="L649" s="124"/>
      <c r="M649" s="640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</row>
    <row r="650" spans="1:37" x14ac:dyDescent="0.3">
      <c r="A650" s="124"/>
      <c r="B650" s="124"/>
      <c r="C650" s="124"/>
      <c r="D650" s="124"/>
      <c r="E650" s="124"/>
      <c r="F650" s="124"/>
      <c r="G650" s="124"/>
      <c r="H650" s="613"/>
      <c r="I650" s="143"/>
      <c r="J650" s="124"/>
      <c r="K650" s="124"/>
      <c r="L650" s="124"/>
      <c r="M650" s="640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</row>
    <row r="651" spans="1:37" x14ac:dyDescent="0.3">
      <c r="A651" s="124"/>
      <c r="B651" s="124"/>
      <c r="C651" s="124"/>
      <c r="D651" s="124"/>
      <c r="E651" s="124"/>
      <c r="F651" s="124"/>
      <c r="G651" s="124"/>
      <c r="H651" s="613"/>
      <c r="I651" s="143"/>
      <c r="J651" s="124"/>
      <c r="K651" s="124"/>
      <c r="L651" s="124"/>
      <c r="M651" s="640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</row>
    <row r="652" spans="1:37" x14ac:dyDescent="0.3">
      <c r="A652" s="124"/>
      <c r="B652" s="124"/>
      <c r="C652" s="124"/>
      <c r="D652" s="124"/>
      <c r="E652" s="124"/>
      <c r="F652" s="124"/>
      <c r="G652" s="124"/>
      <c r="H652" s="613"/>
      <c r="I652" s="143"/>
      <c r="J652" s="124"/>
      <c r="K652" s="124"/>
      <c r="L652" s="124"/>
      <c r="M652" s="640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</row>
    <row r="653" spans="1:37" x14ac:dyDescent="0.3">
      <c r="A653" s="124"/>
      <c r="B653" s="124"/>
      <c r="C653" s="124"/>
      <c r="D653" s="124"/>
      <c r="E653" s="124"/>
      <c r="F653" s="124"/>
      <c r="G653" s="124"/>
      <c r="H653" s="613"/>
      <c r="I653" s="143"/>
      <c r="J653" s="124"/>
      <c r="K653" s="124"/>
      <c r="L653" s="124"/>
      <c r="M653" s="640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</row>
    <row r="654" spans="1:37" x14ac:dyDescent="0.3">
      <c r="A654" s="124"/>
      <c r="B654" s="124"/>
      <c r="C654" s="124"/>
      <c r="D654" s="124"/>
      <c r="E654" s="124"/>
      <c r="F654" s="124"/>
      <c r="G654" s="124"/>
      <c r="H654" s="613"/>
      <c r="I654" s="143"/>
      <c r="J654" s="124"/>
      <c r="K654" s="124"/>
      <c r="L654" s="124"/>
      <c r="M654" s="640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</row>
    <row r="655" spans="1:37" x14ac:dyDescent="0.3">
      <c r="A655" s="124"/>
      <c r="B655" s="124"/>
      <c r="C655" s="124"/>
      <c r="D655" s="124"/>
      <c r="E655" s="124"/>
      <c r="F655" s="124"/>
      <c r="G655" s="124"/>
      <c r="H655" s="613"/>
      <c r="I655" s="143"/>
      <c r="J655" s="124"/>
      <c r="K655" s="124"/>
      <c r="L655" s="124"/>
      <c r="M655" s="640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</row>
    <row r="656" spans="1:37" x14ac:dyDescent="0.3">
      <c r="A656" s="124"/>
      <c r="B656" s="124"/>
      <c r="C656" s="124"/>
      <c r="D656" s="124"/>
      <c r="E656" s="124"/>
      <c r="F656" s="124"/>
      <c r="G656" s="124"/>
      <c r="H656" s="613"/>
      <c r="I656" s="143"/>
      <c r="J656" s="124"/>
      <c r="K656" s="124"/>
      <c r="L656" s="124"/>
      <c r="M656" s="640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</row>
    <row r="657" spans="1:37" x14ac:dyDescent="0.3">
      <c r="A657" s="124"/>
      <c r="B657" s="124"/>
      <c r="C657" s="124"/>
      <c r="D657" s="124"/>
      <c r="E657" s="124"/>
      <c r="F657" s="124"/>
      <c r="G657" s="124"/>
      <c r="H657" s="613"/>
      <c r="I657" s="143"/>
      <c r="J657" s="124"/>
      <c r="K657" s="124"/>
      <c r="L657" s="124"/>
      <c r="M657" s="640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</row>
    <row r="658" spans="1:37" x14ac:dyDescent="0.3">
      <c r="A658" s="124"/>
      <c r="B658" s="124"/>
      <c r="C658" s="124"/>
      <c r="D658" s="124"/>
      <c r="E658" s="124"/>
      <c r="F658" s="124"/>
      <c r="G658" s="124"/>
      <c r="H658" s="613"/>
      <c r="I658" s="143"/>
      <c r="J658" s="124"/>
      <c r="K658" s="124"/>
      <c r="L658" s="124"/>
      <c r="M658" s="640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</row>
    <row r="659" spans="1:37" x14ac:dyDescent="0.3">
      <c r="A659" s="124"/>
      <c r="B659" s="124"/>
      <c r="C659" s="124"/>
      <c r="D659" s="124"/>
      <c r="E659" s="124"/>
      <c r="F659" s="124"/>
      <c r="G659" s="124"/>
      <c r="H659" s="613"/>
      <c r="I659" s="143"/>
      <c r="J659" s="124"/>
      <c r="K659" s="124"/>
      <c r="L659" s="124"/>
      <c r="M659" s="640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</row>
    <row r="660" spans="1:37" x14ac:dyDescent="0.3">
      <c r="A660" s="124"/>
      <c r="B660" s="124"/>
      <c r="C660" s="124"/>
      <c r="D660" s="124"/>
      <c r="E660" s="124"/>
      <c r="F660" s="124"/>
      <c r="G660" s="124"/>
      <c r="H660" s="613"/>
      <c r="I660" s="143"/>
      <c r="J660" s="124"/>
      <c r="K660" s="124"/>
      <c r="L660" s="124"/>
      <c r="M660" s="640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</row>
    <row r="661" spans="1:37" x14ac:dyDescent="0.3">
      <c r="A661" s="124"/>
      <c r="B661" s="124"/>
      <c r="C661" s="124"/>
      <c r="D661" s="124"/>
      <c r="E661" s="124"/>
      <c r="F661" s="124"/>
      <c r="G661" s="124"/>
      <c r="H661" s="613"/>
      <c r="I661" s="143"/>
      <c r="J661" s="124"/>
      <c r="K661" s="124"/>
      <c r="L661" s="124"/>
      <c r="M661" s="640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</row>
    <row r="662" spans="1:37" x14ac:dyDescent="0.3">
      <c r="A662" s="124"/>
      <c r="B662" s="124"/>
      <c r="C662" s="124"/>
      <c r="D662" s="124"/>
      <c r="E662" s="124"/>
      <c r="F662" s="124"/>
      <c r="G662" s="124"/>
      <c r="H662" s="613"/>
      <c r="I662" s="143"/>
      <c r="J662" s="124"/>
      <c r="K662" s="124"/>
      <c r="L662" s="124"/>
      <c r="M662" s="640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</row>
    <row r="663" spans="1:37" x14ac:dyDescent="0.3">
      <c r="A663" s="124"/>
      <c r="B663" s="124"/>
      <c r="C663" s="124"/>
      <c r="D663" s="124"/>
      <c r="E663" s="124"/>
      <c r="F663" s="124"/>
      <c r="G663" s="124"/>
      <c r="H663" s="613"/>
      <c r="I663" s="143"/>
      <c r="J663" s="124"/>
      <c r="K663" s="124"/>
      <c r="L663" s="124"/>
      <c r="M663" s="640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</row>
    <row r="664" spans="1:37" x14ac:dyDescent="0.3">
      <c r="A664" s="124"/>
      <c r="B664" s="124"/>
      <c r="C664" s="124"/>
      <c r="D664" s="124"/>
      <c r="E664" s="124"/>
      <c r="F664" s="124"/>
      <c r="G664" s="124"/>
      <c r="H664" s="613"/>
      <c r="I664" s="143"/>
      <c r="J664" s="124"/>
      <c r="K664" s="124"/>
      <c r="L664" s="124"/>
      <c r="M664" s="640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</row>
    <row r="665" spans="1:37" x14ac:dyDescent="0.3">
      <c r="A665" s="124"/>
      <c r="B665" s="124"/>
      <c r="C665" s="124"/>
      <c r="D665" s="124"/>
      <c r="E665" s="124"/>
      <c r="F665" s="124"/>
      <c r="G665" s="124"/>
      <c r="H665" s="613"/>
      <c r="I665" s="143"/>
      <c r="J665" s="124"/>
      <c r="K665" s="124"/>
      <c r="L665" s="124"/>
      <c r="M665" s="640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</row>
    <row r="666" spans="1:37" x14ac:dyDescent="0.3">
      <c r="A666" s="124"/>
      <c r="B666" s="124"/>
      <c r="C666" s="124"/>
      <c r="D666" s="124"/>
      <c r="E666" s="124"/>
      <c r="F666" s="124"/>
      <c r="G666" s="124"/>
      <c r="H666" s="613"/>
      <c r="I666" s="143"/>
      <c r="J666" s="124"/>
      <c r="K666" s="124"/>
      <c r="L666" s="124"/>
      <c r="M666" s="640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</row>
    <row r="667" spans="1:37" x14ac:dyDescent="0.3">
      <c r="A667" s="124"/>
      <c r="B667" s="124"/>
      <c r="C667" s="124"/>
      <c r="D667" s="124"/>
      <c r="E667" s="124"/>
      <c r="F667" s="124"/>
      <c r="G667" s="124"/>
      <c r="H667" s="613"/>
      <c r="I667" s="143"/>
      <c r="J667" s="124"/>
      <c r="K667" s="124"/>
      <c r="L667" s="124"/>
      <c r="M667" s="640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</row>
    <row r="668" spans="1:37" x14ac:dyDescent="0.3">
      <c r="A668" s="124"/>
      <c r="B668" s="124"/>
      <c r="C668" s="124"/>
      <c r="D668" s="124"/>
      <c r="E668" s="124"/>
      <c r="F668" s="124"/>
      <c r="G668" s="124"/>
      <c r="H668" s="613"/>
      <c r="I668" s="143"/>
      <c r="J668" s="124"/>
      <c r="K668" s="124"/>
      <c r="L668" s="124"/>
      <c r="M668" s="640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</row>
    <row r="669" spans="1:37" x14ac:dyDescent="0.3">
      <c r="A669" s="124"/>
      <c r="B669" s="124"/>
      <c r="C669" s="124"/>
      <c r="D669" s="124"/>
      <c r="E669" s="124"/>
      <c r="F669" s="124"/>
      <c r="G669" s="124"/>
      <c r="H669" s="613"/>
      <c r="I669" s="143"/>
      <c r="J669" s="124"/>
      <c r="K669" s="124"/>
      <c r="L669" s="124"/>
      <c r="M669" s="640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</row>
    <row r="670" spans="1:37" x14ac:dyDescent="0.3">
      <c r="A670" s="124"/>
      <c r="B670" s="124"/>
      <c r="C670" s="124"/>
      <c r="D670" s="124"/>
      <c r="E670" s="124"/>
      <c r="F670" s="124"/>
      <c r="G670" s="124"/>
      <c r="H670" s="613"/>
      <c r="I670" s="143"/>
      <c r="J670" s="124"/>
      <c r="K670" s="124"/>
      <c r="L670" s="124"/>
      <c r="M670" s="640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</row>
    <row r="671" spans="1:37" x14ac:dyDescent="0.3">
      <c r="A671" s="124"/>
      <c r="B671" s="124"/>
      <c r="C671" s="124"/>
      <c r="D671" s="124"/>
      <c r="E671" s="124"/>
      <c r="F671" s="124"/>
      <c r="G671" s="124"/>
      <c r="H671" s="613"/>
      <c r="I671" s="143"/>
      <c r="J671" s="124"/>
      <c r="K671" s="124"/>
      <c r="L671" s="124"/>
      <c r="M671" s="640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</row>
    <row r="672" spans="1:37" x14ac:dyDescent="0.3">
      <c r="A672" s="124"/>
      <c r="B672" s="124"/>
      <c r="C672" s="124"/>
      <c r="D672" s="124"/>
      <c r="E672" s="124"/>
      <c r="F672" s="124"/>
      <c r="G672" s="124"/>
      <c r="H672" s="613"/>
      <c r="I672" s="143"/>
      <c r="J672" s="124"/>
      <c r="K672" s="124"/>
      <c r="L672" s="124"/>
      <c r="M672" s="640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</row>
    <row r="673" spans="1:37" x14ac:dyDescent="0.3">
      <c r="A673" s="124"/>
      <c r="B673" s="124"/>
      <c r="C673" s="124"/>
      <c r="D673" s="124"/>
      <c r="E673" s="124"/>
      <c r="F673" s="124"/>
      <c r="G673" s="124"/>
      <c r="H673" s="613"/>
      <c r="I673" s="143"/>
      <c r="J673" s="124"/>
      <c r="K673" s="124"/>
      <c r="L673" s="124"/>
      <c r="M673" s="640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</row>
    <row r="674" spans="1:37" x14ac:dyDescent="0.3">
      <c r="A674" s="124"/>
      <c r="B674" s="124"/>
      <c r="C674" s="124"/>
      <c r="D674" s="124"/>
      <c r="E674" s="124"/>
      <c r="F674" s="124"/>
      <c r="G674" s="124"/>
      <c r="H674" s="613"/>
      <c r="I674" s="143"/>
      <c r="J674" s="124"/>
      <c r="K674" s="124"/>
      <c r="L674" s="124"/>
      <c r="M674" s="640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</row>
    <row r="675" spans="1:37" x14ac:dyDescent="0.3">
      <c r="A675" s="124"/>
      <c r="B675" s="124"/>
      <c r="C675" s="124"/>
      <c r="D675" s="124"/>
      <c r="E675" s="124"/>
      <c r="F675" s="124"/>
      <c r="G675" s="124"/>
      <c r="H675" s="613"/>
      <c r="I675" s="143"/>
      <c r="J675" s="124"/>
      <c r="K675" s="124"/>
      <c r="L675" s="124"/>
      <c r="M675" s="640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</row>
    <row r="676" spans="1:37" x14ac:dyDescent="0.3">
      <c r="A676" s="124"/>
      <c r="B676" s="124"/>
      <c r="C676" s="124"/>
      <c r="D676" s="124"/>
      <c r="E676" s="124"/>
      <c r="F676" s="124"/>
      <c r="G676" s="124"/>
      <c r="H676" s="613"/>
      <c r="I676" s="143"/>
      <c r="J676" s="124"/>
      <c r="K676" s="124"/>
      <c r="L676" s="124"/>
      <c r="M676" s="640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</row>
    <row r="677" spans="1:37" x14ac:dyDescent="0.3">
      <c r="A677" s="124"/>
      <c r="B677" s="124"/>
      <c r="C677" s="124"/>
      <c r="D677" s="124"/>
      <c r="E677" s="124"/>
      <c r="F677" s="124"/>
      <c r="G677" s="124"/>
      <c r="H677" s="613"/>
      <c r="I677" s="143"/>
      <c r="J677" s="124"/>
      <c r="K677" s="124"/>
      <c r="L677" s="124"/>
      <c r="M677" s="640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</row>
    <row r="678" spans="1:37" x14ac:dyDescent="0.3">
      <c r="A678" s="124"/>
      <c r="B678" s="124"/>
      <c r="C678" s="124"/>
      <c r="D678" s="124"/>
      <c r="E678" s="124"/>
      <c r="F678" s="124"/>
      <c r="G678" s="124"/>
      <c r="H678" s="613"/>
      <c r="I678" s="143"/>
      <c r="J678" s="124"/>
      <c r="K678" s="124"/>
      <c r="L678" s="124"/>
      <c r="M678" s="640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</row>
    <row r="679" spans="1:37" x14ac:dyDescent="0.3">
      <c r="A679" s="124"/>
      <c r="B679" s="124"/>
      <c r="C679" s="124"/>
      <c r="D679" s="124"/>
      <c r="E679" s="124"/>
      <c r="F679" s="124"/>
      <c r="G679" s="124"/>
      <c r="H679" s="613"/>
      <c r="I679" s="143"/>
      <c r="J679" s="124"/>
      <c r="K679" s="124"/>
      <c r="L679" s="124"/>
      <c r="M679" s="640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</row>
    <row r="680" spans="1:37" x14ac:dyDescent="0.3">
      <c r="A680" s="124"/>
      <c r="B680" s="124"/>
      <c r="C680" s="124"/>
      <c r="D680" s="124"/>
      <c r="E680" s="124"/>
      <c r="F680" s="124"/>
      <c r="G680" s="124"/>
      <c r="H680" s="613"/>
      <c r="I680" s="143"/>
      <c r="J680" s="124"/>
      <c r="K680" s="124"/>
      <c r="L680" s="124"/>
      <c r="M680" s="640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</row>
    <row r="681" spans="1:37" x14ac:dyDescent="0.3">
      <c r="A681" s="124"/>
      <c r="B681" s="124"/>
      <c r="C681" s="124"/>
      <c r="D681" s="124"/>
      <c r="E681" s="124"/>
      <c r="F681" s="124"/>
      <c r="G681" s="124"/>
      <c r="H681" s="613"/>
      <c r="I681" s="143"/>
      <c r="J681" s="124"/>
      <c r="K681" s="124"/>
      <c r="L681" s="124"/>
      <c r="M681" s="640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</row>
    <row r="682" spans="1:37" x14ac:dyDescent="0.3">
      <c r="A682" s="124"/>
      <c r="B682" s="124"/>
      <c r="C682" s="124"/>
      <c r="D682" s="124"/>
      <c r="E682" s="124"/>
      <c r="F682" s="124"/>
      <c r="G682" s="124"/>
      <c r="H682" s="613"/>
      <c r="I682" s="143"/>
      <c r="J682" s="124"/>
      <c r="K682" s="124"/>
      <c r="L682" s="124"/>
      <c r="M682" s="640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</row>
    <row r="683" spans="1:37" x14ac:dyDescent="0.3">
      <c r="A683" s="124"/>
      <c r="B683" s="124"/>
      <c r="C683" s="124"/>
      <c r="D683" s="124"/>
      <c r="E683" s="124"/>
      <c r="F683" s="124"/>
      <c r="G683" s="124"/>
      <c r="H683" s="613"/>
      <c r="I683" s="143"/>
      <c r="J683" s="124"/>
      <c r="K683" s="124"/>
      <c r="L683" s="124"/>
      <c r="M683" s="640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</row>
    <row r="684" spans="1:37" x14ac:dyDescent="0.3">
      <c r="A684" s="124"/>
      <c r="B684" s="124"/>
      <c r="C684" s="124"/>
      <c r="D684" s="124"/>
      <c r="E684" s="124"/>
      <c r="F684" s="124"/>
      <c r="G684" s="124"/>
      <c r="H684" s="613"/>
      <c r="I684" s="143"/>
      <c r="J684" s="124"/>
      <c r="K684" s="124"/>
      <c r="L684" s="124"/>
      <c r="M684" s="640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</row>
    <row r="685" spans="1:37" x14ac:dyDescent="0.3">
      <c r="A685" s="124"/>
      <c r="B685" s="124"/>
      <c r="C685" s="124"/>
      <c r="D685" s="124"/>
      <c r="E685" s="124"/>
      <c r="F685" s="124"/>
      <c r="G685" s="124"/>
      <c r="H685" s="613"/>
      <c r="I685" s="143"/>
      <c r="J685" s="124"/>
      <c r="K685" s="124"/>
      <c r="L685" s="124"/>
      <c r="M685" s="640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</row>
    <row r="686" spans="1:37" x14ac:dyDescent="0.3">
      <c r="A686" s="124"/>
      <c r="B686" s="124"/>
      <c r="C686" s="124"/>
      <c r="D686" s="124"/>
      <c r="E686" s="124"/>
      <c r="F686" s="124"/>
      <c r="G686" s="124"/>
      <c r="H686" s="613"/>
      <c r="I686" s="143"/>
      <c r="J686" s="124"/>
      <c r="K686" s="124"/>
      <c r="L686" s="124"/>
      <c r="M686" s="640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</row>
    <row r="687" spans="1:37" x14ac:dyDescent="0.3">
      <c r="A687" s="124"/>
      <c r="B687" s="124"/>
      <c r="C687" s="124"/>
      <c r="D687" s="124"/>
      <c r="E687" s="124"/>
      <c r="F687" s="124"/>
      <c r="G687" s="124"/>
      <c r="H687" s="613"/>
      <c r="I687" s="143"/>
      <c r="J687" s="124"/>
      <c r="K687" s="124"/>
      <c r="L687" s="124"/>
      <c r="M687" s="640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</row>
    <row r="688" spans="1:37" x14ac:dyDescent="0.3">
      <c r="A688" s="124"/>
      <c r="B688" s="124"/>
      <c r="C688" s="124"/>
      <c r="D688" s="124"/>
      <c r="E688" s="124"/>
      <c r="F688" s="124"/>
      <c r="G688" s="124"/>
      <c r="H688" s="613"/>
      <c r="I688" s="143"/>
      <c r="J688" s="124"/>
      <c r="K688" s="124"/>
      <c r="L688" s="124"/>
      <c r="M688" s="640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</row>
    <row r="689" spans="1:37" x14ac:dyDescent="0.3">
      <c r="A689" s="124"/>
      <c r="B689" s="124"/>
      <c r="C689" s="124"/>
      <c r="D689" s="124"/>
      <c r="E689" s="124"/>
      <c r="F689" s="124"/>
      <c r="G689" s="124"/>
      <c r="H689" s="613"/>
      <c r="I689" s="143"/>
      <c r="J689" s="124"/>
      <c r="K689" s="124"/>
      <c r="L689" s="124"/>
      <c r="M689" s="640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</row>
    <row r="690" spans="1:37" x14ac:dyDescent="0.3">
      <c r="A690" s="124"/>
      <c r="B690" s="124"/>
      <c r="C690" s="124"/>
      <c r="D690" s="124"/>
      <c r="E690" s="124"/>
      <c r="F690" s="124"/>
      <c r="G690" s="124"/>
      <c r="H690" s="613"/>
      <c r="I690" s="143"/>
      <c r="J690" s="124"/>
      <c r="K690" s="124"/>
      <c r="L690" s="124"/>
      <c r="M690" s="640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</row>
    <row r="691" spans="1:37" x14ac:dyDescent="0.3">
      <c r="A691" s="124"/>
      <c r="B691" s="124"/>
      <c r="C691" s="124"/>
      <c r="D691" s="124"/>
      <c r="E691" s="124"/>
      <c r="F691" s="124"/>
      <c r="G691" s="124"/>
      <c r="H691" s="613"/>
      <c r="I691" s="143"/>
      <c r="J691" s="124"/>
      <c r="K691" s="124"/>
      <c r="L691" s="124"/>
      <c r="M691" s="640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</row>
    <row r="692" spans="1:37" x14ac:dyDescent="0.3">
      <c r="A692" s="124"/>
      <c r="B692" s="124"/>
      <c r="C692" s="124"/>
      <c r="D692" s="124"/>
      <c r="E692" s="124"/>
      <c r="F692" s="124"/>
      <c r="G692" s="124"/>
      <c r="H692" s="613"/>
      <c r="I692" s="143"/>
      <c r="J692" s="124"/>
      <c r="K692" s="124"/>
      <c r="L692" s="124"/>
      <c r="M692" s="640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</row>
    <row r="693" spans="1:37" x14ac:dyDescent="0.3">
      <c r="A693" s="124"/>
      <c r="B693" s="124"/>
      <c r="C693" s="124"/>
      <c r="D693" s="124"/>
      <c r="E693" s="124"/>
      <c r="F693" s="124"/>
      <c r="G693" s="124"/>
      <c r="H693" s="613"/>
      <c r="I693" s="143"/>
      <c r="J693" s="124"/>
      <c r="K693" s="124"/>
      <c r="L693" s="124"/>
      <c r="M693" s="640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</row>
    <row r="694" spans="1:37" x14ac:dyDescent="0.3">
      <c r="A694" s="124"/>
      <c r="B694" s="124"/>
      <c r="C694" s="124"/>
      <c r="D694" s="124"/>
      <c r="E694" s="124"/>
      <c r="F694" s="124"/>
      <c r="G694" s="124"/>
      <c r="H694" s="613"/>
      <c r="I694" s="143"/>
      <c r="J694" s="124"/>
      <c r="K694" s="124"/>
      <c r="L694" s="124"/>
      <c r="M694" s="640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</row>
    <row r="695" spans="1:37" x14ac:dyDescent="0.3">
      <c r="A695" s="124"/>
      <c r="B695" s="124"/>
      <c r="C695" s="124"/>
      <c r="D695" s="124"/>
      <c r="E695" s="124"/>
      <c r="F695" s="124"/>
      <c r="G695" s="124"/>
      <c r="H695" s="613"/>
      <c r="I695" s="143"/>
      <c r="J695" s="124"/>
      <c r="K695" s="124"/>
      <c r="L695" s="124"/>
      <c r="M695" s="640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</row>
    <row r="696" spans="1:37" x14ac:dyDescent="0.3">
      <c r="A696" s="124"/>
      <c r="B696" s="124"/>
      <c r="C696" s="124"/>
      <c r="D696" s="124"/>
      <c r="E696" s="124"/>
      <c r="F696" s="124"/>
      <c r="G696" s="124"/>
      <c r="H696" s="613"/>
      <c r="I696" s="143"/>
      <c r="J696" s="124"/>
      <c r="K696" s="124"/>
      <c r="L696" s="124"/>
      <c r="M696" s="640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</row>
    <row r="697" spans="1:37" x14ac:dyDescent="0.3">
      <c r="A697" s="124"/>
      <c r="B697" s="124"/>
      <c r="C697" s="124"/>
      <c r="D697" s="124"/>
      <c r="E697" s="124"/>
      <c r="F697" s="124"/>
      <c r="G697" s="124"/>
      <c r="H697" s="613"/>
      <c r="I697" s="143"/>
      <c r="J697" s="124"/>
      <c r="K697" s="124"/>
      <c r="L697" s="124"/>
      <c r="M697" s="640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</row>
    <row r="698" spans="1:37" x14ac:dyDescent="0.3">
      <c r="A698" s="124"/>
      <c r="B698" s="124"/>
      <c r="C698" s="124"/>
      <c r="D698" s="124"/>
      <c r="E698" s="124"/>
      <c r="F698" s="124"/>
      <c r="G698" s="124"/>
      <c r="H698" s="613"/>
      <c r="I698" s="143"/>
      <c r="J698" s="124"/>
      <c r="K698" s="124"/>
      <c r="L698" s="124"/>
      <c r="M698" s="640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</row>
    <row r="699" spans="1:37" x14ac:dyDescent="0.3">
      <c r="A699" s="124"/>
      <c r="B699" s="124"/>
      <c r="C699" s="124"/>
      <c r="D699" s="124"/>
      <c r="E699" s="124"/>
      <c r="F699" s="124"/>
      <c r="G699" s="124"/>
      <c r="H699" s="613"/>
      <c r="I699" s="143"/>
      <c r="J699" s="124"/>
      <c r="K699" s="124"/>
      <c r="L699" s="124"/>
      <c r="M699" s="640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</row>
    <row r="700" spans="1:37" x14ac:dyDescent="0.3">
      <c r="A700" s="124"/>
      <c r="B700" s="124"/>
      <c r="C700" s="124"/>
      <c r="D700" s="124"/>
      <c r="E700" s="124"/>
      <c r="F700" s="124"/>
      <c r="G700" s="124"/>
      <c r="H700" s="613"/>
      <c r="I700" s="143"/>
      <c r="J700" s="124"/>
      <c r="K700" s="124"/>
      <c r="L700" s="124"/>
      <c r="M700" s="640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</row>
    <row r="701" spans="1:37" x14ac:dyDescent="0.3">
      <c r="A701" s="124"/>
      <c r="B701" s="124"/>
      <c r="C701" s="124"/>
      <c r="D701" s="124"/>
      <c r="E701" s="124"/>
      <c r="F701" s="124"/>
      <c r="G701" s="124"/>
      <c r="H701" s="613"/>
      <c r="I701" s="143"/>
      <c r="J701" s="124"/>
      <c r="K701" s="124"/>
      <c r="L701" s="124"/>
      <c r="M701" s="640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</row>
    <row r="702" spans="1:37" x14ac:dyDescent="0.3">
      <c r="A702" s="124"/>
      <c r="B702" s="124"/>
      <c r="C702" s="124"/>
      <c r="D702" s="124"/>
      <c r="E702" s="124"/>
      <c r="F702" s="124"/>
      <c r="G702" s="124"/>
      <c r="H702" s="613"/>
      <c r="I702" s="143"/>
      <c r="J702" s="124"/>
      <c r="K702" s="124"/>
      <c r="L702" s="124"/>
      <c r="M702" s="640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</row>
    <row r="703" spans="1:37" x14ac:dyDescent="0.3">
      <c r="A703" s="124"/>
      <c r="B703" s="124"/>
      <c r="C703" s="124"/>
      <c r="D703" s="124"/>
      <c r="E703" s="124"/>
      <c r="F703" s="124"/>
      <c r="G703" s="124"/>
      <c r="H703" s="613"/>
      <c r="I703" s="143"/>
      <c r="J703" s="124"/>
      <c r="K703" s="124"/>
      <c r="L703" s="124"/>
      <c r="M703" s="640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</row>
    <row r="704" spans="1:37" x14ac:dyDescent="0.3">
      <c r="A704" s="124"/>
      <c r="B704" s="124"/>
      <c r="C704" s="124"/>
      <c r="D704" s="124"/>
      <c r="E704" s="124"/>
      <c r="F704" s="124"/>
      <c r="G704" s="124"/>
      <c r="H704" s="613"/>
      <c r="I704" s="143"/>
      <c r="J704" s="124"/>
      <c r="K704" s="124"/>
      <c r="L704" s="124"/>
      <c r="M704" s="640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</row>
    <row r="705" spans="1:37" x14ac:dyDescent="0.3">
      <c r="A705" s="124"/>
      <c r="B705" s="124"/>
      <c r="C705" s="124"/>
      <c r="D705" s="124"/>
      <c r="E705" s="124"/>
      <c r="F705" s="124"/>
      <c r="G705" s="124"/>
      <c r="H705" s="613"/>
      <c r="I705" s="143"/>
      <c r="J705" s="124"/>
      <c r="K705" s="124"/>
      <c r="L705" s="124"/>
      <c r="M705" s="640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</row>
    <row r="706" spans="1:37" x14ac:dyDescent="0.3">
      <c r="A706" s="124"/>
      <c r="B706" s="124"/>
      <c r="C706" s="124"/>
      <c r="D706" s="124"/>
      <c r="E706" s="124"/>
      <c r="F706" s="124"/>
      <c r="G706" s="124"/>
      <c r="H706" s="613"/>
      <c r="I706" s="143"/>
      <c r="J706" s="124"/>
      <c r="K706" s="124"/>
      <c r="L706" s="124"/>
      <c r="M706" s="640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</row>
    <row r="707" spans="1:37" x14ac:dyDescent="0.3">
      <c r="A707" s="124"/>
      <c r="B707" s="124"/>
      <c r="C707" s="124"/>
      <c r="D707" s="124"/>
      <c r="E707" s="124"/>
      <c r="F707" s="124"/>
      <c r="G707" s="124"/>
      <c r="H707" s="613"/>
      <c r="I707" s="143"/>
      <c r="J707" s="124"/>
      <c r="K707" s="124"/>
      <c r="L707" s="124"/>
      <c r="M707" s="640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</row>
    <row r="708" spans="1:37" x14ac:dyDescent="0.3">
      <c r="A708" s="124"/>
      <c r="B708" s="124"/>
      <c r="C708" s="124"/>
      <c r="D708" s="124"/>
      <c r="E708" s="124"/>
      <c r="F708" s="124"/>
      <c r="G708" s="124"/>
      <c r="H708" s="613"/>
      <c r="I708" s="143"/>
      <c r="J708" s="124"/>
      <c r="K708" s="124"/>
      <c r="L708" s="124"/>
      <c r="M708" s="640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</row>
    <row r="709" spans="1:37" x14ac:dyDescent="0.3">
      <c r="A709" s="124"/>
      <c r="B709" s="124"/>
      <c r="C709" s="124"/>
      <c r="D709" s="124"/>
      <c r="E709" s="124"/>
      <c r="F709" s="124"/>
      <c r="G709" s="124"/>
      <c r="H709" s="613"/>
      <c r="I709" s="143"/>
      <c r="J709" s="124"/>
      <c r="K709" s="124"/>
      <c r="L709" s="124"/>
      <c r="M709" s="640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</row>
    <row r="710" spans="1:37" x14ac:dyDescent="0.3">
      <c r="A710" s="124"/>
      <c r="B710" s="124"/>
      <c r="C710" s="124"/>
      <c r="D710" s="124"/>
      <c r="E710" s="124"/>
      <c r="F710" s="124"/>
      <c r="G710" s="124"/>
      <c r="H710" s="613"/>
      <c r="I710" s="143"/>
      <c r="J710" s="124"/>
      <c r="K710" s="124"/>
      <c r="L710" s="124"/>
      <c r="M710" s="640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</row>
    <row r="711" spans="1:37" x14ac:dyDescent="0.3">
      <c r="A711" s="124"/>
      <c r="B711" s="124"/>
      <c r="C711" s="124"/>
      <c r="D711" s="124"/>
      <c r="E711" s="124"/>
      <c r="F711" s="124"/>
      <c r="G711" s="124"/>
      <c r="H711" s="613"/>
      <c r="I711" s="143"/>
      <c r="J711" s="124"/>
      <c r="K711" s="124"/>
      <c r="L711" s="124"/>
      <c r="M711" s="640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</row>
    <row r="712" spans="1:37" x14ac:dyDescent="0.3">
      <c r="A712" s="124"/>
      <c r="B712" s="124"/>
      <c r="C712" s="124"/>
      <c r="D712" s="124"/>
      <c r="E712" s="124"/>
      <c r="F712" s="124"/>
      <c r="G712" s="124"/>
      <c r="H712" s="613"/>
      <c r="I712" s="143"/>
      <c r="J712" s="124"/>
      <c r="K712" s="124"/>
      <c r="L712" s="124"/>
      <c r="M712" s="640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</row>
    <row r="713" spans="1:37" x14ac:dyDescent="0.3">
      <c r="A713" s="124"/>
      <c r="B713" s="124"/>
      <c r="C713" s="124"/>
      <c r="D713" s="124"/>
      <c r="E713" s="124"/>
      <c r="F713" s="124"/>
      <c r="G713" s="124"/>
      <c r="H713" s="613"/>
      <c r="I713" s="143"/>
      <c r="J713" s="124"/>
      <c r="K713" s="124"/>
      <c r="L713" s="124"/>
      <c r="M713" s="640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</row>
    <row r="714" spans="1:37" x14ac:dyDescent="0.3">
      <c r="A714" s="124"/>
      <c r="B714" s="124"/>
      <c r="C714" s="124"/>
      <c r="D714" s="124"/>
      <c r="E714" s="124"/>
      <c r="F714" s="124"/>
      <c r="G714" s="124"/>
      <c r="H714" s="613"/>
      <c r="I714" s="143"/>
      <c r="J714" s="124"/>
      <c r="K714" s="124"/>
      <c r="L714" s="124"/>
      <c r="M714" s="640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</row>
    <row r="715" spans="1:37" x14ac:dyDescent="0.3">
      <c r="A715" s="124"/>
      <c r="B715" s="124"/>
      <c r="C715" s="124"/>
      <c r="D715" s="124"/>
      <c r="E715" s="124"/>
      <c r="F715" s="124"/>
      <c r="G715" s="124"/>
      <c r="H715" s="613"/>
      <c r="I715" s="143"/>
      <c r="J715" s="124"/>
      <c r="K715" s="124"/>
      <c r="L715" s="124"/>
      <c r="M715" s="640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</row>
    <row r="716" spans="1:37" x14ac:dyDescent="0.3">
      <c r="A716" s="124"/>
      <c r="B716" s="124"/>
      <c r="C716" s="124"/>
      <c r="D716" s="124"/>
      <c r="E716" s="124"/>
      <c r="F716" s="124"/>
      <c r="G716" s="124"/>
      <c r="H716" s="613"/>
      <c r="I716" s="143"/>
      <c r="J716" s="124"/>
      <c r="K716" s="124"/>
      <c r="L716" s="124"/>
      <c r="M716" s="640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</row>
    <row r="717" spans="1:37" x14ac:dyDescent="0.3">
      <c r="A717" s="124"/>
      <c r="B717" s="124"/>
      <c r="C717" s="124"/>
      <c r="D717" s="124"/>
      <c r="E717" s="124"/>
      <c r="F717" s="124"/>
      <c r="G717" s="124"/>
      <c r="H717" s="613"/>
      <c r="I717" s="143"/>
      <c r="J717" s="124"/>
      <c r="K717" s="124"/>
      <c r="L717" s="124"/>
      <c r="M717" s="640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</row>
    <row r="718" spans="1:37" x14ac:dyDescent="0.3">
      <c r="A718" s="124"/>
      <c r="B718" s="124"/>
      <c r="C718" s="124"/>
      <c r="D718" s="124"/>
      <c r="E718" s="124"/>
      <c r="F718" s="124"/>
      <c r="G718" s="124"/>
      <c r="H718" s="613"/>
      <c r="I718" s="143"/>
      <c r="J718" s="124"/>
      <c r="K718" s="124"/>
      <c r="L718" s="124"/>
      <c r="M718" s="640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</row>
    <row r="719" spans="1:37" x14ac:dyDescent="0.3">
      <c r="A719" s="124"/>
      <c r="B719" s="124"/>
      <c r="C719" s="124"/>
      <c r="D719" s="124"/>
      <c r="E719" s="124"/>
      <c r="F719" s="124"/>
      <c r="G719" s="124"/>
      <c r="H719" s="613"/>
      <c r="I719" s="143"/>
      <c r="J719" s="124"/>
      <c r="K719" s="124"/>
      <c r="L719" s="124"/>
      <c r="M719" s="640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</row>
    <row r="720" spans="1:37" x14ac:dyDescent="0.3">
      <c r="A720" s="124"/>
      <c r="B720" s="124"/>
      <c r="C720" s="124"/>
      <c r="D720" s="124"/>
      <c r="E720" s="124"/>
      <c r="F720" s="124"/>
      <c r="G720" s="124"/>
      <c r="H720" s="613"/>
      <c r="I720" s="143"/>
      <c r="J720" s="124"/>
      <c r="K720" s="124"/>
      <c r="L720" s="124"/>
      <c r="M720" s="640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</row>
    <row r="721" spans="1:37" x14ac:dyDescent="0.3">
      <c r="A721" s="124"/>
      <c r="B721" s="124"/>
      <c r="C721" s="124"/>
      <c r="D721" s="124"/>
      <c r="E721" s="124"/>
      <c r="F721" s="124"/>
      <c r="G721" s="124"/>
      <c r="H721" s="613"/>
      <c r="I721" s="143"/>
      <c r="J721" s="124"/>
      <c r="K721" s="124"/>
      <c r="L721" s="124"/>
      <c r="M721" s="640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</row>
    <row r="722" spans="1:37" x14ac:dyDescent="0.3">
      <c r="A722" s="124"/>
      <c r="B722" s="124"/>
      <c r="C722" s="124"/>
      <c r="D722" s="124"/>
      <c r="E722" s="124"/>
      <c r="F722" s="124"/>
      <c r="G722" s="124"/>
      <c r="H722" s="613"/>
      <c r="I722" s="143"/>
      <c r="J722" s="124"/>
      <c r="K722" s="124"/>
      <c r="L722" s="124"/>
      <c r="M722" s="640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</row>
    <row r="723" spans="1:37" x14ac:dyDescent="0.3">
      <c r="A723" s="124"/>
      <c r="B723" s="124"/>
      <c r="C723" s="124"/>
      <c r="D723" s="124"/>
      <c r="E723" s="124"/>
      <c r="F723" s="124"/>
      <c r="G723" s="124"/>
      <c r="H723" s="613"/>
      <c r="I723" s="143"/>
      <c r="J723" s="124"/>
      <c r="K723" s="124"/>
      <c r="L723" s="124"/>
      <c r="M723" s="640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</row>
    <row r="724" spans="1:37" x14ac:dyDescent="0.3">
      <c r="A724" s="124"/>
      <c r="B724" s="124"/>
      <c r="C724" s="124"/>
      <c r="D724" s="124"/>
      <c r="E724" s="124"/>
      <c r="F724" s="124"/>
      <c r="G724" s="124"/>
      <c r="H724" s="613"/>
      <c r="I724" s="143"/>
      <c r="J724" s="124"/>
      <c r="K724" s="124"/>
      <c r="L724" s="124"/>
      <c r="M724" s="640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</row>
    <row r="725" spans="1:37" x14ac:dyDescent="0.3">
      <c r="A725" s="124"/>
      <c r="B725" s="124"/>
      <c r="C725" s="124"/>
      <c r="D725" s="124"/>
      <c r="E725" s="124"/>
      <c r="F725" s="124"/>
      <c r="G725" s="124"/>
      <c r="H725" s="613"/>
      <c r="I725" s="143"/>
      <c r="J725" s="124"/>
      <c r="K725" s="124"/>
      <c r="L725" s="124"/>
      <c r="M725" s="640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</row>
    <row r="726" spans="1:37" x14ac:dyDescent="0.3">
      <c r="A726" s="124"/>
      <c r="B726" s="124"/>
      <c r="C726" s="124"/>
      <c r="D726" s="124"/>
      <c r="E726" s="124"/>
      <c r="F726" s="124"/>
      <c r="G726" s="124"/>
      <c r="H726" s="613"/>
      <c r="I726" s="143"/>
      <c r="J726" s="124"/>
      <c r="K726" s="124"/>
      <c r="L726" s="124"/>
      <c r="M726" s="640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</row>
    <row r="727" spans="1:37" x14ac:dyDescent="0.3">
      <c r="A727" s="124"/>
      <c r="B727" s="124"/>
      <c r="C727" s="124"/>
      <c r="D727" s="124"/>
      <c r="E727" s="124"/>
      <c r="F727" s="124"/>
      <c r="G727" s="124"/>
      <c r="H727" s="613"/>
      <c r="I727" s="143"/>
      <c r="J727" s="124"/>
      <c r="K727" s="124"/>
      <c r="L727" s="124"/>
      <c r="M727" s="640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</row>
    <row r="728" spans="1:37" x14ac:dyDescent="0.3">
      <c r="A728" s="124"/>
      <c r="B728" s="124"/>
      <c r="C728" s="124"/>
      <c r="D728" s="124"/>
      <c r="E728" s="124"/>
      <c r="F728" s="124"/>
      <c r="G728" s="124"/>
      <c r="H728" s="613"/>
      <c r="I728" s="143"/>
      <c r="J728" s="124"/>
      <c r="K728" s="124"/>
      <c r="L728" s="124"/>
      <c r="M728" s="640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</row>
    <row r="729" spans="1:37" x14ac:dyDescent="0.3">
      <c r="A729" s="124"/>
      <c r="B729" s="124"/>
      <c r="C729" s="124"/>
      <c r="D729" s="124"/>
      <c r="E729" s="124"/>
      <c r="F729" s="124"/>
      <c r="G729" s="124"/>
      <c r="H729" s="613"/>
      <c r="I729" s="143"/>
      <c r="J729" s="124"/>
      <c r="K729" s="124"/>
      <c r="L729" s="124"/>
      <c r="M729" s="640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</row>
    <row r="730" spans="1:37" x14ac:dyDescent="0.3">
      <c r="A730" s="124"/>
      <c r="B730" s="124"/>
      <c r="C730" s="124"/>
      <c r="D730" s="124"/>
      <c r="E730" s="124"/>
      <c r="F730" s="124"/>
      <c r="G730" s="124"/>
      <c r="H730" s="613"/>
      <c r="I730" s="143"/>
      <c r="J730" s="124"/>
      <c r="K730" s="124"/>
      <c r="L730" s="124"/>
      <c r="M730" s="640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</row>
    <row r="731" spans="1:37" x14ac:dyDescent="0.3">
      <c r="A731" s="124"/>
      <c r="B731" s="124"/>
      <c r="C731" s="124"/>
      <c r="D731" s="124"/>
      <c r="E731" s="124"/>
      <c r="F731" s="124"/>
      <c r="G731" s="124"/>
      <c r="H731" s="613"/>
      <c r="I731" s="143"/>
      <c r="J731" s="124"/>
      <c r="K731" s="124"/>
      <c r="L731" s="124"/>
      <c r="M731" s="640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</row>
    <row r="732" spans="1:37" x14ac:dyDescent="0.3">
      <c r="A732" s="124"/>
      <c r="B732" s="124"/>
      <c r="C732" s="124"/>
      <c r="D732" s="124"/>
      <c r="E732" s="124"/>
      <c r="F732" s="124"/>
      <c r="G732" s="124"/>
      <c r="H732" s="613"/>
      <c r="I732" s="143"/>
      <c r="J732" s="124"/>
      <c r="K732" s="124"/>
      <c r="L732" s="124"/>
      <c r="M732" s="640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</row>
    <row r="733" spans="1:37" x14ac:dyDescent="0.3">
      <c r="A733" s="124"/>
      <c r="B733" s="124"/>
      <c r="C733" s="124"/>
      <c r="D733" s="124"/>
      <c r="E733" s="124"/>
      <c r="F733" s="124"/>
      <c r="G733" s="124"/>
      <c r="H733" s="613"/>
      <c r="I733" s="143"/>
      <c r="J733" s="124"/>
      <c r="K733" s="124"/>
      <c r="L733" s="124"/>
      <c r="M733" s="640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</row>
    <row r="734" spans="1:37" x14ac:dyDescent="0.3">
      <c r="A734" s="124"/>
      <c r="B734" s="124"/>
      <c r="C734" s="124"/>
      <c r="D734" s="124"/>
      <c r="E734" s="124"/>
      <c r="F734" s="124"/>
      <c r="G734" s="124"/>
      <c r="H734" s="613"/>
      <c r="I734" s="143"/>
      <c r="J734" s="124"/>
      <c r="K734" s="124"/>
      <c r="L734" s="124"/>
      <c r="M734" s="640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</row>
    <row r="735" spans="1:37" x14ac:dyDescent="0.3">
      <c r="A735" s="124"/>
      <c r="B735" s="124"/>
      <c r="C735" s="124"/>
      <c r="D735" s="124"/>
      <c r="E735" s="124"/>
      <c r="F735" s="124"/>
      <c r="G735" s="124"/>
      <c r="H735" s="613"/>
      <c r="I735" s="143"/>
      <c r="J735" s="124"/>
      <c r="K735" s="124"/>
      <c r="L735" s="124"/>
      <c r="M735" s="640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</row>
    <row r="736" spans="1:37" x14ac:dyDescent="0.3">
      <c r="A736" s="124"/>
      <c r="B736" s="124"/>
      <c r="C736" s="124"/>
      <c r="D736" s="124"/>
      <c r="E736" s="124"/>
      <c r="F736" s="124"/>
      <c r="G736" s="124"/>
      <c r="H736" s="613"/>
      <c r="I736" s="143"/>
      <c r="J736" s="124"/>
      <c r="K736" s="124"/>
      <c r="L736" s="124"/>
      <c r="M736" s="640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</row>
    <row r="737" spans="1:37" x14ac:dyDescent="0.3">
      <c r="A737" s="124"/>
      <c r="B737" s="124"/>
      <c r="C737" s="124"/>
      <c r="D737" s="124"/>
      <c r="E737" s="124"/>
      <c r="F737" s="124"/>
      <c r="G737" s="124"/>
      <c r="H737" s="613"/>
      <c r="I737" s="143"/>
      <c r="J737" s="124"/>
      <c r="K737" s="124"/>
      <c r="L737" s="124"/>
      <c r="M737" s="640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</row>
    <row r="738" spans="1:37" x14ac:dyDescent="0.3">
      <c r="A738" s="124"/>
      <c r="B738" s="124"/>
      <c r="C738" s="124"/>
      <c r="D738" s="124"/>
      <c r="E738" s="124"/>
      <c r="F738" s="124"/>
      <c r="G738" s="124"/>
      <c r="H738" s="613"/>
      <c r="I738" s="143"/>
      <c r="J738" s="124"/>
      <c r="K738" s="124"/>
      <c r="L738" s="124"/>
      <c r="M738" s="640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</row>
    <row r="739" spans="1:37" x14ac:dyDescent="0.3">
      <c r="A739" s="124"/>
      <c r="B739" s="124"/>
      <c r="C739" s="124"/>
      <c r="D739" s="124"/>
      <c r="E739" s="124"/>
      <c r="F739" s="124"/>
      <c r="G739" s="124"/>
      <c r="H739" s="613"/>
      <c r="I739" s="143"/>
      <c r="J739" s="124"/>
      <c r="K739" s="124"/>
      <c r="L739" s="124"/>
      <c r="M739" s="640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</row>
    <row r="740" spans="1:37" x14ac:dyDescent="0.3">
      <c r="A740" s="124"/>
      <c r="B740" s="124"/>
      <c r="C740" s="124"/>
      <c r="D740" s="124"/>
      <c r="E740" s="124"/>
      <c r="F740" s="124"/>
      <c r="G740" s="124"/>
      <c r="H740" s="613"/>
      <c r="I740" s="143"/>
      <c r="J740" s="124"/>
      <c r="K740" s="124"/>
      <c r="L740" s="124"/>
      <c r="M740" s="640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</row>
    <row r="741" spans="1:37" x14ac:dyDescent="0.3">
      <c r="A741" s="124"/>
      <c r="B741" s="124"/>
      <c r="C741" s="124"/>
      <c r="D741" s="124"/>
      <c r="E741" s="124"/>
      <c r="F741" s="124"/>
      <c r="G741" s="124"/>
      <c r="H741" s="613"/>
      <c r="I741" s="143"/>
      <c r="J741" s="124"/>
      <c r="K741" s="124"/>
      <c r="L741" s="124"/>
      <c r="M741" s="640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</row>
    <row r="742" spans="1:37" x14ac:dyDescent="0.3">
      <c r="A742" s="124"/>
      <c r="B742" s="124"/>
      <c r="C742" s="124"/>
      <c r="D742" s="124"/>
      <c r="E742" s="124"/>
      <c r="F742" s="124"/>
      <c r="G742" s="124"/>
      <c r="H742" s="613"/>
      <c r="I742" s="143"/>
      <c r="J742" s="124"/>
      <c r="K742" s="124"/>
      <c r="L742" s="124"/>
      <c r="M742" s="640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</row>
    <row r="743" spans="1:37" x14ac:dyDescent="0.3">
      <c r="A743" s="124"/>
      <c r="B743" s="124"/>
      <c r="C743" s="124"/>
      <c r="D743" s="124"/>
      <c r="E743" s="124"/>
      <c r="F743" s="124"/>
      <c r="G743" s="124"/>
      <c r="H743" s="613"/>
      <c r="I743" s="143"/>
      <c r="J743" s="124"/>
      <c r="K743" s="124"/>
      <c r="L743" s="124"/>
      <c r="M743" s="640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</row>
    <row r="744" spans="1:37" x14ac:dyDescent="0.3">
      <c r="A744" s="124"/>
      <c r="B744" s="124"/>
      <c r="C744" s="124"/>
      <c r="D744" s="124"/>
      <c r="E744" s="124"/>
      <c r="F744" s="124"/>
      <c r="G744" s="124"/>
      <c r="H744" s="613"/>
      <c r="I744" s="143"/>
      <c r="J744" s="124"/>
      <c r="K744" s="124"/>
      <c r="L744" s="124"/>
      <c r="M744" s="640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</row>
    <row r="745" spans="1:37" x14ac:dyDescent="0.3">
      <c r="A745" s="124"/>
      <c r="B745" s="124"/>
      <c r="C745" s="124"/>
      <c r="D745" s="124"/>
      <c r="E745" s="124"/>
      <c r="F745" s="124"/>
      <c r="G745" s="124"/>
      <c r="H745" s="613"/>
      <c r="I745" s="143"/>
      <c r="J745" s="124"/>
      <c r="K745" s="124"/>
      <c r="L745" s="124"/>
      <c r="M745" s="640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</row>
    <row r="746" spans="1:37" x14ac:dyDescent="0.3">
      <c r="A746" s="124"/>
      <c r="B746" s="124"/>
      <c r="C746" s="124"/>
      <c r="D746" s="124"/>
      <c r="E746" s="124"/>
      <c r="F746" s="124"/>
      <c r="G746" s="124"/>
      <c r="H746" s="613"/>
      <c r="I746" s="143"/>
      <c r="J746" s="124"/>
      <c r="K746" s="124"/>
      <c r="L746" s="124"/>
      <c r="M746" s="640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</row>
    <row r="747" spans="1:37" x14ac:dyDescent="0.3">
      <c r="A747" s="124"/>
      <c r="B747" s="124"/>
      <c r="C747" s="124"/>
      <c r="D747" s="124"/>
      <c r="E747" s="124"/>
      <c r="F747" s="124"/>
      <c r="G747" s="124"/>
      <c r="H747" s="613"/>
      <c r="I747" s="143"/>
      <c r="J747" s="124"/>
      <c r="K747" s="124"/>
      <c r="L747" s="124"/>
      <c r="M747" s="640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</row>
    <row r="748" spans="1:37" x14ac:dyDescent="0.3">
      <c r="A748" s="124"/>
      <c r="B748" s="124"/>
      <c r="C748" s="124"/>
      <c r="D748" s="124"/>
      <c r="E748" s="124"/>
      <c r="F748" s="124"/>
      <c r="G748" s="124"/>
      <c r="H748" s="613"/>
      <c r="I748" s="143"/>
      <c r="J748" s="124"/>
      <c r="K748" s="124"/>
      <c r="L748" s="124"/>
      <c r="M748" s="640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</row>
    <row r="749" spans="1:37" x14ac:dyDescent="0.3">
      <c r="A749" s="124"/>
      <c r="B749" s="124"/>
      <c r="C749" s="124"/>
      <c r="D749" s="124"/>
      <c r="E749" s="124"/>
      <c r="F749" s="124"/>
      <c r="G749" s="124"/>
      <c r="H749" s="613"/>
      <c r="I749" s="143"/>
      <c r="J749" s="124"/>
      <c r="K749" s="124"/>
      <c r="L749" s="124"/>
      <c r="M749" s="640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</row>
    <row r="750" spans="1:37" x14ac:dyDescent="0.3">
      <c r="A750" s="124"/>
      <c r="B750" s="124"/>
      <c r="C750" s="124"/>
      <c r="D750" s="124"/>
      <c r="E750" s="124"/>
      <c r="F750" s="124"/>
      <c r="G750" s="124"/>
      <c r="H750" s="613"/>
      <c r="I750" s="143"/>
      <c r="J750" s="124"/>
      <c r="K750" s="124"/>
      <c r="L750" s="124"/>
      <c r="M750" s="640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</row>
    <row r="751" spans="1:37" x14ac:dyDescent="0.3">
      <c r="A751" s="124"/>
      <c r="B751" s="124"/>
      <c r="C751" s="124"/>
      <c r="D751" s="124"/>
      <c r="E751" s="124"/>
      <c r="F751" s="124"/>
      <c r="G751" s="124"/>
      <c r="H751" s="613"/>
      <c r="I751" s="143"/>
      <c r="J751" s="124"/>
      <c r="K751" s="124"/>
      <c r="L751" s="124"/>
      <c r="M751" s="640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</row>
    <row r="752" spans="1:37" x14ac:dyDescent="0.3">
      <c r="A752" s="124"/>
      <c r="B752" s="124"/>
      <c r="C752" s="124"/>
      <c r="D752" s="124"/>
      <c r="E752" s="124"/>
      <c r="F752" s="124"/>
      <c r="G752" s="124"/>
      <c r="H752" s="613"/>
      <c r="I752" s="143"/>
      <c r="J752" s="124"/>
      <c r="K752" s="124"/>
      <c r="L752" s="124"/>
      <c r="M752" s="640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</row>
    <row r="753" spans="1:37" x14ac:dyDescent="0.3">
      <c r="A753" s="124"/>
      <c r="B753" s="124"/>
      <c r="C753" s="124"/>
      <c r="D753" s="124"/>
      <c r="E753" s="124"/>
      <c r="F753" s="124"/>
      <c r="G753" s="124"/>
      <c r="H753" s="613"/>
      <c r="I753" s="143"/>
      <c r="J753" s="124"/>
      <c r="K753" s="124"/>
      <c r="L753" s="124"/>
      <c r="M753" s="640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</row>
    <row r="754" spans="1:37" x14ac:dyDescent="0.3">
      <c r="A754" s="124"/>
      <c r="B754" s="124"/>
      <c r="C754" s="124"/>
      <c r="D754" s="124"/>
      <c r="E754" s="124"/>
      <c r="F754" s="124"/>
      <c r="G754" s="124"/>
      <c r="H754" s="613"/>
      <c r="I754" s="143"/>
      <c r="J754" s="124"/>
      <c r="K754" s="124"/>
      <c r="L754" s="124"/>
      <c r="M754" s="640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</row>
    <row r="755" spans="1:37" x14ac:dyDescent="0.3">
      <c r="A755" s="124"/>
      <c r="B755" s="124"/>
      <c r="C755" s="124"/>
      <c r="D755" s="124"/>
      <c r="E755" s="124"/>
      <c r="F755" s="124"/>
      <c r="G755" s="124"/>
      <c r="H755" s="613"/>
      <c r="I755" s="143"/>
      <c r="J755" s="124"/>
      <c r="K755" s="124"/>
      <c r="L755" s="124"/>
      <c r="M755" s="640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</row>
    <row r="756" spans="1:37" x14ac:dyDescent="0.3">
      <c r="A756" s="124"/>
      <c r="B756" s="124"/>
      <c r="C756" s="124"/>
      <c r="D756" s="124"/>
      <c r="E756" s="124"/>
      <c r="F756" s="124"/>
      <c r="G756" s="124"/>
      <c r="H756" s="613"/>
      <c r="I756" s="143"/>
      <c r="J756" s="124"/>
      <c r="K756" s="124"/>
      <c r="L756" s="124"/>
      <c r="M756" s="640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</row>
    <row r="757" spans="1:37" x14ac:dyDescent="0.3">
      <c r="A757" s="124"/>
      <c r="B757" s="124"/>
      <c r="C757" s="124"/>
      <c r="D757" s="124"/>
      <c r="E757" s="124"/>
      <c r="F757" s="124"/>
      <c r="G757" s="124"/>
      <c r="H757" s="613"/>
      <c r="I757" s="143"/>
      <c r="J757" s="124"/>
      <c r="K757" s="124"/>
      <c r="L757" s="124"/>
      <c r="M757" s="640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</row>
    <row r="758" spans="1:37" x14ac:dyDescent="0.3">
      <c r="A758" s="124"/>
      <c r="B758" s="124"/>
      <c r="C758" s="124"/>
      <c r="D758" s="124"/>
      <c r="E758" s="124"/>
      <c r="F758" s="124"/>
      <c r="G758" s="124"/>
      <c r="H758" s="613"/>
      <c r="I758" s="143"/>
      <c r="J758" s="124"/>
      <c r="K758" s="124"/>
      <c r="L758" s="124"/>
      <c r="M758" s="640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</row>
    <row r="759" spans="1:37" x14ac:dyDescent="0.3">
      <c r="A759" s="124"/>
      <c r="B759" s="124"/>
      <c r="C759" s="124"/>
      <c r="D759" s="124"/>
      <c r="E759" s="124"/>
      <c r="F759" s="124"/>
      <c r="G759" s="124"/>
      <c r="H759" s="613"/>
      <c r="I759" s="143"/>
      <c r="J759" s="124"/>
      <c r="K759" s="124"/>
      <c r="L759" s="124"/>
      <c r="M759" s="640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</row>
    <row r="760" spans="1:37" x14ac:dyDescent="0.3">
      <c r="A760" s="124"/>
      <c r="B760" s="124"/>
      <c r="C760" s="124"/>
      <c r="D760" s="124"/>
      <c r="E760" s="124"/>
      <c r="F760" s="124"/>
      <c r="G760" s="124"/>
      <c r="H760" s="613"/>
      <c r="I760" s="143"/>
      <c r="J760" s="124"/>
      <c r="K760" s="124"/>
      <c r="L760" s="124"/>
      <c r="M760" s="640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</row>
    <row r="761" spans="1:37" x14ac:dyDescent="0.3">
      <c r="A761" s="124"/>
      <c r="B761" s="124"/>
      <c r="C761" s="124"/>
      <c r="D761" s="124"/>
      <c r="E761" s="124"/>
      <c r="F761" s="124"/>
      <c r="G761" s="124"/>
      <c r="H761" s="613"/>
      <c r="I761" s="143"/>
      <c r="J761" s="124"/>
      <c r="K761" s="124"/>
      <c r="L761" s="124"/>
      <c r="M761" s="640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</row>
    <row r="762" spans="1:37" x14ac:dyDescent="0.3">
      <c r="A762" s="124"/>
      <c r="B762" s="124"/>
      <c r="C762" s="124"/>
      <c r="D762" s="124"/>
      <c r="E762" s="124"/>
      <c r="F762" s="124"/>
      <c r="G762" s="124"/>
      <c r="H762" s="613"/>
      <c r="I762" s="143"/>
      <c r="J762" s="124"/>
      <c r="K762" s="124"/>
      <c r="L762" s="124"/>
      <c r="M762" s="640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</row>
    <row r="763" spans="1:37" x14ac:dyDescent="0.3">
      <c r="A763" s="124"/>
      <c r="B763" s="124"/>
      <c r="C763" s="124"/>
      <c r="D763" s="124"/>
      <c r="E763" s="124"/>
      <c r="F763" s="124"/>
      <c r="G763" s="124"/>
      <c r="H763" s="613"/>
      <c r="I763" s="143"/>
      <c r="J763" s="124"/>
      <c r="K763" s="124"/>
      <c r="L763" s="124"/>
      <c r="M763" s="640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</row>
    <row r="764" spans="1:37" x14ac:dyDescent="0.3">
      <c r="A764" s="124"/>
      <c r="B764" s="124"/>
      <c r="C764" s="124"/>
      <c r="D764" s="124"/>
      <c r="E764" s="124"/>
      <c r="F764" s="124"/>
      <c r="G764" s="124"/>
      <c r="H764" s="613"/>
      <c r="I764" s="143"/>
      <c r="J764" s="124"/>
      <c r="K764" s="124"/>
      <c r="L764" s="124"/>
      <c r="M764" s="640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</row>
    <row r="765" spans="1:37" x14ac:dyDescent="0.3">
      <c r="A765" s="124"/>
      <c r="B765" s="124"/>
      <c r="C765" s="124"/>
      <c r="D765" s="124"/>
      <c r="E765" s="124"/>
      <c r="F765" s="124"/>
      <c r="G765" s="124"/>
      <c r="H765" s="613"/>
      <c r="I765" s="143"/>
      <c r="J765" s="124"/>
      <c r="K765" s="124"/>
      <c r="L765" s="124"/>
      <c r="M765" s="640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</row>
    <row r="766" spans="1:37" x14ac:dyDescent="0.3">
      <c r="A766" s="124"/>
      <c r="B766" s="124"/>
      <c r="C766" s="124"/>
      <c r="D766" s="124"/>
      <c r="E766" s="124"/>
      <c r="F766" s="124"/>
      <c r="G766" s="124"/>
      <c r="H766" s="613"/>
      <c r="I766" s="143"/>
      <c r="J766" s="124"/>
      <c r="K766" s="124"/>
      <c r="L766" s="124"/>
      <c r="M766" s="640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</row>
    <row r="767" spans="1:37" x14ac:dyDescent="0.3">
      <c r="A767" s="124"/>
      <c r="B767" s="124"/>
      <c r="C767" s="124"/>
      <c r="D767" s="124"/>
      <c r="E767" s="124"/>
      <c r="F767" s="124"/>
      <c r="G767" s="124"/>
      <c r="H767" s="613"/>
      <c r="I767" s="143"/>
      <c r="J767" s="124"/>
      <c r="K767" s="124"/>
      <c r="L767" s="124"/>
      <c r="M767" s="640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</row>
    <row r="768" spans="1:37" x14ac:dyDescent="0.3">
      <c r="A768" s="124"/>
      <c r="B768" s="124"/>
      <c r="C768" s="124"/>
      <c r="D768" s="124"/>
      <c r="E768" s="124"/>
      <c r="F768" s="124"/>
      <c r="G768" s="124"/>
      <c r="H768" s="613"/>
      <c r="I768" s="143"/>
      <c r="J768" s="124"/>
      <c r="K768" s="124"/>
      <c r="L768" s="124"/>
      <c r="M768" s="640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</row>
    <row r="769" spans="1:37" x14ac:dyDescent="0.3">
      <c r="A769" s="124"/>
      <c r="B769" s="124"/>
      <c r="C769" s="124"/>
      <c r="D769" s="124"/>
      <c r="E769" s="124"/>
      <c r="F769" s="124"/>
      <c r="G769" s="124"/>
      <c r="H769" s="613"/>
      <c r="I769" s="143"/>
      <c r="J769" s="124"/>
      <c r="K769" s="124"/>
      <c r="L769" s="124"/>
      <c r="M769" s="640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</row>
    <row r="770" spans="1:37" x14ac:dyDescent="0.3">
      <c r="A770" s="124"/>
      <c r="B770" s="124"/>
      <c r="C770" s="124"/>
      <c r="D770" s="124"/>
      <c r="E770" s="124"/>
      <c r="F770" s="124"/>
      <c r="G770" s="124"/>
      <c r="H770" s="613"/>
      <c r="I770" s="143"/>
      <c r="J770" s="124"/>
      <c r="K770" s="124"/>
      <c r="L770" s="124"/>
      <c r="M770" s="640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</row>
    <row r="771" spans="1:37" x14ac:dyDescent="0.3">
      <c r="A771" s="124"/>
      <c r="B771" s="124"/>
      <c r="C771" s="124"/>
      <c r="D771" s="124"/>
      <c r="E771" s="124"/>
      <c r="F771" s="124"/>
      <c r="G771" s="124"/>
      <c r="H771" s="613"/>
      <c r="I771" s="143"/>
      <c r="J771" s="124"/>
      <c r="K771" s="124"/>
      <c r="L771" s="124"/>
      <c r="M771" s="640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</row>
    <row r="772" spans="1:37" x14ac:dyDescent="0.3">
      <c r="A772" s="124"/>
      <c r="B772" s="124"/>
      <c r="C772" s="124"/>
      <c r="D772" s="124"/>
      <c r="E772" s="124"/>
      <c r="F772" s="124"/>
      <c r="G772" s="124"/>
      <c r="H772" s="613"/>
      <c r="I772" s="143"/>
      <c r="J772" s="124"/>
      <c r="K772" s="124"/>
      <c r="L772" s="124"/>
      <c r="M772" s="640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</row>
    <row r="773" spans="1:37" x14ac:dyDescent="0.3">
      <c r="A773" s="124"/>
      <c r="B773" s="124"/>
      <c r="C773" s="124"/>
      <c r="D773" s="124"/>
      <c r="E773" s="124"/>
      <c r="F773" s="124"/>
      <c r="G773" s="124"/>
      <c r="H773" s="613"/>
      <c r="I773" s="143"/>
      <c r="J773" s="124"/>
      <c r="K773" s="124"/>
      <c r="L773" s="124"/>
      <c r="M773" s="640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</row>
    <row r="774" spans="1:37" x14ac:dyDescent="0.3">
      <c r="A774" s="124"/>
      <c r="B774" s="124"/>
      <c r="C774" s="124"/>
      <c r="D774" s="124"/>
      <c r="E774" s="124"/>
      <c r="F774" s="124"/>
      <c r="G774" s="124"/>
      <c r="H774" s="613"/>
      <c r="I774" s="143"/>
      <c r="J774" s="124"/>
      <c r="K774" s="124"/>
      <c r="L774" s="124"/>
      <c r="M774" s="640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</row>
    <row r="775" spans="1:37" x14ac:dyDescent="0.3">
      <c r="A775" s="124"/>
      <c r="B775" s="124"/>
      <c r="C775" s="124"/>
      <c r="D775" s="124"/>
      <c r="E775" s="124"/>
      <c r="F775" s="124"/>
      <c r="G775" s="124"/>
      <c r="H775" s="613"/>
      <c r="I775" s="143"/>
      <c r="J775" s="124"/>
      <c r="K775" s="124"/>
      <c r="L775" s="124"/>
      <c r="M775" s="640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</row>
    <row r="776" spans="1:37" x14ac:dyDescent="0.3">
      <c r="A776" s="124"/>
      <c r="B776" s="124"/>
      <c r="C776" s="124"/>
      <c r="D776" s="124"/>
      <c r="E776" s="124"/>
      <c r="F776" s="124"/>
      <c r="G776" s="124"/>
      <c r="H776" s="613"/>
      <c r="I776" s="143"/>
      <c r="J776" s="124"/>
      <c r="K776" s="124"/>
      <c r="L776" s="124"/>
      <c r="M776" s="640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</row>
    <row r="777" spans="1:37" x14ac:dyDescent="0.3">
      <c r="A777" s="124"/>
      <c r="B777" s="124"/>
      <c r="C777" s="124"/>
      <c r="D777" s="124"/>
      <c r="E777" s="124"/>
      <c r="F777" s="124"/>
      <c r="G777" s="124"/>
      <c r="H777" s="613"/>
      <c r="I777" s="143"/>
      <c r="J777" s="124"/>
      <c r="K777" s="124"/>
      <c r="L777" s="124"/>
      <c r="M777" s="640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</row>
    <row r="778" spans="1:37" x14ac:dyDescent="0.3">
      <c r="A778" s="124"/>
      <c r="B778" s="124"/>
      <c r="C778" s="124"/>
      <c r="D778" s="124"/>
      <c r="E778" s="124"/>
      <c r="F778" s="124"/>
      <c r="G778" s="124"/>
      <c r="H778" s="613"/>
      <c r="I778" s="143"/>
      <c r="J778" s="124"/>
      <c r="K778" s="124"/>
      <c r="L778" s="124"/>
      <c r="M778" s="640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</row>
    <row r="779" spans="1:37" x14ac:dyDescent="0.3">
      <c r="A779" s="124"/>
      <c r="B779" s="124"/>
      <c r="C779" s="124"/>
      <c r="D779" s="124"/>
      <c r="E779" s="124"/>
      <c r="F779" s="124"/>
      <c r="G779" s="124"/>
      <c r="H779" s="613"/>
      <c r="I779" s="143"/>
      <c r="J779" s="124"/>
      <c r="K779" s="124"/>
      <c r="L779" s="124"/>
      <c r="M779" s="640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</row>
    <row r="780" spans="1:37" x14ac:dyDescent="0.3">
      <c r="A780" s="124"/>
      <c r="B780" s="124"/>
      <c r="C780" s="124"/>
      <c r="D780" s="124"/>
      <c r="E780" s="124"/>
      <c r="F780" s="124"/>
      <c r="G780" s="124"/>
      <c r="H780" s="613"/>
      <c r="I780" s="143"/>
      <c r="J780" s="124"/>
      <c r="K780" s="124"/>
      <c r="L780" s="124"/>
      <c r="M780" s="640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</row>
    <row r="781" spans="1:37" x14ac:dyDescent="0.3">
      <c r="A781" s="124"/>
      <c r="B781" s="124"/>
      <c r="C781" s="124"/>
      <c r="D781" s="124"/>
      <c r="E781" s="124"/>
      <c r="F781" s="124"/>
      <c r="G781" s="124"/>
      <c r="H781" s="613"/>
      <c r="I781" s="143"/>
      <c r="J781" s="124"/>
      <c r="K781" s="124"/>
      <c r="L781" s="124"/>
      <c r="M781" s="640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</row>
    <row r="782" spans="1:37" x14ac:dyDescent="0.3">
      <c r="A782" s="124"/>
      <c r="B782" s="124"/>
      <c r="C782" s="124"/>
      <c r="D782" s="124"/>
      <c r="E782" s="124"/>
      <c r="F782" s="124"/>
      <c r="G782" s="124"/>
      <c r="H782" s="613"/>
      <c r="I782" s="143"/>
      <c r="J782" s="124"/>
      <c r="K782" s="124"/>
      <c r="L782" s="124"/>
      <c r="M782" s="640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</row>
    <row r="783" spans="1:37" x14ac:dyDescent="0.3">
      <c r="A783" s="124"/>
      <c r="B783" s="124"/>
      <c r="C783" s="124"/>
      <c r="D783" s="124"/>
      <c r="E783" s="124"/>
      <c r="F783" s="124"/>
      <c r="G783" s="124"/>
      <c r="H783" s="613"/>
      <c r="I783" s="143"/>
      <c r="J783" s="124"/>
      <c r="K783" s="124"/>
      <c r="L783" s="124"/>
      <c r="M783" s="640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</row>
    <row r="784" spans="1:37" x14ac:dyDescent="0.3">
      <c r="A784" s="124"/>
      <c r="B784" s="124"/>
      <c r="C784" s="124"/>
      <c r="D784" s="124"/>
      <c r="E784" s="124"/>
      <c r="F784" s="124"/>
      <c r="G784" s="124"/>
      <c r="H784" s="613"/>
      <c r="I784" s="143"/>
      <c r="J784" s="124"/>
      <c r="K784" s="124"/>
      <c r="L784" s="124"/>
      <c r="M784" s="640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</row>
    <row r="785" spans="1:37" x14ac:dyDescent="0.3">
      <c r="A785" s="124"/>
      <c r="B785" s="124"/>
      <c r="C785" s="124"/>
      <c r="D785" s="124"/>
      <c r="E785" s="124"/>
      <c r="F785" s="124"/>
      <c r="G785" s="124"/>
      <c r="H785" s="613"/>
      <c r="I785" s="143"/>
      <c r="J785" s="124"/>
      <c r="K785" s="124"/>
      <c r="L785" s="124"/>
      <c r="M785" s="640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</row>
    <row r="786" spans="1:37" x14ac:dyDescent="0.3">
      <c r="A786" s="124"/>
      <c r="B786" s="124"/>
      <c r="C786" s="124"/>
      <c r="D786" s="124"/>
      <c r="E786" s="124"/>
      <c r="F786" s="124"/>
      <c r="G786" s="124"/>
      <c r="H786" s="613"/>
      <c r="I786" s="143"/>
      <c r="J786" s="124"/>
      <c r="K786" s="124"/>
      <c r="L786" s="124"/>
      <c r="M786" s="640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</row>
    <row r="787" spans="1:37" x14ac:dyDescent="0.3">
      <c r="A787" s="124"/>
      <c r="B787" s="124"/>
      <c r="C787" s="124"/>
      <c r="D787" s="124"/>
      <c r="E787" s="124"/>
      <c r="F787" s="124"/>
      <c r="G787" s="124"/>
      <c r="H787" s="613"/>
      <c r="I787" s="143"/>
      <c r="J787" s="124"/>
      <c r="K787" s="124"/>
      <c r="L787" s="124"/>
      <c r="M787" s="640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</row>
    <row r="788" spans="1:37" x14ac:dyDescent="0.3">
      <c r="A788" s="124"/>
      <c r="B788" s="124"/>
      <c r="C788" s="124"/>
      <c r="D788" s="124"/>
      <c r="E788" s="124"/>
      <c r="F788" s="124"/>
      <c r="G788" s="124"/>
      <c r="H788" s="613"/>
      <c r="I788" s="143"/>
      <c r="J788" s="124"/>
      <c r="K788" s="124"/>
      <c r="L788" s="124"/>
      <c r="M788" s="640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</row>
    <row r="789" spans="1:37" x14ac:dyDescent="0.3">
      <c r="A789" s="124"/>
      <c r="B789" s="124"/>
      <c r="C789" s="124"/>
      <c r="D789" s="124"/>
      <c r="E789" s="124"/>
      <c r="F789" s="124"/>
      <c r="G789" s="124"/>
      <c r="H789" s="613"/>
      <c r="I789" s="143"/>
      <c r="J789" s="124"/>
      <c r="K789" s="124"/>
      <c r="L789" s="124"/>
      <c r="M789" s="640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</row>
    <row r="790" spans="1:37" x14ac:dyDescent="0.3">
      <c r="A790" s="124"/>
      <c r="B790" s="124"/>
      <c r="C790" s="124"/>
      <c r="D790" s="124"/>
      <c r="E790" s="124"/>
      <c r="F790" s="124"/>
      <c r="G790" s="124"/>
      <c r="H790" s="613"/>
      <c r="I790" s="143"/>
      <c r="J790" s="124"/>
      <c r="K790" s="124"/>
      <c r="L790" s="124"/>
      <c r="M790" s="640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</row>
    <row r="791" spans="1:37" x14ac:dyDescent="0.3">
      <c r="A791" s="124"/>
      <c r="B791" s="124"/>
      <c r="C791" s="124"/>
      <c r="D791" s="124"/>
      <c r="E791" s="124"/>
      <c r="F791" s="124"/>
      <c r="G791" s="124"/>
      <c r="H791" s="613"/>
      <c r="I791" s="143"/>
      <c r="J791" s="124"/>
      <c r="K791" s="124"/>
      <c r="L791" s="124"/>
      <c r="M791" s="640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</row>
    <row r="792" spans="1:37" x14ac:dyDescent="0.3">
      <c r="A792" s="124"/>
      <c r="B792" s="124"/>
      <c r="C792" s="124"/>
      <c r="D792" s="124"/>
      <c r="E792" s="124"/>
      <c r="F792" s="124"/>
      <c r="G792" s="124"/>
      <c r="H792" s="613"/>
      <c r="I792" s="143"/>
      <c r="J792" s="124"/>
      <c r="K792" s="124"/>
      <c r="L792" s="124"/>
      <c r="M792" s="640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</row>
    <row r="793" spans="1:37" x14ac:dyDescent="0.3">
      <c r="A793" s="124"/>
      <c r="B793" s="124"/>
      <c r="C793" s="124"/>
      <c r="D793" s="124"/>
      <c r="E793" s="124"/>
      <c r="F793" s="124"/>
      <c r="G793" s="124"/>
      <c r="H793" s="613"/>
      <c r="I793" s="143"/>
      <c r="J793" s="124"/>
      <c r="K793" s="124"/>
      <c r="L793" s="124"/>
      <c r="M793" s="640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</row>
    <row r="794" spans="1:37" x14ac:dyDescent="0.3">
      <c r="A794" s="124"/>
      <c r="B794" s="124"/>
      <c r="C794" s="124"/>
      <c r="D794" s="124"/>
      <c r="E794" s="124"/>
      <c r="F794" s="124"/>
      <c r="G794" s="124"/>
      <c r="H794" s="613"/>
      <c r="I794" s="143"/>
      <c r="J794" s="124"/>
      <c r="K794" s="124"/>
      <c r="L794" s="124"/>
      <c r="M794" s="640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</row>
    <row r="795" spans="1:37" x14ac:dyDescent="0.3">
      <c r="A795" s="124"/>
      <c r="B795" s="124"/>
      <c r="C795" s="124"/>
      <c r="D795" s="124"/>
      <c r="E795" s="124"/>
      <c r="F795" s="124"/>
      <c r="G795" s="124"/>
      <c r="H795" s="613"/>
      <c r="I795" s="143"/>
      <c r="J795" s="124"/>
      <c r="K795" s="124"/>
      <c r="L795" s="124"/>
      <c r="M795" s="640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</row>
    <row r="796" spans="1:37" x14ac:dyDescent="0.3">
      <c r="A796" s="124"/>
      <c r="B796" s="124"/>
      <c r="C796" s="124"/>
      <c r="D796" s="124"/>
      <c r="E796" s="124"/>
      <c r="F796" s="124"/>
      <c r="G796" s="124"/>
      <c r="H796" s="613"/>
      <c r="I796" s="143"/>
      <c r="J796" s="124"/>
      <c r="K796" s="124"/>
      <c r="L796" s="124"/>
      <c r="M796" s="640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</row>
    <row r="797" spans="1:37" x14ac:dyDescent="0.3">
      <c r="A797" s="124"/>
      <c r="B797" s="124"/>
      <c r="C797" s="124"/>
      <c r="D797" s="124"/>
      <c r="E797" s="124"/>
      <c r="F797" s="124"/>
      <c r="G797" s="124"/>
      <c r="H797" s="613"/>
      <c r="I797" s="143"/>
      <c r="J797" s="124"/>
      <c r="K797" s="124"/>
      <c r="L797" s="124"/>
      <c r="M797" s="640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</row>
    <row r="798" spans="1:37" x14ac:dyDescent="0.3">
      <c r="A798" s="124"/>
      <c r="B798" s="124"/>
      <c r="C798" s="124"/>
      <c r="D798" s="124"/>
      <c r="E798" s="124"/>
      <c r="F798" s="124"/>
      <c r="G798" s="124"/>
      <c r="H798" s="613"/>
      <c r="I798" s="143"/>
      <c r="J798" s="124"/>
      <c r="K798" s="124"/>
      <c r="L798" s="124"/>
      <c r="M798" s="640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</row>
    <row r="799" spans="1:37" x14ac:dyDescent="0.3">
      <c r="A799" s="124"/>
      <c r="B799" s="124"/>
      <c r="C799" s="124"/>
      <c r="D799" s="124"/>
      <c r="E799" s="124"/>
      <c r="F799" s="124"/>
      <c r="G799" s="124"/>
      <c r="H799" s="613"/>
      <c r="I799" s="143"/>
      <c r="J799" s="124"/>
      <c r="K799" s="124"/>
      <c r="L799" s="124"/>
      <c r="M799" s="640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</row>
    <row r="800" spans="1:37" x14ac:dyDescent="0.3">
      <c r="A800" s="124"/>
      <c r="B800" s="124"/>
      <c r="C800" s="124"/>
      <c r="D800" s="124"/>
      <c r="E800" s="124"/>
      <c r="F800" s="124"/>
      <c r="G800" s="124"/>
      <c r="H800" s="613"/>
      <c r="I800" s="143"/>
      <c r="J800" s="124"/>
      <c r="K800" s="124"/>
      <c r="L800" s="124"/>
      <c r="M800" s="640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</row>
    <row r="801" spans="1:37" x14ac:dyDescent="0.3">
      <c r="A801" s="124"/>
      <c r="B801" s="124"/>
      <c r="C801" s="124"/>
      <c r="D801" s="124"/>
      <c r="E801" s="124"/>
      <c r="F801" s="124"/>
      <c r="G801" s="124"/>
      <c r="H801" s="613"/>
      <c r="I801" s="143"/>
      <c r="J801" s="124"/>
      <c r="K801" s="124"/>
      <c r="L801" s="124"/>
      <c r="M801" s="640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</row>
    <row r="802" spans="1:37" x14ac:dyDescent="0.3">
      <c r="A802" s="124"/>
      <c r="B802" s="124"/>
      <c r="C802" s="124"/>
      <c r="D802" s="124"/>
      <c r="E802" s="124"/>
      <c r="F802" s="124"/>
      <c r="G802" s="124"/>
      <c r="H802" s="613"/>
      <c r="I802" s="143"/>
      <c r="J802" s="124"/>
      <c r="K802" s="124"/>
      <c r="L802" s="124"/>
      <c r="M802" s="640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</row>
    <row r="803" spans="1:37" x14ac:dyDescent="0.3">
      <c r="A803" s="124"/>
      <c r="B803" s="124"/>
      <c r="C803" s="124"/>
      <c r="D803" s="124"/>
      <c r="E803" s="124"/>
      <c r="F803" s="124"/>
      <c r="G803" s="124"/>
      <c r="H803" s="613"/>
      <c r="I803" s="143"/>
      <c r="J803" s="124"/>
      <c r="K803" s="124"/>
      <c r="L803" s="124"/>
      <c r="M803" s="640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</row>
    <row r="804" spans="1:37" x14ac:dyDescent="0.3">
      <c r="A804" s="124"/>
      <c r="B804" s="124"/>
      <c r="C804" s="124"/>
      <c r="D804" s="124"/>
      <c r="E804" s="124"/>
      <c r="F804" s="124"/>
      <c r="G804" s="124"/>
      <c r="H804" s="613"/>
      <c r="I804" s="143"/>
      <c r="J804" s="124"/>
      <c r="K804" s="124"/>
      <c r="L804" s="124"/>
      <c r="M804" s="640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</row>
    <row r="805" spans="1:37" x14ac:dyDescent="0.3">
      <c r="A805" s="124"/>
      <c r="B805" s="124"/>
      <c r="C805" s="124"/>
      <c r="D805" s="124"/>
      <c r="E805" s="124"/>
      <c r="F805" s="124"/>
      <c r="G805" s="124"/>
      <c r="H805" s="613"/>
      <c r="I805" s="143"/>
      <c r="J805" s="124"/>
      <c r="K805" s="124"/>
      <c r="L805" s="124"/>
      <c r="M805" s="640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</row>
    <row r="806" spans="1:37" x14ac:dyDescent="0.3">
      <c r="A806" s="124"/>
      <c r="B806" s="124"/>
      <c r="C806" s="124"/>
      <c r="D806" s="124"/>
      <c r="E806" s="124"/>
      <c r="F806" s="124"/>
      <c r="G806" s="124"/>
      <c r="H806" s="613"/>
      <c r="I806" s="143"/>
      <c r="J806" s="124"/>
      <c r="K806" s="124"/>
      <c r="L806" s="124"/>
      <c r="M806" s="640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</row>
    <row r="807" spans="1:37" x14ac:dyDescent="0.3">
      <c r="A807" s="124"/>
      <c r="B807" s="124"/>
      <c r="C807" s="124"/>
      <c r="D807" s="124"/>
      <c r="E807" s="124"/>
      <c r="F807" s="124"/>
      <c r="G807" s="124"/>
      <c r="H807" s="613"/>
      <c r="I807" s="143"/>
      <c r="J807" s="124"/>
      <c r="K807" s="124"/>
      <c r="L807" s="124"/>
      <c r="M807" s="640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</row>
    <row r="808" spans="1:37" x14ac:dyDescent="0.3">
      <c r="A808" s="124"/>
      <c r="B808" s="124"/>
      <c r="C808" s="124"/>
      <c r="D808" s="124"/>
      <c r="E808" s="124"/>
      <c r="F808" s="124"/>
      <c r="G808" s="124"/>
      <c r="H808" s="613"/>
      <c r="I808" s="143"/>
      <c r="J808" s="124"/>
      <c r="K808" s="124"/>
      <c r="L808" s="124"/>
      <c r="M808" s="640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</row>
    <row r="809" spans="1:37" x14ac:dyDescent="0.3">
      <c r="A809" s="124"/>
      <c r="B809" s="124"/>
      <c r="C809" s="124"/>
      <c r="D809" s="124"/>
      <c r="E809" s="124"/>
      <c r="F809" s="124"/>
      <c r="G809" s="124"/>
      <c r="H809" s="613"/>
      <c r="I809" s="143"/>
      <c r="J809" s="124"/>
      <c r="K809" s="124"/>
      <c r="L809" s="124"/>
      <c r="M809" s="640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</row>
    <row r="810" spans="1:37" x14ac:dyDescent="0.3">
      <c r="A810" s="124"/>
      <c r="B810" s="124"/>
      <c r="C810" s="124"/>
      <c r="D810" s="124"/>
      <c r="E810" s="124"/>
      <c r="F810" s="124"/>
      <c r="G810" s="124"/>
      <c r="H810" s="613"/>
      <c r="I810" s="143"/>
      <c r="J810" s="124"/>
      <c r="K810" s="124"/>
      <c r="L810" s="124"/>
      <c r="M810" s="640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</row>
    <row r="811" spans="1:37" x14ac:dyDescent="0.3">
      <c r="A811" s="124"/>
      <c r="B811" s="124"/>
      <c r="C811" s="124"/>
      <c r="D811" s="124"/>
      <c r="E811" s="124"/>
      <c r="F811" s="124"/>
      <c r="G811" s="124"/>
      <c r="H811" s="613"/>
      <c r="I811" s="143"/>
      <c r="J811" s="124"/>
      <c r="K811" s="124"/>
      <c r="L811" s="124"/>
      <c r="M811" s="640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</row>
    <row r="812" spans="1:37" x14ac:dyDescent="0.3">
      <c r="A812" s="124"/>
      <c r="B812" s="124"/>
      <c r="C812" s="124"/>
      <c r="D812" s="124"/>
      <c r="E812" s="124"/>
      <c r="F812" s="124"/>
      <c r="G812" s="124"/>
      <c r="H812" s="613"/>
      <c r="I812" s="143"/>
      <c r="J812" s="124"/>
      <c r="K812" s="124"/>
      <c r="L812" s="124"/>
      <c r="M812" s="640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</row>
    <row r="813" spans="1:37" x14ac:dyDescent="0.3">
      <c r="A813" s="124"/>
      <c r="B813" s="124"/>
      <c r="C813" s="124"/>
      <c r="D813" s="124"/>
      <c r="E813" s="124"/>
      <c r="F813" s="124"/>
      <c r="G813" s="124"/>
      <c r="H813" s="613"/>
      <c r="I813" s="143"/>
      <c r="J813" s="124"/>
      <c r="K813" s="124"/>
      <c r="L813" s="124"/>
      <c r="M813" s="640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</row>
    <row r="814" spans="1:37" x14ac:dyDescent="0.3">
      <c r="A814" s="124"/>
      <c r="B814" s="124"/>
      <c r="C814" s="124"/>
      <c r="D814" s="124"/>
      <c r="E814" s="124"/>
      <c r="F814" s="124"/>
      <c r="G814" s="124"/>
      <c r="H814" s="613"/>
      <c r="I814" s="143"/>
      <c r="J814" s="124"/>
      <c r="K814" s="124"/>
      <c r="L814" s="124"/>
      <c r="M814" s="640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</row>
    <row r="815" spans="1:37" x14ac:dyDescent="0.3">
      <c r="A815" s="124"/>
      <c r="B815" s="124"/>
      <c r="C815" s="124"/>
      <c r="D815" s="124"/>
      <c r="E815" s="124"/>
      <c r="F815" s="124"/>
      <c r="G815" s="124"/>
      <c r="H815" s="613"/>
      <c r="I815" s="143"/>
      <c r="J815" s="124"/>
      <c r="K815" s="124"/>
      <c r="L815" s="124"/>
      <c r="M815" s="640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</row>
    <row r="816" spans="1:37" x14ac:dyDescent="0.3">
      <c r="A816" s="124"/>
      <c r="B816" s="124"/>
      <c r="C816" s="124"/>
      <c r="D816" s="124"/>
      <c r="E816" s="124"/>
      <c r="F816" s="124"/>
      <c r="G816" s="124"/>
      <c r="H816" s="613"/>
      <c r="I816" s="143"/>
      <c r="J816" s="124"/>
      <c r="K816" s="124"/>
      <c r="L816" s="124"/>
      <c r="M816" s="640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</row>
    <row r="817" spans="1:37" x14ac:dyDescent="0.3">
      <c r="A817" s="124"/>
      <c r="B817" s="124"/>
      <c r="C817" s="124"/>
      <c r="D817" s="124"/>
      <c r="E817" s="124"/>
      <c r="F817" s="124"/>
      <c r="G817" s="124"/>
      <c r="H817" s="613"/>
      <c r="I817" s="143"/>
      <c r="J817" s="124"/>
      <c r="K817" s="124"/>
      <c r="L817" s="124"/>
      <c r="M817" s="640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</row>
    <row r="818" spans="1:37" x14ac:dyDescent="0.3">
      <c r="A818" s="124"/>
      <c r="B818" s="124"/>
      <c r="C818" s="124"/>
      <c r="D818" s="124"/>
      <c r="E818" s="124"/>
      <c r="F818" s="124"/>
      <c r="G818" s="124"/>
      <c r="H818" s="613"/>
      <c r="I818" s="143"/>
      <c r="J818" s="124"/>
      <c r="K818" s="124"/>
      <c r="L818" s="124"/>
      <c r="M818" s="640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</row>
    <row r="819" spans="1:37" x14ac:dyDescent="0.3">
      <c r="A819" s="124"/>
      <c r="B819" s="124"/>
      <c r="C819" s="124"/>
      <c r="D819" s="124"/>
      <c r="E819" s="124"/>
      <c r="F819" s="124"/>
      <c r="G819" s="124"/>
      <c r="H819" s="613"/>
      <c r="I819" s="143"/>
      <c r="J819" s="124"/>
      <c r="K819" s="124"/>
      <c r="L819" s="124"/>
      <c r="M819" s="640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</row>
    <row r="820" spans="1:37" x14ac:dyDescent="0.3">
      <c r="A820" s="124"/>
      <c r="B820" s="124"/>
      <c r="C820" s="124"/>
      <c r="D820" s="124"/>
      <c r="E820" s="124"/>
      <c r="F820" s="124"/>
      <c r="G820" s="124"/>
      <c r="H820" s="613"/>
      <c r="I820" s="143"/>
      <c r="J820" s="124"/>
      <c r="K820" s="124"/>
      <c r="L820" s="124"/>
      <c r="M820" s="640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</row>
    <row r="821" spans="1:37" x14ac:dyDescent="0.3">
      <c r="A821" s="124"/>
      <c r="B821" s="124"/>
      <c r="C821" s="124"/>
      <c r="D821" s="124"/>
      <c r="E821" s="124"/>
      <c r="F821" s="124"/>
      <c r="G821" s="124"/>
      <c r="H821" s="613"/>
      <c r="I821" s="143"/>
      <c r="J821" s="124"/>
      <c r="K821" s="124"/>
      <c r="L821" s="124"/>
      <c r="M821" s="640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</row>
    <row r="822" spans="1:37" x14ac:dyDescent="0.3">
      <c r="A822" s="124"/>
      <c r="B822" s="124"/>
      <c r="C822" s="124"/>
      <c r="D822" s="124"/>
      <c r="E822" s="124"/>
      <c r="F822" s="124"/>
      <c r="G822" s="124"/>
      <c r="H822" s="613"/>
      <c r="I822" s="143"/>
      <c r="J822" s="124"/>
      <c r="K822" s="124"/>
      <c r="L822" s="124"/>
      <c r="M822" s="640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</row>
    <row r="823" spans="1:37" x14ac:dyDescent="0.3">
      <c r="A823" s="124"/>
      <c r="B823" s="124"/>
      <c r="C823" s="124"/>
      <c r="D823" s="124"/>
      <c r="E823" s="124"/>
      <c r="F823" s="124"/>
      <c r="G823" s="124"/>
      <c r="H823" s="613"/>
      <c r="I823" s="143"/>
      <c r="J823" s="124"/>
      <c r="K823" s="124"/>
      <c r="L823" s="124"/>
      <c r="M823" s="640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</row>
    <row r="824" spans="1:37" x14ac:dyDescent="0.3">
      <c r="A824" s="124"/>
      <c r="B824" s="124"/>
      <c r="C824" s="124"/>
      <c r="D824" s="124"/>
      <c r="E824" s="124"/>
      <c r="F824" s="124"/>
      <c r="G824" s="124"/>
      <c r="H824" s="613"/>
      <c r="I824" s="143"/>
      <c r="J824" s="124"/>
      <c r="K824" s="124"/>
      <c r="L824" s="124"/>
      <c r="M824" s="640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</row>
    <row r="825" spans="1:37" x14ac:dyDescent="0.3">
      <c r="A825" s="124"/>
      <c r="B825" s="124"/>
      <c r="C825" s="124"/>
      <c r="D825" s="124"/>
      <c r="E825" s="124"/>
      <c r="F825" s="124"/>
      <c r="G825" s="124"/>
      <c r="H825" s="613"/>
      <c r="I825" s="143"/>
      <c r="J825" s="124"/>
      <c r="K825" s="124"/>
      <c r="L825" s="124"/>
      <c r="M825" s="640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</row>
    <row r="826" spans="1:37" x14ac:dyDescent="0.3">
      <c r="A826" s="124"/>
      <c r="B826" s="124"/>
      <c r="C826" s="124"/>
      <c r="D826" s="124"/>
      <c r="E826" s="124"/>
      <c r="F826" s="124"/>
      <c r="G826" s="124"/>
      <c r="H826" s="613"/>
      <c r="I826" s="143"/>
      <c r="J826" s="124"/>
      <c r="K826" s="124"/>
      <c r="L826" s="124"/>
      <c r="M826" s="640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</row>
    <row r="827" spans="1:37" x14ac:dyDescent="0.3">
      <c r="A827" s="124"/>
      <c r="B827" s="124"/>
      <c r="C827" s="124"/>
      <c r="D827" s="124"/>
      <c r="E827" s="124"/>
      <c r="F827" s="124"/>
      <c r="G827" s="124"/>
      <c r="H827" s="613"/>
      <c r="I827" s="143"/>
      <c r="J827" s="124"/>
      <c r="K827" s="124"/>
      <c r="L827" s="124"/>
      <c r="M827" s="640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</row>
    <row r="828" spans="1:37" x14ac:dyDescent="0.3">
      <c r="A828" s="124"/>
      <c r="B828" s="124"/>
      <c r="C828" s="124"/>
      <c r="D828" s="124"/>
      <c r="E828" s="124"/>
      <c r="F828" s="124"/>
      <c r="G828" s="124"/>
      <c r="H828" s="613"/>
      <c r="I828" s="143"/>
      <c r="J828" s="124"/>
      <c r="K828" s="124"/>
      <c r="L828" s="124"/>
      <c r="M828" s="640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</row>
    <row r="829" spans="1:37" x14ac:dyDescent="0.3">
      <c r="A829" s="124"/>
      <c r="B829" s="124"/>
      <c r="C829" s="124"/>
      <c r="D829" s="124"/>
      <c r="E829" s="124"/>
      <c r="F829" s="124"/>
      <c r="G829" s="124"/>
      <c r="H829" s="613"/>
      <c r="I829" s="143"/>
      <c r="J829" s="124"/>
      <c r="K829" s="124"/>
      <c r="L829" s="124"/>
      <c r="M829" s="640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</row>
    <row r="830" spans="1:37" x14ac:dyDescent="0.3">
      <c r="A830" s="124"/>
      <c r="B830" s="124"/>
      <c r="C830" s="124"/>
      <c r="D830" s="124"/>
      <c r="E830" s="124"/>
      <c r="F830" s="124"/>
      <c r="G830" s="124"/>
      <c r="H830" s="613"/>
      <c r="I830" s="143"/>
      <c r="J830" s="124"/>
      <c r="K830" s="124"/>
      <c r="L830" s="124"/>
      <c r="M830" s="640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</row>
    <row r="831" spans="1:37" x14ac:dyDescent="0.3">
      <c r="A831" s="124"/>
      <c r="B831" s="124"/>
      <c r="C831" s="124"/>
      <c r="D831" s="124"/>
      <c r="E831" s="124"/>
      <c r="F831" s="124"/>
      <c r="G831" s="124"/>
      <c r="H831" s="613"/>
      <c r="I831" s="143"/>
      <c r="J831" s="124"/>
      <c r="K831" s="124"/>
      <c r="L831" s="124"/>
      <c r="M831" s="640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</row>
    <row r="832" spans="1:37" x14ac:dyDescent="0.3">
      <c r="A832" s="124"/>
      <c r="B832" s="124"/>
      <c r="C832" s="124"/>
      <c r="D832" s="124"/>
      <c r="E832" s="124"/>
      <c r="F832" s="124"/>
      <c r="G832" s="124"/>
      <c r="H832" s="613"/>
      <c r="I832" s="143"/>
      <c r="J832" s="124"/>
      <c r="K832" s="124"/>
      <c r="L832" s="124"/>
      <c r="M832" s="640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</row>
    <row r="833" spans="1:37" x14ac:dyDescent="0.3">
      <c r="A833" s="124"/>
      <c r="B833" s="124"/>
      <c r="C833" s="124"/>
      <c r="D833" s="124"/>
      <c r="E833" s="124"/>
      <c r="F833" s="124"/>
      <c r="G833" s="124"/>
      <c r="H833" s="613"/>
      <c r="I833" s="143"/>
      <c r="J833" s="124"/>
      <c r="K833" s="124"/>
      <c r="L833" s="124"/>
      <c r="M833" s="640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</row>
    <row r="834" spans="1:37" x14ac:dyDescent="0.3">
      <c r="A834" s="124"/>
      <c r="B834" s="124"/>
      <c r="C834" s="124"/>
      <c r="D834" s="124"/>
      <c r="E834" s="124"/>
      <c r="F834" s="124"/>
      <c r="G834" s="124"/>
      <c r="H834" s="613"/>
      <c r="I834" s="143"/>
      <c r="J834" s="124"/>
      <c r="K834" s="124"/>
      <c r="L834" s="124"/>
      <c r="M834" s="640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</row>
    <row r="835" spans="1:37" x14ac:dyDescent="0.3">
      <c r="A835" s="124"/>
      <c r="B835" s="124"/>
      <c r="C835" s="124"/>
      <c r="D835" s="124"/>
      <c r="E835" s="124"/>
      <c r="F835" s="124"/>
      <c r="G835" s="124"/>
      <c r="H835" s="613"/>
      <c r="I835" s="143"/>
      <c r="J835" s="124"/>
      <c r="K835" s="124"/>
      <c r="L835" s="124"/>
      <c r="M835" s="640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</row>
    <row r="836" spans="1:37" x14ac:dyDescent="0.3">
      <c r="A836" s="124"/>
      <c r="B836" s="124"/>
      <c r="C836" s="124"/>
      <c r="D836" s="124"/>
      <c r="E836" s="124"/>
      <c r="F836" s="124"/>
      <c r="G836" s="124"/>
      <c r="H836" s="613"/>
      <c r="I836" s="143"/>
      <c r="J836" s="124"/>
      <c r="K836" s="124"/>
      <c r="L836" s="124"/>
      <c r="M836" s="640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</row>
    <row r="837" spans="1:37" x14ac:dyDescent="0.3">
      <c r="A837" s="124"/>
      <c r="B837" s="124"/>
      <c r="C837" s="124"/>
      <c r="D837" s="124"/>
      <c r="E837" s="124"/>
      <c r="F837" s="124"/>
      <c r="G837" s="124"/>
      <c r="H837" s="613"/>
      <c r="I837" s="143"/>
      <c r="J837" s="124"/>
      <c r="K837" s="124"/>
      <c r="L837" s="124"/>
      <c r="M837" s="640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</row>
    <row r="838" spans="1:37" x14ac:dyDescent="0.3">
      <c r="A838" s="124"/>
      <c r="B838" s="124"/>
      <c r="C838" s="124"/>
      <c r="D838" s="124"/>
      <c r="E838" s="124"/>
      <c r="F838" s="124"/>
      <c r="G838" s="124"/>
      <c r="H838" s="613"/>
      <c r="I838" s="143"/>
      <c r="J838" s="124"/>
      <c r="K838" s="124"/>
      <c r="L838" s="124"/>
      <c r="M838" s="640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</row>
    <row r="839" spans="1:37" x14ac:dyDescent="0.3">
      <c r="A839" s="124"/>
      <c r="B839" s="124"/>
      <c r="C839" s="124"/>
      <c r="D839" s="124"/>
      <c r="E839" s="124"/>
      <c r="F839" s="124"/>
      <c r="G839" s="124"/>
      <c r="H839" s="613"/>
      <c r="I839" s="143"/>
      <c r="J839" s="124"/>
      <c r="K839" s="124"/>
      <c r="L839" s="124"/>
      <c r="M839" s="640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</row>
    <row r="840" spans="1:37" x14ac:dyDescent="0.3">
      <c r="A840" s="124"/>
      <c r="B840" s="124"/>
      <c r="C840" s="124"/>
      <c r="D840" s="124"/>
      <c r="E840" s="124"/>
      <c r="F840" s="124"/>
      <c r="G840" s="124"/>
      <c r="H840" s="613"/>
      <c r="I840" s="143"/>
      <c r="J840" s="124"/>
      <c r="K840" s="124"/>
      <c r="L840" s="124"/>
      <c r="M840" s="640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</row>
    <row r="841" spans="1:37" x14ac:dyDescent="0.3">
      <c r="A841" s="124"/>
      <c r="B841" s="124"/>
      <c r="C841" s="124"/>
      <c r="D841" s="124"/>
      <c r="E841" s="124"/>
      <c r="F841" s="124"/>
      <c r="G841" s="124"/>
      <c r="H841" s="613"/>
      <c r="I841" s="143"/>
      <c r="J841" s="124"/>
      <c r="K841" s="124"/>
      <c r="L841" s="124"/>
      <c r="M841" s="640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</row>
    <row r="842" spans="1:37" x14ac:dyDescent="0.3">
      <c r="A842" s="124"/>
      <c r="B842" s="124"/>
      <c r="C842" s="124"/>
      <c r="D842" s="124"/>
      <c r="E842" s="124"/>
      <c r="F842" s="124"/>
      <c r="G842" s="124"/>
      <c r="H842" s="613"/>
      <c r="I842" s="143"/>
      <c r="J842" s="124"/>
      <c r="K842" s="124"/>
      <c r="L842" s="124"/>
      <c r="M842" s="640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</row>
    <row r="843" spans="1:37" x14ac:dyDescent="0.3">
      <c r="A843" s="124"/>
      <c r="B843" s="124"/>
      <c r="C843" s="124"/>
      <c r="D843" s="124"/>
      <c r="E843" s="124"/>
      <c r="F843" s="124"/>
      <c r="G843" s="124"/>
      <c r="H843" s="613"/>
      <c r="I843" s="143"/>
      <c r="J843" s="124"/>
      <c r="K843" s="124"/>
      <c r="L843" s="124"/>
      <c r="M843" s="640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</row>
    <row r="844" spans="1:37" x14ac:dyDescent="0.3">
      <c r="A844" s="124"/>
      <c r="B844" s="124"/>
      <c r="C844" s="124"/>
      <c r="D844" s="124"/>
      <c r="E844" s="124"/>
      <c r="F844" s="124"/>
      <c r="G844" s="124"/>
      <c r="H844" s="613"/>
      <c r="I844" s="143"/>
      <c r="J844" s="124"/>
      <c r="K844" s="124"/>
      <c r="L844" s="124"/>
      <c r="M844" s="640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</row>
    <row r="845" spans="1:37" x14ac:dyDescent="0.3">
      <c r="A845" s="124"/>
      <c r="B845" s="124"/>
      <c r="C845" s="124"/>
      <c r="D845" s="124"/>
      <c r="E845" s="124"/>
      <c r="F845" s="124"/>
      <c r="G845" s="124"/>
      <c r="H845" s="613"/>
      <c r="I845" s="143"/>
      <c r="J845" s="124"/>
      <c r="K845" s="124"/>
      <c r="L845" s="124"/>
      <c r="M845" s="640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</row>
    <row r="846" spans="1:37" x14ac:dyDescent="0.3">
      <c r="A846" s="124"/>
      <c r="B846" s="124"/>
      <c r="C846" s="124"/>
      <c r="D846" s="124"/>
      <c r="E846" s="124"/>
      <c r="F846" s="124"/>
      <c r="G846" s="124"/>
      <c r="H846" s="613"/>
      <c r="I846" s="143"/>
      <c r="J846" s="124"/>
      <c r="K846" s="124"/>
      <c r="L846" s="124"/>
      <c r="M846" s="640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</row>
    <row r="847" spans="1:37" x14ac:dyDescent="0.3">
      <c r="A847" s="124"/>
      <c r="B847" s="124"/>
      <c r="C847" s="124"/>
      <c r="D847" s="124"/>
      <c r="E847" s="124"/>
      <c r="F847" s="124"/>
      <c r="G847" s="124"/>
      <c r="H847" s="613"/>
      <c r="I847" s="143"/>
      <c r="J847" s="124"/>
      <c r="K847" s="124"/>
      <c r="L847" s="124"/>
      <c r="M847" s="640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</row>
    <row r="848" spans="1:37" x14ac:dyDescent="0.3">
      <c r="A848" s="124"/>
      <c r="B848" s="124"/>
      <c r="C848" s="124"/>
      <c r="D848" s="124"/>
      <c r="E848" s="124"/>
      <c r="F848" s="124"/>
      <c r="G848" s="124"/>
      <c r="H848" s="613"/>
      <c r="I848" s="143"/>
      <c r="J848" s="124"/>
      <c r="K848" s="124"/>
      <c r="L848" s="124"/>
      <c r="M848" s="640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</row>
    <row r="849" spans="1:37" x14ac:dyDescent="0.3">
      <c r="A849" s="124"/>
      <c r="B849" s="124"/>
      <c r="C849" s="124"/>
      <c r="D849" s="124"/>
      <c r="E849" s="124"/>
      <c r="F849" s="124"/>
      <c r="G849" s="124"/>
      <c r="H849" s="613"/>
      <c r="I849" s="143"/>
      <c r="J849" s="124"/>
      <c r="K849" s="124"/>
      <c r="L849" s="124"/>
      <c r="M849" s="640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</row>
    <row r="850" spans="1:37" x14ac:dyDescent="0.3">
      <c r="A850" s="124"/>
      <c r="B850" s="124"/>
      <c r="C850" s="124"/>
      <c r="D850" s="124"/>
      <c r="E850" s="124"/>
      <c r="F850" s="124"/>
      <c r="G850" s="124"/>
      <c r="H850" s="613"/>
      <c r="I850" s="143"/>
      <c r="J850" s="124"/>
      <c r="K850" s="124"/>
      <c r="L850" s="124"/>
      <c r="M850" s="640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</row>
    <row r="851" spans="1:37" x14ac:dyDescent="0.3">
      <c r="A851" s="124"/>
      <c r="B851" s="124"/>
      <c r="C851" s="124"/>
      <c r="D851" s="124"/>
      <c r="E851" s="124"/>
      <c r="F851" s="124"/>
      <c r="G851" s="124"/>
      <c r="H851" s="613"/>
      <c r="I851" s="143"/>
      <c r="J851" s="124"/>
      <c r="K851" s="124"/>
      <c r="L851" s="124"/>
      <c r="M851" s="640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</row>
    <row r="852" spans="1:37" x14ac:dyDescent="0.3">
      <c r="A852" s="124"/>
      <c r="B852" s="124"/>
      <c r="C852" s="124"/>
      <c r="D852" s="124"/>
      <c r="E852" s="124"/>
      <c r="F852" s="124"/>
      <c r="G852" s="124"/>
      <c r="H852" s="613"/>
      <c r="I852" s="143"/>
      <c r="J852" s="124"/>
      <c r="K852" s="124"/>
      <c r="L852" s="124"/>
      <c r="M852" s="640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</row>
    <row r="853" spans="1:37" x14ac:dyDescent="0.3">
      <c r="A853" s="124"/>
      <c r="B853" s="124"/>
      <c r="C853" s="124"/>
      <c r="D853" s="124"/>
      <c r="E853" s="124"/>
      <c r="F853" s="124"/>
      <c r="G853" s="124"/>
      <c r="H853" s="613"/>
      <c r="I853" s="143"/>
      <c r="J853" s="124"/>
      <c r="K853" s="124"/>
      <c r="L853" s="124"/>
      <c r="M853" s="640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</row>
    <row r="854" spans="1:37" x14ac:dyDescent="0.3">
      <c r="A854" s="124"/>
      <c r="B854" s="124"/>
      <c r="C854" s="124"/>
      <c r="D854" s="124"/>
      <c r="E854" s="124"/>
      <c r="F854" s="124"/>
      <c r="G854" s="124"/>
      <c r="H854" s="613"/>
      <c r="I854" s="143"/>
      <c r="J854" s="124"/>
      <c r="K854" s="124"/>
      <c r="L854" s="124"/>
      <c r="M854" s="640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</row>
    <row r="855" spans="1:37" x14ac:dyDescent="0.3">
      <c r="A855" s="124"/>
      <c r="B855" s="124"/>
      <c r="C855" s="124"/>
      <c r="D855" s="124"/>
      <c r="E855" s="124"/>
      <c r="F855" s="124"/>
      <c r="G855" s="124"/>
      <c r="H855" s="613"/>
      <c r="I855" s="143"/>
      <c r="J855" s="124"/>
      <c r="K855" s="124"/>
      <c r="L855" s="124"/>
      <c r="M855" s="640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</row>
    <row r="856" spans="1:37" x14ac:dyDescent="0.3">
      <c r="A856" s="124"/>
      <c r="B856" s="124"/>
      <c r="C856" s="124"/>
      <c r="D856" s="124"/>
      <c r="E856" s="124"/>
      <c r="F856" s="124"/>
      <c r="G856" s="124"/>
      <c r="H856" s="613"/>
      <c r="I856" s="143"/>
      <c r="J856" s="124"/>
      <c r="K856" s="124"/>
      <c r="L856" s="124"/>
      <c r="M856" s="640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</row>
    <row r="857" spans="1:37" x14ac:dyDescent="0.3">
      <c r="A857" s="124"/>
      <c r="B857" s="124"/>
      <c r="C857" s="124"/>
      <c r="D857" s="124"/>
      <c r="E857" s="124"/>
      <c r="F857" s="124"/>
      <c r="G857" s="124"/>
      <c r="H857" s="613"/>
      <c r="I857" s="143"/>
      <c r="J857" s="124"/>
      <c r="K857" s="124"/>
      <c r="L857" s="124"/>
      <c r="M857" s="640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</row>
    <row r="858" spans="1:37" x14ac:dyDescent="0.3">
      <c r="A858" s="124"/>
      <c r="B858" s="124"/>
      <c r="C858" s="124"/>
      <c r="D858" s="124"/>
      <c r="E858" s="124"/>
      <c r="F858" s="124"/>
      <c r="G858" s="124"/>
      <c r="H858" s="613"/>
      <c r="I858" s="143"/>
      <c r="J858" s="124"/>
      <c r="K858" s="124"/>
      <c r="L858" s="124"/>
      <c r="M858" s="640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</row>
    <row r="859" spans="1:37" x14ac:dyDescent="0.3">
      <c r="A859" s="124"/>
      <c r="B859" s="124"/>
      <c r="C859" s="124"/>
      <c r="D859" s="124"/>
      <c r="E859" s="124"/>
      <c r="F859" s="124"/>
      <c r="G859" s="124"/>
      <c r="H859" s="613"/>
      <c r="I859" s="143"/>
      <c r="J859" s="124"/>
      <c r="K859" s="124"/>
      <c r="L859" s="124"/>
      <c r="M859" s="640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</row>
    <row r="860" spans="1:37" x14ac:dyDescent="0.3">
      <c r="A860" s="124"/>
      <c r="B860" s="124"/>
      <c r="C860" s="124"/>
      <c r="D860" s="124"/>
      <c r="E860" s="124"/>
      <c r="F860" s="124"/>
      <c r="G860" s="124"/>
      <c r="H860" s="613"/>
      <c r="I860" s="143"/>
      <c r="J860" s="124"/>
      <c r="K860" s="124"/>
      <c r="L860" s="124"/>
      <c r="M860" s="640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</row>
    <row r="861" spans="1:37" x14ac:dyDescent="0.3">
      <c r="A861" s="124"/>
      <c r="B861" s="124"/>
      <c r="C861" s="124"/>
      <c r="D861" s="124"/>
      <c r="E861" s="124"/>
      <c r="F861" s="124"/>
      <c r="G861" s="124"/>
      <c r="H861" s="613"/>
      <c r="I861" s="143"/>
      <c r="J861" s="124"/>
      <c r="K861" s="124"/>
      <c r="L861" s="124"/>
      <c r="M861" s="640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</row>
    <row r="862" spans="1:37" x14ac:dyDescent="0.3">
      <c r="A862" s="124"/>
      <c r="B862" s="124"/>
      <c r="C862" s="124"/>
      <c r="D862" s="124"/>
      <c r="E862" s="124"/>
      <c r="F862" s="124"/>
      <c r="G862" s="124"/>
      <c r="H862" s="613"/>
      <c r="I862" s="143"/>
      <c r="J862" s="124"/>
      <c r="K862" s="124"/>
      <c r="L862" s="124"/>
      <c r="M862" s="640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</row>
    <row r="863" spans="1:37" x14ac:dyDescent="0.3">
      <c r="A863" s="124"/>
      <c r="B863" s="124"/>
      <c r="C863" s="124"/>
      <c r="D863" s="124"/>
      <c r="E863" s="124"/>
      <c r="F863" s="124"/>
      <c r="G863" s="124"/>
      <c r="H863" s="613"/>
      <c r="I863" s="143"/>
      <c r="J863" s="124"/>
      <c r="K863" s="124"/>
      <c r="L863" s="124"/>
      <c r="M863" s="640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</row>
    <row r="864" spans="1:37" x14ac:dyDescent="0.3">
      <c r="A864" s="124"/>
      <c r="B864" s="124"/>
      <c r="C864" s="124"/>
      <c r="D864" s="124"/>
      <c r="E864" s="124"/>
      <c r="F864" s="124"/>
      <c r="G864" s="124"/>
      <c r="H864" s="613"/>
      <c r="I864" s="143"/>
      <c r="J864" s="124"/>
      <c r="K864" s="124"/>
      <c r="L864" s="124"/>
      <c r="M864" s="640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</row>
    <row r="865" spans="1:37" x14ac:dyDescent="0.3">
      <c r="A865" s="124"/>
      <c r="B865" s="124"/>
      <c r="C865" s="124"/>
      <c r="D865" s="124"/>
      <c r="E865" s="124"/>
      <c r="F865" s="124"/>
      <c r="G865" s="124"/>
      <c r="H865" s="613"/>
      <c r="I865" s="143"/>
      <c r="J865" s="124"/>
      <c r="K865" s="124"/>
      <c r="L865" s="124"/>
      <c r="M865" s="640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</row>
    <row r="866" spans="1:37" x14ac:dyDescent="0.3">
      <c r="A866" s="124"/>
      <c r="B866" s="124"/>
      <c r="C866" s="124"/>
      <c r="D866" s="124"/>
      <c r="E866" s="124"/>
      <c r="F866" s="124"/>
      <c r="G866" s="124"/>
      <c r="H866" s="613"/>
      <c r="I866" s="143"/>
      <c r="J866" s="124"/>
      <c r="K866" s="124"/>
      <c r="L866" s="124"/>
      <c r="M866" s="640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</row>
    <row r="867" spans="1:37" x14ac:dyDescent="0.3">
      <c r="A867" s="124"/>
      <c r="B867" s="124"/>
      <c r="C867" s="124"/>
      <c r="D867" s="124"/>
      <c r="E867" s="124"/>
      <c r="F867" s="124"/>
      <c r="G867" s="124"/>
      <c r="H867" s="613"/>
      <c r="I867" s="143"/>
      <c r="J867" s="124"/>
      <c r="K867" s="124"/>
      <c r="L867" s="124"/>
      <c r="M867" s="640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</row>
    <row r="868" spans="1:37" x14ac:dyDescent="0.3">
      <c r="A868" s="124"/>
      <c r="B868" s="124"/>
      <c r="C868" s="124"/>
      <c r="D868" s="124"/>
      <c r="E868" s="124"/>
      <c r="F868" s="124"/>
      <c r="G868" s="124"/>
      <c r="H868" s="613"/>
      <c r="I868" s="143"/>
      <c r="J868" s="124"/>
      <c r="K868" s="124"/>
      <c r="L868" s="124"/>
      <c r="M868" s="640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</row>
    <row r="869" spans="1:37" x14ac:dyDescent="0.3">
      <c r="A869" s="124"/>
      <c r="B869" s="124"/>
      <c r="C869" s="124"/>
      <c r="D869" s="124"/>
      <c r="E869" s="124"/>
      <c r="F869" s="124"/>
      <c r="G869" s="124"/>
      <c r="H869" s="613"/>
      <c r="I869" s="143"/>
      <c r="J869" s="124"/>
      <c r="K869" s="124"/>
      <c r="L869" s="124"/>
      <c r="M869" s="640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</row>
    <row r="870" spans="1:37" x14ac:dyDescent="0.3">
      <c r="A870" s="124"/>
      <c r="B870" s="124"/>
      <c r="C870" s="124"/>
      <c r="D870" s="124"/>
      <c r="E870" s="124"/>
      <c r="F870" s="124"/>
      <c r="G870" s="124"/>
      <c r="H870" s="613"/>
      <c r="I870" s="143"/>
      <c r="J870" s="124"/>
      <c r="K870" s="124"/>
      <c r="L870" s="124"/>
      <c r="M870" s="640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</row>
    <row r="871" spans="1:37" x14ac:dyDescent="0.3">
      <c r="A871" s="124"/>
      <c r="B871" s="124"/>
      <c r="C871" s="124"/>
      <c r="D871" s="124"/>
      <c r="E871" s="124"/>
      <c r="F871" s="124"/>
      <c r="G871" s="124"/>
      <c r="H871" s="613"/>
      <c r="I871" s="143"/>
      <c r="J871" s="124"/>
      <c r="K871" s="124"/>
      <c r="L871" s="124"/>
      <c r="M871" s="640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</row>
    <row r="872" spans="1:37" x14ac:dyDescent="0.3">
      <c r="A872" s="124"/>
      <c r="B872" s="124"/>
      <c r="C872" s="124"/>
      <c r="D872" s="124"/>
      <c r="E872" s="124"/>
      <c r="F872" s="124"/>
      <c r="G872" s="124"/>
      <c r="H872" s="613"/>
      <c r="I872" s="143"/>
      <c r="J872" s="124"/>
      <c r="K872" s="124"/>
      <c r="L872" s="124"/>
      <c r="M872" s="640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</row>
    <row r="873" spans="1:37" x14ac:dyDescent="0.3">
      <c r="A873" s="124"/>
      <c r="B873" s="124"/>
      <c r="C873" s="124"/>
      <c r="D873" s="124"/>
      <c r="E873" s="124"/>
      <c r="F873" s="124"/>
      <c r="G873" s="124"/>
      <c r="H873" s="613"/>
      <c r="I873" s="143"/>
      <c r="J873" s="124"/>
      <c r="K873" s="124"/>
      <c r="L873" s="124"/>
      <c r="M873" s="640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</row>
    <row r="874" spans="1:37" x14ac:dyDescent="0.3">
      <c r="A874" s="124"/>
      <c r="B874" s="124"/>
      <c r="C874" s="124"/>
      <c r="D874" s="124"/>
      <c r="E874" s="124"/>
      <c r="F874" s="124"/>
      <c r="G874" s="124"/>
      <c r="H874" s="613"/>
      <c r="I874" s="143"/>
      <c r="J874" s="124"/>
      <c r="K874" s="124"/>
      <c r="L874" s="124"/>
      <c r="M874" s="640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</row>
    <row r="875" spans="1:37" x14ac:dyDescent="0.3">
      <c r="A875" s="124"/>
      <c r="B875" s="124"/>
      <c r="C875" s="124"/>
      <c r="D875" s="124"/>
      <c r="E875" s="124"/>
      <c r="F875" s="124"/>
      <c r="G875" s="124"/>
      <c r="H875" s="613"/>
      <c r="I875" s="143"/>
      <c r="J875" s="124"/>
      <c r="K875" s="124"/>
      <c r="L875" s="124"/>
      <c r="M875" s="640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</row>
    <row r="876" spans="1:37" x14ac:dyDescent="0.3">
      <c r="A876" s="124"/>
      <c r="B876" s="124"/>
      <c r="C876" s="124"/>
      <c r="D876" s="124"/>
      <c r="E876" s="124"/>
      <c r="F876" s="124"/>
      <c r="G876" s="124"/>
      <c r="H876" s="613"/>
      <c r="I876" s="143"/>
      <c r="J876" s="124"/>
      <c r="K876" s="124"/>
      <c r="L876" s="124"/>
      <c r="M876" s="640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</row>
    <row r="877" spans="1:37" x14ac:dyDescent="0.3">
      <c r="A877" s="124"/>
      <c r="B877" s="124"/>
      <c r="C877" s="124"/>
      <c r="D877" s="124"/>
      <c r="E877" s="124"/>
      <c r="F877" s="124"/>
      <c r="G877" s="124"/>
      <c r="H877" s="613"/>
      <c r="I877" s="143"/>
      <c r="J877" s="124"/>
      <c r="K877" s="124"/>
      <c r="L877" s="124"/>
      <c r="M877" s="640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</row>
    <row r="878" spans="1:37" x14ac:dyDescent="0.3">
      <c r="A878" s="124"/>
      <c r="B878" s="124"/>
      <c r="C878" s="124"/>
      <c r="D878" s="124"/>
      <c r="E878" s="124"/>
      <c r="F878" s="124"/>
      <c r="G878" s="124"/>
      <c r="H878" s="613"/>
      <c r="I878" s="143"/>
      <c r="J878" s="124"/>
      <c r="K878" s="124"/>
      <c r="L878" s="124"/>
      <c r="M878" s="640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</row>
    <row r="879" spans="1:37" x14ac:dyDescent="0.3">
      <c r="A879" s="124"/>
      <c r="B879" s="124"/>
      <c r="C879" s="124"/>
      <c r="D879" s="124"/>
      <c r="E879" s="124"/>
      <c r="F879" s="124"/>
      <c r="G879" s="124"/>
      <c r="H879" s="613"/>
      <c r="I879" s="143"/>
      <c r="J879" s="124"/>
      <c r="K879" s="124"/>
      <c r="L879" s="124"/>
      <c r="M879" s="640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</row>
    <row r="880" spans="1:37" x14ac:dyDescent="0.3">
      <c r="A880" s="124"/>
      <c r="B880" s="124"/>
      <c r="C880" s="124"/>
      <c r="D880" s="124"/>
      <c r="E880" s="124"/>
      <c r="F880" s="124"/>
      <c r="G880" s="124"/>
      <c r="H880" s="613"/>
      <c r="I880" s="143"/>
      <c r="J880" s="124"/>
      <c r="K880" s="124"/>
      <c r="L880" s="124"/>
      <c r="M880" s="640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</row>
    <row r="881" spans="1:37" x14ac:dyDescent="0.3">
      <c r="A881" s="124"/>
      <c r="B881" s="124"/>
      <c r="C881" s="124"/>
      <c r="D881" s="124"/>
      <c r="E881" s="124"/>
      <c r="F881" s="124"/>
      <c r="G881" s="124"/>
      <c r="H881" s="613"/>
      <c r="I881" s="143"/>
      <c r="J881" s="124"/>
      <c r="K881" s="124"/>
      <c r="L881" s="124"/>
      <c r="M881" s="640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</row>
    <row r="882" spans="1:37" x14ac:dyDescent="0.3">
      <c r="A882" s="124"/>
      <c r="B882" s="124"/>
      <c r="C882" s="124"/>
      <c r="D882" s="124"/>
      <c r="E882" s="124"/>
      <c r="F882" s="124"/>
      <c r="G882" s="124"/>
      <c r="H882" s="613"/>
      <c r="I882" s="143"/>
      <c r="J882" s="124"/>
      <c r="K882" s="124"/>
      <c r="L882" s="124"/>
      <c r="M882" s="640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</row>
    <row r="883" spans="1:37" x14ac:dyDescent="0.3">
      <c r="A883" s="124"/>
      <c r="B883" s="124"/>
      <c r="C883" s="124"/>
      <c r="D883" s="124"/>
      <c r="E883" s="124"/>
      <c r="F883" s="124"/>
      <c r="G883" s="124"/>
      <c r="H883" s="613"/>
      <c r="I883" s="143"/>
      <c r="J883" s="124"/>
      <c r="K883" s="124"/>
      <c r="L883" s="124"/>
      <c r="M883" s="640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</row>
    <row r="884" spans="1:37" x14ac:dyDescent="0.3">
      <c r="A884" s="124"/>
      <c r="B884" s="124"/>
      <c r="C884" s="124"/>
      <c r="D884" s="124"/>
      <c r="E884" s="124"/>
      <c r="F884" s="124"/>
      <c r="G884" s="124"/>
      <c r="H884" s="613"/>
      <c r="I884" s="143"/>
      <c r="J884" s="124"/>
      <c r="K884" s="124"/>
      <c r="L884" s="124"/>
      <c r="M884" s="640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</row>
    <row r="885" spans="1:37" x14ac:dyDescent="0.3">
      <c r="A885" s="124"/>
      <c r="B885" s="124"/>
      <c r="C885" s="124"/>
      <c r="D885" s="124"/>
      <c r="E885" s="124"/>
      <c r="F885" s="124"/>
      <c r="G885" s="124"/>
      <c r="H885" s="613"/>
      <c r="I885" s="143"/>
      <c r="J885" s="124"/>
      <c r="K885" s="124"/>
      <c r="L885" s="124"/>
      <c r="M885" s="640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</row>
    <row r="886" spans="1:37" x14ac:dyDescent="0.3">
      <c r="A886" s="124"/>
      <c r="B886" s="124"/>
      <c r="C886" s="124"/>
      <c r="D886" s="124"/>
      <c r="E886" s="124"/>
      <c r="F886" s="124"/>
      <c r="G886" s="124"/>
      <c r="H886" s="613"/>
      <c r="I886" s="143"/>
      <c r="J886" s="124"/>
      <c r="K886" s="124"/>
      <c r="L886" s="124"/>
      <c r="M886" s="640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</row>
    <row r="887" spans="1:37" x14ac:dyDescent="0.3">
      <c r="A887" s="124"/>
      <c r="B887" s="124"/>
      <c r="C887" s="124"/>
      <c r="D887" s="124"/>
      <c r="E887" s="124"/>
      <c r="F887" s="124"/>
      <c r="G887" s="124"/>
      <c r="H887" s="613"/>
      <c r="I887" s="143"/>
      <c r="J887" s="124"/>
      <c r="K887" s="124"/>
      <c r="L887" s="124"/>
      <c r="M887" s="640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</row>
    <row r="888" spans="1:37" x14ac:dyDescent="0.3">
      <c r="A888" s="124"/>
      <c r="B888" s="124"/>
      <c r="C888" s="124"/>
      <c r="D888" s="124"/>
      <c r="E888" s="124"/>
      <c r="F888" s="124"/>
      <c r="G888" s="124"/>
      <c r="H888" s="613"/>
      <c r="I888" s="143"/>
      <c r="J888" s="124"/>
      <c r="K888" s="124"/>
      <c r="L888" s="124"/>
      <c r="M888" s="640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</row>
    <row r="889" spans="1:37" x14ac:dyDescent="0.3">
      <c r="A889" s="124"/>
      <c r="B889" s="124"/>
      <c r="C889" s="124"/>
      <c r="D889" s="124"/>
      <c r="E889" s="124"/>
      <c r="F889" s="124"/>
      <c r="G889" s="124"/>
      <c r="H889" s="613"/>
      <c r="I889" s="143"/>
      <c r="J889" s="124"/>
      <c r="K889" s="124"/>
      <c r="L889" s="124"/>
      <c r="M889" s="640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</row>
    <row r="890" spans="1:37" x14ac:dyDescent="0.3">
      <c r="A890" s="124"/>
      <c r="B890" s="124"/>
      <c r="C890" s="124"/>
      <c r="D890" s="124"/>
      <c r="E890" s="124"/>
      <c r="F890" s="124"/>
      <c r="G890" s="124"/>
      <c r="H890" s="613"/>
      <c r="I890" s="143"/>
      <c r="J890" s="124"/>
      <c r="K890" s="124"/>
      <c r="L890" s="124"/>
      <c r="M890" s="640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</row>
    <row r="891" spans="1:37" x14ac:dyDescent="0.3">
      <c r="A891" s="124"/>
      <c r="B891" s="124"/>
      <c r="C891" s="124"/>
      <c r="D891" s="124"/>
      <c r="E891" s="124"/>
      <c r="F891" s="124"/>
      <c r="G891" s="124"/>
      <c r="H891" s="613"/>
      <c r="I891" s="143"/>
      <c r="J891" s="124"/>
      <c r="K891" s="124"/>
      <c r="L891" s="124"/>
      <c r="M891" s="640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</row>
    <row r="892" spans="1:37" x14ac:dyDescent="0.3">
      <c r="A892" s="124"/>
      <c r="B892" s="124"/>
      <c r="C892" s="124"/>
      <c r="D892" s="124"/>
      <c r="E892" s="124"/>
      <c r="F892" s="124"/>
      <c r="G892" s="124"/>
      <c r="H892" s="613"/>
      <c r="I892" s="143"/>
      <c r="J892" s="124"/>
      <c r="K892" s="124"/>
      <c r="L892" s="124"/>
      <c r="M892" s="640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</row>
    <row r="893" spans="1:37" x14ac:dyDescent="0.3">
      <c r="A893" s="124"/>
      <c r="B893" s="124"/>
      <c r="C893" s="124"/>
      <c r="D893" s="124"/>
      <c r="E893" s="124"/>
      <c r="F893" s="124"/>
      <c r="G893" s="124"/>
      <c r="H893" s="613"/>
      <c r="I893" s="143"/>
      <c r="J893" s="124"/>
      <c r="K893" s="124"/>
      <c r="L893" s="124"/>
      <c r="M893" s="640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</row>
    <row r="894" spans="1:37" x14ac:dyDescent="0.3">
      <c r="A894" s="124"/>
      <c r="B894" s="124"/>
      <c r="C894" s="124"/>
      <c r="D894" s="124"/>
      <c r="E894" s="124"/>
      <c r="F894" s="124"/>
      <c r="G894" s="124"/>
      <c r="H894" s="613"/>
      <c r="I894" s="143"/>
      <c r="J894" s="124"/>
      <c r="K894" s="124"/>
      <c r="L894" s="124"/>
      <c r="M894" s="640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</row>
    <row r="895" spans="1:37" x14ac:dyDescent="0.3">
      <c r="A895" s="124"/>
      <c r="B895" s="124"/>
      <c r="C895" s="124"/>
      <c r="D895" s="124"/>
      <c r="E895" s="124"/>
      <c r="F895" s="124"/>
      <c r="G895" s="124"/>
      <c r="H895" s="613"/>
      <c r="I895" s="143"/>
      <c r="J895" s="124"/>
      <c r="K895" s="124"/>
      <c r="L895" s="124"/>
      <c r="M895" s="640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</row>
    <row r="896" spans="1:37" x14ac:dyDescent="0.3">
      <c r="A896" s="124"/>
      <c r="B896" s="124"/>
      <c r="C896" s="124"/>
      <c r="D896" s="124"/>
      <c r="E896" s="124"/>
      <c r="F896" s="124"/>
      <c r="G896" s="124"/>
      <c r="H896" s="613"/>
      <c r="I896" s="143"/>
      <c r="J896" s="124"/>
      <c r="K896" s="124"/>
      <c r="L896" s="124"/>
      <c r="M896" s="640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</row>
    <row r="897" spans="1:37" x14ac:dyDescent="0.3">
      <c r="A897" s="124"/>
      <c r="B897" s="124"/>
      <c r="C897" s="124"/>
      <c r="D897" s="124"/>
      <c r="E897" s="124"/>
      <c r="F897" s="124"/>
      <c r="G897" s="124"/>
      <c r="H897" s="613"/>
      <c r="I897" s="143"/>
      <c r="J897" s="124"/>
      <c r="K897" s="124"/>
      <c r="L897" s="124"/>
      <c r="M897" s="640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</row>
    <row r="898" spans="1:37" x14ac:dyDescent="0.3">
      <c r="A898" s="124"/>
      <c r="B898" s="124"/>
      <c r="C898" s="124"/>
      <c r="D898" s="124"/>
      <c r="E898" s="124"/>
      <c r="F898" s="124"/>
      <c r="G898" s="124"/>
      <c r="H898" s="613"/>
      <c r="I898" s="143"/>
      <c r="J898" s="124"/>
      <c r="K898" s="124"/>
      <c r="L898" s="124"/>
      <c r="M898" s="640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</row>
    <row r="899" spans="1:37" x14ac:dyDescent="0.3">
      <c r="A899" s="124"/>
      <c r="B899" s="124"/>
      <c r="C899" s="124"/>
      <c r="D899" s="124"/>
      <c r="E899" s="124"/>
      <c r="F899" s="124"/>
      <c r="G899" s="124"/>
      <c r="H899" s="613"/>
      <c r="I899" s="143"/>
      <c r="J899" s="124"/>
      <c r="K899" s="124"/>
      <c r="L899" s="124"/>
      <c r="M899" s="640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</row>
    <row r="900" spans="1:37" x14ac:dyDescent="0.3">
      <c r="A900" s="124"/>
      <c r="B900" s="124"/>
      <c r="C900" s="124"/>
      <c r="D900" s="124"/>
      <c r="E900" s="124"/>
      <c r="F900" s="124"/>
      <c r="G900" s="124"/>
      <c r="H900" s="613"/>
      <c r="I900" s="143"/>
      <c r="J900" s="124"/>
      <c r="K900" s="124"/>
      <c r="L900" s="124"/>
      <c r="M900" s="640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</row>
    <row r="901" spans="1:37" x14ac:dyDescent="0.3">
      <c r="A901" s="124"/>
      <c r="B901" s="124"/>
      <c r="C901" s="124"/>
      <c r="D901" s="124"/>
      <c r="E901" s="124"/>
      <c r="F901" s="124"/>
      <c r="G901" s="124"/>
      <c r="H901" s="613"/>
      <c r="I901" s="143"/>
      <c r="J901" s="124"/>
      <c r="K901" s="124"/>
      <c r="L901" s="124"/>
      <c r="M901" s="640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</row>
    <row r="902" spans="1:37" x14ac:dyDescent="0.3">
      <c r="A902" s="124"/>
      <c r="B902" s="124"/>
      <c r="C902" s="124"/>
      <c r="D902" s="124"/>
      <c r="E902" s="124"/>
      <c r="F902" s="124"/>
      <c r="G902" s="124"/>
      <c r="H902" s="613"/>
      <c r="I902" s="143"/>
      <c r="J902" s="124"/>
      <c r="K902" s="124"/>
      <c r="L902" s="124"/>
      <c r="M902" s="640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</row>
    <row r="903" spans="1:37" x14ac:dyDescent="0.3">
      <c r="A903" s="124"/>
      <c r="B903" s="124"/>
      <c r="C903" s="124"/>
      <c r="D903" s="124"/>
      <c r="E903" s="124"/>
      <c r="F903" s="124"/>
      <c r="G903" s="124"/>
      <c r="H903" s="613"/>
      <c r="I903" s="143"/>
      <c r="J903" s="124"/>
      <c r="K903" s="124"/>
      <c r="L903" s="124"/>
      <c r="M903" s="640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</row>
    <row r="904" spans="1:37" x14ac:dyDescent="0.3">
      <c r="A904" s="124"/>
      <c r="B904" s="124"/>
      <c r="C904" s="124"/>
      <c r="D904" s="124"/>
      <c r="E904" s="124"/>
      <c r="F904" s="124"/>
      <c r="G904" s="124"/>
      <c r="H904" s="613"/>
      <c r="I904" s="143"/>
      <c r="J904" s="124"/>
      <c r="K904" s="124"/>
      <c r="L904" s="124"/>
      <c r="M904" s="640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</row>
    <row r="905" spans="1:37" x14ac:dyDescent="0.3">
      <c r="A905" s="124"/>
      <c r="B905" s="124"/>
      <c r="C905" s="124"/>
      <c r="D905" s="124"/>
      <c r="E905" s="124"/>
      <c r="F905" s="124"/>
      <c r="G905" s="124"/>
      <c r="H905" s="613"/>
      <c r="I905" s="143"/>
      <c r="J905" s="124"/>
      <c r="K905" s="124"/>
      <c r="L905" s="124"/>
      <c r="M905" s="640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</row>
    <row r="906" spans="1:37" x14ac:dyDescent="0.3">
      <c r="A906" s="124"/>
      <c r="B906" s="124"/>
      <c r="C906" s="124"/>
      <c r="D906" s="124"/>
      <c r="E906" s="124"/>
      <c r="F906" s="124"/>
      <c r="G906" s="124"/>
      <c r="H906" s="613"/>
      <c r="I906" s="143"/>
      <c r="J906" s="124"/>
      <c r="K906" s="124"/>
      <c r="L906" s="124"/>
      <c r="M906" s="640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</row>
    <row r="907" spans="1:37" x14ac:dyDescent="0.3">
      <c r="A907" s="124"/>
      <c r="B907" s="124"/>
      <c r="C907" s="124"/>
      <c r="D907" s="124"/>
      <c r="E907" s="124"/>
      <c r="F907" s="124"/>
      <c r="G907" s="124"/>
      <c r="H907" s="613"/>
      <c r="I907" s="143"/>
      <c r="J907" s="124"/>
      <c r="K907" s="124"/>
      <c r="L907" s="124"/>
      <c r="M907" s="640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</row>
    <row r="908" spans="1:37" x14ac:dyDescent="0.3">
      <c r="A908" s="124"/>
      <c r="B908" s="124"/>
      <c r="C908" s="124"/>
      <c r="D908" s="124"/>
      <c r="E908" s="124"/>
      <c r="F908" s="124"/>
      <c r="G908" s="124"/>
      <c r="H908" s="613"/>
      <c r="I908" s="143"/>
      <c r="J908" s="124"/>
      <c r="K908" s="124"/>
      <c r="L908" s="124"/>
      <c r="M908" s="640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</row>
    <row r="909" spans="1:37" x14ac:dyDescent="0.3">
      <c r="A909" s="124"/>
      <c r="B909" s="124"/>
      <c r="C909" s="124"/>
      <c r="D909" s="124"/>
      <c r="E909" s="124"/>
      <c r="F909" s="124"/>
      <c r="G909" s="124"/>
      <c r="H909" s="613"/>
      <c r="I909" s="143"/>
      <c r="J909" s="124"/>
      <c r="K909" s="124"/>
      <c r="L909" s="124"/>
      <c r="M909" s="640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</row>
    <row r="910" spans="1:37" x14ac:dyDescent="0.3">
      <c r="A910" s="124"/>
      <c r="B910" s="124"/>
      <c r="C910" s="124"/>
      <c r="D910" s="124"/>
      <c r="E910" s="124"/>
      <c r="F910" s="124"/>
      <c r="G910" s="124"/>
      <c r="H910" s="613"/>
      <c r="I910" s="143"/>
      <c r="J910" s="124"/>
      <c r="K910" s="124"/>
      <c r="L910" s="124"/>
      <c r="M910" s="640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</row>
    <row r="911" spans="1:37" x14ac:dyDescent="0.3">
      <c r="A911" s="124"/>
      <c r="B911" s="124"/>
      <c r="C911" s="124"/>
      <c r="D911" s="124"/>
      <c r="E911" s="124"/>
      <c r="F911" s="124"/>
      <c r="G911" s="124"/>
      <c r="H911" s="613"/>
      <c r="I911" s="143"/>
      <c r="J911" s="124"/>
      <c r="K911" s="124"/>
      <c r="L911" s="124"/>
      <c r="M911" s="640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</row>
    <row r="912" spans="1:37" x14ac:dyDescent="0.3">
      <c r="A912" s="124"/>
      <c r="B912" s="124"/>
      <c r="C912" s="124"/>
      <c r="D912" s="124"/>
      <c r="E912" s="124"/>
      <c r="F912" s="124"/>
      <c r="G912" s="124"/>
      <c r="H912" s="613"/>
      <c r="I912" s="143"/>
      <c r="J912" s="124"/>
      <c r="K912" s="124"/>
      <c r="L912" s="124"/>
      <c r="M912" s="640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</row>
    <row r="913" spans="1:37" x14ac:dyDescent="0.3">
      <c r="A913" s="124"/>
      <c r="B913" s="124"/>
      <c r="C913" s="124"/>
      <c r="D913" s="124"/>
      <c r="E913" s="124"/>
      <c r="F913" s="124"/>
      <c r="G913" s="124"/>
      <c r="H913" s="613"/>
      <c r="I913" s="143"/>
      <c r="J913" s="124"/>
      <c r="K913" s="124"/>
      <c r="L913" s="124"/>
      <c r="M913" s="640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</row>
    <row r="914" spans="1:37" x14ac:dyDescent="0.3">
      <c r="A914" s="124"/>
      <c r="B914" s="124"/>
      <c r="C914" s="124"/>
      <c r="D914" s="124"/>
      <c r="E914" s="124"/>
      <c r="F914" s="124"/>
      <c r="G914" s="124"/>
      <c r="H914" s="613"/>
      <c r="I914" s="143"/>
      <c r="J914" s="124"/>
      <c r="K914" s="124"/>
      <c r="L914" s="124"/>
      <c r="M914" s="640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</row>
    <row r="915" spans="1:37" x14ac:dyDescent="0.3">
      <c r="A915" s="124"/>
      <c r="B915" s="124"/>
      <c r="C915" s="124"/>
      <c r="D915" s="124"/>
      <c r="E915" s="124"/>
      <c r="F915" s="124"/>
      <c r="G915" s="124"/>
      <c r="H915" s="613"/>
      <c r="I915" s="143"/>
      <c r="J915" s="124"/>
      <c r="K915" s="124"/>
      <c r="L915" s="124"/>
      <c r="M915" s="640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</row>
    <row r="916" spans="1:37" x14ac:dyDescent="0.3">
      <c r="A916" s="124"/>
      <c r="B916" s="124"/>
      <c r="C916" s="124"/>
      <c r="D916" s="124"/>
      <c r="E916" s="124"/>
      <c r="F916" s="124"/>
      <c r="G916" s="124"/>
      <c r="H916" s="613"/>
      <c r="I916" s="143"/>
      <c r="J916" s="124"/>
      <c r="K916" s="124"/>
      <c r="L916" s="124"/>
      <c r="M916" s="640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</row>
    <row r="917" spans="1:37" x14ac:dyDescent="0.3">
      <c r="A917" s="124"/>
      <c r="B917" s="124"/>
      <c r="C917" s="124"/>
      <c r="D917" s="124"/>
      <c r="E917" s="124"/>
      <c r="F917" s="124"/>
      <c r="G917" s="124"/>
      <c r="H917" s="613"/>
      <c r="I917" s="143"/>
      <c r="J917" s="124"/>
      <c r="K917" s="124"/>
      <c r="L917" s="124"/>
      <c r="M917" s="640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</row>
    <row r="918" spans="1:37" x14ac:dyDescent="0.3">
      <c r="A918" s="124"/>
      <c r="B918" s="124"/>
      <c r="C918" s="124"/>
      <c r="D918" s="124"/>
      <c r="E918" s="124"/>
      <c r="F918" s="124"/>
      <c r="G918" s="124"/>
      <c r="H918" s="613"/>
      <c r="I918" s="143"/>
      <c r="J918" s="124"/>
      <c r="K918" s="124"/>
      <c r="L918" s="124"/>
      <c r="M918" s="640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</row>
    <row r="919" spans="1:37" x14ac:dyDescent="0.3">
      <c r="A919" s="124"/>
      <c r="B919" s="124"/>
      <c r="C919" s="124"/>
      <c r="D919" s="124"/>
      <c r="E919" s="124"/>
      <c r="F919" s="124"/>
      <c r="G919" s="124"/>
      <c r="H919" s="613"/>
      <c r="I919" s="143"/>
      <c r="J919" s="124"/>
      <c r="K919" s="124"/>
      <c r="L919" s="124"/>
      <c r="M919" s="640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</row>
    <row r="920" spans="1:37" x14ac:dyDescent="0.3">
      <c r="A920" s="124"/>
      <c r="B920" s="124"/>
      <c r="C920" s="124"/>
      <c r="D920" s="124"/>
      <c r="E920" s="124"/>
      <c r="F920" s="124"/>
      <c r="G920" s="124"/>
      <c r="H920" s="613"/>
      <c r="I920" s="143"/>
      <c r="J920" s="124"/>
      <c r="K920" s="124"/>
      <c r="L920" s="124"/>
      <c r="M920" s="640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</row>
    <row r="921" spans="1:37" x14ac:dyDescent="0.3">
      <c r="A921" s="124"/>
      <c r="B921" s="124"/>
      <c r="C921" s="124"/>
      <c r="D921" s="124"/>
      <c r="E921" s="124"/>
      <c r="F921" s="124"/>
      <c r="G921" s="124"/>
      <c r="H921" s="613"/>
      <c r="I921" s="143"/>
      <c r="J921" s="124"/>
      <c r="K921" s="124"/>
      <c r="L921" s="124"/>
      <c r="M921" s="640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</row>
    <row r="922" spans="1:37" x14ac:dyDescent="0.3">
      <c r="A922" s="124"/>
      <c r="B922" s="124"/>
      <c r="C922" s="124"/>
      <c r="D922" s="124"/>
      <c r="E922" s="124"/>
      <c r="F922" s="124"/>
      <c r="G922" s="124"/>
      <c r="H922" s="613"/>
      <c r="I922" s="143"/>
      <c r="J922" s="124"/>
      <c r="K922" s="124"/>
      <c r="L922" s="124"/>
      <c r="M922" s="640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</row>
    <row r="923" spans="1:37" x14ac:dyDescent="0.3">
      <c r="A923" s="124"/>
      <c r="B923" s="124"/>
      <c r="C923" s="124"/>
      <c r="D923" s="124"/>
      <c r="E923" s="124"/>
      <c r="F923" s="124"/>
      <c r="G923" s="124"/>
      <c r="H923" s="613"/>
      <c r="I923" s="143"/>
      <c r="J923" s="124"/>
      <c r="K923" s="124"/>
      <c r="L923" s="124"/>
      <c r="M923" s="640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</row>
    <row r="924" spans="1:37" x14ac:dyDescent="0.3">
      <c r="A924" s="124"/>
      <c r="B924" s="124"/>
      <c r="C924" s="124"/>
      <c r="D924" s="124"/>
      <c r="E924" s="124"/>
      <c r="F924" s="124"/>
      <c r="G924" s="124"/>
      <c r="H924" s="613"/>
      <c r="I924" s="143"/>
      <c r="J924" s="124"/>
      <c r="K924" s="124"/>
      <c r="L924" s="124"/>
      <c r="M924" s="640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</row>
    <row r="925" spans="1:37" x14ac:dyDescent="0.3">
      <c r="A925" s="124"/>
      <c r="B925" s="124"/>
      <c r="C925" s="124"/>
      <c r="D925" s="124"/>
      <c r="E925" s="124"/>
      <c r="F925" s="124"/>
      <c r="G925" s="124"/>
      <c r="H925" s="613"/>
      <c r="I925" s="143"/>
      <c r="J925" s="124"/>
      <c r="K925" s="124"/>
      <c r="L925" s="124"/>
      <c r="M925" s="640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</row>
    <row r="926" spans="1:37" x14ac:dyDescent="0.3">
      <c r="A926" s="124"/>
      <c r="B926" s="124"/>
      <c r="C926" s="124"/>
      <c r="D926" s="124"/>
      <c r="E926" s="124"/>
      <c r="F926" s="124"/>
      <c r="G926" s="124"/>
      <c r="H926" s="613"/>
      <c r="I926" s="143"/>
      <c r="J926" s="124"/>
      <c r="K926" s="124"/>
      <c r="L926" s="124"/>
      <c r="M926" s="640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</row>
    <row r="927" spans="1:37" x14ac:dyDescent="0.3">
      <c r="A927" s="124"/>
      <c r="B927" s="124"/>
      <c r="C927" s="124"/>
      <c r="D927" s="124"/>
      <c r="E927" s="124"/>
      <c r="F927" s="124"/>
      <c r="G927" s="124"/>
      <c r="H927" s="613"/>
      <c r="I927" s="143"/>
      <c r="J927" s="124"/>
      <c r="K927" s="124"/>
      <c r="L927" s="124"/>
      <c r="M927" s="640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</row>
    <row r="928" spans="1:37" x14ac:dyDescent="0.3">
      <c r="A928" s="124"/>
      <c r="B928" s="124"/>
      <c r="C928" s="124"/>
      <c r="D928" s="124"/>
      <c r="E928" s="124"/>
      <c r="F928" s="124"/>
      <c r="G928" s="124"/>
      <c r="H928" s="613"/>
      <c r="I928" s="143"/>
      <c r="J928" s="124"/>
      <c r="K928" s="124"/>
      <c r="L928" s="124"/>
      <c r="M928" s="640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</row>
    <row r="929" spans="1:37" x14ac:dyDescent="0.3">
      <c r="A929" s="124"/>
      <c r="B929" s="124"/>
      <c r="C929" s="124"/>
      <c r="D929" s="124"/>
      <c r="E929" s="124"/>
      <c r="F929" s="124"/>
      <c r="G929" s="124"/>
      <c r="H929" s="613"/>
      <c r="I929" s="143"/>
      <c r="J929" s="124"/>
      <c r="K929" s="124"/>
      <c r="L929" s="124"/>
      <c r="M929" s="640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</row>
    <row r="930" spans="1:37" x14ac:dyDescent="0.3">
      <c r="A930" s="124"/>
      <c r="B930" s="124"/>
      <c r="C930" s="124"/>
      <c r="D930" s="124"/>
      <c r="E930" s="124"/>
      <c r="F930" s="124"/>
      <c r="G930" s="124"/>
      <c r="H930" s="613"/>
      <c r="I930" s="143"/>
      <c r="J930" s="124"/>
      <c r="K930" s="124"/>
      <c r="L930" s="124"/>
      <c r="M930" s="640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</row>
    <row r="931" spans="1:37" x14ac:dyDescent="0.3">
      <c r="A931" s="124"/>
      <c r="B931" s="124"/>
      <c r="C931" s="124"/>
      <c r="D931" s="124"/>
      <c r="E931" s="124"/>
      <c r="F931" s="124"/>
      <c r="G931" s="124"/>
      <c r="H931" s="613"/>
      <c r="I931" s="143"/>
      <c r="J931" s="124"/>
      <c r="K931" s="124"/>
      <c r="L931" s="124"/>
      <c r="M931" s="640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</row>
    <row r="932" spans="1:37" x14ac:dyDescent="0.3">
      <c r="A932" s="124"/>
      <c r="B932" s="124"/>
      <c r="C932" s="124"/>
      <c r="D932" s="124"/>
      <c r="E932" s="124"/>
      <c r="F932" s="124"/>
      <c r="G932" s="124"/>
      <c r="H932" s="613"/>
      <c r="I932" s="143"/>
      <c r="J932" s="124"/>
      <c r="K932" s="124"/>
      <c r="L932" s="124"/>
      <c r="M932" s="640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</row>
    <row r="933" spans="1:37" x14ac:dyDescent="0.3">
      <c r="A933" s="124"/>
      <c r="B933" s="124"/>
      <c r="C933" s="124"/>
      <c r="D933" s="124"/>
      <c r="E933" s="124"/>
      <c r="F933" s="124"/>
      <c r="G933" s="124"/>
      <c r="H933" s="613"/>
      <c r="I933" s="143"/>
      <c r="J933" s="124"/>
      <c r="K933" s="124"/>
      <c r="L933" s="124"/>
      <c r="M933" s="640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</row>
    <row r="934" spans="1:37" x14ac:dyDescent="0.3">
      <c r="A934" s="124"/>
      <c r="B934" s="124"/>
      <c r="C934" s="124"/>
      <c r="D934" s="124"/>
      <c r="E934" s="124"/>
      <c r="F934" s="124"/>
      <c r="G934" s="124"/>
      <c r="H934" s="613"/>
      <c r="I934" s="143"/>
      <c r="J934" s="124"/>
      <c r="K934" s="124"/>
      <c r="L934" s="124"/>
      <c r="M934" s="640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</row>
    <row r="935" spans="1:37" x14ac:dyDescent="0.3">
      <c r="A935" s="124"/>
      <c r="B935" s="124"/>
      <c r="C935" s="124"/>
      <c r="D935" s="124"/>
      <c r="E935" s="124"/>
      <c r="F935" s="124"/>
      <c r="G935" s="124"/>
      <c r="H935" s="613"/>
      <c r="I935" s="143"/>
      <c r="J935" s="124"/>
      <c r="K935" s="124"/>
      <c r="L935" s="124"/>
      <c r="M935" s="640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</row>
    <row r="936" spans="1:37" x14ac:dyDescent="0.3">
      <c r="A936" s="124"/>
      <c r="B936" s="124"/>
      <c r="C936" s="124"/>
      <c r="D936" s="124"/>
      <c r="E936" s="124"/>
      <c r="F936" s="124"/>
      <c r="G936" s="124"/>
      <c r="H936" s="613"/>
      <c r="I936" s="143"/>
      <c r="J936" s="124"/>
      <c r="K936" s="124"/>
      <c r="L936" s="124"/>
      <c r="M936" s="640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</row>
    <row r="937" spans="1:37" x14ac:dyDescent="0.3">
      <c r="A937" s="124"/>
      <c r="B937" s="124"/>
      <c r="C937" s="124"/>
      <c r="D937" s="124"/>
      <c r="E937" s="124"/>
      <c r="F937" s="124"/>
      <c r="G937" s="124"/>
      <c r="H937" s="613"/>
      <c r="I937" s="143"/>
      <c r="J937" s="124"/>
      <c r="K937" s="124"/>
      <c r="L937" s="124"/>
      <c r="M937" s="640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</row>
    <row r="938" spans="1:37" x14ac:dyDescent="0.3">
      <c r="A938" s="124"/>
      <c r="B938" s="124"/>
      <c r="C938" s="124"/>
      <c r="D938" s="124"/>
      <c r="E938" s="124"/>
      <c r="F938" s="124"/>
      <c r="G938" s="124"/>
      <c r="H938" s="613"/>
      <c r="I938" s="143"/>
      <c r="J938" s="124"/>
      <c r="K938" s="124"/>
      <c r="L938" s="124"/>
      <c r="M938" s="640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</row>
    <row r="939" spans="1:37" x14ac:dyDescent="0.3">
      <c r="A939" s="124"/>
      <c r="B939" s="124"/>
      <c r="C939" s="124"/>
      <c r="D939" s="124"/>
      <c r="E939" s="124"/>
      <c r="F939" s="124"/>
      <c r="G939" s="124"/>
      <c r="H939" s="613"/>
      <c r="I939" s="143"/>
      <c r="J939" s="124"/>
      <c r="K939" s="124"/>
      <c r="L939" s="124"/>
      <c r="M939" s="640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</row>
    <row r="940" spans="1:37" x14ac:dyDescent="0.3">
      <c r="A940" s="124"/>
      <c r="B940" s="124"/>
      <c r="C940" s="124"/>
      <c r="D940" s="124"/>
      <c r="E940" s="124"/>
      <c r="F940" s="124"/>
      <c r="G940" s="124"/>
      <c r="H940" s="613"/>
      <c r="I940" s="143"/>
      <c r="J940" s="124"/>
      <c r="K940" s="124"/>
      <c r="L940" s="124"/>
      <c r="M940" s="640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</row>
    <row r="941" spans="1:37" x14ac:dyDescent="0.3">
      <c r="A941" s="124"/>
      <c r="B941" s="124"/>
      <c r="C941" s="124"/>
      <c r="D941" s="124"/>
      <c r="E941" s="124"/>
      <c r="F941" s="124"/>
      <c r="G941" s="124"/>
      <c r="H941" s="613"/>
      <c r="I941" s="143"/>
      <c r="J941" s="124"/>
      <c r="K941" s="124"/>
      <c r="L941" s="124"/>
      <c r="M941" s="640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</row>
    <row r="942" spans="1:37" x14ac:dyDescent="0.3">
      <c r="A942" s="124"/>
      <c r="B942" s="124"/>
      <c r="C942" s="124"/>
      <c r="D942" s="124"/>
      <c r="E942" s="124"/>
      <c r="F942" s="124"/>
      <c r="G942" s="124"/>
      <c r="H942" s="613"/>
      <c r="I942" s="143"/>
      <c r="J942" s="124"/>
      <c r="K942" s="124"/>
      <c r="L942" s="124"/>
      <c r="M942" s="640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</row>
    <row r="943" spans="1:37" x14ac:dyDescent="0.3">
      <c r="A943" s="124"/>
      <c r="B943" s="124"/>
      <c r="C943" s="124"/>
      <c r="D943" s="124"/>
      <c r="E943" s="124"/>
      <c r="F943" s="124"/>
      <c r="G943" s="124"/>
      <c r="H943" s="613"/>
      <c r="I943" s="143"/>
      <c r="J943" s="124"/>
      <c r="K943" s="124"/>
      <c r="L943" s="124"/>
      <c r="M943" s="640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</row>
    <row r="944" spans="1:37" x14ac:dyDescent="0.3">
      <c r="A944" s="124"/>
      <c r="B944" s="124"/>
      <c r="C944" s="124"/>
      <c r="D944" s="124"/>
      <c r="E944" s="124"/>
      <c r="F944" s="124"/>
      <c r="G944" s="124"/>
      <c r="H944" s="613"/>
      <c r="I944" s="143"/>
      <c r="J944" s="124"/>
      <c r="K944" s="124"/>
      <c r="L944" s="124"/>
      <c r="M944" s="640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</row>
    <row r="945" spans="1:37" x14ac:dyDescent="0.3">
      <c r="A945" s="124"/>
      <c r="B945" s="124"/>
      <c r="C945" s="124"/>
      <c r="D945" s="124"/>
      <c r="E945" s="124"/>
      <c r="F945" s="124"/>
      <c r="G945" s="124"/>
      <c r="H945" s="613"/>
      <c r="I945" s="143"/>
      <c r="J945" s="124"/>
      <c r="K945" s="124"/>
      <c r="L945" s="124"/>
      <c r="M945" s="640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</row>
    <row r="946" spans="1:37" x14ac:dyDescent="0.3">
      <c r="A946" s="124"/>
      <c r="B946" s="124"/>
      <c r="C946" s="124"/>
      <c r="D946" s="124"/>
      <c r="E946" s="124"/>
      <c r="F946" s="124"/>
      <c r="G946" s="124"/>
      <c r="H946" s="613"/>
      <c r="I946" s="143"/>
      <c r="J946" s="124"/>
      <c r="K946" s="124"/>
      <c r="L946" s="124"/>
      <c r="M946" s="640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</row>
    <row r="947" spans="1:37" x14ac:dyDescent="0.3">
      <c r="A947" s="124"/>
      <c r="B947" s="124"/>
      <c r="C947" s="124"/>
      <c r="D947" s="124"/>
      <c r="E947" s="124"/>
      <c r="F947" s="124"/>
      <c r="G947" s="124"/>
      <c r="H947" s="613"/>
      <c r="I947" s="143"/>
      <c r="J947" s="124"/>
      <c r="K947" s="124"/>
      <c r="L947" s="124"/>
      <c r="M947" s="640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</row>
    <row r="948" spans="1:37" x14ac:dyDescent="0.3">
      <c r="A948" s="124"/>
      <c r="B948" s="124"/>
      <c r="C948" s="124"/>
      <c r="D948" s="124"/>
      <c r="E948" s="124"/>
      <c r="F948" s="124"/>
      <c r="G948" s="124"/>
      <c r="H948" s="613"/>
      <c r="I948" s="143"/>
      <c r="J948" s="124"/>
      <c r="K948" s="124"/>
      <c r="L948" s="124"/>
      <c r="M948" s="640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</row>
    <row r="949" spans="1:37" x14ac:dyDescent="0.3">
      <c r="A949" s="124"/>
      <c r="B949" s="124"/>
      <c r="C949" s="124"/>
      <c r="D949" s="124"/>
      <c r="E949" s="124"/>
      <c r="F949" s="124"/>
      <c r="G949" s="124"/>
      <c r="H949" s="613"/>
      <c r="I949" s="143"/>
      <c r="J949" s="124"/>
      <c r="K949" s="124"/>
      <c r="L949" s="124"/>
      <c r="M949" s="640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</row>
    <row r="950" spans="1:37" x14ac:dyDescent="0.3">
      <c r="A950" s="124"/>
      <c r="B950" s="124"/>
      <c r="C950" s="124"/>
      <c r="D950" s="124"/>
      <c r="E950" s="124"/>
      <c r="F950" s="124"/>
      <c r="G950" s="124"/>
      <c r="H950" s="613"/>
      <c r="I950" s="143"/>
      <c r="J950" s="124"/>
      <c r="K950" s="124"/>
      <c r="L950" s="124"/>
      <c r="M950" s="640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</row>
    <row r="951" spans="1:37" x14ac:dyDescent="0.3">
      <c r="A951" s="124"/>
      <c r="B951" s="124"/>
      <c r="C951" s="124"/>
      <c r="D951" s="124"/>
      <c r="E951" s="124"/>
      <c r="F951" s="124"/>
      <c r="G951" s="124"/>
      <c r="H951" s="613"/>
      <c r="I951" s="143"/>
      <c r="J951" s="124"/>
      <c r="K951" s="124"/>
      <c r="L951" s="124"/>
      <c r="M951" s="640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</row>
    <row r="952" spans="1:37" x14ac:dyDescent="0.3">
      <c r="A952" s="124"/>
      <c r="B952" s="124"/>
      <c r="C952" s="124"/>
      <c r="D952" s="124"/>
      <c r="E952" s="124"/>
      <c r="F952" s="124"/>
      <c r="G952" s="124"/>
      <c r="H952" s="613"/>
      <c r="I952" s="143"/>
      <c r="J952" s="124"/>
      <c r="K952" s="124"/>
      <c r="L952" s="124"/>
      <c r="M952" s="640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</row>
    <row r="953" spans="1:37" x14ac:dyDescent="0.3">
      <c r="A953" s="124"/>
      <c r="B953" s="124"/>
      <c r="C953" s="124"/>
      <c r="D953" s="124"/>
      <c r="E953" s="124"/>
      <c r="F953" s="124"/>
      <c r="G953" s="124"/>
      <c r="H953" s="613"/>
      <c r="I953" s="143"/>
      <c r="J953" s="124"/>
      <c r="K953" s="124"/>
      <c r="L953" s="124"/>
      <c r="M953" s="640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</row>
    <row r="954" spans="1:37" x14ac:dyDescent="0.3">
      <c r="A954" s="124"/>
      <c r="B954" s="124"/>
      <c r="C954" s="124"/>
      <c r="D954" s="124"/>
      <c r="E954" s="124"/>
      <c r="F954" s="124"/>
      <c r="G954" s="124"/>
      <c r="H954" s="613"/>
      <c r="I954" s="143"/>
      <c r="J954" s="124"/>
      <c r="K954" s="124"/>
      <c r="L954" s="124"/>
      <c r="M954" s="640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</row>
    <row r="955" spans="1:37" x14ac:dyDescent="0.3">
      <c r="A955" s="124"/>
      <c r="B955" s="124"/>
      <c r="C955" s="124"/>
      <c r="D955" s="124"/>
      <c r="E955" s="124"/>
      <c r="F955" s="124"/>
      <c r="G955" s="124"/>
      <c r="H955" s="613"/>
      <c r="I955" s="143"/>
      <c r="J955" s="124"/>
      <c r="K955" s="124"/>
      <c r="L955" s="124"/>
      <c r="M955" s="640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</row>
    <row r="956" spans="1:37" x14ac:dyDescent="0.3">
      <c r="A956" s="124"/>
      <c r="B956" s="124"/>
      <c r="C956" s="124"/>
      <c r="D956" s="124"/>
      <c r="E956" s="124"/>
      <c r="F956" s="124"/>
      <c r="G956" s="124"/>
      <c r="H956" s="613"/>
      <c r="I956" s="143"/>
      <c r="J956" s="124"/>
      <c r="K956" s="124"/>
      <c r="L956" s="124"/>
      <c r="M956" s="640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</row>
    <row r="957" spans="1:37" x14ac:dyDescent="0.3">
      <c r="A957" s="124"/>
      <c r="B957" s="124"/>
      <c r="C957" s="124"/>
      <c r="D957" s="124"/>
      <c r="E957" s="124"/>
      <c r="F957" s="124"/>
      <c r="G957" s="124"/>
      <c r="H957" s="613"/>
      <c r="I957" s="143"/>
      <c r="J957" s="124"/>
      <c r="K957" s="124"/>
      <c r="L957" s="124"/>
      <c r="M957" s="640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</row>
    <row r="958" spans="1:37" x14ac:dyDescent="0.3">
      <c r="A958" s="124"/>
      <c r="B958" s="124"/>
      <c r="C958" s="124"/>
      <c r="D958" s="124"/>
      <c r="E958" s="124"/>
      <c r="F958" s="124"/>
      <c r="G958" s="124"/>
      <c r="H958" s="613"/>
      <c r="I958" s="143"/>
      <c r="J958" s="124"/>
      <c r="K958" s="124"/>
      <c r="L958" s="124"/>
      <c r="M958" s="640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</row>
    <row r="959" spans="1:37" x14ac:dyDescent="0.3">
      <c r="A959" s="124"/>
      <c r="B959" s="124"/>
      <c r="C959" s="124"/>
      <c r="D959" s="124"/>
      <c r="E959" s="124"/>
      <c r="F959" s="124"/>
      <c r="G959" s="124"/>
      <c r="H959" s="613"/>
      <c r="I959" s="143"/>
      <c r="J959" s="124"/>
      <c r="K959" s="124"/>
      <c r="L959" s="124"/>
      <c r="M959" s="640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</row>
    <row r="960" spans="1:37" x14ac:dyDescent="0.3">
      <c r="A960" s="124"/>
      <c r="B960" s="124"/>
      <c r="C960" s="124"/>
      <c r="D960" s="124"/>
      <c r="E960" s="124"/>
      <c r="F960" s="124"/>
      <c r="G960" s="124"/>
      <c r="H960" s="613"/>
      <c r="I960" s="143"/>
      <c r="J960" s="124"/>
      <c r="K960" s="124"/>
      <c r="L960" s="124"/>
      <c r="M960" s="640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</row>
    <row r="961" spans="1:37" x14ac:dyDescent="0.3">
      <c r="A961" s="124"/>
      <c r="B961" s="124"/>
      <c r="C961" s="124"/>
      <c r="D961" s="124"/>
      <c r="E961" s="124"/>
      <c r="F961" s="124"/>
      <c r="G961" s="124"/>
      <c r="H961" s="613"/>
      <c r="I961" s="143"/>
      <c r="J961" s="124"/>
      <c r="K961" s="124"/>
      <c r="L961" s="124"/>
      <c r="M961" s="640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</row>
    <row r="962" spans="1:37" x14ac:dyDescent="0.3">
      <c r="A962" s="124"/>
      <c r="B962" s="124"/>
      <c r="C962" s="124"/>
      <c r="D962" s="124"/>
      <c r="E962" s="124"/>
      <c r="F962" s="124"/>
      <c r="G962" s="124"/>
      <c r="H962" s="613"/>
      <c r="I962" s="143"/>
      <c r="J962" s="124"/>
      <c r="K962" s="124"/>
      <c r="L962" s="124"/>
      <c r="M962" s="640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</row>
    <row r="963" spans="1:37" x14ac:dyDescent="0.3">
      <c r="A963" s="124"/>
      <c r="B963" s="124"/>
      <c r="C963" s="124"/>
      <c r="D963" s="124"/>
      <c r="E963" s="124"/>
      <c r="F963" s="124"/>
      <c r="G963" s="124"/>
      <c r="H963" s="613"/>
      <c r="I963" s="143"/>
      <c r="J963" s="124"/>
      <c r="K963" s="124"/>
      <c r="L963" s="124"/>
      <c r="M963" s="640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</row>
    <row r="964" spans="1:37" x14ac:dyDescent="0.3">
      <c r="A964" s="124"/>
      <c r="B964" s="124"/>
      <c r="C964" s="124"/>
      <c r="D964" s="124"/>
      <c r="E964" s="124"/>
      <c r="F964" s="124"/>
      <c r="G964" s="124"/>
      <c r="H964" s="613"/>
      <c r="I964" s="143"/>
      <c r="J964" s="124"/>
      <c r="K964" s="124"/>
      <c r="L964" s="124"/>
      <c r="M964" s="640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</row>
    <row r="965" spans="1:37" x14ac:dyDescent="0.3">
      <c r="A965" s="124"/>
      <c r="B965" s="124"/>
      <c r="C965" s="124"/>
      <c r="D965" s="124"/>
      <c r="E965" s="124"/>
      <c r="F965" s="124"/>
      <c r="G965" s="124"/>
      <c r="H965" s="613"/>
      <c r="I965" s="143"/>
      <c r="J965" s="124"/>
      <c r="K965" s="124"/>
      <c r="L965" s="124"/>
      <c r="M965" s="640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</row>
    <row r="966" spans="1:37" x14ac:dyDescent="0.3">
      <c r="A966" s="124"/>
      <c r="B966" s="124"/>
      <c r="C966" s="124"/>
      <c r="D966" s="124"/>
      <c r="E966" s="124"/>
      <c r="F966" s="124"/>
      <c r="G966" s="124"/>
      <c r="H966" s="613"/>
      <c r="I966" s="143"/>
      <c r="J966" s="124"/>
      <c r="K966" s="124"/>
      <c r="L966" s="124"/>
      <c r="M966" s="640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</row>
    <row r="967" spans="1:37" x14ac:dyDescent="0.3">
      <c r="A967" s="124"/>
      <c r="B967" s="124"/>
      <c r="C967" s="124"/>
      <c r="D967" s="124"/>
      <c r="E967" s="124"/>
      <c r="F967" s="124"/>
      <c r="G967" s="124"/>
      <c r="H967" s="613"/>
      <c r="I967" s="143"/>
      <c r="J967" s="124"/>
      <c r="K967" s="124"/>
      <c r="L967" s="124"/>
      <c r="M967" s="640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</row>
    <row r="968" spans="1:37" x14ac:dyDescent="0.3">
      <c r="A968" s="124"/>
      <c r="B968" s="124"/>
      <c r="C968" s="124"/>
      <c r="D968" s="124"/>
      <c r="E968" s="124"/>
      <c r="F968" s="124"/>
      <c r="G968" s="124"/>
      <c r="H968" s="613"/>
      <c r="I968" s="143"/>
      <c r="J968" s="124"/>
      <c r="K968" s="124"/>
      <c r="L968" s="124"/>
      <c r="M968" s="640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</row>
    <row r="969" spans="1:37" x14ac:dyDescent="0.3">
      <c r="A969" s="124"/>
      <c r="B969" s="124"/>
      <c r="C969" s="124"/>
      <c r="D969" s="124"/>
      <c r="E969" s="124"/>
      <c r="F969" s="124"/>
      <c r="G969" s="124"/>
      <c r="H969" s="613"/>
      <c r="I969" s="143"/>
      <c r="J969" s="124"/>
      <c r="K969" s="124"/>
      <c r="L969" s="124"/>
      <c r="M969" s="640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</row>
    <row r="970" spans="1:37" x14ac:dyDescent="0.3">
      <c r="A970" s="124"/>
      <c r="B970" s="124"/>
      <c r="C970" s="124"/>
      <c r="D970" s="124"/>
      <c r="E970" s="124"/>
      <c r="F970" s="124"/>
      <c r="G970" s="124"/>
      <c r="H970" s="613"/>
      <c r="I970" s="143"/>
      <c r="J970" s="124"/>
      <c r="K970" s="124"/>
      <c r="L970" s="124"/>
      <c r="M970" s="640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</row>
    <row r="971" spans="1:37" x14ac:dyDescent="0.3">
      <c r="A971" s="124"/>
      <c r="B971" s="124"/>
      <c r="C971" s="124"/>
      <c r="D971" s="124"/>
      <c r="E971" s="124"/>
      <c r="F971" s="124"/>
      <c r="G971" s="124"/>
      <c r="H971" s="613"/>
      <c r="I971" s="143"/>
      <c r="J971" s="124"/>
      <c r="K971" s="124"/>
      <c r="L971" s="124"/>
      <c r="M971" s="640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</row>
    <row r="972" spans="1:37" x14ac:dyDescent="0.3">
      <c r="A972" s="124"/>
      <c r="B972" s="124"/>
      <c r="C972" s="124"/>
      <c r="D972" s="124"/>
      <c r="E972" s="124"/>
      <c r="F972" s="124"/>
      <c r="G972" s="124"/>
      <c r="H972" s="613"/>
      <c r="I972" s="143"/>
      <c r="J972" s="124"/>
      <c r="K972" s="124"/>
      <c r="L972" s="124"/>
      <c r="M972" s="640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</row>
    <row r="973" spans="1:37" x14ac:dyDescent="0.3">
      <c r="A973" s="124"/>
      <c r="B973" s="124"/>
      <c r="C973" s="124"/>
      <c r="D973" s="124"/>
      <c r="E973" s="124"/>
      <c r="F973" s="124"/>
      <c r="G973" s="124"/>
      <c r="H973" s="613"/>
      <c r="I973" s="143"/>
      <c r="J973" s="124"/>
      <c r="K973" s="124"/>
      <c r="L973" s="124"/>
      <c r="M973" s="640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</row>
    <row r="974" spans="1:37" x14ac:dyDescent="0.3">
      <c r="A974" s="124"/>
      <c r="B974" s="124"/>
      <c r="C974" s="124"/>
      <c r="D974" s="124"/>
      <c r="E974" s="124"/>
      <c r="F974" s="124"/>
      <c r="G974" s="124"/>
      <c r="H974" s="613"/>
      <c r="I974" s="143"/>
      <c r="J974" s="124"/>
      <c r="K974" s="124"/>
      <c r="L974" s="124"/>
      <c r="M974" s="640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</row>
    <row r="975" spans="1:37" x14ac:dyDescent="0.3">
      <c r="A975" s="124"/>
      <c r="B975" s="124"/>
      <c r="C975" s="124"/>
      <c r="D975" s="124"/>
      <c r="E975" s="124"/>
      <c r="F975" s="124"/>
      <c r="G975" s="124"/>
      <c r="H975" s="613"/>
      <c r="I975" s="143"/>
      <c r="J975" s="124"/>
      <c r="K975" s="124"/>
      <c r="L975" s="124"/>
      <c r="M975" s="640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</row>
    <row r="976" spans="1:37" x14ac:dyDescent="0.3">
      <c r="A976" s="124"/>
      <c r="B976" s="124"/>
      <c r="C976" s="124"/>
      <c r="D976" s="124"/>
      <c r="E976" s="124"/>
      <c r="F976" s="124"/>
      <c r="G976" s="124"/>
      <c r="H976" s="613"/>
      <c r="I976" s="143"/>
      <c r="J976" s="124"/>
      <c r="K976" s="124"/>
      <c r="L976" s="124"/>
      <c r="M976" s="640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</row>
    <row r="977" spans="1:37" x14ac:dyDescent="0.3">
      <c r="A977" s="124"/>
      <c r="B977" s="124"/>
      <c r="C977" s="124"/>
      <c r="D977" s="124"/>
      <c r="E977" s="124"/>
      <c r="F977" s="124"/>
      <c r="G977" s="124"/>
      <c r="H977" s="613"/>
      <c r="I977" s="143"/>
      <c r="J977" s="124"/>
      <c r="K977" s="124"/>
      <c r="L977" s="124"/>
      <c r="M977" s="640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</row>
    <row r="978" spans="1:37" x14ac:dyDescent="0.3">
      <c r="A978" s="124"/>
      <c r="B978" s="124"/>
      <c r="C978" s="124"/>
      <c r="D978" s="124"/>
      <c r="E978" s="124"/>
      <c r="F978" s="124"/>
      <c r="G978" s="124"/>
      <c r="H978" s="613"/>
      <c r="I978" s="143"/>
      <c r="J978" s="124"/>
      <c r="K978" s="124"/>
      <c r="L978" s="124"/>
      <c r="M978" s="640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</row>
    <row r="979" spans="1:37" x14ac:dyDescent="0.3">
      <c r="A979" s="124"/>
      <c r="B979" s="124"/>
      <c r="C979" s="124"/>
      <c r="D979" s="124"/>
      <c r="E979" s="124"/>
      <c r="F979" s="124"/>
      <c r="G979" s="124"/>
      <c r="H979" s="613"/>
      <c r="I979" s="143"/>
      <c r="J979" s="124"/>
      <c r="K979" s="124"/>
      <c r="L979" s="124"/>
      <c r="M979" s="640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</row>
    <row r="980" spans="1:37" x14ac:dyDescent="0.3">
      <c r="A980" s="124"/>
      <c r="B980" s="124"/>
      <c r="C980" s="124"/>
      <c r="D980" s="124"/>
      <c r="E980" s="124"/>
      <c r="F980" s="124"/>
      <c r="G980" s="124"/>
      <c r="H980" s="613"/>
      <c r="I980" s="143"/>
      <c r="J980" s="124"/>
      <c r="K980" s="124"/>
      <c r="L980" s="124"/>
      <c r="M980" s="640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</row>
    <row r="981" spans="1:37" x14ac:dyDescent="0.3">
      <c r="A981" s="124"/>
      <c r="B981" s="124"/>
      <c r="C981" s="124"/>
      <c r="D981" s="124"/>
      <c r="E981" s="124"/>
      <c r="F981" s="124"/>
      <c r="G981" s="124"/>
      <c r="H981" s="613"/>
      <c r="I981" s="143"/>
      <c r="J981" s="124"/>
      <c r="K981" s="124"/>
      <c r="L981" s="124"/>
      <c r="M981" s="640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</row>
    <row r="982" spans="1:37" x14ac:dyDescent="0.3">
      <c r="A982" s="124"/>
      <c r="B982" s="124"/>
      <c r="C982" s="124"/>
      <c r="D982" s="124"/>
      <c r="E982" s="124"/>
      <c r="F982" s="124"/>
      <c r="G982" s="124"/>
      <c r="H982" s="613"/>
      <c r="I982" s="143"/>
      <c r="J982" s="124"/>
      <c r="K982" s="124"/>
      <c r="L982" s="124"/>
      <c r="M982" s="640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</row>
    <row r="983" spans="1:37" x14ac:dyDescent="0.3">
      <c r="A983" s="124"/>
      <c r="B983" s="124"/>
      <c r="C983" s="124"/>
      <c r="D983" s="124"/>
      <c r="E983" s="124"/>
      <c r="F983" s="124"/>
      <c r="G983" s="124"/>
      <c r="H983" s="613"/>
      <c r="I983" s="143"/>
      <c r="J983" s="124"/>
      <c r="K983" s="124"/>
      <c r="L983" s="124"/>
      <c r="M983" s="640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</row>
    <row r="984" spans="1:37" x14ac:dyDescent="0.3">
      <c r="A984" s="124"/>
      <c r="B984" s="124"/>
      <c r="C984" s="124"/>
      <c r="D984" s="124"/>
      <c r="E984" s="124"/>
      <c r="F984" s="124"/>
      <c r="G984" s="124"/>
      <c r="H984" s="613"/>
      <c r="I984" s="143"/>
      <c r="J984" s="124"/>
      <c r="K984" s="124"/>
      <c r="L984" s="124"/>
      <c r="M984" s="640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</row>
    <row r="985" spans="1:37" x14ac:dyDescent="0.3">
      <c r="A985" s="124"/>
      <c r="B985" s="124"/>
      <c r="C985" s="124"/>
      <c r="D985" s="124"/>
      <c r="E985" s="124"/>
      <c r="F985" s="124"/>
      <c r="G985" s="124"/>
      <c r="H985" s="613"/>
      <c r="I985" s="143"/>
      <c r="J985" s="124"/>
      <c r="K985" s="124"/>
      <c r="L985" s="124"/>
      <c r="M985" s="640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</row>
    <row r="986" spans="1:37" x14ac:dyDescent="0.3">
      <c r="A986" s="124"/>
      <c r="B986" s="124"/>
      <c r="C986" s="124"/>
      <c r="D986" s="124"/>
      <c r="E986" s="124"/>
      <c r="F986" s="124"/>
      <c r="G986" s="124"/>
      <c r="H986" s="613"/>
      <c r="I986" s="143"/>
      <c r="J986" s="124"/>
      <c r="K986" s="124"/>
      <c r="L986" s="124"/>
      <c r="M986" s="640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</row>
    <row r="987" spans="1:37" x14ac:dyDescent="0.3">
      <c r="A987" s="124"/>
      <c r="B987" s="124"/>
      <c r="C987" s="124"/>
      <c r="D987" s="124"/>
      <c r="E987" s="124"/>
      <c r="F987" s="124"/>
      <c r="G987" s="124"/>
      <c r="H987" s="613"/>
      <c r="I987" s="143"/>
      <c r="J987" s="124"/>
      <c r="K987" s="124"/>
      <c r="L987" s="124"/>
      <c r="M987" s="640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</row>
    <row r="988" spans="1:37" x14ac:dyDescent="0.3">
      <c r="A988" s="124"/>
      <c r="B988" s="124"/>
      <c r="C988" s="124"/>
      <c r="D988" s="124"/>
      <c r="E988" s="124"/>
      <c r="F988" s="124"/>
      <c r="G988" s="124"/>
      <c r="H988" s="613"/>
      <c r="I988" s="143"/>
      <c r="J988" s="124"/>
      <c r="K988" s="124"/>
      <c r="L988" s="124"/>
      <c r="M988" s="640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</row>
    <row r="989" spans="1:37" x14ac:dyDescent="0.3">
      <c r="A989" s="124"/>
      <c r="B989" s="124"/>
      <c r="C989" s="124"/>
      <c r="D989" s="124"/>
      <c r="E989" s="124"/>
      <c r="F989" s="124"/>
      <c r="G989" s="124"/>
      <c r="H989" s="613"/>
      <c r="I989" s="143"/>
      <c r="J989" s="124"/>
      <c r="K989" s="124"/>
      <c r="L989" s="124"/>
      <c r="M989" s="640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</row>
    <row r="990" spans="1:37" x14ac:dyDescent="0.3">
      <c r="A990" s="124"/>
      <c r="B990" s="124"/>
      <c r="C990" s="124"/>
      <c r="D990" s="124"/>
      <c r="E990" s="124"/>
      <c r="F990" s="124"/>
      <c r="G990" s="124"/>
      <c r="H990" s="613"/>
      <c r="I990" s="143"/>
      <c r="J990" s="124"/>
      <c r="K990" s="124"/>
      <c r="L990" s="124"/>
      <c r="M990" s="640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</row>
    <row r="991" spans="1:37" x14ac:dyDescent="0.3">
      <c r="A991" s="124"/>
      <c r="B991" s="124"/>
      <c r="C991" s="124"/>
      <c r="D991" s="124"/>
      <c r="E991" s="124"/>
      <c r="F991" s="124"/>
      <c r="G991" s="124"/>
      <c r="H991" s="613"/>
      <c r="I991" s="143"/>
      <c r="J991" s="124"/>
      <c r="K991" s="124"/>
      <c r="L991" s="124"/>
      <c r="M991" s="640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</row>
    <row r="992" spans="1:37" x14ac:dyDescent="0.3">
      <c r="A992" s="124"/>
      <c r="B992" s="124"/>
      <c r="C992" s="124"/>
      <c r="D992" s="124"/>
      <c r="E992" s="124"/>
      <c r="F992" s="124"/>
      <c r="G992" s="124"/>
      <c r="H992" s="613"/>
      <c r="I992" s="143"/>
      <c r="J992" s="124"/>
      <c r="K992" s="124"/>
      <c r="L992" s="124"/>
      <c r="M992" s="640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</row>
    <row r="993" spans="1:37" x14ac:dyDescent="0.3">
      <c r="A993" s="124"/>
      <c r="B993" s="124"/>
      <c r="C993" s="124"/>
      <c r="D993" s="124"/>
      <c r="E993" s="124"/>
      <c r="F993" s="124"/>
      <c r="G993" s="124"/>
      <c r="H993" s="613"/>
      <c r="I993" s="143"/>
      <c r="J993" s="124"/>
      <c r="K993" s="124"/>
      <c r="L993" s="124"/>
      <c r="M993" s="640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</row>
    <row r="994" spans="1:37" x14ac:dyDescent="0.3">
      <c r="A994" s="124"/>
      <c r="B994" s="124"/>
      <c r="C994" s="124"/>
      <c r="D994" s="124"/>
      <c r="E994" s="124"/>
      <c r="F994" s="124"/>
      <c r="G994" s="124"/>
      <c r="H994" s="613"/>
      <c r="I994" s="143"/>
      <c r="J994" s="124"/>
      <c r="K994" s="124"/>
      <c r="L994" s="124"/>
      <c r="M994" s="640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</row>
    <row r="995" spans="1:37" x14ac:dyDescent="0.3">
      <c r="A995" s="124"/>
      <c r="B995" s="124"/>
      <c r="C995" s="124"/>
      <c r="D995" s="124"/>
      <c r="E995" s="124"/>
      <c r="F995" s="124"/>
      <c r="G995" s="124"/>
      <c r="H995" s="613"/>
      <c r="I995" s="143"/>
      <c r="J995" s="124"/>
      <c r="K995" s="124"/>
      <c r="L995" s="124"/>
      <c r="M995" s="640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</row>
    <row r="996" spans="1:37" x14ac:dyDescent="0.3">
      <c r="A996" s="124"/>
      <c r="B996" s="124"/>
      <c r="C996" s="124"/>
      <c r="D996" s="124"/>
      <c r="E996" s="124"/>
      <c r="F996" s="124"/>
      <c r="G996" s="124"/>
      <c r="H996" s="613"/>
      <c r="I996" s="143"/>
      <c r="J996" s="124"/>
      <c r="K996" s="124"/>
      <c r="L996" s="124"/>
      <c r="M996" s="640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</row>
    <row r="997" spans="1:37" x14ac:dyDescent="0.3">
      <c r="A997" s="124"/>
      <c r="B997" s="124"/>
      <c r="C997" s="124"/>
      <c r="D997" s="124"/>
      <c r="E997" s="124"/>
      <c r="F997" s="124"/>
      <c r="G997" s="124"/>
      <c r="H997" s="613"/>
      <c r="I997" s="143"/>
      <c r="J997" s="124"/>
      <c r="K997" s="124"/>
      <c r="L997" s="124"/>
      <c r="M997" s="640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</row>
    <row r="998" spans="1:37" x14ac:dyDescent="0.3">
      <c r="A998" s="124"/>
      <c r="B998" s="124"/>
      <c r="C998" s="124"/>
      <c r="D998" s="124"/>
      <c r="E998" s="124"/>
      <c r="F998" s="124"/>
      <c r="G998" s="124"/>
      <c r="H998" s="613"/>
      <c r="I998" s="143"/>
      <c r="J998" s="124"/>
      <c r="K998" s="124"/>
      <c r="L998" s="124"/>
      <c r="M998" s="640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</row>
    <row r="999" spans="1:37" x14ac:dyDescent="0.3">
      <c r="A999" s="124"/>
      <c r="B999" s="124"/>
      <c r="C999" s="124"/>
      <c r="D999" s="124"/>
      <c r="E999" s="124"/>
      <c r="F999" s="124"/>
      <c r="G999" s="124"/>
      <c r="H999" s="613"/>
      <c r="I999" s="143"/>
      <c r="J999" s="124"/>
      <c r="K999" s="124"/>
      <c r="L999" s="124"/>
      <c r="M999" s="640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/>
    </row>
    <row r="1000" spans="1:37" x14ac:dyDescent="0.3">
      <c r="A1000" s="124"/>
      <c r="B1000" s="124"/>
      <c r="C1000" s="124"/>
      <c r="D1000" s="124"/>
      <c r="E1000" s="124"/>
      <c r="F1000" s="124"/>
      <c r="G1000" s="124"/>
      <c r="H1000" s="613"/>
      <c r="I1000" s="143"/>
      <c r="J1000" s="124"/>
      <c r="K1000" s="124"/>
      <c r="L1000" s="124"/>
      <c r="M1000" s="640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  <c r="AK1000" s="124"/>
    </row>
    <row r="1001" spans="1:37" x14ac:dyDescent="0.3">
      <c r="A1001" s="124"/>
      <c r="B1001" s="124"/>
      <c r="C1001" s="124"/>
      <c r="D1001" s="124"/>
      <c r="E1001" s="124"/>
      <c r="F1001" s="124"/>
      <c r="G1001" s="124"/>
      <c r="H1001" s="613"/>
      <c r="I1001" s="143"/>
      <c r="J1001" s="124"/>
      <c r="K1001" s="124"/>
      <c r="L1001" s="124"/>
      <c r="M1001" s="640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  <c r="AK1001" s="124"/>
    </row>
    <row r="1002" spans="1:37" x14ac:dyDescent="0.3">
      <c r="A1002" s="124"/>
      <c r="B1002" s="124"/>
      <c r="C1002" s="124"/>
      <c r="D1002" s="124"/>
      <c r="E1002" s="124"/>
      <c r="F1002" s="124"/>
      <c r="G1002" s="124"/>
      <c r="H1002" s="613"/>
      <c r="I1002" s="143"/>
      <c r="J1002" s="124"/>
      <c r="K1002" s="124"/>
      <c r="L1002" s="124"/>
      <c r="M1002" s="640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4"/>
      <c r="AK1002" s="124"/>
    </row>
    <row r="1003" spans="1:37" x14ac:dyDescent="0.3">
      <c r="A1003" s="124"/>
      <c r="B1003" s="124"/>
      <c r="C1003" s="124"/>
      <c r="D1003" s="124"/>
      <c r="E1003" s="124"/>
      <c r="F1003" s="124"/>
      <c r="G1003" s="124"/>
      <c r="H1003" s="613"/>
      <c r="I1003" s="143"/>
      <c r="J1003" s="124"/>
      <c r="K1003" s="124"/>
      <c r="L1003" s="124"/>
      <c r="M1003" s="640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24"/>
      <c r="AC1003" s="124"/>
      <c r="AD1003" s="124"/>
      <c r="AE1003" s="124"/>
      <c r="AF1003" s="124"/>
      <c r="AG1003" s="124"/>
      <c r="AH1003" s="124"/>
      <c r="AI1003" s="124"/>
      <c r="AJ1003" s="124"/>
      <c r="AK1003" s="124"/>
    </row>
    <row r="1004" spans="1:37" x14ac:dyDescent="0.3">
      <c r="A1004" s="124"/>
      <c r="B1004" s="124"/>
      <c r="C1004" s="124"/>
      <c r="D1004" s="124"/>
      <c r="E1004" s="124"/>
      <c r="F1004" s="124"/>
      <c r="G1004" s="124"/>
      <c r="H1004" s="613"/>
      <c r="I1004" s="143"/>
      <c r="J1004" s="124"/>
      <c r="K1004" s="124"/>
      <c r="L1004" s="124"/>
      <c r="M1004" s="640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24"/>
      <c r="AC1004" s="124"/>
      <c r="AD1004" s="124"/>
      <c r="AE1004" s="124"/>
      <c r="AF1004" s="124"/>
      <c r="AG1004" s="124"/>
      <c r="AH1004" s="124"/>
      <c r="AI1004" s="124"/>
      <c r="AJ1004" s="124"/>
      <c r="AK1004" s="124"/>
    </row>
    <row r="1005" spans="1:37" x14ac:dyDescent="0.3">
      <c r="A1005" s="124"/>
      <c r="B1005" s="124"/>
      <c r="C1005" s="124"/>
      <c r="D1005" s="124"/>
      <c r="E1005" s="124"/>
      <c r="F1005" s="124"/>
      <c r="G1005" s="124"/>
      <c r="H1005" s="613"/>
      <c r="I1005" s="143"/>
      <c r="J1005" s="124"/>
      <c r="K1005" s="124"/>
      <c r="L1005" s="124"/>
      <c r="M1005" s="640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24"/>
      <c r="AC1005" s="124"/>
      <c r="AD1005" s="124"/>
      <c r="AE1005" s="124"/>
      <c r="AF1005" s="124"/>
      <c r="AG1005" s="124"/>
      <c r="AH1005" s="124"/>
      <c r="AI1005" s="124"/>
      <c r="AJ1005" s="124"/>
      <c r="AK1005" s="124"/>
    </row>
    <row r="1006" spans="1:37" x14ac:dyDescent="0.3">
      <c r="A1006" s="124"/>
      <c r="B1006" s="124"/>
      <c r="C1006" s="124"/>
      <c r="D1006" s="124"/>
      <c r="E1006" s="124"/>
      <c r="F1006" s="124"/>
      <c r="G1006" s="124"/>
      <c r="H1006" s="613"/>
      <c r="I1006" s="143"/>
      <c r="J1006" s="124"/>
      <c r="K1006" s="124"/>
      <c r="L1006" s="124"/>
      <c r="M1006" s="640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  <c r="AE1006" s="124"/>
      <c r="AF1006" s="124"/>
      <c r="AG1006" s="124"/>
      <c r="AH1006" s="124"/>
      <c r="AI1006" s="124"/>
      <c r="AJ1006" s="124"/>
      <c r="AK1006" s="124"/>
    </row>
    <row r="1007" spans="1:37" x14ac:dyDescent="0.3">
      <c r="A1007" s="124"/>
      <c r="B1007" s="124"/>
      <c r="C1007" s="124"/>
      <c r="D1007" s="124"/>
      <c r="E1007" s="124"/>
      <c r="F1007" s="124"/>
      <c r="G1007" s="124"/>
      <c r="H1007" s="613"/>
      <c r="I1007" s="143"/>
      <c r="J1007" s="124"/>
      <c r="K1007" s="124"/>
      <c r="L1007" s="124"/>
      <c r="M1007" s="640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/>
      <c r="AI1007" s="124"/>
      <c r="AJ1007" s="124"/>
      <c r="AK1007" s="124"/>
    </row>
    <row r="1008" spans="1:37" x14ac:dyDescent="0.3">
      <c r="A1008" s="124"/>
      <c r="B1008" s="124"/>
      <c r="C1008" s="124"/>
      <c r="D1008" s="124"/>
      <c r="E1008" s="124"/>
      <c r="F1008" s="124"/>
      <c r="G1008" s="124"/>
      <c r="H1008" s="613"/>
      <c r="I1008" s="143"/>
      <c r="J1008" s="124"/>
      <c r="K1008" s="124"/>
      <c r="L1008" s="124"/>
      <c r="M1008" s="640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  <c r="AE1008" s="124"/>
      <c r="AF1008" s="124"/>
      <c r="AG1008" s="124"/>
      <c r="AH1008" s="124"/>
      <c r="AI1008" s="124"/>
      <c r="AJ1008" s="124"/>
      <c r="AK1008" s="124"/>
    </row>
    <row r="1009" spans="1:37" x14ac:dyDescent="0.3">
      <c r="A1009" s="124"/>
      <c r="B1009" s="124"/>
      <c r="C1009" s="124"/>
      <c r="D1009" s="124"/>
      <c r="E1009" s="124"/>
      <c r="F1009" s="124"/>
      <c r="G1009" s="124"/>
      <c r="H1009" s="613"/>
      <c r="I1009" s="143"/>
      <c r="J1009" s="124"/>
      <c r="K1009" s="124"/>
      <c r="L1009" s="124"/>
      <c r="M1009" s="640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  <c r="AE1009" s="124"/>
      <c r="AF1009" s="124"/>
      <c r="AG1009" s="124"/>
      <c r="AH1009" s="124"/>
      <c r="AI1009" s="124"/>
      <c r="AJ1009" s="124"/>
      <c r="AK1009" s="124"/>
    </row>
    <row r="1010" spans="1:37" x14ac:dyDescent="0.3">
      <c r="A1010" s="124"/>
      <c r="B1010" s="124"/>
      <c r="C1010" s="124"/>
      <c r="D1010" s="124"/>
      <c r="E1010" s="124"/>
      <c r="F1010" s="124"/>
      <c r="G1010" s="124"/>
      <c r="H1010" s="613"/>
      <c r="I1010" s="143"/>
      <c r="J1010" s="124"/>
      <c r="K1010" s="124"/>
      <c r="L1010" s="124"/>
      <c r="M1010" s="640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/>
      <c r="AE1010" s="124"/>
      <c r="AF1010" s="124"/>
      <c r="AG1010" s="124"/>
      <c r="AH1010" s="124"/>
      <c r="AI1010" s="124"/>
      <c r="AJ1010" s="124"/>
      <c r="AK1010" s="124"/>
    </row>
    <row r="1011" spans="1:37" x14ac:dyDescent="0.3">
      <c r="A1011" s="124"/>
      <c r="B1011" s="124"/>
      <c r="C1011" s="124"/>
      <c r="D1011" s="124"/>
      <c r="E1011" s="124"/>
      <c r="F1011" s="124"/>
      <c r="G1011" s="124"/>
      <c r="H1011" s="613"/>
      <c r="I1011" s="143"/>
      <c r="J1011" s="124"/>
      <c r="K1011" s="124"/>
      <c r="L1011" s="124"/>
      <c r="M1011" s="640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  <c r="AI1011" s="124"/>
      <c r="AJ1011" s="124"/>
      <c r="AK1011" s="124"/>
    </row>
    <row r="1012" spans="1:37" x14ac:dyDescent="0.3">
      <c r="A1012" s="124"/>
      <c r="B1012" s="124"/>
      <c r="C1012" s="124"/>
      <c r="D1012" s="124"/>
      <c r="E1012" s="124"/>
      <c r="F1012" s="124"/>
      <c r="G1012" s="124"/>
      <c r="H1012" s="613"/>
      <c r="I1012" s="143"/>
      <c r="J1012" s="124"/>
      <c r="K1012" s="124"/>
      <c r="L1012" s="124"/>
      <c r="M1012" s="640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24"/>
      <c r="AC1012" s="124"/>
      <c r="AD1012" s="124"/>
      <c r="AE1012" s="124"/>
      <c r="AF1012" s="124"/>
      <c r="AG1012" s="124"/>
      <c r="AH1012" s="124"/>
      <c r="AI1012" s="124"/>
      <c r="AJ1012" s="124"/>
      <c r="AK1012" s="124"/>
    </row>
    <row r="1013" spans="1:37" x14ac:dyDescent="0.3">
      <c r="A1013" s="124"/>
      <c r="B1013" s="124"/>
      <c r="C1013" s="124"/>
      <c r="D1013" s="124"/>
      <c r="E1013" s="124"/>
      <c r="F1013" s="124"/>
      <c r="G1013" s="124"/>
      <c r="H1013" s="613"/>
      <c r="I1013" s="143"/>
      <c r="J1013" s="124"/>
      <c r="K1013" s="124"/>
      <c r="L1013" s="124"/>
      <c r="M1013" s="640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24"/>
      <c r="AC1013" s="124"/>
      <c r="AD1013" s="124"/>
      <c r="AE1013" s="124"/>
      <c r="AF1013" s="124"/>
      <c r="AG1013" s="124"/>
      <c r="AH1013" s="124"/>
      <c r="AI1013" s="124"/>
      <c r="AJ1013" s="124"/>
      <c r="AK1013" s="124"/>
    </row>
    <row r="1014" spans="1:37" x14ac:dyDescent="0.3">
      <c r="A1014" s="124"/>
      <c r="B1014" s="124"/>
      <c r="C1014" s="124"/>
      <c r="D1014" s="124"/>
      <c r="E1014" s="124"/>
      <c r="F1014" s="124"/>
      <c r="G1014" s="124"/>
      <c r="H1014" s="613"/>
      <c r="I1014" s="143"/>
      <c r="J1014" s="124"/>
      <c r="K1014" s="124"/>
      <c r="L1014" s="124"/>
      <c r="M1014" s="640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24"/>
      <c r="AC1014" s="124"/>
      <c r="AD1014" s="124"/>
      <c r="AE1014" s="124"/>
      <c r="AF1014" s="124"/>
      <c r="AG1014" s="124"/>
      <c r="AH1014" s="124"/>
      <c r="AI1014" s="124"/>
      <c r="AJ1014" s="124"/>
      <c r="AK1014" s="124"/>
    </row>
    <row r="1015" spans="1:37" x14ac:dyDescent="0.3">
      <c r="A1015" s="124"/>
      <c r="B1015" s="124"/>
      <c r="C1015" s="124"/>
      <c r="D1015" s="124"/>
      <c r="E1015" s="124"/>
      <c r="F1015" s="124"/>
      <c r="G1015" s="124"/>
      <c r="H1015" s="613"/>
      <c r="I1015" s="143"/>
      <c r="J1015" s="124"/>
      <c r="K1015" s="124"/>
      <c r="L1015" s="124"/>
      <c r="M1015" s="640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24"/>
      <c r="AC1015" s="124"/>
      <c r="AD1015" s="124"/>
      <c r="AE1015" s="124"/>
      <c r="AF1015" s="124"/>
      <c r="AG1015" s="124"/>
      <c r="AH1015" s="124"/>
      <c r="AI1015" s="124"/>
      <c r="AJ1015" s="124"/>
      <c r="AK1015" s="124"/>
    </row>
    <row r="1016" spans="1:37" x14ac:dyDescent="0.3">
      <c r="A1016" s="124"/>
      <c r="B1016" s="124"/>
      <c r="C1016" s="124"/>
      <c r="D1016" s="124"/>
      <c r="E1016" s="124"/>
      <c r="F1016" s="124"/>
      <c r="G1016" s="124"/>
      <c r="H1016" s="613"/>
      <c r="I1016" s="143"/>
      <c r="J1016" s="124"/>
      <c r="K1016" s="124"/>
      <c r="L1016" s="124"/>
      <c r="M1016" s="640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  <c r="AE1016" s="124"/>
      <c r="AF1016" s="124"/>
      <c r="AG1016" s="124"/>
      <c r="AH1016" s="124"/>
      <c r="AI1016" s="124"/>
      <c r="AJ1016" s="124"/>
      <c r="AK1016" s="124"/>
    </row>
    <row r="1017" spans="1:37" x14ac:dyDescent="0.3">
      <c r="A1017" s="124"/>
      <c r="B1017" s="124"/>
      <c r="C1017" s="124"/>
      <c r="D1017" s="124"/>
      <c r="E1017" s="124"/>
      <c r="F1017" s="124"/>
      <c r="G1017" s="124"/>
      <c r="H1017" s="613"/>
      <c r="I1017" s="143"/>
      <c r="J1017" s="124"/>
      <c r="K1017" s="124"/>
      <c r="L1017" s="124"/>
      <c r="M1017" s="640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  <c r="AE1017" s="124"/>
      <c r="AF1017" s="124"/>
      <c r="AG1017" s="124"/>
      <c r="AH1017" s="124"/>
      <c r="AI1017" s="124"/>
      <c r="AJ1017" s="124"/>
      <c r="AK1017" s="124"/>
    </row>
    <row r="1018" spans="1:37" x14ac:dyDescent="0.3">
      <c r="A1018" s="124"/>
      <c r="B1018" s="124"/>
      <c r="C1018" s="124"/>
      <c r="D1018" s="124"/>
      <c r="E1018" s="124"/>
      <c r="F1018" s="124"/>
      <c r="G1018" s="124"/>
      <c r="H1018" s="613"/>
      <c r="I1018" s="143"/>
      <c r="J1018" s="124"/>
      <c r="K1018" s="124"/>
      <c r="L1018" s="124"/>
      <c r="M1018" s="640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24"/>
      <c r="AC1018" s="124"/>
      <c r="AD1018" s="124"/>
      <c r="AE1018" s="124"/>
      <c r="AF1018" s="124"/>
      <c r="AG1018" s="124"/>
      <c r="AH1018" s="124"/>
      <c r="AI1018" s="124"/>
      <c r="AJ1018" s="124"/>
      <c r="AK1018" s="124"/>
    </row>
    <row r="1019" spans="1:37" x14ac:dyDescent="0.3">
      <c r="A1019" s="124"/>
      <c r="B1019" s="124"/>
      <c r="C1019" s="124"/>
      <c r="D1019" s="124"/>
      <c r="E1019" s="124"/>
      <c r="F1019" s="124"/>
      <c r="G1019" s="124"/>
      <c r="H1019" s="613"/>
      <c r="I1019" s="143"/>
      <c r="J1019" s="124"/>
      <c r="K1019" s="124"/>
      <c r="L1019" s="124"/>
      <c r="M1019" s="640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  <c r="AI1019" s="124"/>
      <c r="AJ1019" s="124"/>
      <c r="AK1019" s="124"/>
    </row>
    <row r="1020" spans="1:37" x14ac:dyDescent="0.3">
      <c r="A1020" s="124"/>
      <c r="B1020" s="124"/>
      <c r="C1020" s="124"/>
      <c r="D1020" s="124"/>
      <c r="E1020" s="124"/>
      <c r="F1020" s="124"/>
      <c r="G1020" s="124"/>
      <c r="H1020" s="613"/>
      <c r="I1020" s="143"/>
      <c r="J1020" s="124"/>
      <c r="K1020" s="124"/>
      <c r="L1020" s="124"/>
      <c r="M1020" s="640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24"/>
      <c r="AC1020" s="124"/>
      <c r="AD1020" s="124"/>
      <c r="AE1020" s="124"/>
      <c r="AF1020" s="124"/>
      <c r="AG1020" s="124"/>
      <c r="AH1020" s="124"/>
      <c r="AI1020" s="124"/>
      <c r="AJ1020" s="124"/>
      <c r="AK1020" s="124"/>
    </row>
    <row r="1021" spans="1:37" x14ac:dyDescent="0.3">
      <c r="A1021" s="124"/>
      <c r="B1021" s="124"/>
      <c r="C1021" s="124"/>
      <c r="D1021" s="124"/>
      <c r="E1021" s="124"/>
      <c r="F1021" s="124"/>
      <c r="G1021" s="124"/>
      <c r="H1021" s="613"/>
      <c r="I1021" s="143"/>
      <c r="J1021" s="124"/>
      <c r="K1021" s="124"/>
      <c r="L1021" s="124"/>
      <c r="M1021" s="640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  <c r="AE1021" s="124"/>
      <c r="AF1021" s="124"/>
      <c r="AG1021" s="124"/>
      <c r="AH1021" s="124"/>
      <c r="AI1021" s="124"/>
      <c r="AJ1021" s="124"/>
      <c r="AK1021" s="124"/>
    </row>
    <row r="1022" spans="1:37" x14ac:dyDescent="0.3">
      <c r="A1022" s="124"/>
      <c r="B1022" s="124"/>
      <c r="C1022" s="124"/>
      <c r="D1022" s="124"/>
      <c r="E1022" s="124"/>
      <c r="F1022" s="124"/>
      <c r="G1022" s="124"/>
      <c r="H1022" s="613"/>
      <c r="I1022" s="143"/>
      <c r="J1022" s="124"/>
      <c r="K1022" s="124"/>
      <c r="L1022" s="124"/>
      <c r="M1022" s="640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  <c r="AE1022" s="124"/>
      <c r="AF1022" s="124"/>
      <c r="AG1022" s="124"/>
      <c r="AH1022" s="124"/>
      <c r="AI1022" s="124"/>
      <c r="AJ1022" s="124"/>
      <c r="AK1022" s="124"/>
    </row>
    <row r="1023" spans="1:37" x14ac:dyDescent="0.3">
      <c r="A1023" s="124"/>
      <c r="B1023" s="124"/>
      <c r="C1023" s="124"/>
      <c r="D1023" s="124"/>
      <c r="E1023" s="124"/>
      <c r="F1023" s="124"/>
      <c r="G1023" s="124"/>
      <c r="H1023" s="613"/>
      <c r="I1023" s="143"/>
      <c r="J1023" s="124"/>
      <c r="K1023" s="124"/>
      <c r="L1023" s="124"/>
      <c r="M1023" s="640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/>
      <c r="AE1023" s="124"/>
      <c r="AF1023" s="124"/>
      <c r="AG1023" s="124"/>
      <c r="AH1023" s="124"/>
      <c r="AI1023" s="124"/>
      <c r="AJ1023" s="124"/>
      <c r="AK1023" s="124"/>
    </row>
    <row r="1024" spans="1:37" x14ac:dyDescent="0.3">
      <c r="A1024" s="124"/>
      <c r="B1024" s="124"/>
      <c r="C1024" s="124"/>
      <c r="D1024" s="124"/>
      <c r="E1024" s="124"/>
      <c r="F1024" s="124"/>
      <c r="G1024" s="124"/>
      <c r="H1024" s="613"/>
      <c r="I1024" s="143"/>
      <c r="J1024" s="124"/>
      <c r="K1024" s="124"/>
      <c r="L1024" s="124"/>
      <c r="M1024" s="640"/>
      <c r="N1024" s="124"/>
      <c r="O1024" s="124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24"/>
      <c r="AC1024" s="124"/>
      <c r="AD1024" s="124"/>
      <c r="AE1024" s="124"/>
      <c r="AF1024" s="124"/>
      <c r="AG1024" s="124"/>
      <c r="AH1024" s="124"/>
      <c r="AI1024" s="124"/>
      <c r="AJ1024" s="124"/>
      <c r="AK1024" s="124"/>
    </row>
    <row r="1025" spans="1:37" x14ac:dyDescent="0.3">
      <c r="A1025" s="124"/>
      <c r="B1025" s="124"/>
      <c r="C1025" s="124"/>
      <c r="D1025" s="124"/>
      <c r="E1025" s="124"/>
      <c r="F1025" s="124"/>
      <c r="G1025" s="124"/>
      <c r="H1025" s="613"/>
      <c r="I1025" s="143"/>
      <c r="J1025" s="124"/>
      <c r="K1025" s="124"/>
      <c r="L1025" s="124"/>
      <c r="M1025" s="640"/>
      <c r="N1025" s="124"/>
      <c r="O1025" s="124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24"/>
      <c r="AC1025" s="124"/>
      <c r="AD1025" s="124"/>
      <c r="AE1025" s="124"/>
      <c r="AF1025" s="124"/>
      <c r="AG1025" s="124"/>
      <c r="AH1025" s="124"/>
      <c r="AI1025" s="124"/>
      <c r="AJ1025" s="124"/>
      <c r="AK1025" s="124"/>
    </row>
    <row r="1026" spans="1:37" x14ac:dyDescent="0.3">
      <c r="A1026" s="124"/>
      <c r="B1026" s="124"/>
      <c r="C1026" s="124"/>
      <c r="D1026" s="124"/>
      <c r="E1026" s="124"/>
      <c r="F1026" s="124"/>
      <c r="G1026" s="124"/>
      <c r="H1026" s="613"/>
      <c r="I1026" s="143"/>
      <c r="J1026" s="124"/>
      <c r="K1026" s="124"/>
      <c r="L1026" s="124"/>
      <c r="M1026" s="640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  <c r="AI1026" s="124"/>
      <c r="AJ1026" s="124"/>
      <c r="AK1026" s="124"/>
    </row>
    <row r="1027" spans="1:37" x14ac:dyDescent="0.3">
      <c r="A1027" s="124"/>
      <c r="B1027" s="124"/>
      <c r="C1027" s="124"/>
      <c r="D1027" s="124"/>
      <c r="E1027" s="124"/>
      <c r="F1027" s="124"/>
      <c r="G1027" s="124"/>
      <c r="H1027" s="613"/>
      <c r="I1027" s="143"/>
      <c r="J1027" s="124"/>
      <c r="K1027" s="124"/>
      <c r="L1027" s="124"/>
      <c r="M1027" s="640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/>
      <c r="AH1027" s="124"/>
      <c r="AI1027" s="124"/>
      <c r="AJ1027" s="124"/>
      <c r="AK1027" s="124"/>
    </row>
    <row r="1028" spans="1:37" x14ac:dyDescent="0.3">
      <c r="A1028" s="124"/>
      <c r="B1028" s="124"/>
      <c r="C1028" s="124"/>
      <c r="D1028" s="124"/>
      <c r="E1028" s="124"/>
      <c r="F1028" s="124"/>
      <c r="G1028" s="124"/>
      <c r="H1028" s="613"/>
      <c r="I1028" s="143"/>
      <c r="J1028" s="124"/>
      <c r="K1028" s="124"/>
      <c r="L1028" s="124"/>
      <c r="M1028" s="640"/>
      <c r="N1028" s="124"/>
      <c r="O1028" s="124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24"/>
      <c r="AC1028" s="124"/>
      <c r="AD1028" s="124"/>
      <c r="AE1028" s="124"/>
      <c r="AF1028" s="124"/>
      <c r="AG1028" s="124"/>
      <c r="AH1028" s="124"/>
      <c r="AI1028" s="124"/>
      <c r="AJ1028" s="124"/>
      <c r="AK1028" s="124"/>
    </row>
    <row r="1029" spans="1:37" x14ac:dyDescent="0.3">
      <c r="A1029" s="124"/>
      <c r="B1029" s="124"/>
      <c r="C1029" s="124"/>
      <c r="D1029" s="124"/>
      <c r="E1029" s="124"/>
      <c r="F1029" s="124"/>
      <c r="G1029" s="124"/>
      <c r="H1029" s="613"/>
      <c r="I1029" s="143"/>
      <c r="J1029" s="124"/>
      <c r="K1029" s="124"/>
      <c r="L1029" s="124"/>
      <c r="M1029" s="640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  <c r="AE1029" s="124"/>
      <c r="AF1029" s="124"/>
      <c r="AG1029" s="124"/>
      <c r="AH1029" s="124"/>
      <c r="AI1029" s="124"/>
      <c r="AJ1029" s="124"/>
      <c r="AK1029" s="124"/>
    </row>
    <row r="1030" spans="1:37" x14ac:dyDescent="0.3">
      <c r="A1030" s="124"/>
      <c r="B1030" s="124"/>
      <c r="C1030" s="124"/>
      <c r="D1030" s="124"/>
      <c r="E1030" s="124"/>
      <c r="F1030" s="124"/>
      <c r="G1030" s="124"/>
      <c r="H1030" s="613"/>
      <c r="I1030" s="143"/>
      <c r="J1030" s="124"/>
      <c r="K1030" s="124"/>
      <c r="L1030" s="124"/>
      <c r="M1030" s="640"/>
      <c r="N1030" s="124"/>
      <c r="O1030" s="124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/>
      <c r="AF1030" s="124"/>
      <c r="AG1030" s="124"/>
      <c r="AH1030" s="124"/>
      <c r="AI1030" s="124"/>
      <c r="AJ1030" s="124"/>
      <c r="AK1030" s="124"/>
    </row>
    <row r="1031" spans="1:37" x14ac:dyDescent="0.3">
      <c r="A1031" s="124"/>
      <c r="B1031" s="124"/>
      <c r="C1031" s="124"/>
      <c r="D1031" s="124"/>
      <c r="E1031" s="124"/>
      <c r="F1031" s="124"/>
      <c r="G1031" s="124"/>
      <c r="H1031" s="613"/>
      <c r="I1031" s="143"/>
      <c r="J1031" s="124"/>
      <c r="K1031" s="124"/>
      <c r="L1031" s="124"/>
      <c r="M1031" s="640"/>
      <c r="N1031" s="124"/>
      <c r="O1031" s="124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/>
      <c r="AD1031" s="124"/>
      <c r="AE1031" s="124"/>
      <c r="AF1031" s="124"/>
      <c r="AG1031" s="124"/>
      <c r="AH1031" s="124"/>
      <c r="AI1031" s="124"/>
      <c r="AJ1031" s="124"/>
      <c r="AK1031" s="124"/>
    </row>
    <row r="1032" spans="1:37" x14ac:dyDescent="0.3">
      <c r="A1032" s="124"/>
      <c r="B1032" s="124"/>
      <c r="C1032" s="124"/>
      <c r="D1032" s="124"/>
      <c r="E1032" s="124"/>
      <c r="F1032" s="124"/>
      <c r="G1032" s="124"/>
      <c r="H1032" s="613"/>
      <c r="I1032" s="143"/>
      <c r="J1032" s="124"/>
      <c r="K1032" s="124"/>
      <c r="L1032" s="124"/>
      <c r="M1032" s="640"/>
      <c r="N1032" s="124"/>
      <c r="O1032" s="124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  <c r="AI1032" s="124"/>
      <c r="AJ1032" s="124"/>
      <c r="AK1032" s="124"/>
    </row>
    <row r="1033" spans="1:37" x14ac:dyDescent="0.3">
      <c r="A1033" s="124"/>
      <c r="B1033" s="124"/>
      <c r="C1033" s="124"/>
      <c r="D1033" s="124"/>
      <c r="E1033" s="124"/>
      <c r="F1033" s="124"/>
      <c r="G1033" s="124"/>
      <c r="H1033" s="613"/>
      <c r="I1033" s="143"/>
      <c r="J1033" s="124"/>
      <c r="K1033" s="124"/>
      <c r="L1033" s="124"/>
      <c r="M1033" s="640"/>
      <c r="N1033" s="124"/>
      <c r="O1033" s="124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24"/>
      <c r="AC1033" s="124"/>
      <c r="AD1033" s="124"/>
      <c r="AE1033" s="124"/>
      <c r="AF1033" s="124"/>
      <c r="AG1033" s="124"/>
      <c r="AH1033" s="124"/>
      <c r="AI1033" s="124"/>
      <c r="AJ1033" s="124"/>
      <c r="AK1033" s="124"/>
    </row>
    <row r="1034" spans="1:37" x14ac:dyDescent="0.3">
      <c r="A1034" s="124"/>
      <c r="B1034" s="124"/>
      <c r="C1034" s="124"/>
      <c r="D1034" s="124"/>
      <c r="E1034" s="124"/>
      <c r="F1034" s="124"/>
      <c r="G1034" s="124"/>
      <c r="H1034" s="613"/>
      <c r="I1034" s="143"/>
      <c r="J1034" s="124"/>
      <c r="K1034" s="124"/>
      <c r="L1034" s="124"/>
      <c r="M1034" s="640"/>
      <c r="N1034" s="124"/>
      <c r="O1034" s="124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  <c r="AI1034" s="124"/>
      <c r="AJ1034" s="124"/>
      <c r="AK1034" s="124"/>
    </row>
    <row r="1035" spans="1:37" x14ac:dyDescent="0.3">
      <c r="A1035" s="124"/>
      <c r="B1035" s="124"/>
      <c r="C1035" s="124"/>
      <c r="D1035" s="124"/>
      <c r="E1035" s="124"/>
      <c r="F1035" s="124"/>
      <c r="G1035" s="124"/>
      <c r="H1035" s="613"/>
      <c r="I1035" s="143"/>
      <c r="J1035" s="124"/>
      <c r="K1035" s="124"/>
      <c r="L1035" s="124"/>
      <c r="M1035" s="640"/>
      <c r="N1035" s="124"/>
      <c r="O1035" s="124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/>
      <c r="AD1035" s="124"/>
      <c r="AE1035" s="124"/>
      <c r="AF1035" s="124"/>
      <c r="AG1035" s="124"/>
      <c r="AH1035" s="124"/>
      <c r="AI1035" s="124"/>
      <c r="AJ1035" s="124"/>
      <c r="AK1035" s="124"/>
    </row>
    <row r="1036" spans="1:37" x14ac:dyDescent="0.3">
      <c r="A1036" s="124"/>
      <c r="B1036" s="124"/>
      <c r="C1036" s="124"/>
      <c r="D1036" s="124"/>
      <c r="E1036" s="124"/>
      <c r="F1036" s="124"/>
      <c r="G1036" s="124"/>
      <c r="H1036" s="613"/>
      <c r="I1036" s="143"/>
      <c r="J1036" s="124"/>
      <c r="K1036" s="124"/>
      <c r="L1036" s="124"/>
      <c r="M1036" s="640"/>
      <c r="N1036" s="124"/>
      <c r="O1036" s="124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  <c r="AE1036" s="124"/>
      <c r="AF1036" s="124"/>
      <c r="AG1036" s="124"/>
      <c r="AH1036" s="124"/>
      <c r="AI1036" s="124"/>
      <c r="AJ1036" s="124"/>
      <c r="AK1036" s="124"/>
    </row>
    <row r="1037" spans="1:37" x14ac:dyDescent="0.3">
      <c r="A1037" s="124"/>
      <c r="B1037" s="124"/>
      <c r="C1037" s="124"/>
      <c r="D1037" s="124"/>
      <c r="E1037" s="124"/>
      <c r="F1037" s="124"/>
      <c r="G1037" s="124"/>
      <c r="H1037" s="613"/>
      <c r="I1037" s="143"/>
      <c r="J1037" s="124"/>
      <c r="K1037" s="124"/>
      <c r="L1037" s="124"/>
      <c r="M1037" s="640"/>
      <c r="N1037" s="124"/>
      <c r="O1037" s="124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24"/>
      <c r="AC1037" s="124"/>
      <c r="AD1037" s="124"/>
      <c r="AE1037" s="124"/>
      <c r="AF1037" s="124"/>
      <c r="AG1037" s="124"/>
      <c r="AH1037" s="124"/>
      <c r="AI1037" s="124"/>
      <c r="AJ1037" s="124"/>
      <c r="AK1037" s="124"/>
    </row>
    <row r="1038" spans="1:37" x14ac:dyDescent="0.3">
      <c r="A1038" s="124"/>
      <c r="B1038" s="124"/>
      <c r="C1038" s="124"/>
      <c r="D1038" s="124"/>
      <c r="E1038" s="124"/>
      <c r="F1038" s="124"/>
      <c r="G1038" s="124"/>
      <c r="H1038" s="613"/>
      <c r="I1038" s="143"/>
      <c r="J1038" s="124"/>
      <c r="K1038" s="124"/>
      <c r="L1038" s="124"/>
      <c r="M1038" s="640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  <c r="AK1038" s="124"/>
    </row>
    <row r="1039" spans="1:37" x14ac:dyDescent="0.3">
      <c r="A1039" s="124"/>
      <c r="B1039" s="124"/>
      <c r="C1039" s="124"/>
      <c r="D1039" s="124"/>
      <c r="E1039" s="124"/>
      <c r="F1039" s="124"/>
      <c r="G1039" s="124"/>
      <c r="H1039" s="613"/>
      <c r="I1039" s="143"/>
      <c r="J1039" s="124"/>
      <c r="K1039" s="124"/>
      <c r="L1039" s="124"/>
      <c r="M1039" s="640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  <c r="AE1039" s="124"/>
      <c r="AF1039" s="124"/>
      <c r="AG1039" s="124"/>
      <c r="AH1039" s="124"/>
      <c r="AI1039" s="124"/>
      <c r="AJ1039" s="124"/>
      <c r="AK1039" s="124"/>
    </row>
    <row r="1040" spans="1:37" x14ac:dyDescent="0.3">
      <c r="A1040" s="124"/>
      <c r="B1040" s="124"/>
      <c r="C1040" s="124"/>
      <c r="D1040" s="124"/>
      <c r="E1040" s="124"/>
      <c r="F1040" s="124"/>
      <c r="G1040" s="124"/>
      <c r="H1040" s="613"/>
      <c r="I1040" s="143"/>
      <c r="J1040" s="124"/>
      <c r="K1040" s="124"/>
      <c r="L1040" s="124"/>
      <c r="M1040" s="640"/>
      <c r="N1040" s="124"/>
      <c r="O1040" s="124"/>
      <c r="P1040" s="124"/>
      <c r="Q1040" s="124"/>
      <c r="R1040" s="124"/>
      <c r="S1040" s="124"/>
      <c r="T1040" s="124"/>
      <c r="U1040" s="124"/>
      <c r="V1040" s="124"/>
      <c r="W1040" s="124"/>
      <c r="X1040" s="124"/>
      <c r="Y1040" s="124"/>
      <c r="Z1040" s="124"/>
      <c r="AA1040" s="124"/>
      <c r="AB1040" s="124"/>
      <c r="AC1040" s="124"/>
      <c r="AD1040" s="124"/>
      <c r="AE1040" s="124"/>
      <c r="AF1040" s="124"/>
      <c r="AG1040" s="124"/>
      <c r="AH1040" s="124"/>
      <c r="AI1040" s="124"/>
      <c r="AJ1040" s="124"/>
      <c r="AK1040" s="124"/>
    </row>
    <row r="1041" spans="1:37" x14ac:dyDescent="0.3">
      <c r="A1041" s="124"/>
      <c r="B1041" s="124"/>
      <c r="C1041" s="124"/>
      <c r="D1041" s="124"/>
      <c r="E1041" s="124"/>
      <c r="F1041" s="124"/>
      <c r="G1041" s="124"/>
      <c r="H1041" s="613"/>
      <c r="I1041" s="143"/>
      <c r="J1041" s="124"/>
      <c r="K1041" s="124"/>
      <c r="L1041" s="124"/>
      <c r="M1041" s="640"/>
      <c r="N1041" s="124"/>
      <c r="O1041" s="124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  <c r="AI1041" s="124"/>
      <c r="AJ1041" s="124"/>
      <c r="AK1041" s="124"/>
    </row>
    <row r="1042" spans="1:37" x14ac:dyDescent="0.3">
      <c r="A1042" s="124"/>
      <c r="B1042" s="124"/>
      <c r="C1042" s="124"/>
      <c r="D1042" s="124"/>
      <c r="E1042" s="124"/>
      <c r="F1042" s="124"/>
      <c r="G1042" s="124"/>
      <c r="H1042" s="613"/>
      <c r="I1042" s="143"/>
      <c r="J1042" s="124"/>
      <c r="K1042" s="124"/>
      <c r="L1042" s="124"/>
      <c r="M1042" s="640"/>
      <c r="N1042" s="124"/>
      <c r="O1042" s="124"/>
      <c r="P1042" s="124"/>
      <c r="Q1042" s="124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24"/>
      <c r="AC1042" s="124"/>
      <c r="AD1042" s="124"/>
      <c r="AE1042" s="124"/>
      <c r="AF1042" s="124"/>
      <c r="AG1042" s="124"/>
      <c r="AH1042" s="124"/>
      <c r="AI1042" s="124"/>
      <c r="AJ1042" s="124"/>
      <c r="AK1042" s="124"/>
    </row>
    <row r="1043" spans="1:37" x14ac:dyDescent="0.3">
      <c r="A1043" s="124"/>
      <c r="B1043" s="124"/>
      <c r="C1043" s="124"/>
      <c r="D1043" s="124"/>
      <c r="E1043" s="124"/>
      <c r="F1043" s="124"/>
      <c r="G1043" s="124"/>
      <c r="H1043" s="613"/>
      <c r="I1043" s="143"/>
      <c r="J1043" s="124"/>
      <c r="K1043" s="124"/>
      <c r="L1043" s="124"/>
      <c r="M1043" s="640"/>
      <c r="N1043" s="124"/>
      <c r="O1043" s="124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/>
      <c r="AH1043" s="124"/>
      <c r="AI1043" s="124"/>
      <c r="AJ1043" s="124"/>
      <c r="AK1043" s="124"/>
    </row>
    <row r="1044" spans="1:37" x14ac:dyDescent="0.3">
      <c r="A1044" s="124"/>
      <c r="B1044" s="124"/>
      <c r="C1044" s="124"/>
      <c r="D1044" s="124"/>
      <c r="E1044" s="124"/>
      <c r="F1044" s="124"/>
      <c r="G1044" s="124"/>
      <c r="H1044" s="613"/>
      <c r="I1044" s="143"/>
      <c r="J1044" s="124"/>
      <c r="K1044" s="124"/>
      <c r="L1044" s="124"/>
      <c r="M1044" s="640"/>
      <c r="N1044" s="124"/>
      <c r="O1044" s="124"/>
      <c r="P1044" s="124"/>
      <c r="Q1044" s="124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24"/>
      <c r="AC1044" s="124"/>
      <c r="AD1044" s="124"/>
      <c r="AE1044" s="124"/>
      <c r="AF1044" s="124"/>
      <c r="AG1044" s="124"/>
      <c r="AH1044" s="124"/>
      <c r="AI1044" s="124"/>
      <c r="AJ1044" s="124"/>
      <c r="AK1044" s="124"/>
    </row>
    <row r="1045" spans="1:37" x14ac:dyDescent="0.3">
      <c r="A1045" s="124"/>
      <c r="B1045" s="124"/>
      <c r="C1045" s="124"/>
      <c r="D1045" s="124"/>
      <c r="E1045" s="124"/>
      <c r="F1045" s="124"/>
      <c r="G1045" s="124"/>
      <c r="H1045" s="613"/>
      <c r="I1045" s="143"/>
      <c r="J1045" s="124"/>
      <c r="K1045" s="124"/>
      <c r="L1045" s="124"/>
      <c r="M1045" s="640"/>
      <c r="N1045" s="124"/>
      <c r="O1045" s="124"/>
      <c r="P1045" s="124"/>
      <c r="Q1045" s="124"/>
      <c r="R1045" s="124"/>
      <c r="S1045" s="124"/>
      <c r="T1045" s="124"/>
      <c r="U1045" s="124"/>
      <c r="V1045" s="124"/>
      <c r="W1045" s="124"/>
      <c r="X1045" s="124"/>
      <c r="Y1045" s="124"/>
      <c r="Z1045" s="124"/>
      <c r="AA1045" s="124"/>
      <c r="AB1045" s="124"/>
      <c r="AC1045" s="124"/>
      <c r="AD1045" s="124"/>
      <c r="AE1045" s="124"/>
      <c r="AF1045" s="124"/>
      <c r="AG1045" s="124"/>
      <c r="AH1045" s="124"/>
      <c r="AI1045" s="124"/>
      <c r="AJ1045" s="124"/>
      <c r="AK1045" s="124"/>
    </row>
    <row r="1046" spans="1:37" x14ac:dyDescent="0.3">
      <c r="A1046" s="124"/>
      <c r="B1046" s="124"/>
      <c r="C1046" s="124"/>
      <c r="D1046" s="124"/>
      <c r="E1046" s="124"/>
      <c r="F1046" s="124"/>
      <c r="G1046" s="124"/>
      <c r="H1046" s="613"/>
      <c r="I1046" s="143"/>
      <c r="J1046" s="124"/>
      <c r="K1046" s="124"/>
      <c r="L1046" s="124"/>
      <c r="M1046" s="640"/>
      <c r="N1046" s="124"/>
      <c r="O1046" s="124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4"/>
      <c r="AK1046" s="124"/>
    </row>
    <row r="1047" spans="1:37" x14ac:dyDescent="0.3">
      <c r="A1047" s="124"/>
      <c r="B1047" s="124"/>
      <c r="C1047" s="124"/>
      <c r="D1047" s="124"/>
      <c r="E1047" s="124"/>
      <c r="F1047" s="124"/>
      <c r="G1047" s="124"/>
      <c r="H1047" s="613"/>
      <c r="I1047" s="143"/>
      <c r="J1047" s="124"/>
      <c r="K1047" s="124"/>
      <c r="L1047" s="124"/>
      <c r="M1047" s="640"/>
      <c r="N1047" s="124"/>
      <c r="O1047" s="124"/>
      <c r="P1047" s="124"/>
      <c r="Q1047" s="124"/>
      <c r="R1047" s="124"/>
      <c r="S1047" s="124"/>
      <c r="T1047" s="124"/>
      <c r="U1047" s="124"/>
      <c r="V1047" s="124"/>
      <c r="W1047" s="124"/>
      <c r="X1047" s="124"/>
      <c r="Y1047" s="124"/>
      <c r="Z1047" s="124"/>
      <c r="AA1047" s="124"/>
      <c r="AB1047" s="124"/>
      <c r="AC1047" s="124"/>
      <c r="AD1047" s="124"/>
      <c r="AE1047" s="124"/>
      <c r="AF1047" s="124"/>
      <c r="AG1047" s="124"/>
      <c r="AH1047" s="124"/>
      <c r="AI1047" s="124"/>
      <c r="AJ1047" s="124"/>
      <c r="AK1047" s="124"/>
    </row>
    <row r="1048" spans="1:37" x14ac:dyDescent="0.3">
      <c r="A1048" s="124"/>
      <c r="B1048" s="124"/>
      <c r="C1048" s="124"/>
      <c r="D1048" s="124"/>
      <c r="E1048" s="124"/>
      <c r="F1048" s="124"/>
      <c r="G1048" s="124"/>
      <c r="H1048" s="613"/>
      <c r="I1048" s="143"/>
      <c r="J1048" s="124"/>
      <c r="K1048" s="124"/>
      <c r="L1048" s="124"/>
      <c r="M1048" s="640"/>
      <c r="N1048" s="124"/>
      <c r="O1048" s="124"/>
      <c r="P1048" s="124"/>
      <c r="Q1048" s="124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124"/>
      <c r="AD1048" s="124"/>
      <c r="AE1048" s="124"/>
      <c r="AF1048" s="124"/>
      <c r="AG1048" s="124"/>
      <c r="AH1048" s="124"/>
      <c r="AI1048" s="124"/>
      <c r="AJ1048" s="124"/>
      <c r="AK1048" s="124"/>
    </row>
    <row r="1049" spans="1:37" x14ac:dyDescent="0.3">
      <c r="A1049" s="124"/>
      <c r="B1049" s="124"/>
      <c r="C1049" s="124"/>
      <c r="D1049" s="124"/>
      <c r="E1049" s="124"/>
      <c r="F1049" s="124"/>
      <c r="G1049" s="124"/>
      <c r="H1049" s="613"/>
      <c r="I1049" s="143"/>
      <c r="J1049" s="124"/>
      <c r="K1049" s="124"/>
      <c r="L1049" s="124"/>
      <c r="M1049" s="640"/>
      <c r="N1049" s="124"/>
      <c r="O1049" s="124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/>
      <c r="AE1049" s="124"/>
      <c r="AF1049" s="124"/>
      <c r="AG1049" s="124"/>
      <c r="AH1049" s="124"/>
      <c r="AI1049" s="124"/>
      <c r="AJ1049" s="124"/>
      <c r="AK1049" s="124"/>
    </row>
    <row r="1050" spans="1:37" x14ac:dyDescent="0.3">
      <c r="A1050" s="124"/>
      <c r="B1050" s="124"/>
      <c r="C1050" s="124"/>
      <c r="D1050" s="124"/>
      <c r="E1050" s="124"/>
      <c r="F1050" s="124"/>
      <c r="G1050" s="124"/>
      <c r="H1050" s="613"/>
      <c r="I1050" s="143"/>
      <c r="J1050" s="124"/>
      <c r="K1050" s="124"/>
      <c r="L1050" s="124"/>
      <c r="M1050" s="640"/>
      <c r="N1050" s="124"/>
      <c r="O1050" s="124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4"/>
      <c r="AK1050" s="124"/>
    </row>
    <row r="1051" spans="1:37" x14ac:dyDescent="0.3">
      <c r="A1051" s="124"/>
      <c r="B1051" s="124"/>
      <c r="C1051" s="124"/>
      <c r="D1051" s="124"/>
      <c r="E1051" s="124"/>
      <c r="F1051" s="124"/>
      <c r="G1051" s="124"/>
      <c r="H1051" s="613"/>
      <c r="I1051" s="143"/>
      <c r="J1051" s="124"/>
      <c r="K1051" s="124"/>
      <c r="L1051" s="124"/>
      <c r="M1051" s="640"/>
      <c r="N1051" s="124"/>
      <c r="O1051" s="124"/>
      <c r="P1051" s="124"/>
      <c r="Q1051" s="124"/>
      <c r="R1051" s="124"/>
      <c r="S1051" s="124"/>
      <c r="T1051" s="124"/>
      <c r="U1051" s="124"/>
      <c r="V1051" s="124"/>
      <c r="W1051" s="124"/>
      <c r="X1051" s="124"/>
      <c r="Y1051" s="124"/>
      <c r="Z1051" s="124"/>
      <c r="AA1051" s="124"/>
      <c r="AB1051" s="124"/>
      <c r="AC1051" s="124"/>
      <c r="AD1051" s="124"/>
      <c r="AE1051" s="124"/>
      <c r="AF1051" s="124"/>
      <c r="AG1051" s="124"/>
      <c r="AH1051" s="124"/>
      <c r="AI1051" s="124"/>
      <c r="AJ1051" s="124"/>
      <c r="AK1051" s="124"/>
    </row>
    <row r="1052" spans="1:37" x14ac:dyDescent="0.3">
      <c r="A1052" s="124"/>
      <c r="B1052" s="124"/>
      <c r="C1052" s="124"/>
      <c r="D1052" s="124"/>
      <c r="E1052" s="124"/>
      <c r="F1052" s="124"/>
      <c r="G1052" s="124"/>
      <c r="H1052" s="613"/>
      <c r="I1052" s="143"/>
      <c r="J1052" s="124"/>
      <c r="K1052" s="124"/>
      <c r="L1052" s="124"/>
      <c r="M1052" s="640"/>
      <c r="N1052" s="124"/>
      <c r="O1052" s="124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  <c r="AI1052" s="124"/>
      <c r="AJ1052" s="124"/>
      <c r="AK1052" s="124"/>
    </row>
    <row r="1053" spans="1:37" x14ac:dyDescent="0.3">
      <c r="A1053" s="124"/>
      <c r="B1053" s="124"/>
      <c r="C1053" s="124"/>
      <c r="D1053" s="124"/>
      <c r="E1053" s="124"/>
      <c r="F1053" s="124"/>
      <c r="G1053" s="124"/>
      <c r="H1053" s="613"/>
      <c r="I1053" s="143"/>
      <c r="J1053" s="124"/>
      <c r="K1053" s="124"/>
      <c r="L1053" s="124"/>
      <c r="M1053" s="640"/>
      <c r="N1053" s="124"/>
      <c r="O1053" s="124"/>
      <c r="P1053" s="124"/>
      <c r="Q1053" s="124"/>
      <c r="R1053" s="124"/>
      <c r="S1053" s="124"/>
      <c r="T1053" s="124"/>
      <c r="U1053" s="124"/>
      <c r="V1053" s="124"/>
      <c r="W1053" s="124"/>
      <c r="X1053" s="124"/>
      <c r="Y1053" s="124"/>
      <c r="Z1053" s="124"/>
      <c r="AA1053" s="124"/>
      <c r="AB1053" s="124"/>
      <c r="AC1053" s="124"/>
      <c r="AD1053" s="124"/>
      <c r="AE1053" s="124"/>
      <c r="AF1053" s="124"/>
      <c r="AG1053" s="124"/>
      <c r="AH1053" s="124"/>
      <c r="AI1053" s="124"/>
      <c r="AJ1053" s="124"/>
      <c r="AK1053" s="124"/>
    </row>
    <row r="1054" spans="1:37" x14ac:dyDescent="0.3">
      <c r="A1054" s="124"/>
      <c r="B1054" s="124"/>
      <c r="C1054" s="124"/>
      <c r="D1054" s="124"/>
      <c r="E1054" s="124"/>
      <c r="F1054" s="124"/>
      <c r="G1054" s="124"/>
      <c r="H1054" s="613"/>
      <c r="I1054" s="143"/>
      <c r="J1054" s="124"/>
      <c r="K1054" s="124"/>
      <c r="L1054" s="124"/>
      <c r="M1054" s="640"/>
      <c r="N1054" s="124"/>
      <c r="O1054" s="124"/>
      <c r="P1054" s="124"/>
      <c r="Q1054" s="124"/>
      <c r="R1054" s="124"/>
      <c r="S1054" s="124"/>
      <c r="T1054" s="124"/>
      <c r="U1054" s="124"/>
      <c r="V1054" s="124"/>
      <c r="W1054" s="124"/>
      <c r="X1054" s="124"/>
      <c r="Y1054" s="124"/>
      <c r="Z1054" s="124"/>
      <c r="AA1054" s="124"/>
      <c r="AB1054" s="124"/>
      <c r="AC1054" s="124"/>
      <c r="AD1054" s="124"/>
      <c r="AE1054" s="124"/>
      <c r="AF1054" s="124"/>
      <c r="AG1054" s="124"/>
      <c r="AH1054" s="124"/>
      <c r="AI1054" s="124"/>
      <c r="AJ1054" s="124"/>
      <c r="AK1054" s="124"/>
    </row>
    <row r="1055" spans="1:37" x14ac:dyDescent="0.3">
      <c r="A1055" s="124"/>
      <c r="B1055" s="124"/>
      <c r="C1055" s="124"/>
      <c r="D1055" s="124"/>
      <c r="E1055" s="124"/>
      <c r="F1055" s="124"/>
      <c r="G1055" s="124"/>
      <c r="H1055" s="613"/>
      <c r="I1055" s="143"/>
      <c r="J1055" s="124"/>
      <c r="K1055" s="124"/>
      <c r="L1055" s="124"/>
      <c r="M1055" s="640"/>
      <c r="N1055" s="124"/>
      <c r="O1055" s="124"/>
      <c r="P1055" s="124"/>
      <c r="Q1055" s="124"/>
      <c r="R1055" s="124"/>
      <c r="S1055" s="124"/>
      <c r="T1055" s="124"/>
      <c r="U1055" s="124"/>
      <c r="V1055" s="124"/>
      <c r="W1055" s="124"/>
      <c r="X1055" s="124"/>
      <c r="Y1055" s="124"/>
      <c r="Z1055" s="124"/>
      <c r="AA1055" s="124"/>
      <c r="AB1055" s="124"/>
      <c r="AC1055" s="124"/>
      <c r="AD1055" s="124"/>
      <c r="AE1055" s="124"/>
      <c r="AF1055" s="124"/>
      <c r="AG1055" s="124"/>
      <c r="AH1055" s="124"/>
      <c r="AI1055" s="124"/>
      <c r="AJ1055" s="124"/>
      <c r="AK1055" s="124"/>
    </row>
    <row r="1056" spans="1:37" x14ac:dyDescent="0.3">
      <c r="A1056" s="124"/>
      <c r="B1056" s="124"/>
      <c r="C1056" s="124"/>
      <c r="D1056" s="124"/>
      <c r="E1056" s="124"/>
      <c r="F1056" s="124"/>
      <c r="G1056" s="124"/>
      <c r="H1056" s="613"/>
      <c r="I1056" s="143"/>
      <c r="J1056" s="124"/>
      <c r="K1056" s="124"/>
      <c r="L1056" s="124"/>
      <c r="M1056" s="640"/>
      <c r="N1056" s="124"/>
      <c r="O1056" s="124"/>
      <c r="P1056" s="124"/>
      <c r="Q1056" s="124"/>
      <c r="R1056" s="124"/>
      <c r="S1056" s="124"/>
      <c r="T1056" s="124"/>
      <c r="U1056" s="124"/>
      <c r="V1056" s="124"/>
      <c r="W1056" s="124"/>
      <c r="X1056" s="124"/>
      <c r="Y1056" s="124"/>
      <c r="Z1056" s="124"/>
      <c r="AA1056" s="124"/>
      <c r="AB1056" s="124"/>
      <c r="AC1056" s="124"/>
      <c r="AD1056" s="124"/>
      <c r="AE1056" s="124"/>
      <c r="AF1056" s="124"/>
      <c r="AG1056" s="124"/>
      <c r="AH1056" s="124"/>
      <c r="AI1056" s="124"/>
      <c r="AJ1056" s="124"/>
      <c r="AK1056" s="124"/>
    </row>
    <row r="1057" spans="1:37" x14ac:dyDescent="0.3">
      <c r="A1057" s="124"/>
      <c r="B1057" s="124"/>
      <c r="C1057" s="124"/>
      <c r="D1057" s="124"/>
      <c r="E1057" s="124"/>
      <c r="F1057" s="124"/>
      <c r="G1057" s="124"/>
      <c r="H1057" s="613"/>
      <c r="I1057" s="143"/>
      <c r="J1057" s="124"/>
      <c r="K1057" s="124"/>
      <c r="L1057" s="124"/>
      <c r="M1057" s="640"/>
      <c r="N1057" s="124"/>
      <c r="O1057" s="124"/>
      <c r="P1057" s="124"/>
      <c r="Q1057" s="124"/>
      <c r="R1057" s="124"/>
      <c r="S1057" s="124"/>
      <c r="T1057" s="124"/>
      <c r="U1057" s="124"/>
      <c r="V1057" s="124"/>
      <c r="W1057" s="124"/>
      <c r="X1057" s="124"/>
      <c r="Y1057" s="124"/>
      <c r="Z1057" s="124"/>
      <c r="AA1057" s="124"/>
      <c r="AB1057" s="124"/>
      <c r="AC1057" s="124"/>
      <c r="AD1057" s="124"/>
      <c r="AE1057" s="124"/>
      <c r="AF1057" s="124"/>
      <c r="AG1057" s="124"/>
      <c r="AH1057" s="124"/>
      <c r="AI1057" s="124"/>
      <c r="AJ1057" s="124"/>
      <c r="AK1057" s="124"/>
    </row>
    <row r="1058" spans="1:37" x14ac:dyDescent="0.3">
      <c r="A1058" s="124"/>
      <c r="B1058" s="124"/>
      <c r="C1058" s="124"/>
      <c r="D1058" s="124"/>
      <c r="E1058" s="124"/>
      <c r="F1058" s="124"/>
      <c r="G1058" s="124"/>
      <c r="H1058" s="613"/>
      <c r="I1058" s="143"/>
      <c r="J1058" s="124"/>
      <c r="K1058" s="124"/>
      <c r="L1058" s="124"/>
      <c r="M1058" s="640"/>
      <c r="N1058" s="124"/>
      <c r="O1058" s="124"/>
      <c r="P1058" s="124"/>
      <c r="Q1058" s="124"/>
      <c r="R1058" s="124"/>
      <c r="S1058" s="124"/>
      <c r="T1058" s="124"/>
      <c r="U1058" s="124"/>
      <c r="V1058" s="124"/>
      <c r="W1058" s="124"/>
      <c r="X1058" s="124"/>
      <c r="Y1058" s="124"/>
      <c r="Z1058" s="124"/>
      <c r="AA1058" s="124"/>
      <c r="AB1058" s="124"/>
      <c r="AC1058" s="124"/>
      <c r="AD1058" s="124"/>
      <c r="AE1058" s="124"/>
      <c r="AF1058" s="124"/>
      <c r="AG1058" s="124"/>
      <c r="AH1058" s="124"/>
      <c r="AI1058" s="124"/>
      <c r="AJ1058" s="124"/>
      <c r="AK1058" s="124"/>
    </row>
    <row r="1059" spans="1:37" x14ac:dyDescent="0.3">
      <c r="A1059" s="124"/>
      <c r="B1059" s="124"/>
      <c r="C1059" s="124"/>
      <c r="D1059" s="124"/>
      <c r="E1059" s="124"/>
      <c r="F1059" s="124"/>
      <c r="G1059" s="124"/>
      <c r="H1059" s="613"/>
      <c r="I1059" s="143"/>
      <c r="J1059" s="124"/>
      <c r="K1059" s="124"/>
      <c r="L1059" s="124"/>
      <c r="M1059" s="640"/>
      <c r="N1059" s="124"/>
      <c r="O1059" s="124"/>
      <c r="P1059" s="124"/>
      <c r="Q1059" s="124"/>
      <c r="R1059" s="124"/>
      <c r="S1059" s="124"/>
      <c r="T1059" s="124"/>
      <c r="U1059" s="124"/>
      <c r="V1059" s="124"/>
      <c r="W1059" s="124"/>
      <c r="X1059" s="124"/>
      <c r="Y1059" s="124"/>
      <c r="Z1059" s="124"/>
      <c r="AA1059" s="124"/>
      <c r="AB1059" s="124"/>
      <c r="AC1059" s="124"/>
      <c r="AD1059" s="124"/>
      <c r="AE1059" s="124"/>
      <c r="AF1059" s="124"/>
      <c r="AG1059" s="124"/>
      <c r="AH1059" s="124"/>
      <c r="AI1059" s="124"/>
      <c r="AJ1059" s="124"/>
      <c r="AK1059" s="124"/>
    </row>
    <row r="1060" spans="1:37" x14ac:dyDescent="0.3">
      <c r="A1060" s="124"/>
      <c r="B1060" s="124"/>
      <c r="C1060" s="124"/>
      <c r="D1060" s="124"/>
      <c r="E1060" s="124"/>
      <c r="F1060" s="124"/>
      <c r="G1060" s="124"/>
      <c r="H1060" s="613"/>
      <c r="I1060" s="143"/>
      <c r="J1060" s="124"/>
      <c r="K1060" s="124"/>
      <c r="L1060" s="124"/>
      <c r="M1060" s="640"/>
      <c r="N1060" s="124"/>
      <c r="O1060" s="124"/>
      <c r="P1060" s="124"/>
      <c r="Q1060" s="124"/>
      <c r="R1060" s="124"/>
      <c r="S1060" s="124"/>
      <c r="T1060" s="124"/>
      <c r="U1060" s="124"/>
      <c r="V1060" s="124"/>
      <c r="W1060" s="124"/>
      <c r="X1060" s="124"/>
      <c r="Y1060" s="124"/>
      <c r="Z1060" s="124"/>
      <c r="AA1060" s="124"/>
      <c r="AB1060" s="124"/>
      <c r="AC1060" s="124"/>
      <c r="AD1060" s="124"/>
      <c r="AE1060" s="124"/>
      <c r="AF1060" s="124"/>
      <c r="AG1060" s="124"/>
      <c r="AH1060" s="124"/>
      <c r="AI1060" s="124"/>
      <c r="AJ1060" s="124"/>
      <c r="AK1060" s="124"/>
    </row>
    <row r="1061" spans="1:37" x14ac:dyDescent="0.3">
      <c r="A1061" s="124"/>
      <c r="B1061" s="124"/>
      <c r="C1061" s="124"/>
      <c r="D1061" s="124"/>
      <c r="E1061" s="124"/>
      <c r="F1061" s="124"/>
      <c r="G1061" s="124"/>
      <c r="H1061" s="613"/>
      <c r="I1061" s="143"/>
      <c r="J1061" s="124"/>
      <c r="K1061" s="124"/>
      <c r="L1061" s="124"/>
      <c r="M1061" s="640"/>
      <c r="N1061" s="124"/>
      <c r="O1061" s="124"/>
      <c r="P1061" s="124"/>
      <c r="Q1061" s="124"/>
      <c r="R1061" s="124"/>
      <c r="S1061" s="124"/>
      <c r="T1061" s="124"/>
      <c r="U1061" s="124"/>
      <c r="V1061" s="124"/>
      <c r="W1061" s="124"/>
      <c r="X1061" s="124"/>
      <c r="Y1061" s="124"/>
      <c r="Z1061" s="124"/>
      <c r="AA1061" s="124"/>
      <c r="AB1061" s="124"/>
      <c r="AC1061" s="124"/>
      <c r="AD1061" s="124"/>
      <c r="AE1061" s="124"/>
      <c r="AF1061" s="124"/>
      <c r="AG1061" s="124"/>
      <c r="AH1061" s="124"/>
      <c r="AI1061" s="124"/>
      <c r="AJ1061" s="124"/>
      <c r="AK1061" s="124"/>
    </row>
    <row r="1062" spans="1:37" x14ac:dyDescent="0.3">
      <c r="A1062" s="124"/>
      <c r="B1062" s="124"/>
      <c r="C1062" s="124"/>
      <c r="D1062" s="124"/>
      <c r="E1062" s="124"/>
      <c r="F1062" s="124"/>
      <c r="G1062" s="124"/>
      <c r="H1062" s="613"/>
      <c r="I1062" s="143"/>
      <c r="J1062" s="124"/>
      <c r="K1062" s="124"/>
      <c r="L1062" s="124"/>
      <c r="M1062" s="640"/>
      <c r="N1062" s="124"/>
      <c r="O1062" s="124"/>
      <c r="P1062" s="124"/>
      <c r="Q1062" s="124"/>
      <c r="R1062" s="124"/>
      <c r="S1062" s="124"/>
      <c r="T1062" s="124"/>
      <c r="U1062" s="124"/>
      <c r="V1062" s="124"/>
      <c r="W1062" s="124"/>
      <c r="X1062" s="124"/>
      <c r="Y1062" s="124"/>
      <c r="Z1062" s="124"/>
      <c r="AA1062" s="124"/>
      <c r="AB1062" s="124"/>
      <c r="AC1062" s="124"/>
      <c r="AD1062" s="124"/>
      <c r="AE1062" s="124"/>
      <c r="AF1062" s="124"/>
      <c r="AG1062" s="124"/>
      <c r="AH1062" s="124"/>
      <c r="AI1062" s="124"/>
      <c r="AJ1062" s="124"/>
      <c r="AK1062" s="124"/>
    </row>
    <row r="1063" spans="1:37" x14ac:dyDescent="0.3">
      <c r="A1063" s="124"/>
      <c r="B1063" s="124"/>
      <c r="C1063" s="124"/>
      <c r="D1063" s="124"/>
      <c r="E1063" s="124"/>
      <c r="F1063" s="124"/>
      <c r="G1063" s="124"/>
      <c r="H1063" s="613"/>
      <c r="I1063" s="143"/>
      <c r="J1063" s="124"/>
      <c r="K1063" s="124"/>
      <c r="L1063" s="124"/>
      <c r="M1063" s="640"/>
      <c r="N1063" s="124"/>
      <c r="O1063" s="124"/>
      <c r="P1063" s="124"/>
      <c r="Q1063" s="124"/>
      <c r="R1063" s="124"/>
      <c r="S1063" s="124"/>
      <c r="T1063" s="124"/>
      <c r="U1063" s="124"/>
      <c r="V1063" s="124"/>
      <c r="W1063" s="124"/>
      <c r="X1063" s="124"/>
      <c r="Y1063" s="124"/>
      <c r="Z1063" s="124"/>
      <c r="AA1063" s="124"/>
      <c r="AB1063" s="124"/>
      <c r="AC1063" s="124"/>
      <c r="AD1063" s="124"/>
      <c r="AE1063" s="124"/>
      <c r="AF1063" s="124"/>
      <c r="AG1063" s="124"/>
      <c r="AH1063" s="124"/>
      <c r="AI1063" s="124"/>
      <c r="AJ1063" s="124"/>
      <c r="AK1063" s="124"/>
    </row>
    <row r="1064" spans="1:37" x14ac:dyDescent="0.3">
      <c r="A1064" s="124"/>
      <c r="B1064" s="124"/>
      <c r="C1064" s="124"/>
      <c r="D1064" s="124"/>
      <c r="E1064" s="124"/>
      <c r="F1064" s="124"/>
      <c r="G1064" s="124"/>
      <c r="H1064" s="613"/>
      <c r="I1064" s="143"/>
      <c r="J1064" s="124"/>
      <c r="K1064" s="124"/>
      <c r="L1064" s="124"/>
      <c r="M1064" s="640"/>
      <c r="N1064" s="124"/>
      <c r="O1064" s="124"/>
      <c r="P1064" s="124"/>
      <c r="Q1064" s="124"/>
      <c r="R1064" s="124"/>
      <c r="S1064" s="124"/>
      <c r="T1064" s="124"/>
      <c r="U1064" s="124"/>
      <c r="V1064" s="124"/>
      <c r="W1064" s="124"/>
      <c r="X1064" s="124"/>
      <c r="Y1064" s="124"/>
      <c r="Z1064" s="124"/>
      <c r="AA1064" s="124"/>
      <c r="AB1064" s="124"/>
      <c r="AC1064" s="124"/>
      <c r="AD1064" s="124"/>
      <c r="AE1064" s="124"/>
      <c r="AF1064" s="124"/>
      <c r="AG1064" s="124"/>
      <c r="AH1064" s="124"/>
      <c r="AI1064" s="124"/>
      <c r="AJ1064" s="124"/>
      <c r="AK1064" s="124"/>
    </row>
    <row r="1065" spans="1:37" x14ac:dyDescent="0.3">
      <c r="A1065" s="124"/>
      <c r="B1065" s="124"/>
      <c r="C1065" s="124"/>
      <c r="D1065" s="124"/>
      <c r="E1065" s="124"/>
      <c r="F1065" s="124"/>
      <c r="G1065" s="124"/>
      <c r="H1065" s="613"/>
      <c r="I1065" s="143"/>
      <c r="J1065" s="124"/>
      <c r="K1065" s="124"/>
      <c r="L1065" s="124"/>
      <c r="M1065" s="640"/>
      <c r="N1065" s="124"/>
      <c r="O1065" s="124"/>
      <c r="P1065" s="124"/>
      <c r="Q1065" s="124"/>
      <c r="R1065" s="124"/>
      <c r="S1065" s="124"/>
      <c r="T1065" s="124"/>
      <c r="U1065" s="124"/>
      <c r="V1065" s="124"/>
      <c r="W1065" s="124"/>
      <c r="X1065" s="124"/>
      <c r="Y1065" s="124"/>
      <c r="Z1065" s="124"/>
      <c r="AA1065" s="124"/>
      <c r="AB1065" s="124"/>
      <c r="AC1065" s="124"/>
      <c r="AD1065" s="124"/>
      <c r="AE1065" s="124"/>
      <c r="AF1065" s="124"/>
      <c r="AG1065" s="124"/>
      <c r="AH1065" s="124"/>
      <c r="AI1065" s="124"/>
      <c r="AJ1065" s="124"/>
      <c r="AK1065" s="124"/>
    </row>
    <row r="1066" spans="1:37" x14ac:dyDescent="0.3">
      <c r="A1066" s="124"/>
      <c r="B1066" s="124"/>
      <c r="C1066" s="124"/>
      <c r="D1066" s="124"/>
      <c r="E1066" s="124"/>
      <c r="F1066" s="124"/>
      <c r="G1066" s="124"/>
      <c r="H1066" s="613"/>
      <c r="I1066" s="143"/>
      <c r="J1066" s="124"/>
      <c r="K1066" s="124"/>
      <c r="L1066" s="124"/>
      <c r="M1066" s="640"/>
      <c r="N1066" s="124"/>
      <c r="O1066" s="124"/>
      <c r="P1066" s="124"/>
      <c r="Q1066" s="124"/>
      <c r="R1066" s="124"/>
      <c r="S1066" s="124"/>
      <c r="T1066" s="124"/>
      <c r="U1066" s="124"/>
      <c r="V1066" s="124"/>
      <c r="W1066" s="124"/>
      <c r="X1066" s="124"/>
      <c r="Y1066" s="124"/>
      <c r="Z1066" s="124"/>
      <c r="AA1066" s="124"/>
      <c r="AB1066" s="124"/>
      <c r="AC1066" s="124"/>
      <c r="AD1066" s="124"/>
      <c r="AE1066" s="124"/>
      <c r="AF1066" s="124"/>
      <c r="AG1066" s="124"/>
      <c r="AH1066" s="124"/>
      <c r="AI1066" s="124"/>
      <c r="AJ1066" s="124"/>
      <c r="AK1066" s="124"/>
    </row>
    <row r="1067" spans="1:37" x14ac:dyDescent="0.3">
      <c r="A1067" s="124"/>
      <c r="B1067" s="124"/>
      <c r="C1067" s="124"/>
      <c r="D1067" s="124"/>
      <c r="E1067" s="124"/>
      <c r="F1067" s="124"/>
      <c r="G1067" s="124"/>
      <c r="H1067" s="613"/>
      <c r="I1067" s="143"/>
      <c r="J1067" s="124"/>
      <c r="K1067" s="124"/>
      <c r="L1067" s="124"/>
      <c r="M1067" s="640"/>
      <c r="N1067" s="124"/>
      <c r="O1067" s="124"/>
      <c r="P1067" s="124"/>
      <c r="Q1067" s="124"/>
      <c r="R1067" s="124"/>
      <c r="S1067" s="124"/>
      <c r="T1067" s="124"/>
      <c r="U1067" s="124"/>
      <c r="V1067" s="124"/>
      <c r="W1067" s="124"/>
      <c r="X1067" s="124"/>
      <c r="Y1067" s="124"/>
      <c r="Z1067" s="124"/>
      <c r="AA1067" s="124"/>
      <c r="AB1067" s="124"/>
      <c r="AC1067" s="124"/>
      <c r="AD1067" s="124"/>
      <c r="AE1067" s="124"/>
      <c r="AF1067" s="124"/>
      <c r="AG1067" s="124"/>
      <c r="AH1067" s="124"/>
      <c r="AI1067" s="124"/>
      <c r="AJ1067" s="124"/>
      <c r="AK1067" s="124"/>
    </row>
    <row r="1068" spans="1:37" x14ac:dyDescent="0.3">
      <c r="A1068" s="124"/>
      <c r="B1068" s="124"/>
      <c r="C1068" s="124"/>
      <c r="D1068" s="124"/>
      <c r="E1068" s="124"/>
      <c r="F1068" s="124"/>
      <c r="G1068" s="124"/>
      <c r="H1068" s="613"/>
      <c r="I1068" s="143"/>
      <c r="J1068" s="124"/>
      <c r="K1068" s="124"/>
      <c r="L1068" s="124"/>
      <c r="M1068" s="640"/>
      <c r="N1068" s="124"/>
      <c r="O1068" s="124"/>
      <c r="P1068" s="124"/>
      <c r="Q1068" s="124"/>
      <c r="R1068" s="124"/>
      <c r="S1068" s="124"/>
      <c r="T1068" s="124"/>
      <c r="U1068" s="124"/>
      <c r="V1068" s="124"/>
      <c r="W1068" s="124"/>
      <c r="X1068" s="124"/>
      <c r="Y1068" s="124"/>
      <c r="Z1068" s="124"/>
      <c r="AA1068" s="124"/>
      <c r="AB1068" s="124"/>
      <c r="AC1068" s="124"/>
      <c r="AD1068" s="124"/>
      <c r="AE1068" s="124"/>
      <c r="AF1068" s="124"/>
      <c r="AG1068" s="124"/>
      <c r="AH1068" s="124"/>
      <c r="AI1068" s="124"/>
      <c r="AJ1068" s="124"/>
      <c r="AK1068" s="124"/>
    </row>
    <row r="1069" spans="1:37" x14ac:dyDescent="0.3">
      <c r="A1069" s="124"/>
      <c r="B1069" s="124"/>
      <c r="C1069" s="124"/>
      <c r="D1069" s="124"/>
      <c r="E1069" s="124"/>
      <c r="F1069" s="124"/>
      <c r="G1069" s="124"/>
      <c r="H1069" s="613"/>
      <c r="I1069" s="143"/>
      <c r="J1069" s="124"/>
      <c r="K1069" s="124"/>
      <c r="L1069" s="124"/>
      <c r="M1069" s="640"/>
      <c r="N1069" s="124"/>
      <c r="O1069" s="124"/>
      <c r="P1069" s="124"/>
      <c r="Q1069" s="124"/>
      <c r="R1069" s="124"/>
      <c r="S1069" s="124"/>
      <c r="T1069" s="124"/>
      <c r="U1069" s="124"/>
      <c r="V1069" s="124"/>
      <c r="W1069" s="124"/>
      <c r="X1069" s="124"/>
      <c r="Y1069" s="124"/>
      <c r="Z1069" s="124"/>
      <c r="AA1069" s="124"/>
      <c r="AB1069" s="124"/>
      <c r="AC1069" s="124"/>
      <c r="AD1069" s="124"/>
      <c r="AE1069" s="124"/>
      <c r="AF1069" s="124"/>
      <c r="AG1069" s="124"/>
      <c r="AH1069" s="124"/>
      <c r="AI1069" s="124"/>
      <c r="AJ1069" s="124"/>
      <c r="AK1069" s="124"/>
    </row>
    <row r="1070" spans="1:37" x14ac:dyDescent="0.3">
      <c r="A1070" s="124"/>
      <c r="B1070" s="124"/>
      <c r="C1070" s="124"/>
      <c r="D1070" s="124"/>
      <c r="E1070" s="124"/>
      <c r="F1070" s="124"/>
      <c r="G1070" s="124"/>
      <c r="H1070" s="613"/>
      <c r="I1070" s="143"/>
      <c r="J1070" s="124"/>
      <c r="K1070" s="124"/>
      <c r="L1070" s="124"/>
      <c r="M1070" s="640"/>
      <c r="N1070" s="124"/>
      <c r="O1070" s="124"/>
      <c r="P1070" s="124"/>
      <c r="Q1070" s="124"/>
      <c r="R1070" s="124"/>
      <c r="S1070" s="124"/>
      <c r="T1070" s="124"/>
      <c r="U1070" s="124"/>
      <c r="V1070" s="124"/>
      <c r="W1070" s="124"/>
      <c r="X1070" s="124"/>
      <c r="Y1070" s="124"/>
      <c r="Z1070" s="124"/>
      <c r="AA1070" s="124"/>
      <c r="AB1070" s="124"/>
      <c r="AC1070" s="124"/>
      <c r="AD1070" s="124"/>
      <c r="AE1070" s="124"/>
      <c r="AF1070" s="124"/>
      <c r="AG1070" s="124"/>
      <c r="AH1070" s="124"/>
      <c r="AI1070" s="124"/>
      <c r="AJ1070" s="124"/>
      <c r="AK1070" s="124"/>
    </row>
    <row r="1071" spans="1:37" x14ac:dyDescent="0.3">
      <c r="A1071" s="124"/>
      <c r="B1071" s="124"/>
      <c r="C1071" s="124"/>
      <c r="D1071" s="124"/>
      <c r="E1071" s="124"/>
      <c r="F1071" s="124"/>
      <c r="G1071" s="124"/>
      <c r="H1071" s="613"/>
      <c r="I1071" s="143"/>
      <c r="J1071" s="124"/>
      <c r="K1071" s="124"/>
      <c r="L1071" s="124"/>
      <c r="M1071" s="640"/>
      <c r="N1071" s="124"/>
      <c r="O1071" s="124"/>
      <c r="P1071" s="124"/>
      <c r="Q1071" s="124"/>
      <c r="R1071" s="124"/>
      <c r="S1071" s="124"/>
      <c r="T1071" s="124"/>
      <c r="U1071" s="124"/>
      <c r="V1071" s="124"/>
      <c r="W1071" s="124"/>
      <c r="X1071" s="124"/>
      <c r="Y1071" s="124"/>
      <c r="Z1071" s="124"/>
      <c r="AA1071" s="124"/>
      <c r="AB1071" s="124"/>
      <c r="AC1071" s="124"/>
      <c r="AD1071" s="124"/>
      <c r="AE1071" s="124"/>
      <c r="AF1071" s="124"/>
      <c r="AG1071" s="124"/>
      <c r="AH1071" s="124"/>
      <c r="AI1071" s="124"/>
      <c r="AJ1071" s="124"/>
      <c r="AK1071" s="124"/>
    </row>
    <row r="1072" spans="1:37" x14ac:dyDescent="0.3">
      <c r="A1072" s="124"/>
      <c r="B1072" s="124"/>
      <c r="C1072" s="124"/>
      <c r="D1072" s="124"/>
      <c r="E1072" s="124"/>
      <c r="F1072" s="124"/>
      <c r="G1072" s="124"/>
      <c r="H1072" s="613"/>
      <c r="I1072" s="143"/>
      <c r="J1072" s="124"/>
      <c r="K1072" s="124"/>
      <c r="L1072" s="124"/>
      <c r="M1072" s="640"/>
      <c r="N1072" s="124"/>
      <c r="O1072" s="124"/>
      <c r="P1072" s="124"/>
      <c r="Q1072" s="124"/>
      <c r="R1072" s="124"/>
      <c r="S1072" s="124"/>
      <c r="T1072" s="124"/>
      <c r="U1072" s="124"/>
      <c r="V1072" s="124"/>
      <c r="W1072" s="124"/>
      <c r="X1072" s="124"/>
      <c r="Y1072" s="124"/>
      <c r="Z1072" s="124"/>
      <c r="AA1072" s="124"/>
      <c r="AB1072" s="124"/>
      <c r="AC1072" s="124"/>
      <c r="AD1072" s="124"/>
      <c r="AE1072" s="124"/>
      <c r="AF1072" s="124"/>
      <c r="AG1072" s="124"/>
      <c r="AH1072" s="124"/>
      <c r="AI1072" s="124"/>
      <c r="AJ1072" s="124"/>
      <c r="AK1072" s="124"/>
    </row>
    <row r="1073" spans="1:37" x14ac:dyDescent="0.3">
      <c r="A1073" s="124"/>
      <c r="B1073" s="124"/>
      <c r="C1073" s="124"/>
      <c r="D1073" s="124"/>
      <c r="E1073" s="124"/>
      <c r="F1073" s="124"/>
      <c r="G1073" s="124"/>
      <c r="H1073" s="613"/>
      <c r="I1073" s="143"/>
      <c r="J1073" s="124"/>
      <c r="K1073" s="124"/>
      <c r="L1073" s="124"/>
      <c r="M1073" s="640"/>
      <c r="N1073" s="124"/>
      <c r="O1073" s="124"/>
      <c r="P1073" s="124"/>
      <c r="Q1073" s="124"/>
      <c r="R1073" s="124"/>
      <c r="S1073" s="124"/>
      <c r="T1073" s="124"/>
      <c r="U1073" s="124"/>
      <c r="V1073" s="124"/>
      <c r="W1073" s="124"/>
      <c r="X1073" s="124"/>
      <c r="Y1073" s="124"/>
      <c r="Z1073" s="124"/>
      <c r="AA1073" s="124"/>
      <c r="AB1073" s="124"/>
      <c r="AC1073" s="124"/>
      <c r="AD1073" s="124"/>
      <c r="AE1073" s="124"/>
      <c r="AF1073" s="124"/>
      <c r="AG1073" s="124"/>
      <c r="AH1073" s="124"/>
      <c r="AI1073" s="124"/>
      <c r="AJ1073" s="124"/>
      <c r="AK1073" s="124"/>
    </row>
    <row r="1074" spans="1:37" x14ac:dyDescent="0.3">
      <c r="A1074" s="124"/>
      <c r="B1074" s="124"/>
      <c r="C1074" s="124"/>
      <c r="D1074" s="124"/>
      <c r="E1074" s="124"/>
      <c r="F1074" s="124"/>
      <c r="G1074" s="124"/>
      <c r="H1074" s="613"/>
      <c r="I1074" s="143"/>
      <c r="J1074" s="124"/>
      <c r="K1074" s="124"/>
      <c r="L1074" s="124"/>
      <c r="M1074" s="640"/>
      <c r="N1074" s="124"/>
      <c r="O1074" s="124"/>
      <c r="P1074" s="124"/>
      <c r="Q1074" s="124"/>
      <c r="R1074" s="124"/>
      <c r="S1074" s="124"/>
      <c r="T1074" s="124"/>
      <c r="U1074" s="124"/>
      <c r="V1074" s="124"/>
      <c r="W1074" s="124"/>
      <c r="X1074" s="124"/>
      <c r="Y1074" s="124"/>
      <c r="Z1074" s="124"/>
      <c r="AA1074" s="124"/>
      <c r="AB1074" s="124"/>
      <c r="AC1074" s="124"/>
      <c r="AD1074" s="124"/>
      <c r="AE1074" s="124"/>
      <c r="AF1074" s="124"/>
      <c r="AG1074" s="124"/>
      <c r="AH1074" s="124"/>
      <c r="AI1074" s="124"/>
      <c r="AJ1074" s="124"/>
      <c r="AK1074" s="124"/>
    </row>
    <row r="1075" spans="1:37" x14ac:dyDescent="0.3">
      <c r="A1075" s="124"/>
      <c r="B1075" s="124"/>
      <c r="C1075" s="124"/>
      <c r="D1075" s="124"/>
      <c r="E1075" s="124"/>
      <c r="F1075" s="124"/>
      <c r="G1075" s="124"/>
      <c r="H1075" s="613"/>
      <c r="I1075" s="143"/>
      <c r="J1075" s="124"/>
      <c r="K1075" s="124"/>
      <c r="L1075" s="124"/>
      <c r="M1075" s="640"/>
      <c r="N1075" s="124"/>
      <c r="O1075" s="124"/>
      <c r="P1075" s="124"/>
      <c r="Q1075" s="124"/>
      <c r="R1075" s="124"/>
      <c r="S1075" s="124"/>
      <c r="T1075" s="124"/>
      <c r="U1075" s="124"/>
      <c r="V1075" s="124"/>
      <c r="W1075" s="124"/>
      <c r="X1075" s="124"/>
      <c r="Y1075" s="124"/>
      <c r="Z1075" s="124"/>
      <c r="AA1075" s="124"/>
      <c r="AB1075" s="124"/>
      <c r="AC1075" s="124"/>
      <c r="AD1075" s="124"/>
      <c r="AE1075" s="124"/>
      <c r="AF1075" s="124"/>
      <c r="AG1075" s="124"/>
      <c r="AH1075" s="124"/>
      <c r="AI1075" s="124"/>
      <c r="AJ1075" s="124"/>
      <c r="AK1075" s="124"/>
    </row>
    <row r="1076" spans="1:37" x14ac:dyDescent="0.3">
      <c r="A1076" s="124"/>
      <c r="B1076" s="124"/>
      <c r="C1076" s="124"/>
      <c r="D1076" s="124"/>
      <c r="E1076" s="124"/>
      <c r="F1076" s="124"/>
      <c r="G1076" s="124"/>
      <c r="H1076" s="613"/>
      <c r="I1076" s="143"/>
      <c r="J1076" s="124"/>
      <c r="K1076" s="124"/>
      <c r="L1076" s="124"/>
      <c r="M1076" s="640"/>
      <c r="N1076" s="124"/>
      <c r="O1076" s="124"/>
      <c r="P1076" s="124"/>
      <c r="Q1076" s="124"/>
      <c r="R1076" s="124"/>
      <c r="S1076" s="124"/>
      <c r="T1076" s="124"/>
      <c r="U1076" s="124"/>
      <c r="V1076" s="124"/>
      <c r="W1076" s="124"/>
      <c r="X1076" s="124"/>
      <c r="Y1076" s="124"/>
      <c r="Z1076" s="124"/>
      <c r="AA1076" s="124"/>
      <c r="AB1076" s="124"/>
      <c r="AC1076" s="124"/>
      <c r="AD1076" s="124"/>
      <c r="AE1076" s="124"/>
      <c r="AF1076" s="124"/>
      <c r="AG1076" s="124"/>
      <c r="AH1076" s="124"/>
      <c r="AI1076" s="124"/>
      <c r="AJ1076" s="124"/>
      <c r="AK1076" s="124"/>
    </row>
    <row r="1077" spans="1:37" x14ac:dyDescent="0.3">
      <c r="A1077" s="124"/>
      <c r="B1077" s="124"/>
      <c r="C1077" s="124"/>
      <c r="D1077" s="124"/>
      <c r="E1077" s="124"/>
      <c r="F1077" s="124"/>
      <c r="G1077" s="124"/>
      <c r="H1077" s="613"/>
      <c r="I1077" s="143"/>
      <c r="J1077" s="124"/>
      <c r="K1077" s="124"/>
      <c r="L1077" s="124"/>
      <c r="M1077" s="640"/>
      <c r="N1077" s="124"/>
      <c r="O1077" s="124"/>
      <c r="P1077" s="124"/>
      <c r="Q1077" s="124"/>
      <c r="R1077" s="124"/>
      <c r="S1077" s="124"/>
      <c r="T1077" s="124"/>
      <c r="U1077" s="124"/>
      <c r="V1077" s="124"/>
      <c r="W1077" s="124"/>
      <c r="X1077" s="124"/>
      <c r="Y1077" s="124"/>
      <c r="Z1077" s="124"/>
      <c r="AA1077" s="124"/>
      <c r="AB1077" s="124"/>
      <c r="AC1077" s="124"/>
      <c r="AD1077" s="124"/>
      <c r="AE1077" s="124"/>
      <c r="AF1077" s="124"/>
      <c r="AG1077" s="124"/>
      <c r="AH1077" s="124"/>
      <c r="AI1077" s="124"/>
      <c r="AJ1077" s="124"/>
      <c r="AK1077" s="124"/>
    </row>
    <row r="1078" spans="1:37" x14ac:dyDescent="0.3">
      <c r="A1078" s="124"/>
      <c r="B1078" s="124"/>
      <c r="C1078" s="124"/>
      <c r="D1078" s="124"/>
      <c r="E1078" s="124"/>
      <c r="F1078" s="124"/>
      <c r="G1078" s="124"/>
      <c r="H1078" s="613"/>
      <c r="I1078" s="143"/>
      <c r="J1078" s="124"/>
      <c r="K1078" s="124"/>
      <c r="L1078" s="124"/>
      <c r="M1078" s="640"/>
      <c r="N1078" s="124"/>
      <c r="O1078" s="124"/>
      <c r="P1078" s="124"/>
      <c r="Q1078" s="124"/>
      <c r="R1078" s="124"/>
      <c r="S1078" s="124"/>
      <c r="T1078" s="124"/>
      <c r="U1078" s="124"/>
      <c r="V1078" s="124"/>
      <c r="W1078" s="124"/>
      <c r="X1078" s="124"/>
      <c r="Y1078" s="124"/>
      <c r="Z1078" s="124"/>
      <c r="AA1078" s="124"/>
      <c r="AB1078" s="124"/>
      <c r="AC1078" s="124"/>
      <c r="AD1078" s="124"/>
      <c r="AE1078" s="124"/>
      <c r="AF1078" s="124"/>
      <c r="AG1078" s="124"/>
      <c r="AH1078" s="124"/>
      <c r="AI1078" s="124"/>
      <c r="AJ1078" s="124"/>
      <c r="AK1078" s="124"/>
    </row>
    <row r="1079" spans="1:37" x14ac:dyDescent="0.3">
      <c r="A1079" s="124"/>
      <c r="B1079" s="124"/>
      <c r="C1079" s="124"/>
      <c r="D1079" s="124"/>
      <c r="E1079" s="124"/>
      <c r="F1079" s="124"/>
      <c r="G1079" s="124"/>
      <c r="H1079" s="613"/>
      <c r="I1079" s="143"/>
      <c r="J1079" s="124"/>
      <c r="K1079" s="124"/>
      <c r="L1079" s="124"/>
      <c r="M1079" s="640"/>
      <c r="N1079" s="124"/>
      <c r="O1079" s="124"/>
      <c r="P1079" s="124"/>
      <c r="Q1079" s="124"/>
      <c r="R1079" s="124"/>
      <c r="S1079" s="124"/>
      <c r="T1079" s="124"/>
      <c r="U1079" s="124"/>
      <c r="V1079" s="124"/>
      <c r="W1079" s="124"/>
      <c r="X1079" s="124"/>
      <c r="Y1079" s="124"/>
      <c r="Z1079" s="124"/>
      <c r="AA1079" s="124"/>
      <c r="AB1079" s="124"/>
      <c r="AC1079" s="124"/>
      <c r="AD1079" s="124"/>
      <c r="AE1079" s="124"/>
      <c r="AF1079" s="124"/>
      <c r="AG1079" s="124"/>
      <c r="AH1079" s="124"/>
      <c r="AI1079" s="124"/>
      <c r="AJ1079" s="124"/>
      <c r="AK1079" s="124"/>
    </row>
    <row r="1080" spans="1:37" x14ac:dyDescent="0.3">
      <c r="A1080" s="124"/>
      <c r="B1080" s="124"/>
      <c r="C1080" s="124"/>
      <c r="D1080" s="124"/>
      <c r="E1080" s="124"/>
      <c r="F1080" s="124"/>
      <c r="G1080" s="124"/>
      <c r="H1080" s="613"/>
      <c r="I1080" s="143"/>
      <c r="J1080" s="124"/>
      <c r="K1080" s="124"/>
      <c r="L1080" s="124"/>
      <c r="M1080" s="640"/>
      <c r="N1080" s="124"/>
      <c r="O1080" s="124"/>
      <c r="P1080" s="124"/>
      <c r="Q1080" s="124"/>
      <c r="R1080" s="124"/>
      <c r="S1080" s="124"/>
      <c r="T1080" s="124"/>
      <c r="U1080" s="124"/>
      <c r="V1080" s="124"/>
      <c r="W1080" s="124"/>
      <c r="X1080" s="124"/>
      <c r="Y1080" s="124"/>
      <c r="Z1080" s="124"/>
      <c r="AA1080" s="124"/>
      <c r="AB1080" s="124"/>
      <c r="AC1080" s="124"/>
      <c r="AD1080" s="124"/>
      <c r="AE1080" s="124"/>
      <c r="AF1080" s="124"/>
      <c r="AG1080" s="124"/>
      <c r="AH1080" s="124"/>
      <c r="AI1080" s="124"/>
      <c r="AJ1080" s="124"/>
      <c r="AK1080" s="124"/>
    </row>
    <row r="1081" spans="1:37" x14ac:dyDescent="0.3">
      <c r="A1081" s="124"/>
      <c r="B1081" s="124"/>
      <c r="C1081" s="124"/>
      <c r="D1081" s="124"/>
      <c r="E1081" s="124"/>
      <c r="F1081" s="124"/>
      <c r="G1081" s="124"/>
      <c r="H1081" s="613"/>
      <c r="I1081" s="143"/>
      <c r="J1081" s="124"/>
      <c r="K1081" s="124"/>
      <c r="L1081" s="124"/>
      <c r="M1081" s="640"/>
      <c r="N1081" s="124"/>
      <c r="O1081" s="124"/>
      <c r="P1081" s="124"/>
      <c r="Q1081" s="124"/>
      <c r="R1081" s="124"/>
      <c r="S1081" s="124"/>
      <c r="T1081" s="124"/>
      <c r="U1081" s="124"/>
      <c r="V1081" s="124"/>
      <c r="W1081" s="124"/>
      <c r="X1081" s="124"/>
      <c r="Y1081" s="124"/>
      <c r="Z1081" s="124"/>
      <c r="AA1081" s="124"/>
      <c r="AB1081" s="124"/>
      <c r="AC1081" s="124"/>
      <c r="AD1081" s="124"/>
      <c r="AE1081" s="124"/>
      <c r="AF1081" s="124"/>
      <c r="AG1081" s="124"/>
      <c r="AH1081" s="124"/>
      <c r="AI1081" s="124"/>
      <c r="AJ1081" s="124"/>
      <c r="AK1081" s="124"/>
    </row>
    <row r="1082" spans="1:37" x14ac:dyDescent="0.3">
      <c r="A1082" s="124"/>
      <c r="B1082" s="124"/>
      <c r="C1082" s="124"/>
      <c r="D1082" s="124"/>
      <c r="E1082" s="124"/>
      <c r="F1082" s="124"/>
      <c r="G1082" s="124"/>
      <c r="H1082" s="613"/>
      <c r="I1082" s="143"/>
      <c r="J1082" s="124"/>
      <c r="K1082" s="124"/>
      <c r="L1082" s="124"/>
      <c r="M1082" s="640"/>
      <c r="N1082" s="124"/>
      <c r="O1082" s="124"/>
      <c r="P1082" s="124"/>
      <c r="Q1082" s="124"/>
      <c r="R1082" s="124"/>
      <c r="S1082" s="124"/>
      <c r="T1082" s="124"/>
      <c r="U1082" s="124"/>
      <c r="V1082" s="124"/>
      <c r="W1082" s="124"/>
      <c r="X1082" s="124"/>
      <c r="Y1082" s="124"/>
      <c r="Z1082" s="124"/>
      <c r="AA1082" s="124"/>
      <c r="AB1082" s="124"/>
      <c r="AC1082" s="124"/>
      <c r="AD1082" s="124"/>
      <c r="AE1082" s="124"/>
      <c r="AF1082" s="124"/>
      <c r="AG1082" s="124"/>
      <c r="AH1082" s="124"/>
      <c r="AI1082" s="124"/>
      <c r="AJ1082" s="124"/>
      <c r="AK1082" s="124"/>
    </row>
    <row r="1083" spans="1:37" x14ac:dyDescent="0.3">
      <c r="A1083" s="124"/>
      <c r="B1083" s="124"/>
      <c r="C1083" s="124"/>
      <c r="D1083" s="124"/>
      <c r="E1083" s="124"/>
      <c r="F1083" s="124"/>
      <c r="G1083" s="124"/>
      <c r="H1083" s="613"/>
      <c r="I1083" s="143"/>
      <c r="J1083" s="124"/>
      <c r="K1083" s="124"/>
      <c r="L1083" s="124"/>
      <c r="M1083" s="640"/>
      <c r="N1083" s="124"/>
      <c r="O1083" s="124"/>
      <c r="P1083" s="124"/>
      <c r="Q1083" s="124"/>
      <c r="R1083" s="124"/>
      <c r="S1083" s="124"/>
      <c r="T1083" s="124"/>
      <c r="U1083" s="124"/>
      <c r="V1083" s="124"/>
      <c r="W1083" s="124"/>
      <c r="X1083" s="124"/>
      <c r="Y1083" s="124"/>
      <c r="Z1083" s="124"/>
      <c r="AA1083" s="124"/>
      <c r="AB1083" s="124"/>
      <c r="AC1083" s="124"/>
      <c r="AD1083" s="124"/>
      <c r="AE1083" s="124"/>
      <c r="AF1083" s="124"/>
      <c r="AG1083" s="124"/>
      <c r="AH1083" s="124"/>
      <c r="AI1083" s="124"/>
      <c r="AJ1083" s="124"/>
      <c r="AK1083" s="124"/>
    </row>
    <row r="1084" spans="1:37" x14ac:dyDescent="0.3">
      <c r="A1084" s="124"/>
      <c r="B1084" s="124"/>
      <c r="C1084" s="124"/>
      <c r="D1084" s="124"/>
      <c r="E1084" s="124"/>
      <c r="F1084" s="124"/>
      <c r="G1084" s="124"/>
      <c r="H1084" s="613"/>
      <c r="I1084" s="143"/>
      <c r="J1084" s="124"/>
      <c r="K1084" s="124"/>
      <c r="L1084" s="124"/>
      <c r="M1084" s="640"/>
      <c r="N1084" s="124"/>
      <c r="O1084" s="124"/>
      <c r="P1084" s="124"/>
      <c r="Q1084" s="124"/>
      <c r="R1084" s="124"/>
      <c r="S1084" s="124"/>
      <c r="T1084" s="124"/>
      <c r="U1084" s="124"/>
      <c r="V1084" s="124"/>
      <c r="W1084" s="124"/>
      <c r="X1084" s="124"/>
      <c r="Y1084" s="124"/>
      <c r="Z1084" s="124"/>
      <c r="AA1084" s="124"/>
      <c r="AB1084" s="124"/>
      <c r="AC1084" s="124"/>
      <c r="AD1084" s="124"/>
      <c r="AE1084" s="124"/>
      <c r="AF1084" s="124"/>
      <c r="AG1084" s="124"/>
      <c r="AH1084" s="124"/>
      <c r="AI1084" s="124"/>
      <c r="AJ1084" s="124"/>
      <c r="AK1084" s="124"/>
    </row>
    <row r="1085" spans="1:37" x14ac:dyDescent="0.3">
      <c r="A1085" s="124"/>
      <c r="B1085" s="124"/>
      <c r="C1085" s="124"/>
      <c r="D1085" s="124"/>
      <c r="E1085" s="124"/>
      <c r="F1085" s="124"/>
      <c r="G1085" s="124"/>
      <c r="H1085" s="613"/>
      <c r="I1085" s="143"/>
      <c r="J1085" s="124"/>
      <c r="K1085" s="124"/>
      <c r="L1085" s="124"/>
      <c r="M1085" s="640"/>
      <c r="N1085" s="124"/>
      <c r="O1085" s="124"/>
      <c r="P1085" s="124"/>
      <c r="Q1085" s="124"/>
      <c r="R1085" s="124"/>
      <c r="S1085" s="124"/>
      <c r="T1085" s="124"/>
      <c r="U1085" s="124"/>
      <c r="V1085" s="124"/>
      <c r="W1085" s="124"/>
      <c r="X1085" s="124"/>
      <c r="Y1085" s="124"/>
      <c r="Z1085" s="124"/>
      <c r="AA1085" s="124"/>
      <c r="AB1085" s="124"/>
      <c r="AC1085" s="124"/>
      <c r="AD1085" s="124"/>
      <c r="AE1085" s="124"/>
      <c r="AF1085" s="124"/>
      <c r="AG1085" s="124"/>
      <c r="AH1085" s="124"/>
      <c r="AI1085" s="124"/>
      <c r="AJ1085" s="124"/>
      <c r="AK1085" s="124"/>
    </row>
    <row r="1086" spans="1:37" x14ac:dyDescent="0.3">
      <c r="A1086" s="124"/>
      <c r="B1086" s="124"/>
      <c r="C1086" s="124"/>
      <c r="D1086" s="124"/>
      <c r="E1086" s="124"/>
      <c r="F1086" s="124"/>
      <c r="G1086" s="124"/>
      <c r="H1086" s="613"/>
      <c r="I1086" s="143"/>
      <c r="J1086" s="124"/>
      <c r="K1086" s="124"/>
      <c r="L1086" s="124"/>
      <c r="M1086" s="640"/>
      <c r="N1086" s="124"/>
      <c r="O1086" s="124"/>
      <c r="P1086" s="124"/>
      <c r="Q1086" s="124"/>
      <c r="R1086" s="124"/>
      <c r="S1086" s="124"/>
      <c r="T1086" s="124"/>
      <c r="U1086" s="124"/>
      <c r="V1086" s="124"/>
      <c r="W1086" s="124"/>
      <c r="X1086" s="124"/>
      <c r="Y1086" s="124"/>
      <c r="Z1086" s="124"/>
      <c r="AA1086" s="124"/>
      <c r="AB1086" s="124"/>
      <c r="AC1086" s="124"/>
      <c r="AD1086" s="124"/>
      <c r="AE1086" s="124"/>
      <c r="AF1086" s="124"/>
      <c r="AG1086" s="124"/>
      <c r="AH1086" s="124"/>
      <c r="AI1086" s="124"/>
      <c r="AJ1086" s="124"/>
      <c r="AK1086" s="124"/>
    </row>
    <row r="1087" spans="1:37" x14ac:dyDescent="0.3">
      <c r="A1087" s="124"/>
      <c r="B1087" s="124"/>
      <c r="C1087" s="124"/>
      <c r="D1087" s="124"/>
      <c r="E1087" s="124"/>
      <c r="F1087" s="124"/>
      <c r="G1087" s="124"/>
      <c r="H1087" s="613"/>
      <c r="I1087" s="143"/>
      <c r="J1087" s="124"/>
      <c r="K1087" s="124"/>
      <c r="L1087" s="124"/>
      <c r="M1087" s="640"/>
      <c r="N1087" s="124"/>
      <c r="O1087" s="124"/>
      <c r="P1087" s="124"/>
      <c r="Q1087" s="124"/>
      <c r="R1087" s="124"/>
      <c r="S1087" s="124"/>
      <c r="T1087" s="124"/>
      <c r="U1087" s="124"/>
      <c r="V1087" s="124"/>
      <c r="W1087" s="124"/>
      <c r="X1087" s="124"/>
      <c r="Y1087" s="124"/>
      <c r="Z1087" s="124"/>
      <c r="AA1087" s="124"/>
      <c r="AB1087" s="124"/>
      <c r="AC1087" s="124"/>
      <c r="AD1087" s="124"/>
      <c r="AE1087" s="124"/>
      <c r="AF1087" s="124"/>
      <c r="AG1087" s="124"/>
      <c r="AH1087" s="124"/>
      <c r="AI1087" s="124"/>
      <c r="AJ1087" s="124"/>
      <c r="AK1087" s="124"/>
    </row>
    <row r="1088" spans="1:37" x14ac:dyDescent="0.3">
      <c r="A1088" s="124"/>
      <c r="B1088" s="124"/>
      <c r="C1088" s="124"/>
      <c r="D1088" s="124"/>
      <c r="E1088" s="124"/>
      <c r="F1088" s="124"/>
      <c r="G1088" s="124"/>
      <c r="H1088" s="613"/>
      <c r="I1088" s="143"/>
      <c r="J1088" s="124"/>
      <c r="K1088" s="124"/>
      <c r="L1088" s="124"/>
      <c r="M1088" s="640"/>
      <c r="N1088" s="124"/>
      <c r="O1088" s="124"/>
      <c r="P1088" s="124"/>
      <c r="Q1088" s="124"/>
      <c r="R1088" s="124"/>
      <c r="S1088" s="124"/>
      <c r="T1088" s="124"/>
      <c r="U1088" s="124"/>
      <c r="V1088" s="124"/>
      <c r="W1088" s="124"/>
      <c r="X1088" s="124"/>
      <c r="Y1088" s="124"/>
      <c r="Z1088" s="124"/>
      <c r="AA1088" s="124"/>
      <c r="AB1088" s="124"/>
      <c r="AC1088" s="124"/>
      <c r="AD1088" s="124"/>
      <c r="AE1088" s="124"/>
      <c r="AF1088" s="124"/>
      <c r="AG1088" s="124"/>
      <c r="AH1088" s="124"/>
      <c r="AI1088" s="124"/>
      <c r="AJ1088" s="124"/>
      <c r="AK1088" s="124"/>
    </row>
    <row r="1089" spans="1:37" x14ac:dyDescent="0.3">
      <c r="A1089" s="124"/>
      <c r="B1089" s="124"/>
      <c r="C1089" s="124"/>
      <c r="D1089" s="124"/>
      <c r="E1089" s="124"/>
      <c r="F1089" s="124"/>
      <c r="G1089" s="124"/>
      <c r="H1089" s="613"/>
      <c r="I1089" s="143"/>
      <c r="J1089" s="124"/>
      <c r="K1089" s="124"/>
      <c r="L1089" s="124"/>
      <c r="M1089" s="640"/>
      <c r="N1089" s="124"/>
      <c r="O1089" s="124"/>
      <c r="P1089" s="124"/>
      <c r="Q1089" s="124"/>
      <c r="R1089" s="124"/>
      <c r="S1089" s="124"/>
      <c r="T1089" s="124"/>
      <c r="U1089" s="124"/>
      <c r="V1089" s="124"/>
      <c r="W1089" s="124"/>
      <c r="X1089" s="124"/>
      <c r="Y1089" s="124"/>
      <c r="Z1089" s="124"/>
      <c r="AA1089" s="124"/>
      <c r="AB1089" s="124"/>
      <c r="AC1089" s="124"/>
      <c r="AD1089" s="124"/>
      <c r="AE1089" s="124"/>
      <c r="AF1089" s="124"/>
      <c r="AG1089" s="124"/>
      <c r="AH1089" s="124"/>
      <c r="AI1089" s="124"/>
      <c r="AJ1089" s="124"/>
      <c r="AK1089" s="124"/>
    </row>
    <row r="1090" spans="1:37" x14ac:dyDescent="0.3">
      <c r="A1090" s="124"/>
      <c r="B1090" s="124"/>
      <c r="C1090" s="124"/>
      <c r="D1090" s="124"/>
      <c r="E1090" s="124"/>
      <c r="F1090" s="124"/>
      <c r="G1090" s="124"/>
      <c r="H1090" s="613"/>
      <c r="I1090" s="143"/>
      <c r="J1090" s="124"/>
      <c r="K1090" s="124"/>
      <c r="L1090" s="124"/>
      <c r="M1090" s="640"/>
      <c r="N1090" s="124"/>
      <c r="O1090" s="124"/>
      <c r="P1090" s="124"/>
      <c r="Q1090" s="124"/>
      <c r="R1090" s="124"/>
      <c r="S1090" s="124"/>
      <c r="T1090" s="124"/>
      <c r="U1090" s="124"/>
      <c r="V1090" s="124"/>
      <c r="W1090" s="124"/>
      <c r="X1090" s="124"/>
      <c r="Y1090" s="124"/>
      <c r="Z1090" s="124"/>
      <c r="AA1090" s="124"/>
      <c r="AB1090" s="124"/>
      <c r="AC1090" s="124"/>
      <c r="AD1090" s="124"/>
      <c r="AE1090" s="124"/>
      <c r="AF1090" s="124"/>
      <c r="AG1090" s="124"/>
      <c r="AH1090" s="124"/>
      <c r="AI1090" s="124"/>
      <c r="AJ1090" s="124"/>
      <c r="AK1090" s="124"/>
    </row>
    <row r="1091" spans="1:37" x14ac:dyDescent="0.3">
      <c r="A1091" s="124"/>
      <c r="B1091" s="124"/>
      <c r="C1091" s="124"/>
      <c r="D1091" s="124"/>
      <c r="E1091" s="124"/>
      <c r="F1091" s="124"/>
      <c r="G1091" s="124"/>
      <c r="H1091" s="613"/>
      <c r="I1091" s="143"/>
      <c r="J1091" s="124"/>
      <c r="K1091" s="124"/>
      <c r="L1091" s="124"/>
      <c r="M1091" s="640"/>
      <c r="N1091" s="124"/>
      <c r="O1091" s="124"/>
      <c r="P1091" s="124"/>
      <c r="Q1091" s="124"/>
      <c r="R1091" s="124"/>
      <c r="S1091" s="124"/>
      <c r="T1091" s="124"/>
      <c r="U1091" s="124"/>
      <c r="V1091" s="124"/>
      <c r="W1091" s="124"/>
      <c r="X1091" s="124"/>
      <c r="Y1091" s="124"/>
      <c r="Z1091" s="124"/>
      <c r="AA1091" s="124"/>
      <c r="AB1091" s="124"/>
      <c r="AC1091" s="124"/>
      <c r="AD1091" s="124"/>
      <c r="AE1091" s="124"/>
      <c r="AF1091" s="124"/>
      <c r="AG1091" s="124"/>
      <c r="AH1091" s="124"/>
      <c r="AI1091" s="124"/>
      <c r="AJ1091" s="124"/>
      <c r="AK1091" s="124"/>
    </row>
    <row r="1092" spans="1:37" x14ac:dyDescent="0.3">
      <c r="A1092" s="124"/>
      <c r="B1092" s="124"/>
      <c r="C1092" s="124"/>
      <c r="D1092" s="124"/>
      <c r="E1092" s="124"/>
      <c r="F1092" s="124"/>
      <c r="G1092" s="124"/>
      <c r="H1092" s="613"/>
      <c r="I1092" s="143"/>
      <c r="J1092" s="124"/>
      <c r="K1092" s="124"/>
      <c r="L1092" s="124"/>
      <c r="M1092" s="640"/>
      <c r="N1092" s="124"/>
      <c r="O1092" s="124"/>
      <c r="P1092" s="124"/>
      <c r="Q1092" s="124"/>
      <c r="R1092" s="124"/>
      <c r="S1092" s="124"/>
      <c r="T1092" s="124"/>
      <c r="U1092" s="124"/>
      <c r="V1092" s="124"/>
      <c r="W1092" s="124"/>
      <c r="X1092" s="124"/>
      <c r="Y1092" s="124"/>
      <c r="Z1092" s="124"/>
      <c r="AA1092" s="124"/>
      <c r="AB1092" s="124"/>
      <c r="AC1092" s="124"/>
      <c r="AD1092" s="124"/>
      <c r="AE1092" s="124"/>
      <c r="AF1092" s="124"/>
      <c r="AG1092" s="124"/>
      <c r="AH1092" s="124"/>
      <c r="AI1092" s="124"/>
      <c r="AJ1092" s="124"/>
      <c r="AK1092" s="124"/>
    </row>
    <row r="1093" spans="1:37" x14ac:dyDescent="0.3">
      <c r="A1093" s="124"/>
      <c r="B1093" s="124"/>
      <c r="C1093" s="124"/>
      <c r="D1093" s="124"/>
      <c r="E1093" s="124"/>
      <c r="F1093" s="124"/>
      <c r="G1093" s="124"/>
      <c r="H1093" s="613"/>
      <c r="I1093" s="143"/>
      <c r="J1093" s="124"/>
      <c r="K1093" s="124"/>
      <c r="L1093" s="124"/>
      <c r="M1093" s="640"/>
      <c r="N1093" s="124"/>
      <c r="O1093" s="124"/>
      <c r="P1093" s="124"/>
      <c r="Q1093" s="124"/>
      <c r="R1093" s="124"/>
      <c r="S1093" s="124"/>
      <c r="T1093" s="124"/>
      <c r="U1093" s="124"/>
      <c r="V1093" s="124"/>
      <c r="W1093" s="124"/>
      <c r="X1093" s="124"/>
      <c r="Y1093" s="124"/>
      <c r="Z1093" s="124"/>
      <c r="AA1093" s="124"/>
      <c r="AB1093" s="124"/>
      <c r="AC1093" s="124"/>
      <c r="AD1093" s="124"/>
      <c r="AE1093" s="124"/>
      <c r="AF1093" s="124"/>
      <c r="AG1093" s="124"/>
      <c r="AH1093" s="124"/>
      <c r="AI1093" s="124"/>
      <c r="AJ1093" s="124"/>
      <c r="AK1093" s="124"/>
    </row>
    <row r="1094" spans="1:37" x14ac:dyDescent="0.3">
      <c r="A1094" s="124"/>
      <c r="B1094" s="124"/>
      <c r="C1094" s="124"/>
      <c r="D1094" s="124"/>
      <c r="E1094" s="124"/>
      <c r="F1094" s="124"/>
      <c r="G1094" s="124"/>
      <c r="H1094" s="613"/>
      <c r="I1094" s="143"/>
      <c r="J1094" s="124"/>
      <c r="K1094" s="124"/>
      <c r="L1094" s="124"/>
      <c r="M1094" s="640"/>
      <c r="N1094" s="124"/>
      <c r="O1094" s="124"/>
      <c r="P1094" s="124"/>
      <c r="Q1094" s="124"/>
      <c r="R1094" s="124"/>
      <c r="S1094" s="124"/>
      <c r="T1094" s="124"/>
      <c r="U1094" s="124"/>
      <c r="V1094" s="124"/>
      <c r="W1094" s="124"/>
      <c r="X1094" s="124"/>
      <c r="Y1094" s="124"/>
      <c r="Z1094" s="124"/>
      <c r="AA1094" s="124"/>
      <c r="AB1094" s="124"/>
      <c r="AC1094" s="124"/>
      <c r="AD1094" s="124"/>
      <c r="AE1094" s="124"/>
      <c r="AF1094" s="124"/>
      <c r="AG1094" s="124"/>
      <c r="AH1094" s="124"/>
      <c r="AI1094" s="124"/>
      <c r="AJ1094" s="124"/>
      <c r="AK1094" s="124"/>
    </row>
    <row r="1095" spans="1:37" x14ac:dyDescent="0.3">
      <c r="A1095" s="124"/>
      <c r="B1095" s="124"/>
      <c r="C1095" s="124"/>
      <c r="D1095" s="124"/>
      <c r="E1095" s="124"/>
      <c r="F1095" s="124"/>
      <c r="G1095" s="124"/>
      <c r="H1095" s="613"/>
      <c r="I1095" s="143"/>
      <c r="J1095" s="124"/>
      <c r="K1095" s="124"/>
      <c r="L1095" s="124"/>
      <c r="M1095" s="640"/>
      <c r="N1095" s="124"/>
      <c r="O1095" s="124"/>
      <c r="P1095" s="124"/>
      <c r="Q1095" s="124"/>
      <c r="R1095" s="124"/>
      <c r="S1095" s="124"/>
      <c r="T1095" s="124"/>
      <c r="U1095" s="124"/>
      <c r="V1095" s="124"/>
      <c r="W1095" s="124"/>
      <c r="X1095" s="124"/>
      <c r="Y1095" s="124"/>
      <c r="Z1095" s="124"/>
      <c r="AA1095" s="124"/>
      <c r="AB1095" s="124"/>
      <c r="AC1095" s="124"/>
      <c r="AD1095" s="124"/>
      <c r="AE1095" s="124"/>
      <c r="AF1095" s="124"/>
      <c r="AG1095" s="124"/>
      <c r="AH1095" s="124"/>
      <c r="AI1095" s="124"/>
      <c r="AJ1095" s="124"/>
      <c r="AK1095" s="124"/>
    </row>
    <row r="1096" spans="1:37" x14ac:dyDescent="0.3">
      <c r="A1096" s="124"/>
      <c r="B1096" s="124"/>
      <c r="C1096" s="124"/>
      <c r="D1096" s="124"/>
      <c r="E1096" s="124"/>
      <c r="F1096" s="124"/>
      <c r="G1096" s="124"/>
      <c r="H1096" s="613"/>
      <c r="I1096" s="143"/>
      <c r="J1096" s="124"/>
      <c r="K1096" s="124"/>
      <c r="L1096" s="124"/>
      <c r="M1096" s="640"/>
      <c r="N1096" s="124"/>
      <c r="O1096" s="124"/>
      <c r="P1096" s="124"/>
      <c r="Q1096" s="124"/>
      <c r="R1096" s="124"/>
      <c r="S1096" s="124"/>
      <c r="T1096" s="124"/>
      <c r="U1096" s="124"/>
      <c r="V1096" s="124"/>
      <c r="W1096" s="124"/>
      <c r="X1096" s="124"/>
      <c r="Y1096" s="124"/>
      <c r="Z1096" s="124"/>
      <c r="AA1096" s="124"/>
      <c r="AB1096" s="124"/>
      <c r="AC1096" s="124"/>
      <c r="AD1096" s="124"/>
      <c r="AE1096" s="124"/>
      <c r="AF1096" s="124"/>
      <c r="AG1096" s="124"/>
      <c r="AH1096" s="124"/>
      <c r="AI1096" s="124"/>
      <c r="AJ1096" s="124"/>
      <c r="AK1096" s="124"/>
    </row>
    <row r="1097" spans="1:37" x14ac:dyDescent="0.3">
      <c r="A1097" s="124"/>
      <c r="B1097" s="124"/>
      <c r="C1097" s="124"/>
      <c r="D1097" s="124"/>
      <c r="E1097" s="124"/>
      <c r="F1097" s="124"/>
      <c r="G1097" s="124"/>
      <c r="H1097" s="613"/>
      <c r="I1097" s="143"/>
      <c r="J1097" s="124"/>
      <c r="K1097" s="124"/>
      <c r="L1097" s="124"/>
      <c r="M1097" s="640"/>
      <c r="N1097" s="124"/>
      <c r="O1097" s="124"/>
      <c r="P1097" s="124"/>
      <c r="Q1097" s="124"/>
      <c r="R1097" s="124"/>
      <c r="S1097" s="124"/>
      <c r="T1097" s="124"/>
      <c r="U1097" s="124"/>
      <c r="V1097" s="124"/>
      <c r="W1097" s="124"/>
      <c r="X1097" s="124"/>
      <c r="Y1097" s="124"/>
      <c r="Z1097" s="124"/>
      <c r="AA1097" s="124"/>
      <c r="AB1097" s="124"/>
      <c r="AC1097" s="124"/>
      <c r="AD1097" s="124"/>
      <c r="AE1097" s="124"/>
      <c r="AF1097" s="124"/>
      <c r="AG1097" s="124"/>
      <c r="AH1097" s="124"/>
      <c r="AI1097" s="124"/>
      <c r="AJ1097" s="124"/>
      <c r="AK1097" s="124"/>
    </row>
    <row r="1098" spans="1:37" x14ac:dyDescent="0.3">
      <c r="A1098" s="124"/>
      <c r="B1098" s="124"/>
      <c r="C1098" s="124"/>
      <c r="D1098" s="124"/>
      <c r="E1098" s="124"/>
      <c r="F1098" s="124"/>
      <c r="G1098" s="124"/>
      <c r="H1098" s="613"/>
      <c r="I1098" s="143"/>
      <c r="J1098" s="124"/>
      <c r="K1098" s="124"/>
      <c r="L1098" s="124"/>
      <c r="M1098" s="640"/>
      <c r="N1098" s="124"/>
      <c r="O1098" s="124"/>
      <c r="P1098" s="124"/>
      <c r="Q1098" s="124"/>
      <c r="R1098" s="124"/>
      <c r="S1098" s="124"/>
      <c r="T1098" s="124"/>
      <c r="U1098" s="124"/>
      <c r="V1098" s="124"/>
      <c r="W1098" s="124"/>
      <c r="X1098" s="124"/>
      <c r="Y1098" s="124"/>
      <c r="Z1098" s="124"/>
      <c r="AA1098" s="124"/>
      <c r="AB1098" s="124"/>
      <c r="AC1098" s="124"/>
      <c r="AD1098" s="124"/>
      <c r="AE1098" s="124"/>
      <c r="AF1098" s="124"/>
      <c r="AG1098" s="124"/>
      <c r="AH1098" s="124"/>
      <c r="AI1098" s="124"/>
      <c r="AJ1098" s="124"/>
      <c r="AK1098" s="124"/>
    </row>
    <row r="1099" spans="1:37" x14ac:dyDescent="0.3">
      <c r="A1099" s="124"/>
      <c r="B1099" s="124"/>
      <c r="C1099" s="124"/>
      <c r="D1099" s="124"/>
      <c r="E1099" s="124"/>
      <c r="F1099" s="124"/>
      <c r="G1099" s="124"/>
      <c r="H1099" s="613"/>
      <c r="I1099" s="143"/>
      <c r="J1099" s="124"/>
      <c r="K1099" s="124"/>
      <c r="L1099" s="124"/>
      <c r="M1099" s="640"/>
      <c r="N1099" s="124"/>
      <c r="O1099" s="124"/>
      <c r="P1099" s="124"/>
      <c r="Q1099" s="124"/>
      <c r="R1099" s="124"/>
      <c r="S1099" s="124"/>
      <c r="T1099" s="124"/>
      <c r="U1099" s="124"/>
      <c r="V1099" s="124"/>
      <c r="W1099" s="124"/>
      <c r="X1099" s="124"/>
      <c r="Y1099" s="124"/>
      <c r="Z1099" s="124"/>
      <c r="AA1099" s="124"/>
      <c r="AB1099" s="124"/>
      <c r="AC1099" s="124"/>
      <c r="AD1099" s="124"/>
      <c r="AE1099" s="124"/>
      <c r="AF1099" s="124"/>
      <c r="AG1099" s="124"/>
      <c r="AH1099" s="124"/>
      <c r="AI1099" s="124"/>
      <c r="AJ1099" s="124"/>
      <c r="AK1099" s="124"/>
    </row>
    <row r="1100" spans="1:37" x14ac:dyDescent="0.3">
      <c r="A1100" s="124"/>
      <c r="B1100" s="124"/>
      <c r="C1100" s="124"/>
      <c r="D1100" s="124"/>
      <c r="E1100" s="124"/>
      <c r="F1100" s="124"/>
      <c r="G1100" s="124"/>
      <c r="H1100" s="613"/>
      <c r="I1100" s="143"/>
      <c r="J1100" s="124"/>
      <c r="K1100" s="124"/>
      <c r="L1100" s="124"/>
      <c r="M1100" s="640"/>
      <c r="N1100" s="124"/>
      <c r="O1100" s="124"/>
      <c r="P1100" s="124"/>
      <c r="Q1100" s="124"/>
      <c r="R1100" s="124"/>
      <c r="S1100" s="124"/>
      <c r="T1100" s="124"/>
      <c r="U1100" s="124"/>
      <c r="V1100" s="124"/>
      <c r="W1100" s="124"/>
      <c r="X1100" s="124"/>
      <c r="Y1100" s="124"/>
      <c r="Z1100" s="124"/>
      <c r="AA1100" s="124"/>
      <c r="AB1100" s="124"/>
      <c r="AC1100" s="124"/>
      <c r="AD1100" s="124"/>
      <c r="AE1100" s="124"/>
      <c r="AF1100" s="124"/>
      <c r="AG1100" s="124"/>
      <c r="AH1100" s="124"/>
      <c r="AI1100" s="124"/>
      <c r="AJ1100" s="124"/>
      <c r="AK1100" s="124"/>
    </row>
    <row r="1101" spans="1:37" x14ac:dyDescent="0.3">
      <c r="A1101" s="124"/>
      <c r="B1101" s="124"/>
      <c r="C1101" s="124"/>
      <c r="D1101" s="124"/>
      <c r="E1101" s="124"/>
      <c r="F1101" s="124"/>
      <c r="G1101" s="124"/>
      <c r="H1101" s="613"/>
      <c r="I1101" s="143"/>
      <c r="J1101" s="124"/>
      <c r="K1101" s="124"/>
      <c r="L1101" s="124"/>
      <c r="M1101" s="640"/>
      <c r="N1101" s="124"/>
      <c r="O1101" s="124"/>
      <c r="P1101" s="124"/>
      <c r="Q1101" s="124"/>
      <c r="R1101" s="124"/>
      <c r="S1101" s="124"/>
      <c r="T1101" s="124"/>
      <c r="U1101" s="124"/>
      <c r="V1101" s="124"/>
      <c r="W1101" s="124"/>
      <c r="X1101" s="124"/>
      <c r="Y1101" s="124"/>
      <c r="Z1101" s="124"/>
      <c r="AA1101" s="124"/>
      <c r="AB1101" s="124"/>
      <c r="AC1101" s="124"/>
      <c r="AD1101" s="124"/>
      <c r="AE1101" s="124"/>
      <c r="AF1101" s="124"/>
      <c r="AG1101" s="124"/>
      <c r="AH1101" s="124"/>
      <c r="AI1101" s="124"/>
      <c r="AJ1101" s="124"/>
      <c r="AK1101" s="124"/>
    </row>
    <row r="1102" spans="1:37" x14ac:dyDescent="0.3">
      <c r="A1102" s="124"/>
      <c r="B1102" s="124"/>
      <c r="C1102" s="124"/>
      <c r="D1102" s="124"/>
      <c r="E1102" s="124"/>
      <c r="F1102" s="124"/>
      <c r="G1102" s="124"/>
      <c r="H1102" s="613"/>
      <c r="I1102" s="143"/>
      <c r="J1102" s="124"/>
      <c r="K1102" s="124"/>
      <c r="L1102" s="124"/>
      <c r="M1102" s="640"/>
      <c r="N1102" s="124"/>
      <c r="O1102" s="124"/>
      <c r="P1102" s="124"/>
      <c r="Q1102" s="124"/>
      <c r="R1102" s="124"/>
      <c r="S1102" s="124"/>
      <c r="T1102" s="124"/>
      <c r="U1102" s="124"/>
      <c r="V1102" s="124"/>
      <c r="W1102" s="124"/>
      <c r="X1102" s="124"/>
      <c r="Y1102" s="124"/>
      <c r="Z1102" s="124"/>
      <c r="AA1102" s="124"/>
      <c r="AB1102" s="124"/>
      <c r="AC1102" s="124"/>
      <c r="AD1102" s="124"/>
      <c r="AE1102" s="124"/>
      <c r="AF1102" s="124"/>
      <c r="AG1102" s="124"/>
      <c r="AH1102" s="124"/>
      <c r="AI1102" s="124"/>
      <c r="AJ1102" s="124"/>
      <c r="AK1102" s="124"/>
    </row>
    <row r="1103" spans="1:37" x14ac:dyDescent="0.3">
      <c r="A1103" s="124"/>
      <c r="B1103" s="124"/>
      <c r="C1103" s="124"/>
      <c r="D1103" s="124"/>
      <c r="E1103" s="124"/>
      <c r="F1103" s="124"/>
      <c r="G1103" s="124"/>
      <c r="H1103" s="613"/>
      <c r="I1103" s="143"/>
      <c r="J1103" s="124"/>
      <c r="K1103" s="124"/>
      <c r="L1103" s="124"/>
      <c r="M1103" s="640"/>
      <c r="N1103" s="124"/>
      <c r="O1103" s="124"/>
      <c r="P1103" s="124"/>
      <c r="Q1103" s="124"/>
      <c r="R1103" s="124"/>
      <c r="S1103" s="124"/>
      <c r="T1103" s="124"/>
      <c r="U1103" s="124"/>
      <c r="V1103" s="124"/>
      <c r="W1103" s="124"/>
      <c r="X1103" s="124"/>
      <c r="Y1103" s="124"/>
      <c r="Z1103" s="124"/>
      <c r="AA1103" s="124"/>
      <c r="AB1103" s="124"/>
      <c r="AC1103" s="124"/>
      <c r="AD1103" s="124"/>
      <c r="AE1103" s="124"/>
      <c r="AF1103" s="124"/>
      <c r="AG1103" s="124"/>
      <c r="AH1103" s="124"/>
      <c r="AI1103" s="124"/>
      <c r="AJ1103" s="124"/>
      <c r="AK1103" s="124"/>
    </row>
    <row r="1104" spans="1:37" x14ac:dyDescent="0.3">
      <c r="A1104" s="124"/>
      <c r="B1104" s="124"/>
      <c r="C1104" s="124"/>
      <c r="D1104" s="124"/>
      <c r="E1104" s="124"/>
      <c r="F1104" s="124"/>
      <c r="G1104" s="124"/>
      <c r="H1104" s="613"/>
      <c r="I1104" s="143"/>
      <c r="J1104" s="124"/>
      <c r="K1104" s="124"/>
      <c r="L1104" s="124"/>
      <c r="M1104" s="640"/>
      <c r="N1104" s="124"/>
      <c r="O1104" s="124"/>
      <c r="P1104" s="124"/>
      <c r="Q1104" s="124"/>
      <c r="R1104" s="124"/>
      <c r="S1104" s="124"/>
      <c r="T1104" s="124"/>
      <c r="U1104" s="124"/>
      <c r="V1104" s="124"/>
      <c r="W1104" s="124"/>
      <c r="X1104" s="124"/>
      <c r="Y1104" s="124"/>
      <c r="Z1104" s="124"/>
      <c r="AA1104" s="124"/>
      <c r="AB1104" s="124"/>
      <c r="AC1104" s="124"/>
      <c r="AD1104" s="124"/>
      <c r="AE1104" s="124"/>
      <c r="AF1104" s="124"/>
      <c r="AG1104" s="124"/>
      <c r="AH1104" s="124"/>
      <c r="AI1104" s="124"/>
      <c r="AJ1104" s="124"/>
      <c r="AK1104" s="124"/>
    </row>
    <row r="1105" spans="1:37" x14ac:dyDescent="0.3">
      <c r="A1105" s="124"/>
      <c r="B1105" s="124"/>
      <c r="C1105" s="124"/>
      <c r="D1105" s="124"/>
      <c r="E1105" s="124"/>
      <c r="F1105" s="124"/>
      <c r="G1105" s="124"/>
      <c r="H1105" s="613"/>
      <c r="I1105" s="143"/>
      <c r="J1105" s="124"/>
      <c r="K1105" s="124"/>
      <c r="L1105" s="124"/>
      <c r="M1105" s="640"/>
      <c r="N1105" s="124"/>
      <c r="O1105" s="124"/>
      <c r="P1105" s="124"/>
      <c r="Q1105" s="124"/>
      <c r="R1105" s="124"/>
      <c r="S1105" s="124"/>
      <c r="T1105" s="124"/>
      <c r="U1105" s="124"/>
      <c r="V1105" s="124"/>
      <c r="W1105" s="124"/>
      <c r="X1105" s="124"/>
      <c r="Y1105" s="124"/>
      <c r="Z1105" s="124"/>
      <c r="AA1105" s="124"/>
      <c r="AB1105" s="124"/>
      <c r="AC1105" s="124"/>
      <c r="AD1105" s="124"/>
      <c r="AE1105" s="124"/>
      <c r="AF1105" s="124"/>
      <c r="AG1105" s="124"/>
      <c r="AH1105" s="124"/>
      <c r="AI1105" s="124"/>
      <c r="AJ1105" s="124"/>
      <c r="AK1105" s="124"/>
    </row>
    <row r="1106" spans="1:37" x14ac:dyDescent="0.3">
      <c r="A1106" s="124"/>
      <c r="B1106" s="124"/>
      <c r="C1106" s="124"/>
      <c r="D1106" s="124"/>
      <c r="E1106" s="124"/>
      <c r="F1106" s="124"/>
      <c r="G1106" s="124"/>
      <c r="H1106" s="613"/>
      <c r="I1106" s="143"/>
      <c r="J1106" s="124"/>
      <c r="K1106" s="124"/>
      <c r="L1106" s="124"/>
      <c r="M1106" s="640"/>
      <c r="N1106" s="124"/>
      <c r="O1106" s="124"/>
      <c r="P1106" s="124"/>
      <c r="Q1106" s="124"/>
      <c r="R1106" s="124"/>
      <c r="S1106" s="124"/>
      <c r="T1106" s="124"/>
      <c r="U1106" s="124"/>
      <c r="V1106" s="124"/>
      <c r="W1106" s="124"/>
      <c r="X1106" s="124"/>
      <c r="Y1106" s="124"/>
      <c r="Z1106" s="124"/>
      <c r="AA1106" s="124"/>
      <c r="AB1106" s="124"/>
      <c r="AC1106" s="124"/>
      <c r="AD1106" s="124"/>
      <c r="AE1106" s="124"/>
      <c r="AF1106" s="124"/>
      <c r="AG1106" s="124"/>
      <c r="AH1106" s="124"/>
      <c r="AI1106" s="124"/>
      <c r="AJ1106" s="124"/>
      <c r="AK1106" s="124"/>
    </row>
    <row r="1107" spans="1:37" x14ac:dyDescent="0.3">
      <c r="A1107" s="124"/>
      <c r="B1107" s="124"/>
      <c r="C1107" s="124"/>
      <c r="D1107" s="124"/>
      <c r="E1107" s="124"/>
      <c r="F1107" s="124"/>
      <c r="G1107" s="124"/>
      <c r="H1107" s="613"/>
      <c r="I1107" s="143"/>
      <c r="J1107" s="124"/>
      <c r="K1107" s="124"/>
      <c r="L1107" s="124"/>
      <c r="M1107" s="640"/>
      <c r="N1107" s="124"/>
      <c r="O1107" s="124"/>
      <c r="P1107" s="124"/>
      <c r="Q1107" s="124"/>
      <c r="R1107" s="124"/>
      <c r="S1107" s="124"/>
      <c r="T1107" s="124"/>
      <c r="U1107" s="124"/>
      <c r="V1107" s="124"/>
      <c r="W1107" s="124"/>
      <c r="X1107" s="124"/>
      <c r="Y1107" s="124"/>
      <c r="Z1107" s="124"/>
      <c r="AA1107" s="124"/>
      <c r="AB1107" s="124"/>
      <c r="AC1107" s="124"/>
      <c r="AD1107" s="124"/>
      <c r="AE1107" s="124"/>
      <c r="AF1107" s="124"/>
      <c r="AG1107" s="124"/>
      <c r="AH1107" s="124"/>
      <c r="AI1107" s="124"/>
      <c r="AJ1107" s="124"/>
      <c r="AK1107" s="124"/>
    </row>
    <row r="1108" spans="1:37" x14ac:dyDescent="0.3">
      <c r="A1108" s="124"/>
      <c r="B1108" s="124"/>
      <c r="C1108" s="124"/>
      <c r="D1108" s="124"/>
      <c r="E1108" s="124"/>
      <c r="F1108" s="124"/>
      <c r="G1108" s="124"/>
      <c r="H1108" s="613"/>
      <c r="I1108" s="143"/>
      <c r="J1108" s="124"/>
      <c r="K1108" s="124"/>
      <c r="L1108" s="124"/>
      <c r="M1108" s="640"/>
      <c r="N1108" s="124"/>
      <c r="O1108" s="124"/>
      <c r="P1108" s="124"/>
      <c r="Q1108" s="124"/>
      <c r="R1108" s="124"/>
      <c r="S1108" s="124"/>
      <c r="T1108" s="124"/>
      <c r="U1108" s="124"/>
      <c r="V1108" s="124"/>
      <c r="W1108" s="124"/>
      <c r="X1108" s="124"/>
      <c r="Y1108" s="124"/>
      <c r="Z1108" s="124"/>
      <c r="AA1108" s="124"/>
      <c r="AB1108" s="124"/>
      <c r="AC1108" s="124"/>
      <c r="AD1108" s="124"/>
      <c r="AE1108" s="124"/>
      <c r="AF1108" s="124"/>
      <c r="AG1108" s="124"/>
      <c r="AH1108" s="124"/>
      <c r="AI1108" s="124"/>
      <c r="AJ1108" s="124"/>
      <c r="AK1108" s="124"/>
    </row>
    <row r="1109" spans="1:37" x14ac:dyDescent="0.3">
      <c r="A1109" s="124"/>
      <c r="B1109" s="124"/>
      <c r="C1109" s="124"/>
      <c r="D1109" s="124"/>
      <c r="E1109" s="124"/>
      <c r="F1109" s="124"/>
      <c r="G1109" s="124"/>
      <c r="H1109" s="613"/>
      <c r="I1109" s="143"/>
      <c r="J1109" s="124"/>
      <c r="K1109" s="124"/>
      <c r="L1109" s="124"/>
      <c r="M1109" s="640"/>
      <c r="N1109" s="124"/>
      <c r="O1109" s="124"/>
      <c r="P1109" s="124"/>
      <c r="Q1109" s="124"/>
      <c r="R1109" s="124"/>
      <c r="S1109" s="124"/>
      <c r="T1109" s="124"/>
      <c r="U1109" s="124"/>
      <c r="V1109" s="124"/>
      <c r="W1109" s="124"/>
      <c r="X1109" s="124"/>
      <c r="Y1109" s="124"/>
      <c r="Z1109" s="124"/>
      <c r="AA1109" s="124"/>
      <c r="AB1109" s="124"/>
      <c r="AC1109" s="124"/>
      <c r="AD1109" s="124"/>
      <c r="AE1109" s="124"/>
      <c r="AF1109" s="124"/>
      <c r="AG1109" s="124"/>
      <c r="AH1109" s="124"/>
      <c r="AI1109" s="124"/>
      <c r="AJ1109" s="124"/>
      <c r="AK1109" s="124"/>
    </row>
    <row r="1110" spans="1:37" x14ac:dyDescent="0.3">
      <c r="A1110" s="124"/>
      <c r="B1110" s="124"/>
      <c r="C1110" s="124"/>
      <c r="D1110" s="124"/>
      <c r="E1110" s="124"/>
      <c r="F1110" s="124"/>
      <c r="G1110" s="124"/>
      <c r="H1110" s="613"/>
      <c r="I1110" s="143"/>
      <c r="J1110" s="124"/>
      <c r="K1110" s="124"/>
      <c r="L1110" s="124"/>
      <c r="M1110" s="640"/>
      <c r="N1110" s="124"/>
      <c r="O1110" s="124"/>
      <c r="P1110" s="124"/>
      <c r="Q1110" s="124"/>
      <c r="R1110" s="124"/>
      <c r="S1110" s="124"/>
      <c r="T1110" s="124"/>
      <c r="U1110" s="124"/>
      <c r="V1110" s="124"/>
      <c r="W1110" s="124"/>
      <c r="X1110" s="124"/>
      <c r="Y1110" s="124"/>
      <c r="Z1110" s="124"/>
      <c r="AA1110" s="124"/>
      <c r="AB1110" s="124"/>
      <c r="AC1110" s="124"/>
      <c r="AD1110" s="124"/>
      <c r="AE1110" s="124"/>
      <c r="AF1110" s="124"/>
      <c r="AG1110" s="124"/>
      <c r="AH1110" s="124"/>
      <c r="AI1110" s="124"/>
      <c r="AJ1110" s="124"/>
      <c r="AK1110" s="124"/>
    </row>
    <row r="1111" spans="1:37" x14ac:dyDescent="0.3">
      <c r="A1111" s="124"/>
      <c r="B1111" s="124"/>
      <c r="C1111" s="124"/>
      <c r="D1111" s="124"/>
      <c r="E1111" s="124"/>
      <c r="F1111" s="124"/>
      <c r="G1111" s="124"/>
      <c r="H1111" s="613"/>
      <c r="I1111" s="143"/>
      <c r="J1111" s="124"/>
      <c r="K1111" s="124"/>
      <c r="L1111" s="124"/>
      <c r="M1111" s="640"/>
      <c r="N1111" s="124"/>
      <c r="O1111" s="124"/>
      <c r="P1111" s="124"/>
      <c r="Q1111" s="124"/>
      <c r="R1111" s="124"/>
      <c r="S1111" s="124"/>
      <c r="T1111" s="124"/>
      <c r="U1111" s="124"/>
      <c r="V1111" s="124"/>
      <c r="W1111" s="124"/>
      <c r="X1111" s="124"/>
      <c r="Y1111" s="124"/>
      <c r="Z1111" s="124"/>
      <c r="AA1111" s="124"/>
      <c r="AB1111" s="124"/>
      <c r="AC1111" s="124"/>
      <c r="AD1111" s="124"/>
      <c r="AE1111" s="124"/>
      <c r="AF1111" s="124"/>
      <c r="AG1111" s="124"/>
      <c r="AH1111" s="124"/>
      <c r="AI1111" s="124"/>
      <c r="AJ1111" s="124"/>
      <c r="AK1111" s="124"/>
    </row>
    <row r="1112" spans="1:37" x14ac:dyDescent="0.3">
      <c r="A1112" s="124"/>
      <c r="B1112" s="124"/>
      <c r="C1112" s="124"/>
      <c r="D1112" s="124"/>
      <c r="E1112" s="124"/>
      <c r="F1112" s="124"/>
      <c r="G1112" s="124"/>
      <c r="H1112" s="613"/>
      <c r="I1112" s="143"/>
      <c r="J1112" s="124"/>
      <c r="K1112" s="124"/>
      <c r="L1112" s="124"/>
      <c r="M1112" s="640"/>
      <c r="N1112" s="124"/>
      <c r="O1112" s="124"/>
      <c r="P1112" s="124"/>
      <c r="Q1112" s="124"/>
      <c r="R1112" s="124"/>
      <c r="S1112" s="124"/>
      <c r="T1112" s="124"/>
      <c r="U1112" s="124"/>
      <c r="V1112" s="124"/>
      <c r="W1112" s="124"/>
      <c r="X1112" s="124"/>
      <c r="Y1112" s="124"/>
      <c r="Z1112" s="124"/>
      <c r="AA1112" s="124"/>
      <c r="AB1112" s="124"/>
      <c r="AC1112" s="124"/>
      <c r="AD1112" s="124"/>
      <c r="AE1112" s="124"/>
      <c r="AF1112" s="124"/>
      <c r="AG1112" s="124"/>
      <c r="AH1112" s="124"/>
      <c r="AI1112" s="124"/>
      <c r="AJ1112" s="124"/>
      <c r="AK1112" s="124"/>
    </row>
    <row r="1113" spans="1:37" x14ac:dyDescent="0.3">
      <c r="A1113" s="124"/>
      <c r="B1113" s="124"/>
      <c r="C1113" s="124"/>
      <c r="D1113" s="124"/>
      <c r="E1113" s="124"/>
      <c r="F1113" s="124"/>
      <c r="G1113" s="124"/>
      <c r="H1113" s="613"/>
      <c r="I1113" s="143"/>
      <c r="J1113" s="124"/>
      <c r="K1113" s="124"/>
      <c r="L1113" s="124"/>
      <c r="M1113" s="640"/>
      <c r="N1113" s="124"/>
      <c r="O1113" s="124"/>
      <c r="P1113" s="124"/>
      <c r="Q1113" s="124"/>
      <c r="R1113" s="124"/>
      <c r="S1113" s="124"/>
      <c r="T1113" s="124"/>
      <c r="U1113" s="124"/>
      <c r="V1113" s="124"/>
      <c r="W1113" s="124"/>
      <c r="X1113" s="124"/>
      <c r="Y1113" s="124"/>
      <c r="Z1113" s="124"/>
      <c r="AA1113" s="124"/>
      <c r="AB1113" s="124"/>
      <c r="AC1113" s="124"/>
      <c r="AD1113" s="124"/>
      <c r="AE1113" s="124"/>
      <c r="AF1113" s="124"/>
      <c r="AG1113" s="124"/>
      <c r="AH1113" s="124"/>
      <c r="AI1113" s="124"/>
      <c r="AJ1113" s="124"/>
      <c r="AK1113" s="124"/>
    </row>
    <row r="1114" spans="1:37" x14ac:dyDescent="0.3">
      <c r="A1114" s="124"/>
      <c r="B1114" s="124"/>
      <c r="C1114" s="124"/>
      <c r="D1114" s="124"/>
      <c r="E1114" s="124"/>
      <c r="F1114" s="124"/>
      <c r="G1114" s="124"/>
      <c r="H1114" s="613"/>
      <c r="I1114" s="143"/>
      <c r="J1114" s="124"/>
      <c r="K1114" s="124"/>
      <c r="L1114" s="124"/>
      <c r="M1114" s="640"/>
      <c r="N1114" s="124"/>
      <c r="O1114" s="124"/>
      <c r="P1114" s="124"/>
      <c r="Q1114" s="124"/>
      <c r="R1114" s="124"/>
      <c r="S1114" s="124"/>
      <c r="T1114" s="124"/>
      <c r="U1114" s="124"/>
      <c r="V1114" s="124"/>
      <c r="W1114" s="124"/>
      <c r="X1114" s="124"/>
      <c r="Y1114" s="124"/>
      <c r="Z1114" s="124"/>
      <c r="AA1114" s="124"/>
      <c r="AB1114" s="124"/>
      <c r="AC1114" s="124"/>
      <c r="AD1114" s="124"/>
      <c r="AE1114" s="124"/>
      <c r="AF1114" s="124"/>
      <c r="AG1114" s="124"/>
      <c r="AH1114" s="124"/>
      <c r="AI1114" s="124"/>
      <c r="AJ1114" s="124"/>
      <c r="AK1114" s="124"/>
    </row>
    <row r="1115" spans="1:37" x14ac:dyDescent="0.3">
      <c r="A1115" s="124"/>
      <c r="B1115" s="124"/>
      <c r="C1115" s="124"/>
      <c r="D1115" s="124"/>
      <c r="E1115" s="124"/>
      <c r="F1115" s="124"/>
      <c r="G1115" s="124"/>
      <c r="H1115" s="613"/>
      <c r="I1115" s="143"/>
      <c r="J1115" s="124"/>
      <c r="K1115" s="124"/>
      <c r="L1115" s="124"/>
      <c r="M1115" s="640"/>
      <c r="N1115" s="124"/>
      <c r="O1115" s="124"/>
      <c r="P1115" s="124"/>
      <c r="Q1115" s="124"/>
      <c r="R1115" s="124"/>
      <c r="S1115" s="124"/>
      <c r="T1115" s="124"/>
      <c r="U1115" s="124"/>
      <c r="V1115" s="124"/>
      <c r="W1115" s="124"/>
      <c r="X1115" s="124"/>
      <c r="Y1115" s="124"/>
      <c r="Z1115" s="124"/>
      <c r="AA1115" s="124"/>
      <c r="AB1115" s="124"/>
      <c r="AC1115" s="124"/>
      <c r="AD1115" s="124"/>
      <c r="AE1115" s="124"/>
      <c r="AF1115" s="124"/>
      <c r="AG1115" s="124"/>
      <c r="AH1115" s="124"/>
      <c r="AI1115" s="124"/>
      <c r="AJ1115" s="124"/>
      <c r="AK1115" s="124"/>
    </row>
    <row r="1116" spans="1:37" x14ac:dyDescent="0.3">
      <c r="A1116" s="124"/>
      <c r="B1116" s="124"/>
      <c r="C1116" s="124"/>
      <c r="D1116" s="124"/>
      <c r="E1116" s="124"/>
      <c r="F1116" s="124"/>
      <c r="G1116" s="124"/>
      <c r="H1116" s="613"/>
      <c r="I1116" s="143"/>
      <c r="J1116" s="124"/>
      <c r="K1116" s="124"/>
      <c r="L1116" s="124"/>
      <c r="M1116" s="640"/>
      <c r="N1116" s="124"/>
      <c r="O1116" s="124"/>
      <c r="P1116" s="124"/>
      <c r="Q1116" s="124"/>
      <c r="R1116" s="124"/>
      <c r="S1116" s="124"/>
      <c r="T1116" s="124"/>
      <c r="U1116" s="124"/>
      <c r="V1116" s="124"/>
      <c r="W1116" s="124"/>
      <c r="X1116" s="124"/>
      <c r="Y1116" s="124"/>
      <c r="Z1116" s="124"/>
      <c r="AA1116" s="124"/>
      <c r="AB1116" s="124"/>
      <c r="AC1116" s="124"/>
      <c r="AD1116" s="124"/>
      <c r="AE1116" s="124"/>
      <c r="AF1116" s="124"/>
      <c r="AG1116" s="124"/>
      <c r="AH1116" s="124"/>
      <c r="AI1116" s="124"/>
      <c r="AJ1116" s="124"/>
      <c r="AK1116" s="124"/>
    </row>
    <row r="1117" spans="1:37" x14ac:dyDescent="0.3">
      <c r="A1117" s="124"/>
      <c r="B1117" s="124"/>
      <c r="C1117" s="124"/>
      <c r="D1117" s="124"/>
      <c r="E1117" s="124"/>
      <c r="F1117" s="124"/>
      <c r="G1117" s="124"/>
      <c r="H1117" s="613"/>
      <c r="I1117" s="143"/>
      <c r="J1117" s="124"/>
      <c r="K1117" s="124"/>
      <c r="L1117" s="124"/>
      <c r="M1117" s="640"/>
      <c r="N1117" s="124"/>
      <c r="O1117" s="124"/>
      <c r="P1117" s="124"/>
      <c r="Q1117" s="124"/>
      <c r="R1117" s="124"/>
      <c r="S1117" s="124"/>
      <c r="T1117" s="124"/>
      <c r="U1117" s="124"/>
      <c r="V1117" s="124"/>
      <c r="W1117" s="124"/>
      <c r="X1117" s="124"/>
      <c r="Y1117" s="124"/>
      <c r="Z1117" s="124"/>
      <c r="AA1117" s="124"/>
      <c r="AB1117" s="124"/>
      <c r="AC1117" s="124"/>
      <c r="AD1117" s="124"/>
      <c r="AE1117" s="124"/>
      <c r="AF1117" s="124"/>
      <c r="AG1117" s="124"/>
      <c r="AH1117" s="124"/>
      <c r="AI1117" s="124"/>
      <c r="AJ1117" s="124"/>
      <c r="AK1117" s="124"/>
    </row>
    <row r="1118" spans="1:37" x14ac:dyDescent="0.3">
      <c r="A1118" s="124"/>
      <c r="B1118" s="124"/>
      <c r="C1118" s="124"/>
      <c r="D1118" s="124"/>
      <c r="E1118" s="124"/>
      <c r="F1118" s="124"/>
      <c r="G1118" s="124"/>
      <c r="H1118" s="613"/>
      <c r="I1118" s="143"/>
      <c r="J1118" s="124"/>
      <c r="K1118" s="124"/>
      <c r="L1118" s="124"/>
      <c r="M1118" s="640"/>
      <c r="N1118" s="124"/>
      <c r="O1118" s="124"/>
      <c r="P1118" s="124"/>
      <c r="Q1118" s="124"/>
      <c r="R1118" s="124"/>
      <c r="S1118" s="124"/>
      <c r="T1118" s="124"/>
      <c r="U1118" s="124"/>
      <c r="V1118" s="124"/>
      <c r="W1118" s="124"/>
      <c r="X1118" s="124"/>
      <c r="Y1118" s="124"/>
      <c r="Z1118" s="124"/>
      <c r="AA1118" s="124"/>
      <c r="AB1118" s="124"/>
      <c r="AC1118" s="124"/>
      <c r="AD1118" s="124"/>
      <c r="AE1118" s="124"/>
      <c r="AF1118" s="124"/>
      <c r="AG1118" s="124"/>
      <c r="AH1118" s="124"/>
      <c r="AI1118" s="124"/>
      <c r="AJ1118" s="124"/>
      <c r="AK1118" s="124"/>
    </row>
    <row r="1119" spans="1:37" x14ac:dyDescent="0.3">
      <c r="A1119" s="124"/>
      <c r="B1119" s="124"/>
      <c r="C1119" s="124"/>
      <c r="D1119" s="124"/>
      <c r="E1119" s="124"/>
      <c r="F1119" s="124"/>
      <c r="G1119" s="124"/>
      <c r="H1119" s="613"/>
      <c r="I1119" s="143"/>
      <c r="J1119" s="124"/>
      <c r="K1119" s="124"/>
      <c r="L1119" s="124"/>
      <c r="M1119" s="640"/>
      <c r="N1119" s="124"/>
      <c r="O1119" s="124"/>
      <c r="P1119" s="124"/>
      <c r="Q1119" s="124"/>
      <c r="R1119" s="124"/>
      <c r="S1119" s="124"/>
      <c r="T1119" s="124"/>
      <c r="U1119" s="124"/>
      <c r="V1119" s="124"/>
      <c r="W1119" s="124"/>
      <c r="X1119" s="124"/>
      <c r="Y1119" s="124"/>
      <c r="Z1119" s="124"/>
      <c r="AA1119" s="124"/>
      <c r="AB1119" s="124"/>
      <c r="AC1119" s="124"/>
      <c r="AD1119" s="124"/>
      <c r="AE1119" s="124"/>
      <c r="AF1119" s="124"/>
      <c r="AG1119" s="124"/>
      <c r="AH1119" s="124"/>
      <c r="AI1119" s="124"/>
      <c r="AJ1119" s="124"/>
      <c r="AK1119" s="124"/>
    </row>
    <row r="1120" spans="1:37" x14ac:dyDescent="0.3">
      <c r="A1120" s="124"/>
      <c r="B1120" s="124"/>
      <c r="C1120" s="124"/>
      <c r="D1120" s="124"/>
      <c r="E1120" s="124"/>
      <c r="F1120" s="124"/>
      <c r="G1120" s="124"/>
      <c r="H1120" s="613"/>
      <c r="I1120" s="143"/>
      <c r="J1120" s="124"/>
      <c r="K1120" s="124"/>
      <c r="L1120" s="124"/>
      <c r="M1120" s="640"/>
      <c r="N1120" s="124"/>
      <c r="O1120" s="124"/>
      <c r="P1120" s="124"/>
      <c r="Q1120" s="124"/>
      <c r="R1120" s="124"/>
      <c r="S1120" s="124"/>
      <c r="T1120" s="124"/>
      <c r="U1120" s="124"/>
      <c r="V1120" s="124"/>
      <c r="W1120" s="124"/>
      <c r="X1120" s="124"/>
      <c r="Y1120" s="124"/>
      <c r="Z1120" s="124"/>
      <c r="AA1120" s="124"/>
      <c r="AB1120" s="124"/>
      <c r="AC1120" s="124"/>
      <c r="AD1120" s="124"/>
      <c r="AE1120" s="124"/>
      <c r="AF1120" s="124"/>
      <c r="AG1120" s="124"/>
      <c r="AH1120" s="124"/>
      <c r="AI1120" s="124"/>
      <c r="AJ1120" s="124"/>
      <c r="AK1120" s="124"/>
    </row>
    <row r="1121" spans="1:37" x14ac:dyDescent="0.3">
      <c r="A1121" s="124"/>
      <c r="B1121" s="124"/>
      <c r="C1121" s="124"/>
      <c r="D1121" s="124"/>
      <c r="E1121" s="124"/>
      <c r="F1121" s="124"/>
      <c r="G1121" s="124"/>
      <c r="H1121" s="613"/>
      <c r="I1121" s="143"/>
      <c r="J1121" s="124"/>
      <c r="K1121" s="124"/>
      <c r="L1121" s="124"/>
      <c r="M1121" s="640"/>
      <c r="N1121" s="124"/>
      <c r="O1121" s="124"/>
      <c r="P1121" s="124"/>
      <c r="Q1121" s="124"/>
      <c r="R1121" s="124"/>
      <c r="S1121" s="124"/>
      <c r="T1121" s="124"/>
      <c r="U1121" s="124"/>
      <c r="V1121" s="124"/>
      <c r="W1121" s="124"/>
      <c r="X1121" s="124"/>
      <c r="Y1121" s="124"/>
      <c r="Z1121" s="124"/>
      <c r="AA1121" s="124"/>
      <c r="AB1121" s="124"/>
      <c r="AC1121" s="124"/>
      <c r="AD1121" s="124"/>
      <c r="AE1121" s="124"/>
      <c r="AF1121" s="124"/>
      <c r="AG1121" s="124"/>
      <c r="AH1121" s="124"/>
      <c r="AI1121" s="124"/>
      <c r="AJ1121" s="124"/>
      <c r="AK1121" s="124"/>
    </row>
    <row r="1122" spans="1:37" x14ac:dyDescent="0.3">
      <c r="A1122" s="124"/>
      <c r="B1122" s="124"/>
      <c r="C1122" s="124"/>
      <c r="D1122" s="124"/>
      <c r="E1122" s="124"/>
      <c r="F1122" s="124"/>
      <c r="G1122" s="124"/>
      <c r="H1122" s="613"/>
      <c r="I1122" s="143"/>
      <c r="J1122" s="124"/>
      <c r="K1122" s="124"/>
      <c r="L1122" s="124"/>
      <c r="M1122" s="640"/>
      <c r="N1122" s="124"/>
      <c r="O1122" s="124"/>
      <c r="P1122" s="124"/>
      <c r="Q1122" s="124"/>
      <c r="R1122" s="124"/>
      <c r="S1122" s="124"/>
      <c r="T1122" s="124"/>
      <c r="U1122" s="124"/>
      <c r="V1122" s="124"/>
      <c r="W1122" s="124"/>
      <c r="X1122" s="124"/>
      <c r="Y1122" s="124"/>
      <c r="Z1122" s="124"/>
      <c r="AA1122" s="124"/>
      <c r="AB1122" s="124"/>
      <c r="AC1122" s="124"/>
      <c r="AD1122" s="124"/>
      <c r="AE1122" s="124"/>
      <c r="AF1122" s="124"/>
      <c r="AG1122" s="124"/>
      <c r="AH1122" s="124"/>
      <c r="AI1122" s="124"/>
      <c r="AJ1122" s="124"/>
      <c r="AK1122" s="124"/>
    </row>
    <row r="1123" spans="1:37" x14ac:dyDescent="0.3">
      <c r="A1123" s="124"/>
      <c r="B1123" s="124"/>
      <c r="C1123" s="124"/>
      <c r="D1123" s="124"/>
      <c r="E1123" s="124"/>
      <c r="F1123" s="124"/>
      <c r="G1123" s="124"/>
      <c r="H1123" s="613"/>
      <c r="I1123" s="143"/>
      <c r="J1123" s="124"/>
      <c r="K1123" s="124"/>
      <c r="L1123" s="124"/>
      <c r="M1123" s="640"/>
      <c r="N1123" s="124"/>
      <c r="O1123" s="124"/>
      <c r="P1123" s="124"/>
      <c r="Q1123" s="124"/>
      <c r="R1123" s="124"/>
      <c r="S1123" s="124"/>
      <c r="T1123" s="124"/>
      <c r="U1123" s="124"/>
      <c r="V1123" s="124"/>
      <c r="W1123" s="124"/>
      <c r="X1123" s="124"/>
      <c r="Y1123" s="124"/>
      <c r="Z1123" s="124"/>
      <c r="AA1123" s="124"/>
      <c r="AB1123" s="124"/>
      <c r="AC1123" s="124"/>
      <c r="AD1123" s="124"/>
      <c r="AE1123" s="124"/>
      <c r="AF1123" s="124"/>
      <c r="AG1123" s="124"/>
      <c r="AH1123" s="124"/>
      <c r="AI1123" s="124"/>
      <c r="AJ1123" s="124"/>
      <c r="AK1123" s="124"/>
    </row>
    <row r="1124" spans="1:37" x14ac:dyDescent="0.3">
      <c r="A1124" s="124"/>
      <c r="B1124" s="124"/>
      <c r="C1124" s="124"/>
      <c r="D1124" s="124"/>
      <c r="E1124" s="124"/>
      <c r="F1124" s="124"/>
      <c r="G1124" s="124"/>
      <c r="H1124" s="613"/>
      <c r="I1124" s="143"/>
      <c r="J1124" s="124"/>
      <c r="K1124" s="124"/>
      <c r="L1124" s="124"/>
      <c r="M1124" s="640"/>
      <c r="N1124" s="124"/>
      <c r="O1124" s="124"/>
      <c r="P1124" s="124"/>
      <c r="Q1124" s="124"/>
      <c r="R1124" s="124"/>
      <c r="S1124" s="124"/>
      <c r="T1124" s="124"/>
      <c r="U1124" s="124"/>
      <c r="V1124" s="124"/>
      <c r="W1124" s="124"/>
      <c r="X1124" s="124"/>
      <c r="Y1124" s="124"/>
      <c r="Z1124" s="124"/>
      <c r="AA1124" s="124"/>
      <c r="AB1124" s="124"/>
      <c r="AC1124" s="124"/>
      <c r="AD1124" s="124"/>
      <c r="AE1124" s="124"/>
      <c r="AF1124" s="124"/>
      <c r="AG1124" s="124"/>
      <c r="AH1124" s="124"/>
      <c r="AI1124" s="124"/>
      <c r="AJ1124" s="124"/>
      <c r="AK1124" s="124"/>
    </row>
    <row r="1125" spans="1:37" x14ac:dyDescent="0.3">
      <c r="A1125" s="124"/>
      <c r="B1125" s="124"/>
      <c r="C1125" s="124"/>
      <c r="D1125" s="124"/>
      <c r="E1125" s="124"/>
      <c r="F1125" s="124"/>
      <c r="G1125" s="124"/>
      <c r="H1125" s="613"/>
      <c r="I1125" s="143"/>
      <c r="J1125" s="124"/>
      <c r="K1125" s="124"/>
      <c r="L1125" s="124"/>
      <c r="M1125" s="640"/>
      <c r="N1125" s="124"/>
      <c r="O1125" s="124"/>
      <c r="P1125" s="124"/>
      <c r="Q1125" s="124"/>
      <c r="R1125" s="124"/>
      <c r="S1125" s="124"/>
      <c r="T1125" s="124"/>
      <c r="U1125" s="124"/>
      <c r="V1125" s="124"/>
      <c r="W1125" s="124"/>
      <c r="X1125" s="124"/>
      <c r="Y1125" s="124"/>
      <c r="Z1125" s="124"/>
      <c r="AA1125" s="124"/>
      <c r="AB1125" s="124"/>
      <c r="AC1125" s="124"/>
      <c r="AD1125" s="124"/>
      <c r="AE1125" s="124"/>
      <c r="AF1125" s="124"/>
      <c r="AG1125" s="124"/>
      <c r="AH1125" s="124"/>
      <c r="AI1125" s="124"/>
      <c r="AJ1125" s="124"/>
      <c r="AK1125" s="124"/>
    </row>
    <row r="1126" spans="1:37" x14ac:dyDescent="0.3">
      <c r="A1126" s="124"/>
      <c r="B1126" s="124"/>
      <c r="C1126" s="124"/>
      <c r="D1126" s="124"/>
      <c r="E1126" s="124"/>
      <c r="F1126" s="124"/>
      <c r="G1126" s="124"/>
      <c r="H1126" s="613"/>
      <c r="I1126" s="143"/>
      <c r="J1126" s="124"/>
      <c r="K1126" s="124"/>
      <c r="L1126" s="124"/>
      <c r="M1126" s="640"/>
      <c r="N1126" s="124"/>
      <c r="O1126" s="124"/>
      <c r="P1126" s="124"/>
      <c r="Q1126" s="124"/>
      <c r="R1126" s="124"/>
      <c r="S1126" s="124"/>
      <c r="T1126" s="124"/>
      <c r="U1126" s="124"/>
      <c r="V1126" s="124"/>
      <c r="W1126" s="124"/>
      <c r="X1126" s="124"/>
      <c r="Y1126" s="124"/>
      <c r="Z1126" s="124"/>
      <c r="AA1126" s="124"/>
      <c r="AB1126" s="124"/>
      <c r="AC1126" s="124"/>
      <c r="AD1126" s="124"/>
      <c r="AE1126" s="124"/>
      <c r="AF1126" s="124"/>
      <c r="AG1126" s="124"/>
      <c r="AH1126" s="124"/>
      <c r="AI1126" s="124"/>
      <c r="AJ1126" s="124"/>
      <c r="AK1126" s="124"/>
    </row>
    <row r="1127" spans="1:37" x14ac:dyDescent="0.3">
      <c r="A1127" s="124"/>
      <c r="B1127" s="124"/>
      <c r="C1127" s="124"/>
      <c r="D1127" s="124"/>
      <c r="E1127" s="124"/>
      <c r="F1127" s="124"/>
      <c r="G1127" s="124"/>
      <c r="H1127" s="613"/>
      <c r="I1127" s="143"/>
      <c r="J1127" s="124"/>
      <c r="K1127" s="124"/>
      <c r="L1127" s="124"/>
      <c r="M1127" s="640"/>
      <c r="N1127" s="124"/>
      <c r="O1127" s="124"/>
      <c r="P1127" s="124"/>
      <c r="Q1127" s="124"/>
      <c r="R1127" s="124"/>
      <c r="S1127" s="124"/>
      <c r="T1127" s="124"/>
      <c r="U1127" s="124"/>
      <c r="V1127" s="124"/>
      <c r="W1127" s="124"/>
      <c r="X1127" s="124"/>
      <c r="Y1127" s="124"/>
      <c r="Z1127" s="124"/>
      <c r="AA1127" s="124"/>
      <c r="AB1127" s="124"/>
      <c r="AC1127" s="124"/>
      <c r="AD1127" s="124"/>
      <c r="AE1127" s="124"/>
      <c r="AF1127" s="124"/>
      <c r="AG1127" s="124"/>
      <c r="AH1127" s="124"/>
      <c r="AI1127" s="124"/>
      <c r="AJ1127" s="124"/>
      <c r="AK1127" s="124"/>
    </row>
    <row r="1128" spans="1:37" x14ac:dyDescent="0.3">
      <c r="A1128" s="124"/>
      <c r="B1128" s="124"/>
      <c r="C1128" s="124"/>
      <c r="D1128" s="124"/>
      <c r="E1128" s="124"/>
      <c r="F1128" s="124"/>
      <c r="G1128" s="124"/>
      <c r="H1128" s="613"/>
      <c r="I1128" s="143"/>
      <c r="J1128" s="124"/>
      <c r="K1128" s="124"/>
      <c r="L1128" s="124"/>
      <c r="M1128" s="640"/>
      <c r="N1128" s="124"/>
      <c r="O1128" s="124"/>
      <c r="P1128" s="124"/>
      <c r="Q1128" s="124"/>
      <c r="R1128" s="124"/>
      <c r="S1128" s="124"/>
      <c r="T1128" s="124"/>
      <c r="U1128" s="124"/>
      <c r="V1128" s="124"/>
      <c r="W1128" s="124"/>
      <c r="X1128" s="124"/>
      <c r="Y1128" s="124"/>
      <c r="Z1128" s="124"/>
      <c r="AA1128" s="124"/>
      <c r="AB1128" s="124"/>
      <c r="AC1128" s="124"/>
      <c r="AD1128" s="124"/>
      <c r="AE1128" s="124"/>
      <c r="AF1128" s="124"/>
      <c r="AG1128" s="124"/>
      <c r="AH1128" s="124"/>
      <c r="AI1128" s="124"/>
      <c r="AJ1128" s="124"/>
      <c r="AK1128" s="124"/>
    </row>
    <row r="1129" spans="1:37" x14ac:dyDescent="0.3">
      <c r="A1129" s="124"/>
      <c r="B1129" s="124"/>
      <c r="C1129" s="124"/>
      <c r="D1129" s="124"/>
      <c r="E1129" s="124"/>
      <c r="F1129" s="124"/>
      <c r="G1129" s="124"/>
      <c r="H1129" s="613"/>
      <c r="I1129" s="143"/>
      <c r="J1129" s="124"/>
      <c r="K1129" s="124"/>
      <c r="L1129" s="124"/>
      <c r="M1129" s="640"/>
      <c r="N1129" s="124"/>
      <c r="O1129" s="124"/>
      <c r="P1129" s="124"/>
      <c r="Q1129" s="124"/>
      <c r="R1129" s="124"/>
      <c r="S1129" s="124"/>
      <c r="T1129" s="124"/>
      <c r="U1129" s="124"/>
      <c r="V1129" s="124"/>
      <c r="W1129" s="124"/>
      <c r="X1129" s="124"/>
      <c r="Y1129" s="124"/>
      <c r="Z1129" s="124"/>
      <c r="AA1129" s="124"/>
      <c r="AB1129" s="124"/>
      <c r="AC1129" s="124"/>
      <c r="AD1129" s="124"/>
      <c r="AE1129" s="124"/>
      <c r="AF1129" s="124"/>
      <c r="AG1129" s="124"/>
      <c r="AH1129" s="124"/>
      <c r="AI1129" s="124"/>
      <c r="AJ1129" s="124"/>
      <c r="AK1129" s="124"/>
    </row>
    <row r="1130" spans="1:37" x14ac:dyDescent="0.3">
      <c r="A1130" s="124"/>
      <c r="B1130" s="124"/>
      <c r="C1130" s="124"/>
      <c r="D1130" s="124"/>
      <c r="E1130" s="124"/>
      <c r="F1130" s="124"/>
      <c r="G1130" s="124"/>
      <c r="H1130" s="613"/>
      <c r="I1130" s="143"/>
      <c r="J1130" s="124"/>
      <c r="K1130" s="124"/>
      <c r="L1130" s="124"/>
      <c r="M1130" s="640"/>
      <c r="N1130" s="124"/>
      <c r="O1130" s="124"/>
      <c r="P1130" s="124"/>
      <c r="Q1130" s="124"/>
      <c r="R1130" s="124"/>
      <c r="S1130" s="124"/>
      <c r="T1130" s="124"/>
      <c r="U1130" s="124"/>
      <c r="V1130" s="124"/>
      <c r="W1130" s="124"/>
      <c r="X1130" s="124"/>
      <c r="Y1130" s="124"/>
      <c r="Z1130" s="124"/>
      <c r="AA1130" s="124"/>
      <c r="AB1130" s="124"/>
      <c r="AC1130" s="124"/>
      <c r="AD1130" s="124"/>
      <c r="AE1130" s="124"/>
      <c r="AF1130" s="124"/>
      <c r="AG1130" s="124"/>
      <c r="AH1130" s="124"/>
      <c r="AI1130" s="124"/>
      <c r="AJ1130" s="124"/>
      <c r="AK1130" s="124"/>
    </row>
    <row r="1131" spans="1:37" x14ac:dyDescent="0.3">
      <c r="A1131" s="124"/>
      <c r="B1131" s="124"/>
      <c r="C1131" s="124"/>
      <c r="D1131" s="124"/>
      <c r="E1131" s="124"/>
      <c r="F1131" s="124"/>
      <c r="G1131" s="124"/>
      <c r="H1131" s="613"/>
      <c r="I1131" s="143"/>
      <c r="J1131" s="124"/>
      <c r="K1131" s="124"/>
      <c r="L1131" s="124"/>
      <c r="M1131" s="640"/>
      <c r="N1131" s="124"/>
      <c r="O1131" s="124"/>
      <c r="P1131" s="124"/>
      <c r="Q1131" s="124"/>
      <c r="R1131" s="124"/>
      <c r="S1131" s="124"/>
      <c r="T1131" s="124"/>
      <c r="U1131" s="124"/>
      <c r="V1131" s="124"/>
      <c r="W1131" s="124"/>
      <c r="X1131" s="124"/>
      <c r="Y1131" s="124"/>
      <c r="Z1131" s="124"/>
      <c r="AA1131" s="124"/>
      <c r="AB1131" s="124"/>
      <c r="AC1131" s="124"/>
      <c r="AD1131" s="124"/>
      <c r="AE1131" s="124"/>
      <c r="AF1131" s="124"/>
      <c r="AG1131" s="124"/>
      <c r="AH1131" s="124"/>
      <c r="AI1131" s="124"/>
      <c r="AJ1131" s="124"/>
      <c r="AK1131" s="124"/>
    </row>
    <row r="1132" spans="1:37" x14ac:dyDescent="0.3">
      <c r="A1132" s="124"/>
      <c r="B1132" s="124"/>
      <c r="C1132" s="124"/>
      <c r="D1132" s="124"/>
      <c r="E1132" s="124"/>
      <c r="F1132" s="124"/>
      <c r="G1132" s="124"/>
      <c r="H1132" s="613"/>
      <c r="I1132" s="143"/>
      <c r="J1132" s="124"/>
      <c r="K1132" s="124"/>
      <c r="L1132" s="124"/>
      <c r="M1132" s="640"/>
      <c r="N1132" s="124"/>
      <c r="O1132" s="124"/>
      <c r="P1132" s="124"/>
      <c r="Q1132" s="124"/>
      <c r="R1132" s="124"/>
      <c r="S1132" s="124"/>
      <c r="T1132" s="124"/>
      <c r="U1132" s="124"/>
      <c r="V1132" s="124"/>
      <c r="W1132" s="124"/>
      <c r="X1132" s="124"/>
      <c r="Y1132" s="124"/>
      <c r="Z1132" s="124"/>
      <c r="AA1132" s="124"/>
      <c r="AB1132" s="124"/>
      <c r="AC1132" s="124"/>
      <c r="AD1132" s="124"/>
      <c r="AE1132" s="124"/>
      <c r="AF1132" s="124"/>
      <c r="AG1132" s="124"/>
      <c r="AH1132" s="124"/>
      <c r="AI1132" s="124"/>
      <c r="AJ1132" s="124"/>
      <c r="AK1132" s="124"/>
    </row>
    <row r="1133" spans="1:37" x14ac:dyDescent="0.3">
      <c r="A1133" s="124"/>
      <c r="B1133" s="124"/>
      <c r="C1133" s="124"/>
      <c r="D1133" s="124"/>
      <c r="E1133" s="124"/>
      <c r="F1133" s="124"/>
      <c r="G1133" s="124"/>
      <c r="H1133" s="613"/>
      <c r="I1133" s="143"/>
      <c r="J1133" s="124"/>
      <c r="K1133" s="124"/>
      <c r="L1133" s="124"/>
      <c r="M1133" s="640"/>
      <c r="N1133" s="124"/>
      <c r="O1133" s="124"/>
      <c r="P1133" s="124"/>
      <c r="Q1133" s="124"/>
      <c r="R1133" s="124"/>
      <c r="S1133" s="124"/>
      <c r="T1133" s="124"/>
      <c r="U1133" s="124"/>
      <c r="V1133" s="124"/>
      <c r="W1133" s="124"/>
      <c r="X1133" s="124"/>
      <c r="Y1133" s="124"/>
      <c r="Z1133" s="124"/>
      <c r="AA1133" s="124"/>
      <c r="AB1133" s="124"/>
      <c r="AC1133" s="124"/>
      <c r="AD1133" s="124"/>
      <c r="AE1133" s="124"/>
      <c r="AF1133" s="124"/>
      <c r="AG1133" s="124"/>
      <c r="AH1133" s="124"/>
      <c r="AI1133" s="124"/>
      <c r="AJ1133" s="124"/>
      <c r="AK1133" s="124"/>
    </row>
    <row r="1134" spans="1:37" x14ac:dyDescent="0.3">
      <c r="A1134" s="124"/>
      <c r="B1134" s="124"/>
      <c r="C1134" s="124"/>
      <c r="D1134" s="124"/>
      <c r="E1134" s="124"/>
      <c r="F1134" s="124"/>
      <c r="G1134" s="124"/>
      <c r="H1134" s="613"/>
      <c r="I1134" s="143"/>
      <c r="J1134" s="124"/>
      <c r="K1134" s="124"/>
      <c r="L1134" s="124"/>
      <c r="M1134" s="640"/>
      <c r="N1134" s="124"/>
      <c r="O1134" s="124"/>
      <c r="P1134" s="124"/>
      <c r="Q1134" s="124"/>
      <c r="R1134" s="124"/>
      <c r="S1134" s="124"/>
      <c r="T1134" s="124"/>
      <c r="U1134" s="124"/>
      <c r="V1134" s="124"/>
      <c r="W1134" s="124"/>
      <c r="X1134" s="124"/>
      <c r="Y1134" s="124"/>
      <c r="Z1134" s="124"/>
      <c r="AA1134" s="124"/>
      <c r="AB1134" s="124"/>
      <c r="AC1134" s="124"/>
      <c r="AD1134" s="124"/>
      <c r="AE1134" s="124"/>
      <c r="AF1134" s="124"/>
      <c r="AG1134" s="124"/>
      <c r="AH1134" s="124"/>
      <c r="AI1134" s="124"/>
      <c r="AJ1134" s="124"/>
      <c r="AK1134" s="124"/>
    </row>
    <row r="1135" spans="1:37" x14ac:dyDescent="0.3">
      <c r="A1135" s="124"/>
      <c r="B1135" s="124"/>
      <c r="C1135" s="124"/>
      <c r="D1135" s="124"/>
      <c r="E1135" s="124"/>
      <c r="F1135" s="124"/>
      <c r="G1135" s="124"/>
      <c r="H1135" s="613"/>
      <c r="I1135" s="143"/>
      <c r="J1135" s="124"/>
      <c r="K1135" s="124"/>
      <c r="L1135" s="124"/>
      <c r="M1135" s="640"/>
      <c r="N1135" s="124"/>
      <c r="O1135" s="124"/>
      <c r="P1135" s="124"/>
      <c r="Q1135" s="124"/>
      <c r="R1135" s="124"/>
      <c r="S1135" s="124"/>
      <c r="T1135" s="124"/>
      <c r="U1135" s="124"/>
      <c r="V1135" s="124"/>
      <c r="W1135" s="124"/>
      <c r="X1135" s="124"/>
      <c r="Y1135" s="124"/>
      <c r="Z1135" s="124"/>
      <c r="AA1135" s="124"/>
      <c r="AB1135" s="124"/>
      <c r="AC1135" s="124"/>
      <c r="AD1135" s="124"/>
      <c r="AE1135" s="124"/>
      <c r="AF1135" s="124"/>
      <c r="AG1135" s="124"/>
      <c r="AH1135" s="124"/>
      <c r="AI1135" s="124"/>
      <c r="AJ1135" s="124"/>
      <c r="AK1135" s="124"/>
    </row>
    <row r="1136" spans="1:37" x14ac:dyDescent="0.3">
      <c r="A1136" s="124"/>
      <c r="B1136" s="124"/>
      <c r="C1136" s="124"/>
      <c r="D1136" s="124"/>
      <c r="E1136" s="124"/>
      <c r="F1136" s="124"/>
      <c r="G1136" s="124"/>
      <c r="H1136" s="613"/>
      <c r="I1136" s="143"/>
      <c r="J1136" s="124"/>
      <c r="K1136" s="124"/>
      <c r="L1136" s="124"/>
      <c r="M1136" s="640"/>
      <c r="N1136" s="124"/>
      <c r="O1136" s="124"/>
      <c r="P1136" s="124"/>
      <c r="Q1136" s="124"/>
      <c r="R1136" s="124"/>
      <c r="S1136" s="124"/>
      <c r="T1136" s="124"/>
      <c r="U1136" s="124"/>
      <c r="V1136" s="124"/>
      <c r="W1136" s="124"/>
      <c r="X1136" s="124"/>
      <c r="Y1136" s="124"/>
      <c r="Z1136" s="124"/>
      <c r="AA1136" s="124"/>
      <c r="AB1136" s="124"/>
      <c r="AC1136" s="124"/>
      <c r="AD1136" s="124"/>
      <c r="AE1136" s="124"/>
      <c r="AF1136" s="124"/>
      <c r="AG1136" s="124"/>
      <c r="AH1136" s="124"/>
      <c r="AI1136" s="124"/>
      <c r="AJ1136" s="124"/>
      <c r="AK1136" s="124"/>
    </row>
    <row r="1137" spans="1:37" x14ac:dyDescent="0.3">
      <c r="A1137" s="124"/>
      <c r="B1137" s="124"/>
      <c r="C1137" s="124"/>
      <c r="D1137" s="124"/>
      <c r="E1137" s="124"/>
      <c r="F1137" s="124"/>
      <c r="G1137" s="124"/>
      <c r="H1137" s="613"/>
      <c r="I1137" s="143"/>
      <c r="J1137" s="124"/>
      <c r="K1137" s="124"/>
      <c r="L1137" s="124"/>
      <c r="M1137" s="640"/>
      <c r="N1137" s="124"/>
      <c r="O1137" s="124"/>
      <c r="P1137" s="124"/>
      <c r="Q1137" s="124"/>
      <c r="R1137" s="124"/>
      <c r="S1137" s="124"/>
      <c r="T1137" s="124"/>
      <c r="U1137" s="124"/>
      <c r="V1137" s="124"/>
      <c r="W1137" s="124"/>
      <c r="X1137" s="124"/>
      <c r="Y1137" s="124"/>
      <c r="Z1137" s="124"/>
      <c r="AA1137" s="124"/>
      <c r="AB1137" s="124"/>
      <c r="AC1137" s="124"/>
      <c r="AD1137" s="124"/>
      <c r="AE1137" s="124"/>
      <c r="AF1137" s="124"/>
      <c r="AG1137" s="124"/>
      <c r="AH1137" s="124"/>
      <c r="AI1137" s="124"/>
      <c r="AJ1137" s="124"/>
      <c r="AK1137" s="124"/>
    </row>
    <row r="1138" spans="1:37" x14ac:dyDescent="0.3">
      <c r="A1138" s="124"/>
      <c r="B1138" s="124"/>
      <c r="C1138" s="124"/>
      <c r="D1138" s="124"/>
      <c r="E1138" s="124"/>
      <c r="F1138" s="124"/>
      <c r="G1138" s="124"/>
      <c r="H1138" s="613"/>
      <c r="I1138" s="143"/>
      <c r="J1138" s="124"/>
      <c r="K1138" s="124"/>
      <c r="L1138" s="124"/>
      <c r="M1138" s="640"/>
      <c r="N1138" s="124"/>
      <c r="O1138" s="124"/>
      <c r="P1138" s="124"/>
      <c r="Q1138" s="124"/>
      <c r="R1138" s="124"/>
      <c r="S1138" s="124"/>
      <c r="T1138" s="124"/>
      <c r="U1138" s="124"/>
      <c r="V1138" s="124"/>
      <c r="W1138" s="124"/>
      <c r="X1138" s="124"/>
      <c r="Y1138" s="124"/>
      <c r="Z1138" s="124"/>
      <c r="AA1138" s="124"/>
      <c r="AB1138" s="124"/>
      <c r="AC1138" s="124"/>
      <c r="AD1138" s="124"/>
      <c r="AE1138" s="124"/>
      <c r="AF1138" s="124"/>
      <c r="AG1138" s="124"/>
      <c r="AH1138" s="124"/>
      <c r="AI1138" s="124"/>
      <c r="AJ1138" s="124"/>
      <c r="AK1138" s="124"/>
    </row>
    <row r="1139" spans="1:37" x14ac:dyDescent="0.3">
      <c r="A1139" s="124"/>
      <c r="B1139" s="124"/>
      <c r="C1139" s="124"/>
      <c r="D1139" s="124"/>
      <c r="E1139" s="124"/>
      <c r="F1139" s="124"/>
      <c r="G1139" s="124"/>
      <c r="H1139" s="613"/>
      <c r="I1139" s="143"/>
      <c r="J1139" s="124"/>
      <c r="K1139" s="124"/>
      <c r="L1139" s="124"/>
      <c r="M1139" s="640"/>
      <c r="N1139" s="124"/>
      <c r="O1139" s="124"/>
      <c r="P1139" s="124"/>
      <c r="Q1139" s="124"/>
      <c r="R1139" s="124"/>
      <c r="S1139" s="124"/>
      <c r="T1139" s="124"/>
      <c r="U1139" s="124"/>
      <c r="V1139" s="124"/>
      <c r="W1139" s="124"/>
      <c r="X1139" s="124"/>
      <c r="Y1139" s="124"/>
      <c r="Z1139" s="124"/>
      <c r="AA1139" s="124"/>
      <c r="AB1139" s="124"/>
      <c r="AC1139" s="124"/>
      <c r="AD1139" s="124"/>
      <c r="AE1139" s="124"/>
      <c r="AF1139" s="124"/>
      <c r="AG1139" s="124"/>
      <c r="AH1139" s="124"/>
      <c r="AI1139" s="124"/>
      <c r="AJ1139" s="124"/>
      <c r="AK1139" s="124"/>
    </row>
    <row r="1140" spans="1:37" x14ac:dyDescent="0.3">
      <c r="A1140" s="124"/>
      <c r="B1140" s="124"/>
      <c r="C1140" s="124"/>
      <c r="D1140" s="124"/>
      <c r="E1140" s="124"/>
      <c r="F1140" s="124"/>
      <c r="G1140" s="124"/>
      <c r="H1140" s="613"/>
      <c r="I1140" s="143"/>
      <c r="J1140" s="124"/>
      <c r="K1140" s="124"/>
      <c r="L1140" s="124"/>
      <c r="M1140" s="640"/>
      <c r="N1140" s="124"/>
      <c r="O1140" s="124"/>
      <c r="P1140" s="124"/>
      <c r="Q1140" s="124"/>
      <c r="R1140" s="124"/>
      <c r="S1140" s="124"/>
      <c r="T1140" s="124"/>
      <c r="U1140" s="124"/>
      <c r="V1140" s="124"/>
      <c r="W1140" s="124"/>
      <c r="X1140" s="124"/>
      <c r="Y1140" s="124"/>
      <c r="Z1140" s="124"/>
      <c r="AA1140" s="124"/>
      <c r="AB1140" s="124"/>
      <c r="AC1140" s="124"/>
      <c r="AD1140" s="124"/>
      <c r="AE1140" s="124"/>
      <c r="AF1140" s="124"/>
      <c r="AG1140" s="124"/>
      <c r="AH1140" s="124"/>
      <c r="AI1140" s="124"/>
      <c r="AJ1140" s="124"/>
      <c r="AK1140" s="124"/>
    </row>
    <row r="1141" spans="1:37" x14ac:dyDescent="0.3">
      <c r="A1141" s="124"/>
      <c r="B1141" s="124"/>
      <c r="C1141" s="124"/>
      <c r="D1141" s="124"/>
      <c r="E1141" s="124"/>
      <c r="F1141" s="124"/>
      <c r="G1141" s="124"/>
      <c r="H1141" s="613"/>
      <c r="I1141" s="143"/>
      <c r="J1141" s="124"/>
      <c r="K1141" s="124"/>
      <c r="L1141" s="124"/>
      <c r="M1141" s="640"/>
      <c r="N1141" s="124"/>
      <c r="O1141" s="124"/>
      <c r="P1141" s="124"/>
      <c r="Q1141" s="124"/>
      <c r="R1141" s="124"/>
      <c r="S1141" s="124"/>
      <c r="T1141" s="124"/>
      <c r="U1141" s="124"/>
      <c r="V1141" s="124"/>
      <c r="W1141" s="124"/>
      <c r="X1141" s="124"/>
      <c r="Y1141" s="124"/>
      <c r="Z1141" s="124"/>
      <c r="AA1141" s="124"/>
      <c r="AB1141" s="124"/>
      <c r="AC1141" s="124"/>
      <c r="AD1141" s="124"/>
      <c r="AE1141" s="124"/>
      <c r="AF1141" s="124"/>
      <c r="AG1141" s="124"/>
      <c r="AH1141" s="124"/>
      <c r="AI1141" s="124"/>
      <c r="AJ1141" s="124"/>
      <c r="AK1141" s="124"/>
    </row>
    <row r="1142" spans="1:37" x14ac:dyDescent="0.3">
      <c r="A1142" s="124"/>
      <c r="B1142" s="124"/>
      <c r="C1142" s="124"/>
      <c r="D1142" s="124"/>
      <c r="E1142" s="124"/>
      <c r="F1142" s="124"/>
      <c r="G1142" s="124"/>
      <c r="H1142" s="613"/>
      <c r="I1142" s="143"/>
      <c r="J1142" s="124"/>
      <c r="K1142" s="124"/>
      <c r="L1142" s="124"/>
      <c r="M1142" s="640"/>
      <c r="N1142" s="124"/>
      <c r="O1142" s="124"/>
      <c r="P1142" s="124"/>
      <c r="Q1142" s="124"/>
      <c r="R1142" s="124"/>
      <c r="S1142" s="124"/>
      <c r="T1142" s="124"/>
      <c r="U1142" s="124"/>
      <c r="V1142" s="124"/>
      <c r="W1142" s="124"/>
      <c r="X1142" s="124"/>
      <c r="Y1142" s="124"/>
      <c r="Z1142" s="124"/>
      <c r="AA1142" s="124"/>
      <c r="AB1142" s="124"/>
      <c r="AC1142" s="124"/>
      <c r="AD1142" s="124"/>
      <c r="AE1142" s="124"/>
      <c r="AF1142" s="124"/>
      <c r="AG1142" s="124"/>
      <c r="AH1142" s="124"/>
      <c r="AI1142" s="124"/>
      <c r="AJ1142" s="124"/>
      <c r="AK1142" s="124"/>
    </row>
    <row r="1143" spans="1:37" x14ac:dyDescent="0.3">
      <c r="A1143" s="124"/>
      <c r="B1143" s="124"/>
      <c r="C1143" s="124"/>
      <c r="D1143" s="124"/>
      <c r="E1143" s="124"/>
      <c r="F1143" s="124"/>
      <c r="G1143" s="124"/>
      <c r="H1143" s="613"/>
      <c r="I1143" s="143"/>
      <c r="J1143" s="124"/>
      <c r="K1143" s="124"/>
      <c r="L1143" s="124"/>
      <c r="M1143" s="640"/>
      <c r="N1143" s="124"/>
      <c r="O1143" s="124"/>
      <c r="P1143" s="124"/>
      <c r="Q1143" s="124"/>
      <c r="R1143" s="124"/>
      <c r="S1143" s="124"/>
      <c r="T1143" s="124"/>
      <c r="U1143" s="124"/>
      <c r="V1143" s="124"/>
      <c r="W1143" s="124"/>
      <c r="X1143" s="124"/>
      <c r="Y1143" s="124"/>
      <c r="Z1143" s="124"/>
      <c r="AA1143" s="124"/>
      <c r="AB1143" s="124"/>
      <c r="AC1143" s="124"/>
      <c r="AD1143" s="124"/>
      <c r="AE1143" s="124"/>
      <c r="AF1143" s="124"/>
      <c r="AG1143" s="124"/>
      <c r="AH1143" s="124"/>
      <c r="AI1143" s="124"/>
      <c r="AJ1143" s="124"/>
      <c r="AK1143" s="124"/>
    </row>
    <row r="1144" spans="1:37" x14ac:dyDescent="0.3">
      <c r="A1144" s="124"/>
      <c r="B1144" s="124"/>
      <c r="C1144" s="124"/>
      <c r="D1144" s="124"/>
      <c r="E1144" s="124"/>
      <c r="F1144" s="124"/>
      <c r="G1144" s="124"/>
      <c r="H1144" s="613"/>
      <c r="I1144" s="143"/>
      <c r="J1144" s="124"/>
      <c r="K1144" s="124"/>
      <c r="L1144" s="124"/>
      <c r="M1144" s="640"/>
      <c r="N1144" s="124"/>
      <c r="O1144" s="124"/>
      <c r="P1144" s="124"/>
      <c r="Q1144" s="124"/>
      <c r="R1144" s="124"/>
      <c r="S1144" s="124"/>
      <c r="T1144" s="124"/>
      <c r="U1144" s="124"/>
      <c r="V1144" s="124"/>
      <c r="W1144" s="124"/>
      <c r="X1144" s="124"/>
      <c r="Y1144" s="124"/>
      <c r="Z1144" s="124"/>
      <c r="AA1144" s="124"/>
      <c r="AB1144" s="124"/>
      <c r="AC1144" s="124"/>
      <c r="AD1144" s="124"/>
      <c r="AE1144" s="124"/>
      <c r="AF1144" s="124"/>
      <c r="AG1144" s="124"/>
      <c r="AH1144" s="124"/>
      <c r="AI1144" s="124"/>
      <c r="AJ1144" s="124"/>
      <c r="AK1144" s="124"/>
    </row>
    <row r="1145" spans="1:37" x14ac:dyDescent="0.3">
      <c r="A1145" s="124"/>
      <c r="B1145" s="124"/>
      <c r="C1145" s="124"/>
      <c r="D1145" s="124"/>
      <c r="E1145" s="124"/>
      <c r="F1145" s="124"/>
      <c r="G1145" s="124"/>
      <c r="H1145" s="613"/>
      <c r="I1145" s="143"/>
      <c r="J1145" s="124"/>
      <c r="K1145" s="124"/>
      <c r="L1145" s="124"/>
      <c r="M1145" s="640"/>
      <c r="N1145" s="124"/>
      <c r="O1145" s="124"/>
      <c r="P1145" s="124"/>
      <c r="Q1145" s="124"/>
      <c r="R1145" s="124"/>
      <c r="S1145" s="124"/>
      <c r="T1145" s="124"/>
      <c r="U1145" s="124"/>
      <c r="V1145" s="124"/>
      <c r="W1145" s="124"/>
      <c r="X1145" s="124"/>
      <c r="Y1145" s="124"/>
      <c r="Z1145" s="124"/>
      <c r="AA1145" s="124"/>
      <c r="AB1145" s="124"/>
      <c r="AC1145" s="124"/>
      <c r="AD1145" s="124"/>
      <c r="AE1145" s="124"/>
      <c r="AF1145" s="124"/>
      <c r="AG1145" s="124"/>
      <c r="AH1145" s="124"/>
      <c r="AI1145" s="124"/>
      <c r="AJ1145" s="124"/>
      <c r="AK1145" s="124"/>
    </row>
    <row r="1146" spans="1:37" x14ac:dyDescent="0.3">
      <c r="A1146" s="124"/>
      <c r="B1146" s="124"/>
      <c r="C1146" s="124"/>
      <c r="D1146" s="124"/>
      <c r="E1146" s="124"/>
      <c r="F1146" s="124"/>
      <c r="G1146" s="124"/>
      <c r="H1146" s="613"/>
      <c r="I1146" s="143"/>
      <c r="J1146" s="124"/>
      <c r="K1146" s="124"/>
      <c r="L1146" s="124"/>
      <c r="M1146" s="640"/>
      <c r="N1146" s="124"/>
      <c r="O1146" s="124"/>
      <c r="P1146" s="124"/>
      <c r="Q1146" s="124"/>
      <c r="R1146" s="124"/>
      <c r="S1146" s="124"/>
      <c r="T1146" s="124"/>
      <c r="U1146" s="124"/>
      <c r="V1146" s="124"/>
      <c r="W1146" s="124"/>
      <c r="X1146" s="124"/>
      <c r="Y1146" s="124"/>
      <c r="Z1146" s="124"/>
      <c r="AA1146" s="124"/>
      <c r="AB1146" s="124"/>
      <c r="AC1146" s="124"/>
      <c r="AD1146" s="124"/>
      <c r="AE1146" s="124"/>
      <c r="AF1146" s="124"/>
      <c r="AG1146" s="124"/>
      <c r="AH1146" s="124"/>
      <c r="AI1146" s="124"/>
      <c r="AJ1146" s="124"/>
      <c r="AK1146" s="124"/>
    </row>
    <row r="1147" spans="1:37" x14ac:dyDescent="0.3">
      <c r="A1147" s="124"/>
      <c r="B1147" s="124"/>
      <c r="C1147" s="124"/>
      <c r="D1147" s="124"/>
      <c r="E1147" s="124"/>
      <c r="F1147" s="124"/>
      <c r="G1147" s="124"/>
      <c r="H1147" s="613"/>
      <c r="I1147" s="143"/>
      <c r="J1147" s="124"/>
      <c r="K1147" s="124"/>
      <c r="L1147" s="124"/>
      <c r="M1147" s="640"/>
      <c r="N1147" s="124"/>
      <c r="O1147" s="124"/>
      <c r="P1147" s="124"/>
      <c r="Q1147" s="124"/>
      <c r="R1147" s="124"/>
      <c r="S1147" s="124"/>
      <c r="T1147" s="124"/>
      <c r="U1147" s="124"/>
      <c r="V1147" s="124"/>
      <c r="W1147" s="124"/>
      <c r="X1147" s="124"/>
      <c r="Y1147" s="124"/>
      <c r="Z1147" s="124"/>
      <c r="AA1147" s="124"/>
      <c r="AB1147" s="124"/>
      <c r="AC1147" s="124"/>
      <c r="AD1147" s="124"/>
      <c r="AE1147" s="124"/>
      <c r="AF1147" s="124"/>
      <c r="AG1147" s="124"/>
      <c r="AH1147" s="124"/>
      <c r="AI1147" s="124"/>
      <c r="AJ1147" s="124"/>
      <c r="AK1147" s="124"/>
    </row>
    <row r="1148" spans="1:37" x14ac:dyDescent="0.3">
      <c r="A1148" s="124"/>
      <c r="B1148" s="124"/>
      <c r="C1148" s="124"/>
      <c r="D1148" s="124"/>
      <c r="E1148" s="124"/>
      <c r="F1148" s="124"/>
      <c r="G1148" s="124"/>
      <c r="H1148" s="613"/>
      <c r="I1148" s="143"/>
      <c r="J1148" s="124"/>
      <c r="K1148" s="124"/>
      <c r="L1148" s="124"/>
      <c r="M1148" s="640"/>
      <c r="N1148" s="124"/>
      <c r="O1148" s="124"/>
      <c r="P1148" s="124"/>
      <c r="Q1148" s="124"/>
      <c r="R1148" s="124"/>
      <c r="S1148" s="124"/>
      <c r="T1148" s="124"/>
      <c r="U1148" s="124"/>
      <c r="V1148" s="124"/>
      <c r="W1148" s="124"/>
      <c r="X1148" s="124"/>
      <c r="Y1148" s="124"/>
      <c r="Z1148" s="124"/>
      <c r="AA1148" s="124"/>
      <c r="AB1148" s="124"/>
      <c r="AC1148" s="124"/>
      <c r="AD1148" s="124"/>
      <c r="AE1148" s="124"/>
      <c r="AF1148" s="124"/>
      <c r="AG1148" s="124"/>
      <c r="AH1148" s="124"/>
      <c r="AI1148" s="124"/>
      <c r="AJ1148" s="124"/>
      <c r="AK1148" s="124"/>
    </row>
    <row r="1149" spans="1:37" x14ac:dyDescent="0.3">
      <c r="A1149" s="124"/>
      <c r="B1149" s="124"/>
      <c r="C1149" s="124"/>
      <c r="D1149" s="124"/>
      <c r="E1149" s="124"/>
      <c r="F1149" s="124"/>
      <c r="G1149" s="124"/>
      <c r="H1149" s="613"/>
      <c r="I1149" s="143"/>
      <c r="J1149" s="124"/>
      <c r="K1149" s="124"/>
      <c r="L1149" s="124"/>
      <c r="M1149" s="640"/>
      <c r="N1149" s="124"/>
      <c r="O1149" s="124"/>
      <c r="P1149" s="124"/>
      <c r="Q1149" s="124"/>
      <c r="R1149" s="124"/>
      <c r="S1149" s="124"/>
      <c r="T1149" s="124"/>
      <c r="U1149" s="124"/>
      <c r="V1149" s="124"/>
      <c r="W1149" s="124"/>
      <c r="X1149" s="124"/>
      <c r="Y1149" s="124"/>
      <c r="Z1149" s="124"/>
      <c r="AA1149" s="124"/>
      <c r="AB1149" s="124"/>
      <c r="AC1149" s="124"/>
      <c r="AD1149" s="124"/>
      <c r="AE1149" s="124"/>
      <c r="AF1149" s="124"/>
      <c r="AG1149" s="124"/>
      <c r="AH1149" s="124"/>
      <c r="AI1149" s="124"/>
      <c r="AJ1149" s="124"/>
      <c r="AK1149" s="124"/>
    </row>
    <row r="1150" spans="1:37" x14ac:dyDescent="0.3">
      <c r="A1150" s="124"/>
      <c r="B1150" s="124"/>
      <c r="C1150" s="124"/>
      <c r="D1150" s="124"/>
      <c r="E1150" s="124"/>
      <c r="F1150" s="124"/>
      <c r="G1150" s="124"/>
      <c r="H1150" s="613"/>
      <c r="I1150" s="143"/>
      <c r="J1150" s="124"/>
      <c r="K1150" s="124"/>
      <c r="L1150" s="124"/>
      <c r="M1150" s="640"/>
      <c r="N1150" s="124"/>
      <c r="O1150" s="124"/>
      <c r="P1150" s="124"/>
      <c r="Q1150" s="124"/>
      <c r="R1150" s="124"/>
      <c r="S1150" s="124"/>
      <c r="T1150" s="124"/>
      <c r="U1150" s="124"/>
      <c r="V1150" s="124"/>
      <c r="W1150" s="124"/>
      <c r="X1150" s="124"/>
      <c r="Y1150" s="124"/>
      <c r="Z1150" s="124"/>
      <c r="AA1150" s="124"/>
      <c r="AB1150" s="124"/>
      <c r="AC1150" s="124"/>
      <c r="AD1150" s="124"/>
      <c r="AE1150" s="124"/>
      <c r="AF1150" s="124"/>
      <c r="AG1150" s="124"/>
      <c r="AH1150" s="124"/>
      <c r="AI1150" s="124"/>
      <c r="AJ1150" s="124"/>
      <c r="AK1150" s="124"/>
    </row>
    <row r="1151" spans="1:37" x14ac:dyDescent="0.3">
      <c r="A1151" s="124"/>
      <c r="B1151" s="124"/>
      <c r="C1151" s="124"/>
      <c r="D1151" s="124"/>
      <c r="E1151" s="124"/>
      <c r="F1151" s="124"/>
      <c r="G1151" s="124"/>
      <c r="H1151" s="613"/>
      <c r="I1151" s="143"/>
      <c r="J1151" s="124"/>
      <c r="K1151" s="124"/>
      <c r="L1151" s="124"/>
      <c r="M1151" s="640"/>
      <c r="N1151" s="124"/>
      <c r="O1151" s="124"/>
      <c r="P1151" s="124"/>
      <c r="Q1151" s="124"/>
      <c r="R1151" s="124"/>
      <c r="S1151" s="124"/>
      <c r="T1151" s="124"/>
      <c r="U1151" s="124"/>
      <c r="V1151" s="124"/>
      <c r="W1151" s="124"/>
      <c r="X1151" s="124"/>
      <c r="Y1151" s="124"/>
      <c r="Z1151" s="124"/>
      <c r="AA1151" s="124"/>
      <c r="AB1151" s="124"/>
      <c r="AC1151" s="124"/>
      <c r="AD1151" s="124"/>
      <c r="AE1151" s="124"/>
      <c r="AF1151" s="124"/>
      <c r="AG1151" s="124"/>
      <c r="AH1151" s="124"/>
      <c r="AI1151" s="124"/>
      <c r="AJ1151" s="124"/>
      <c r="AK1151" s="124"/>
    </row>
    <row r="1152" spans="1:37" x14ac:dyDescent="0.3">
      <c r="A1152" s="124"/>
      <c r="B1152" s="124"/>
      <c r="C1152" s="124"/>
      <c r="D1152" s="124"/>
      <c r="E1152" s="124"/>
      <c r="F1152" s="124"/>
      <c r="G1152" s="124"/>
      <c r="H1152" s="613"/>
      <c r="I1152" s="143"/>
      <c r="J1152" s="124"/>
      <c r="K1152" s="124"/>
      <c r="L1152" s="124"/>
      <c r="M1152" s="640"/>
      <c r="N1152" s="124"/>
      <c r="O1152" s="124"/>
      <c r="P1152" s="124"/>
      <c r="Q1152" s="124"/>
      <c r="R1152" s="124"/>
      <c r="S1152" s="124"/>
      <c r="T1152" s="124"/>
      <c r="U1152" s="124"/>
      <c r="V1152" s="124"/>
      <c r="W1152" s="124"/>
      <c r="X1152" s="124"/>
      <c r="Y1152" s="124"/>
      <c r="Z1152" s="124"/>
      <c r="AA1152" s="124"/>
      <c r="AB1152" s="124"/>
      <c r="AC1152" s="124"/>
      <c r="AD1152" s="124"/>
      <c r="AE1152" s="124"/>
      <c r="AF1152" s="124"/>
      <c r="AG1152" s="124"/>
      <c r="AH1152" s="124"/>
      <c r="AI1152" s="124"/>
      <c r="AJ1152" s="124"/>
      <c r="AK1152" s="124"/>
    </row>
    <row r="1153" spans="1:37" x14ac:dyDescent="0.3">
      <c r="A1153" s="124"/>
      <c r="B1153" s="124"/>
      <c r="C1153" s="124"/>
      <c r="D1153" s="124"/>
      <c r="E1153" s="124"/>
      <c r="F1153" s="124"/>
      <c r="G1153" s="124"/>
      <c r="H1153" s="613"/>
      <c r="I1153" s="143"/>
      <c r="J1153" s="124"/>
      <c r="K1153" s="124"/>
      <c r="L1153" s="124"/>
      <c r="M1153" s="640"/>
      <c r="N1153" s="124"/>
      <c r="O1153" s="124"/>
      <c r="P1153" s="124"/>
      <c r="Q1153" s="124"/>
      <c r="R1153" s="124"/>
      <c r="S1153" s="124"/>
      <c r="T1153" s="124"/>
      <c r="U1153" s="124"/>
      <c r="V1153" s="124"/>
      <c r="W1153" s="124"/>
      <c r="X1153" s="124"/>
      <c r="Y1153" s="124"/>
      <c r="Z1153" s="124"/>
      <c r="AA1153" s="124"/>
      <c r="AB1153" s="124"/>
      <c r="AC1153" s="124"/>
      <c r="AD1153" s="124"/>
      <c r="AE1153" s="124"/>
      <c r="AF1153" s="124"/>
      <c r="AG1153" s="124"/>
      <c r="AH1153" s="124"/>
      <c r="AI1153" s="124"/>
      <c r="AJ1153" s="124"/>
      <c r="AK1153" s="124"/>
    </row>
    <row r="1154" spans="1:37" x14ac:dyDescent="0.3">
      <c r="A1154" s="124"/>
      <c r="B1154" s="124"/>
      <c r="C1154" s="124"/>
      <c r="D1154" s="124"/>
      <c r="E1154" s="124"/>
      <c r="F1154" s="124"/>
      <c r="G1154" s="124"/>
      <c r="H1154" s="613"/>
      <c r="I1154" s="143"/>
      <c r="J1154" s="124"/>
      <c r="K1154" s="124"/>
      <c r="L1154" s="124"/>
      <c r="M1154" s="640"/>
      <c r="N1154" s="124"/>
      <c r="O1154" s="124"/>
      <c r="P1154" s="124"/>
      <c r="Q1154" s="124"/>
      <c r="R1154" s="124"/>
      <c r="S1154" s="124"/>
      <c r="T1154" s="124"/>
      <c r="U1154" s="124"/>
      <c r="V1154" s="124"/>
      <c r="W1154" s="124"/>
      <c r="X1154" s="124"/>
      <c r="Y1154" s="124"/>
      <c r="Z1154" s="124"/>
      <c r="AA1154" s="124"/>
      <c r="AB1154" s="124"/>
      <c r="AC1154" s="124"/>
      <c r="AD1154" s="124"/>
      <c r="AE1154" s="124"/>
      <c r="AF1154" s="124"/>
      <c r="AG1154" s="124"/>
      <c r="AH1154" s="124"/>
      <c r="AI1154" s="124"/>
      <c r="AJ1154" s="124"/>
      <c r="AK1154" s="124"/>
    </row>
    <row r="1155" spans="1:37" x14ac:dyDescent="0.3">
      <c r="A1155" s="124"/>
      <c r="B1155" s="124"/>
      <c r="C1155" s="124"/>
      <c r="D1155" s="124"/>
      <c r="E1155" s="124"/>
      <c r="F1155" s="124"/>
      <c r="G1155" s="124"/>
      <c r="H1155" s="613"/>
      <c r="I1155" s="143"/>
      <c r="J1155" s="124"/>
      <c r="K1155" s="124"/>
      <c r="L1155" s="124"/>
      <c r="M1155" s="640"/>
      <c r="N1155" s="124"/>
      <c r="O1155" s="124"/>
      <c r="P1155" s="124"/>
      <c r="Q1155" s="124"/>
      <c r="R1155" s="124"/>
      <c r="S1155" s="124"/>
      <c r="T1155" s="124"/>
      <c r="U1155" s="124"/>
      <c r="V1155" s="124"/>
      <c r="W1155" s="124"/>
      <c r="X1155" s="124"/>
      <c r="Y1155" s="124"/>
      <c r="Z1155" s="124"/>
      <c r="AA1155" s="124"/>
      <c r="AB1155" s="124"/>
      <c r="AC1155" s="124"/>
      <c r="AD1155" s="124"/>
      <c r="AE1155" s="124"/>
      <c r="AF1155" s="124"/>
      <c r="AG1155" s="124"/>
      <c r="AH1155" s="124"/>
      <c r="AI1155" s="124"/>
      <c r="AJ1155" s="124"/>
      <c r="AK1155" s="124"/>
    </row>
    <row r="1156" spans="1:37" x14ac:dyDescent="0.3">
      <c r="A1156" s="124"/>
      <c r="B1156" s="124"/>
      <c r="C1156" s="124"/>
      <c r="D1156" s="124"/>
      <c r="E1156" s="124"/>
      <c r="F1156" s="124"/>
      <c r="G1156" s="124"/>
      <c r="H1156" s="613"/>
      <c r="I1156" s="143"/>
      <c r="J1156" s="124"/>
      <c r="K1156" s="124"/>
      <c r="L1156" s="124"/>
      <c r="M1156" s="640"/>
      <c r="N1156" s="124"/>
      <c r="O1156" s="124"/>
      <c r="P1156" s="124"/>
      <c r="Q1156" s="124"/>
      <c r="R1156" s="124"/>
      <c r="S1156" s="124"/>
      <c r="T1156" s="124"/>
      <c r="U1156" s="124"/>
      <c r="V1156" s="124"/>
      <c r="W1156" s="124"/>
      <c r="X1156" s="124"/>
      <c r="Y1156" s="124"/>
      <c r="Z1156" s="124"/>
      <c r="AA1156" s="124"/>
      <c r="AB1156" s="124"/>
      <c r="AC1156" s="124"/>
      <c r="AD1156" s="124"/>
      <c r="AE1156" s="124"/>
      <c r="AF1156" s="124"/>
      <c r="AG1156" s="124"/>
      <c r="AH1156" s="124"/>
      <c r="AI1156" s="124"/>
      <c r="AJ1156" s="124"/>
      <c r="AK1156" s="124"/>
    </row>
    <row r="1157" spans="1:37" x14ac:dyDescent="0.3">
      <c r="A1157" s="124"/>
      <c r="B1157" s="124"/>
      <c r="C1157" s="124"/>
      <c r="D1157" s="124"/>
      <c r="E1157" s="124"/>
      <c r="F1157" s="124"/>
      <c r="G1157" s="124"/>
      <c r="H1157" s="613"/>
      <c r="I1157" s="143"/>
      <c r="J1157" s="124"/>
      <c r="K1157" s="124"/>
      <c r="L1157" s="124"/>
      <c r="M1157" s="640"/>
      <c r="N1157" s="124"/>
      <c r="O1157" s="124"/>
      <c r="P1157" s="124"/>
      <c r="Q1157" s="124"/>
      <c r="R1157" s="124"/>
      <c r="S1157" s="124"/>
      <c r="T1157" s="124"/>
      <c r="U1157" s="124"/>
      <c r="V1157" s="124"/>
      <c r="W1157" s="124"/>
      <c r="X1157" s="124"/>
      <c r="Y1157" s="124"/>
      <c r="Z1157" s="124"/>
      <c r="AA1157" s="124"/>
      <c r="AB1157" s="124"/>
      <c r="AC1157" s="124"/>
      <c r="AD1157" s="124"/>
      <c r="AE1157" s="124"/>
      <c r="AF1157" s="124"/>
      <c r="AG1157" s="124"/>
      <c r="AH1157" s="124"/>
      <c r="AI1157" s="124"/>
      <c r="AJ1157" s="124"/>
      <c r="AK1157" s="124"/>
    </row>
    <row r="1158" spans="1:37" x14ac:dyDescent="0.3">
      <c r="A1158" s="124"/>
      <c r="B1158" s="124"/>
      <c r="C1158" s="124"/>
      <c r="D1158" s="124"/>
      <c r="E1158" s="124"/>
      <c r="F1158" s="124"/>
      <c r="G1158" s="124"/>
      <c r="H1158" s="613"/>
      <c r="I1158" s="143"/>
      <c r="J1158" s="124"/>
      <c r="K1158" s="124"/>
      <c r="L1158" s="124"/>
      <c r="M1158" s="640"/>
      <c r="N1158" s="124"/>
      <c r="O1158" s="124"/>
      <c r="P1158" s="124"/>
      <c r="Q1158" s="124"/>
      <c r="R1158" s="124"/>
      <c r="S1158" s="124"/>
      <c r="T1158" s="124"/>
      <c r="U1158" s="124"/>
      <c r="V1158" s="124"/>
      <c r="W1158" s="124"/>
      <c r="X1158" s="124"/>
      <c r="Y1158" s="124"/>
      <c r="Z1158" s="124"/>
      <c r="AA1158" s="124"/>
      <c r="AB1158" s="124"/>
      <c r="AC1158" s="124"/>
      <c r="AD1158" s="124"/>
      <c r="AE1158" s="124"/>
      <c r="AF1158" s="124"/>
      <c r="AG1158" s="124"/>
      <c r="AH1158" s="124"/>
      <c r="AI1158" s="124"/>
      <c r="AJ1158" s="124"/>
      <c r="AK1158" s="124"/>
    </row>
    <row r="1159" spans="1:37" x14ac:dyDescent="0.3">
      <c r="A1159" s="124"/>
      <c r="B1159" s="124"/>
      <c r="C1159" s="124"/>
      <c r="D1159" s="124"/>
      <c r="E1159" s="124"/>
      <c r="F1159" s="124"/>
      <c r="G1159" s="124"/>
      <c r="H1159" s="613"/>
      <c r="I1159" s="143"/>
      <c r="J1159" s="124"/>
      <c r="K1159" s="124"/>
      <c r="L1159" s="124"/>
      <c r="M1159" s="640"/>
      <c r="N1159" s="124"/>
      <c r="O1159" s="124"/>
      <c r="P1159" s="124"/>
      <c r="Q1159" s="124"/>
      <c r="R1159" s="124"/>
      <c r="S1159" s="124"/>
      <c r="T1159" s="124"/>
      <c r="U1159" s="124"/>
      <c r="V1159" s="124"/>
      <c r="W1159" s="124"/>
      <c r="X1159" s="124"/>
      <c r="Y1159" s="124"/>
      <c r="Z1159" s="124"/>
      <c r="AA1159" s="124"/>
      <c r="AB1159" s="124"/>
      <c r="AC1159" s="124"/>
      <c r="AD1159" s="124"/>
      <c r="AE1159" s="124"/>
      <c r="AF1159" s="124"/>
      <c r="AG1159" s="124"/>
      <c r="AH1159" s="124"/>
      <c r="AI1159" s="124"/>
      <c r="AJ1159" s="124"/>
      <c r="AK1159" s="124"/>
    </row>
    <row r="1160" spans="1:37" x14ac:dyDescent="0.3">
      <c r="A1160" s="124"/>
      <c r="B1160" s="124"/>
      <c r="C1160" s="124"/>
      <c r="D1160" s="124"/>
      <c r="E1160" s="124"/>
      <c r="F1160" s="124"/>
      <c r="G1160" s="124"/>
      <c r="H1160" s="613"/>
      <c r="I1160" s="143"/>
      <c r="J1160" s="124"/>
      <c r="K1160" s="124"/>
      <c r="L1160" s="124"/>
      <c r="M1160" s="640"/>
      <c r="N1160" s="124"/>
      <c r="O1160" s="124"/>
      <c r="P1160" s="124"/>
      <c r="Q1160" s="124"/>
      <c r="R1160" s="124"/>
      <c r="S1160" s="124"/>
      <c r="T1160" s="124"/>
      <c r="U1160" s="124"/>
      <c r="V1160" s="124"/>
      <c r="W1160" s="124"/>
      <c r="X1160" s="124"/>
      <c r="Y1160" s="124"/>
      <c r="Z1160" s="124"/>
      <c r="AA1160" s="124"/>
      <c r="AB1160" s="124"/>
      <c r="AC1160" s="124"/>
      <c r="AD1160" s="124"/>
      <c r="AE1160" s="124"/>
      <c r="AF1160" s="124"/>
      <c r="AG1160" s="124"/>
      <c r="AH1160" s="124"/>
      <c r="AI1160" s="124"/>
      <c r="AJ1160" s="124"/>
      <c r="AK1160" s="124"/>
    </row>
    <row r="1161" spans="1:37" x14ac:dyDescent="0.3">
      <c r="A1161" s="124"/>
      <c r="B1161" s="124"/>
      <c r="C1161" s="124"/>
      <c r="D1161" s="124"/>
      <c r="E1161" s="124"/>
      <c r="F1161" s="124"/>
      <c r="G1161" s="124"/>
      <c r="H1161" s="613"/>
      <c r="I1161" s="143"/>
      <c r="J1161" s="124"/>
      <c r="K1161" s="124"/>
      <c r="L1161" s="124"/>
      <c r="M1161" s="640"/>
      <c r="N1161" s="124"/>
      <c r="O1161" s="124"/>
      <c r="P1161" s="124"/>
      <c r="Q1161" s="124"/>
      <c r="R1161" s="124"/>
      <c r="S1161" s="124"/>
      <c r="T1161" s="124"/>
      <c r="U1161" s="124"/>
      <c r="V1161" s="124"/>
      <c r="W1161" s="124"/>
      <c r="X1161" s="124"/>
      <c r="Y1161" s="124"/>
      <c r="Z1161" s="124"/>
      <c r="AA1161" s="124"/>
      <c r="AB1161" s="124"/>
      <c r="AC1161" s="124"/>
      <c r="AD1161" s="124"/>
      <c r="AE1161" s="124"/>
      <c r="AF1161" s="124"/>
      <c r="AG1161" s="124"/>
      <c r="AH1161" s="124"/>
      <c r="AI1161" s="124"/>
      <c r="AJ1161" s="124"/>
      <c r="AK1161" s="124"/>
    </row>
    <row r="1162" spans="1:37" x14ac:dyDescent="0.3">
      <c r="A1162" s="124"/>
      <c r="B1162" s="124"/>
      <c r="C1162" s="124"/>
      <c r="D1162" s="124"/>
      <c r="E1162" s="124"/>
      <c r="F1162" s="124"/>
      <c r="G1162" s="124"/>
      <c r="H1162" s="613"/>
      <c r="I1162" s="143"/>
      <c r="J1162" s="124"/>
      <c r="K1162" s="124"/>
      <c r="L1162" s="124"/>
      <c r="M1162" s="640"/>
      <c r="N1162" s="124"/>
      <c r="O1162" s="124"/>
      <c r="P1162" s="124"/>
      <c r="Q1162" s="124"/>
      <c r="R1162" s="124"/>
      <c r="S1162" s="124"/>
      <c r="T1162" s="124"/>
      <c r="U1162" s="124"/>
      <c r="V1162" s="124"/>
      <c r="W1162" s="124"/>
      <c r="X1162" s="124"/>
      <c r="Y1162" s="124"/>
      <c r="Z1162" s="124"/>
      <c r="AA1162" s="124"/>
      <c r="AB1162" s="124"/>
      <c r="AC1162" s="124"/>
      <c r="AD1162" s="124"/>
      <c r="AE1162" s="124"/>
      <c r="AF1162" s="124"/>
      <c r="AG1162" s="124"/>
      <c r="AH1162" s="124"/>
      <c r="AI1162" s="124"/>
      <c r="AJ1162" s="124"/>
      <c r="AK1162" s="124"/>
    </row>
    <row r="1163" spans="1:37" x14ac:dyDescent="0.3">
      <c r="A1163" s="124"/>
      <c r="B1163" s="124"/>
      <c r="C1163" s="124"/>
      <c r="D1163" s="124"/>
      <c r="E1163" s="124"/>
      <c r="F1163" s="124"/>
      <c r="G1163" s="124"/>
      <c r="H1163" s="613"/>
      <c r="I1163" s="143"/>
      <c r="J1163" s="124"/>
      <c r="K1163" s="124"/>
      <c r="L1163" s="124"/>
      <c r="M1163" s="640"/>
      <c r="N1163" s="124"/>
      <c r="O1163" s="124"/>
      <c r="P1163" s="124"/>
      <c r="Q1163" s="124"/>
      <c r="R1163" s="124"/>
      <c r="S1163" s="124"/>
      <c r="T1163" s="124"/>
      <c r="U1163" s="124"/>
      <c r="V1163" s="124"/>
      <c r="W1163" s="124"/>
      <c r="X1163" s="124"/>
      <c r="Y1163" s="124"/>
      <c r="Z1163" s="124"/>
      <c r="AA1163" s="124"/>
      <c r="AB1163" s="124"/>
      <c r="AC1163" s="124"/>
      <c r="AD1163" s="124"/>
      <c r="AE1163" s="124"/>
      <c r="AF1163" s="124"/>
      <c r="AG1163" s="124"/>
      <c r="AH1163" s="124"/>
      <c r="AI1163" s="124"/>
      <c r="AJ1163" s="124"/>
      <c r="AK1163" s="124"/>
    </row>
    <row r="1164" spans="1:37" x14ac:dyDescent="0.3">
      <c r="A1164" s="124"/>
      <c r="B1164" s="124"/>
      <c r="C1164" s="124"/>
      <c r="D1164" s="124"/>
      <c r="E1164" s="124"/>
      <c r="F1164" s="124"/>
      <c r="G1164" s="124"/>
      <c r="H1164" s="613"/>
      <c r="I1164" s="143"/>
      <c r="J1164" s="124"/>
      <c r="K1164" s="124"/>
      <c r="L1164" s="124"/>
      <c r="M1164" s="640"/>
      <c r="N1164" s="124"/>
      <c r="O1164" s="124"/>
      <c r="P1164" s="124"/>
      <c r="Q1164" s="124"/>
      <c r="R1164" s="124"/>
      <c r="S1164" s="124"/>
      <c r="T1164" s="124"/>
      <c r="U1164" s="124"/>
      <c r="V1164" s="124"/>
      <c r="W1164" s="124"/>
      <c r="X1164" s="124"/>
      <c r="Y1164" s="124"/>
      <c r="Z1164" s="124"/>
      <c r="AA1164" s="124"/>
      <c r="AB1164" s="124"/>
      <c r="AC1164" s="124"/>
      <c r="AD1164" s="124"/>
      <c r="AE1164" s="124"/>
      <c r="AF1164" s="124"/>
      <c r="AG1164" s="124"/>
      <c r="AH1164" s="124"/>
      <c r="AI1164" s="124"/>
      <c r="AJ1164" s="124"/>
      <c r="AK1164" s="124"/>
    </row>
    <row r="1165" spans="1:37" x14ac:dyDescent="0.3">
      <c r="A1165" s="124"/>
      <c r="B1165" s="124"/>
      <c r="C1165" s="124"/>
      <c r="D1165" s="124"/>
      <c r="E1165" s="124"/>
      <c r="F1165" s="124"/>
      <c r="G1165" s="124"/>
      <c r="H1165" s="613"/>
      <c r="I1165" s="143"/>
      <c r="J1165" s="124"/>
      <c r="K1165" s="124"/>
      <c r="L1165" s="124"/>
      <c r="M1165" s="640"/>
      <c r="N1165" s="124"/>
      <c r="O1165" s="124"/>
      <c r="P1165" s="124"/>
      <c r="Q1165" s="124"/>
      <c r="R1165" s="124"/>
      <c r="S1165" s="124"/>
      <c r="T1165" s="124"/>
      <c r="U1165" s="124"/>
      <c r="V1165" s="124"/>
      <c r="W1165" s="124"/>
      <c r="X1165" s="124"/>
      <c r="Y1165" s="124"/>
      <c r="Z1165" s="124"/>
      <c r="AA1165" s="124"/>
      <c r="AB1165" s="124"/>
      <c r="AC1165" s="124"/>
      <c r="AD1165" s="124"/>
      <c r="AE1165" s="124"/>
      <c r="AF1165" s="124"/>
      <c r="AG1165" s="124"/>
      <c r="AH1165" s="124"/>
      <c r="AI1165" s="124"/>
      <c r="AJ1165" s="124"/>
      <c r="AK1165" s="124"/>
    </row>
    <row r="1166" spans="1:37" x14ac:dyDescent="0.3">
      <c r="A1166" s="124"/>
      <c r="B1166" s="124"/>
      <c r="C1166" s="124"/>
      <c r="D1166" s="124"/>
      <c r="E1166" s="124"/>
      <c r="F1166" s="124"/>
      <c r="G1166" s="124"/>
      <c r="H1166" s="613"/>
      <c r="I1166" s="143"/>
      <c r="J1166" s="124"/>
      <c r="K1166" s="124"/>
      <c r="L1166" s="124"/>
      <c r="M1166" s="640"/>
      <c r="N1166" s="124"/>
      <c r="O1166" s="124"/>
      <c r="P1166" s="124"/>
      <c r="Q1166" s="124"/>
      <c r="R1166" s="124"/>
      <c r="S1166" s="124"/>
      <c r="T1166" s="124"/>
      <c r="U1166" s="124"/>
      <c r="V1166" s="124"/>
      <c r="W1166" s="124"/>
      <c r="X1166" s="124"/>
      <c r="Y1166" s="124"/>
      <c r="Z1166" s="124"/>
      <c r="AA1166" s="124"/>
      <c r="AB1166" s="124"/>
      <c r="AC1166" s="124"/>
      <c r="AD1166" s="124"/>
      <c r="AE1166" s="124"/>
      <c r="AF1166" s="124"/>
      <c r="AG1166" s="124"/>
      <c r="AH1166" s="124"/>
      <c r="AI1166" s="124"/>
      <c r="AJ1166" s="124"/>
      <c r="AK1166" s="124"/>
    </row>
    <row r="1167" spans="1:37" x14ac:dyDescent="0.3">
      <c r="A1167" s="124"/>
      <c r="B1167" s="124"/>
      <c r="C1167" s="124"/>
      <c r="D1167" s="124"/>
      <c r="E1167" s="124"/>
      <c r="F1167" s="124"/>
      <c r="G1167" s="124"/>
      <c r="H1167" s="613"/>
      <c r="I1167" s="143"/>
      <c r="J1167" s="124"/>
      <c r="K1167" s="124"/>
      <c r="L1167" s="124"/>
      <c r="M1167" s="640"/>
      <c r="N1167" s="124"/>
      <c r="O1167" s="124"/>
      <c r="P1167" s="124"/>
      <c r="Q1167" s="124"/>
      <c r="R1167" s="124"/>
      <c r="S1167" s="124"/>
      <c r="T1167" s="124"/>
      <c r="U1167" s="124"/>
      <c r="V1167" s="124"/>
      <c r="W1167" s="124"/>
      <c r="X1167" s="124"/>
      <c r="Y1167" s="124"/>
      <c r="Z1167" s="124"/>
      <c r="AA1167" s="124"/>
      <c r="AB1167" s="124"/>
      <c r="AC1167" s="124"/>
      <c r="AD1167" s="124"/>
      <c r="AE1167" s="124"/>
      <c r="AF1167" s="124"/>
      <c r="AG1167" s="124"/>
      <c r="AH1167" s="124"/>
      <c r="AI1167" s="124"/>
      <c r="AJ1167" s="124"/>
      <c r="AK1167" s="124"/>
    </row>
    <row r="1168" spans="1:37" x14ac:dyDescent="0.3">
      <c r="A1168" s="124"/>
      <c r="B1168" s="124"/>
      <c r="C1168" s="124"/>
      <c r="D1168" s="124"/>
      <c r="E1168" s="124"/>
      <c r="F1168" s="124"/>
      <c r="G1168" s="124"/>
      <c r="H1168" s="613"/>
      <c r="I1168" s="143"/>
      <c r="J1168" s="124"/>
      <c r="K1168" s="124"/>
      <c r="L1168" s="124"/>
      <c r="M1168" s="640"/>
      <c r="N1168" s="124"/>
      <c r="O1168" s="124"/>
      <c r="P1168" s="124"/>
      <c r="Q1168" s="124"/>
      <c r="R1168" s="124"/>
      <c r="S1168" s="124"/>
      <c r="T1168" s="124"/>
      <c r="U1168" s="124"/>
      <c r="V1168" s="124"/>
      <c r="W1168" s="124"/>
      <c r="X1168" s="124"/>
      <c r="Y1168" s="124"/>
      <c r="Z1168" s="124"/>
      <c r="AA1168" s="124"/>
      <c r="AB1168" s="124"/>
      <c r="AC1168" s="124"/>
      <c r="AD1168" s="124"/>
      <c r="AE1168" s="124"/>
      <c r="AF1168" s="124"/>
      <c r="AG1168" s="124"/>
      <c r="AH1168" s="124"/>
      <c r="AI1168" s="124"/>
      <c r="AJ1168" s="124"/>
      <c r="AK1168" s="124"/>
    </row>
    <row r="1169" spans="1:37" x14ac:dyDescent="0.3">
      <c r="A1169" s="124"/>
      <c r="B1169" s="124"/>
      <c r="C1169" s="124"/>
      <c r="D1169" s="124"/>
      <c r="E1169" s="124"/>
      <c r="F1169" s="124"/>
      <c r="G1169" s="124"/>
      <c r="H1169" s="613"/>
      <c r="I1169" s="143"/>
      <c r="J1169" s="124"/>
      <c r="K1169" s="124"/>
      <c r="L1169" s="124"/>
      <c r="M1169" s="640"/>
      <c r="N1169" s="124"/>
      <c r="O1169" s="124"/>
      <c r="P1169" s="124"/>
      <c r="Q1169" s="124"/>
      <c r="R1169" s="124"/>
      <c r="S1169" s="124"/>
      <c r="T1169" s="124"/>
      <c r="U1169" s="124"/>
      <c r="V1169" s="124"/>
      <c r="W1169" s="124"/>
      <c r="X1169" s="124"/>
      <c r="Y1169" s="124"/>
      <c r="Z1169" s="124"/>
      <c r="AA1169" s="124"/>
      <c r="AB1169" s="124"/>
      <c r="AC1169" s="124"/>
      <c r="AD1169" s="124"/>
      <c r="AE1169" s="124"/>
      <c r="AF1169" s="124"/>
      <c r="AG1169" s="124"/>
      <c r="AH1169" s="124"/>
      <c r="AI1169" s="124"/>
      <c r="AJ1169" s="124"/>
      <c r="AK1169" s="124"/>
    </row>
    <row r="1170" spans="1:37" x14ac:dyDescent="0.3">
      <c r="A1170" s="124"/>
      <c r="B1170" s="124"/>
      <c r="C1170" s="124"/>
      <c r="D1170" s="124"/>
      <c r="E1170" s="124"/>
      <c r="F1170" s="124"/>
      <c r="G1170" s="124"/>
      <c r="H1170" s="613"/>
      <c r="I1170" s="143"/>
      <c r="J1170" s="124"/>
      <c r="K1170" s="124"/>
      <c r="L1170" s="124"/>
      <c r="M1170" s="640"/>
      <c r="N1170" s="124"/>
      <c r="O1170" s="124"/>
      <c r="P1170" s="124"/>
      <c r="Q1170" s="124"/>
      <c r="R1170" s="124"/>
      <c r="S1170" s="124"/>
      <c r="T1170" s="124"/>
      <c r="U1170" s="124"/>
      <c r="V1170" s="124"/>
      <c r="W1170" s="124"/>
      <c r="X1170" s="124"/>
      <c r="Y1170" s="124"/>
      <c r="Z1170" s="124"/>
      <c r="AA1170" s="124"/>
      <c r="AB1170" s="124"/>
      <c r="AC1170" s="124"/>
      <c r="AD1170" s="124"/>
      <c r="AE1170" s="124"/>
      <c r="AF1170" s="124"/>
      <c r="AG1170" s="124"/>
      <c r="AH1170" s="124"/>
      <c r="AI1170" s="124"/>
      <c r="AJ1170" s="124"/>
      <c r="AK1170" s="124"/>
    </row>
    <row r="1171" spans="1:37" x14ac:dyDescent="0.3">
      <c r="A1171" s="124"/>
      <c r="B1171" s="124"/>
      <c r="C1171" s="124"/>
      <c r="D1171" s="124"/>
      <c r="E1171" s="124"/>
      <c r="F1171" s="124"/>
      <c r="G1171" s="124"/>
      <c r="H1171" s="613"/>
      <c r="I1171" s="143"/>
      <c r="J1171" s="124"/>
      <c r="K1171" s="124"/>
      <c r="L1171" s="124"/>
      <c r="M1171" s="640"/>
      <c r="N1171" s="124"/>
      <c r="O1171" s="124"/>
      <c r="P1171" s="124"/>
      <c r="Q1171" s="124"/>
      <c r="R1171" s="124"/>
      <c r="S1171" s="124"/>
      <c r="T1171" s="124"/>
      <c r="U1171" s="124"/>
      <c r="V1171" s="124"/>
      <c r="W1171" s="124"/>
      <c r="X1171" s="124"/>
      <c r="Y1171" s="124"/>
      <c r="Z1171" s="124"/>
      <c r="AA1171" s="124"/>
      <c r="AB1171" s="124"/>
      <c r="AC1171" s="124"/>
      <c r="AD1171" s="124"/>
      <c r="AE1171" s="124"/>
      <c r="AF1171" s="124"/>
      <c r="AG1171" s="124"/>
      <c r="AH1171" s="124"/>
      <c r="AI1171" s="124"/>
      <c r="AJ1171" s="124"/>
      <c r="AK1171" s="124"/>
    </row>
    <row r="1172" spans="1:37" x14ac:dyDescent="0.3">
      <c r="A1172" s="124"/>
      <c r="B1172" s="124"/>
      <c r="C1172" s="124"/>
      <c r="D1172" s="124"/>
      <c r="E1172" s="124"/>
      <c r="F1172" s="124"/>
      <c r="G1172" s="124"/>
      <c r="H1172" s="613"/>
      <c r="I1172" s="143"/>
      <c r="J1172" s="124"/>
      <c r="K1172" s="124"/>
      <c r="L1172" s="124"/>
      <c r="M1172" s="640"/>
      <c r="N1172" s="124"/>
      <c r="O1172" s="124"/>
      <c r="P1172" s="124"/>
      <c r="Q1172" s="124"/>
      <c r="R1172" s="124"/>
      <c r="S1172" s="124"/>
      <c r="T1172" s="124"/>
      <c r="U1172" s="124"/>
      <c r="V1172" s="124"/>
      <c r="W1172" s="124"/>
      <c r="X1172" s="124"/>
      <c r="Y1172" s="124"/>
      <c r="Z1172" s="124"/>
      <c r="AA1172" s="124"/>
      <c r="AB1172" s="124"/>
      <c r="AC1172" s="124"/>
      <c r="AD1172" s="124"/>
      <c r="AE1172" s="124"/>
      <c r="AF1172" s="124"/>
      <c r="AG1172" s="124"/>
      <c r="AH1172" s="124"/>
      <c r="AI1172" s="124"/>
      <c r="AJ1172" s="124"/>
      <c r="AK1172" s="124"/>
    </row>
    <row r="1173" spans="1:37" x14ac:dyDescent="0.3">
      <c r="A1173" s="124"/>
      <c r="B1173" s="124"/>
      <c r="C1173" s="124"/>
      <c r="D1173" s="124"/>
      <c r="E1173" s="124"/>
      <c r="F1173" s="124"/>
      <c r="G1173" s="124"/>
      <c r="H1173" s="613"/>
      <c r="I1173" s="143"/>
      <c r="J1173" s="124"/>
      <c r="K1173" s="124"/>
      <c r="L1173" s="124"/>
      <c r="M1173" s="640"/>
      <c r="N1173" s="124"/>
      <c r="O1173" s="124"/>
      <c r="P1173" s="124"/>
      <c r="Q1173" s="124"/>
      <c r="R1173" s="124"/>
      <c r="S1173" s="124"/>
      <c r="T1173" s="124"/>
      <c r="U1173" s="124"/>
      <c r="V1173" s="124"/>
      <c r="W1173" s="124"/>
      <c r="X1173" s="124"/>
      <c r="Y1173" s="124"/>
      <c r="Z1173" s="124"/>
      <c r="AA1173" s="124"/>
      <c r="AB1173" s="124"/>
      <c r="AC1173" s="124"/>
      <c r="AD1173" s="124"/>
      <c r="AE1173" s="124"/>
      <c r="AF1173" s="124"/>
      <c r="AG1173" s="124"/>
      <c r="AH1173" s="124"/>
      <c r="AI1173" s="124"/>
      <c r="AJ1173" s="124"/>
      <c r="AK1173" s="124"/>
    </row>
    <row r="1174" spans="1:37" x14ac:dyDescent="0.3">
      <c r="A1174" s="124"/>
      <c r="B1174" s="124"/>
      <c r="C1174" s="124"/>
      <c r="D1174" s="124"/>
      <c r="E1174" s="124"/>
      <c r="F1174" s="124"/>
      <c r="G1174" s="124"/>
      <c r="H1174" s="613"/>
      <c r="I1174" s="143"/>
      <c r="J1174" s="124"/>
      <c r="K1174" s="124"/>
      <c r="L1174" s="124"/>
      <c r="M1174" s="640"/>
      <c r="N1174" s="124"/>
      <c r="O1174" s="124"/>
      <c r="P1174" s="124"/>
      <c r="Q1174" s="124"/>
      <c r="R1174" s="124"/>
      <c r="S1174" s="124"/>
      <c r="T1174" s="124"/>
      <c r="U1174" s="124"/>
      <c r="V1174" s="124"/>
      <c r="W1174" s="124"/>
      <c r="X1174" s="124"/>
      <c r="Y1174" s="124"/>
      <c r="Z1174" s="124"/>
      <c r="AA1174" s="124"/>
      <c r="AB1174" s="124"/>
      <c r="AC1174" s="124"/>
      <c r="AD1174" s="124"/>
      <c r="AE1174" s="124"/>
      <c r="AF1174" s="124"/>
      <c r="AG1174" s="124"/>
      <c r="AH1174" s="124"/>
      <c r="AI1174" s="124"/>
      <c r="AJ1174" s="124"/>
      <c r="AK1174" s="124"/>
    </row>
    <row r="1175" spans="1:37" x14ac:dyDescent="0.3">
      <c r="A1175" s="124"/>
      <c r="B1175" s="124"/>
      <c r="C1175" s="124"/>
      <c r="D1175" s="124"/>
      <c r="E1175" s="124"/>
      <c r="F1175" s="124"/>
      <c r="G1175" s="124"/>
      <c r="H1175" s="613"/>
      <c r="I1175" s="143"/>
      <c r="J1175" s="124"/>
      <c r="K1175" s="124"/>
      <c r="L1175" s="124"/>
      <c r="M1175" s="640"/>
      <c r="N1175" s="124"/>
      <c r="O1175" s="124"/>
      <c r="P1175" s="124"/>
      <c r="Q1175" s="124"/>
      <c r="R1175" s="124"/>
      <c r="S1175" s="124"/>
      <c r="T1175" s="124"/>
      <c r="U1175" s="124"/>
      <c r="V1175" s="124"/>
      <c r="W1175" s="124"/>
      <c r="X1175" s="124"/>
      <c r="Y1175" s="124"/>
      <c r="Z1175" s="124"/>
      <c r="AA1175" s="124"/>
      <c r="AB1175" s="124"/>
      <c r="AC1175" s="124"/>
      <c r="AD1175" s="124"/>
      <c r="AE1175" s="124"/>
      <c r="AF1175" s="124"/>
      <c r="AG1175" s="124"/>
      <c r="AH1175" s="124"/>
      <c r="AI1175" s="124"/>
      <c r="AJ1175" s="124"/>
      <c r="AK1175" s="124"/>
    </row>
    <row r="1176" spans="1:37" x14ac:dyDescent="0.3">
      <c r="A1176" s="124"/>
      <c r="B1176" s="124"/>
      <c r="C1176" s="124"/>
      <c r="D1176" s="124"/>
      <c r="E1176" s="124"/>
      <c r="F1176" s="124"/>
      <c r="G1176" s="124"/>
      <c r="H1176" s="613"/>
      <c r="I1176" s="143"/>
      <c r="J1176" s="124"/>
      <c r="K1176" s="124"/>
      <c r="L1176" s="124"/>
      <c r="M1176" s="640"/>
      <c r="N1176" s="124"/>
      <c r="O1176" s="124"/>
      <c r="P1176" s="124"/>
      <c r="Q1176" s="124"/>
      <c r="R1176" s="124"/>
      <c r="S1176" s="124"/>
      <c r="T1176" s="124"/>
      <c r="U1176" s="124"/>
      <c r="V1176" s="124"/>
      <c r="W1176" s="124"/>
      <c r="X1176" s="124"/>
      <c r="Y1176" s="124"/>
      <c r="Z1176" s="124"/>
      <c r="AA1176" s="124"/>
      <c r="AB1176" s="124"/>
      <c r="AC1176" s="124"/>
      <c r="AD1176" s="124"/>
      <c r="AE1176" s="124"/>
      <c r="AF1176" s="124"/>
      <c r="AG1176" s="124"/>
      <c r="AH1176" s="124"/>
      <c r="AI1176" s="124"/>
      <c r="AJ1176" s="124"/>
      <c r="AK1176" s="124"/>
    </row>
    <row r="1177" spans="1:37" x14ac:dyDescent="0.3">
      <c r="A1177" s="124"/>
      <c r="B1177" s="124"/>
      <c r="C1177" s="124"/>
      <c r="D1177" s="124"/>
      <c r="E1177" s="124"/>
      <c r="F1177" s="124"/>
      <c r="G1177" s="124"/>
      <c r="H1177" s="613"/>
      <c r="I1177" s="143"/>
      <c r="J1177" s="124"/>
      <c r="K1177" s="124"/>
      <c r="L1177" s="124"/>
      <c r="M1177" s="640"/>
      <c r="N1177" s="124"/>
      <c r="O1177" s="124"/>
      <c r="P1177" s="124"/>
      <c r="Q1177" s="124"/>
      <c r="R1177" s="124"/>
      <c r="S1177" s="124"/>
      <c r="T1177" s="124"/>
      <c r="U1177" s="124"/>
      <c r="V1177" s="124"/>
      <c r="W1177" s="124"/>
      <c r="X1177" s="124"/>
      <c r="Y1177" s="124"/>
      <c r="Z1177" s="124"/>
      <c r="AA1177" s="124"/>
      <c r="AB1177" s="124"/>
      <c r="AC1177" s="124"/>
      <c r="AD1177" s="124"/>
      <c r="AE1177" s="124"/>
      <c r="AF1177" s="124"/>
      <c r="AG1177" s="124"/>
      <c r="AH1177" s="124"/>
      <c r="AI1177" s="124"/>
      <c r="AJ1177" s="124"/>
      <c r="AK1177" s="124"/>
    </row>
    <row r="1178" spans="1:37" x14ac:dyDescent="0.3">
      <c r="A1178" s="124"/>
      <c r="B1178" s="124"/>
      <c r="C1178" s="124"/>
      <c r="D1178" s="124"/>
      <c r="E1178" s="124"/>
      <c r="F1178" s="124"/>
      <c r="G1178" s="124"/>
      <c r="H1178" s="613"/>
      <c r="I1178" s="143"/>
      <c r="J1178" s="124"/>
      <c r="K1178" s="124"/>
      <c r="L1178" s="124"/>
      <c r="M1178" s="640"/>
      <c r="N1178" s="124"/>
      <c r="O1178" s="124"/>
      <c r="P1178" s="124"/>
      <c r="Q1178" s="124"/>
      <c r="R1178" s="124"/>
      <c r="S1178" s="124"/>
      <c r="T1178" s="124"/>
      <c r="U1178" s="124"/>
      <c r="V1178" s="124"/>
      <c r="W1178" s="124"/>
      <c r="X1178" s="124"/>
      <c r="Y1178" s="124"/>
      <c r="Z1178" s="124"/>
      <c r="AA1178" s="124"/>
      <c r="AB1178" s="124"/>
      <c r="AC1178" s="124"/>
      <c r="AD1178" s="124"/>
      <c r="AE1178" s="124"/>
      <c r="AF1178" s="124"/>
      <c r="AG1178" s="124"/>
      <c r="AH1178" s="124"/>
      <c r="AI1178" s="124"/>
      <c r="AJ1178" s="124"/>
      <c r="AK1178" s="124"/>
    </row>
    <row r="1179" spans="1:37" x14ac:dyDescent="0.3">
      <c r="A1179" s="124"/>
      <c r="B1179" s="124"/>
      <c r="C1179" s="124"/>
      <c r="D1179" s="124"/>
      <c r="E1179" s="124"/>
      <c r="F1179" s="124"/>
      <c r="G1179" s="124"/>
      <c r="H1179" s="613"/>
      <c r="I1179" s="143"/>
      <c r="J1179" s="124"/>
      <c r="K1179" s="124"/>
      <c r="L1179" s="124"/>
      <c r="M1179" s="640"/>
      <c r="N1179" s="124"/>
      <c r="O1179" s="124"/>
      <c r="P1179" s="124"/>
      <c r="Q1179" s="124"/>
      <c r="R1179" s="124"/>
      <c r="S1179" s="124"/>
      <c r="T1179" s="124"/>
      <c r="U1179" s="124"/>
      <c r="V1179" s="124"/>
      <c r="W1179" s="124"/>
      <c r="X1179" s="124"/>
      <c r="Y1179" s="124"/>
      <c r="Z1179" s="124"/>
      <c r="AA1179" s="124"/>
      <c r="AB1179" s="124"/>
      <c r="AC1179" s="124"/>
      <c r="AD1179" s="124"/>
      <c r="AE1179" s="124"/>
      <c r="AF1179" s="124"/>
      <c r="AG1179" s="124"/>
      <c r="AH1179" s="124"/>
      <c r="AI1179" s="124"/>
      <c r="AJ1179" s="124"/>
      <c r="AK1179" s="124"/>
    </row>
    <row r="1180" spans="1:37" x14ac:dyDescent="0.3">
      <c r="A1180" s="124"/>
      <c r="B1180" s="124"/>
      <c r="C1180" s="124"/>
      <c r="D1180" s="124"/>
      <c r="E1180" s="124"/>
      <c r="F1180" s="124"/>
      <c r="G1180" s="124"/>
      <c r="H1180" s="613"/>
      <c r="I1180" s="143"/>
      <c r="J1180" s="124"/>
      <c r="K1180" s="124"/>
      <c r="L1180" s="124"/>
      <c r="M1180" s="640"/>
      <c r="N1180" s="124"/>
      <c r="O1180" s="124"/>
      <c r="P1180" s="124"/>
      <c r="Q1180" s="124"/>
      <c r="R1180" s="124"/>
      <c r="S1180" s="124"/>
      <c r="T1180" s="124"/>
      <c r="U1180" s="124"/>
      <c r="V1180" s="124"/>
      <c r="W1180" s="124"/>
      <c r="X1180" s="124"/>
      <c r="Y1180" s="124"/>
      <c r="Z1180" s="124"/>
      <c r="AA1180" s="124"/>
      <c r="AB1180" s="124"/>
      <c r="AC1180" s="124"/>
      <c r="AD1180" s="124"/>
      <c r="AE1180" s="124"/>
      <c r="AF1180" s="124"/>
      <c r="AG1180" s="124"/>
      <c r="AH1180" s="124"/>
      <c r="AI1180" s="124"/>
      <c r="AJ1180" s="124"/>
      <c r="AK1180" s="124"/>
    </row>
    <row r="1181" spans="1:37" x14ac:dyDescent="0.3">
      <c r="A1181" s="124"/>
      <c r="B1181" s="124"/>
      <c r="C1181" s="124"/>
      <c r="D1181" s="124"/>
      <c r="E1181" s="124"/>
      <c r="F1181" s="124"/>
      <c r="G1181" s="124"/>
      <c r="H1181" s="613"/>
      <c r="I1181" s="143"/>
      <c r="J1181" s="124"/>
      <c r="K1181" s="124"/>
      <c r="L1181" s="124"/>
      <c r="M1181" s="640"/>
      <c r="N1181" s="124"/>
      <c r="O1181" s="124"/>
      <c r="P1181" s="124"/>
      <c r="Q1181" s="124"/>
      <c r="R1181" s="124"/>
      <c r="S1181" s="124"/>
      <c r="T1181" s="124"/>
      <c r="U1181" s="124"/>
      <c r="V1181" s="124"/>
      <c r="W1181" s="124"/>
      <c r="X1181" s="124"/>
      <c r="Y1181" s="124"/>
      <c r="Z1181" s="124"/>
      <c r="AA1181" s="124"/>
      <c r="AB1181" s="124"/>
      <c r="AC1181" s="124"/>
      <c r="AD1181" s="124"/>
      <c r="AE1181" s="124"/>
      <c r="AF1181" s="124"/>
      <c r="AG1181" s="124"/>
      <c r="AH1181" s="124"/>
      <c r="AI1181" s="124"/>
      <c r="AJ1181" s="124"/>
      <c r="AK1181" s="124"/>
    </row>
    <row r="1182" spans="1:37" x14ac:dyDescent="0.3">
      <c r="A1182" s="124"/>
      <c r="B1182" s="124"/>
      <c r="C1182" s="124"/>
      <c r="D1182" s="124"/>
      <c r="E1182" s="124"/>
      <c r="F1182" s="124"/>
      <c r="G1182" s="124"/>
      <c r="H1182" s="613"/>
      <c r="I1182" s="143"/>
      <c r="J1182" s="124"/>
      <c r="K1182" s="124"/>
      <c r="L1182" s="124"/>
      <c r="M1182" s="640"/>
      <c r="N1182" s="124"/>
      <c r="O1182" s="124"/>
      <c r="P1182" s="124"/>
      <c r="Q1182" s="124"/>
      <c r="R1182" s="124"/>
      <c r="S1182" s="124"/>
      <c r="T1182" s="124"/>
      <c r="U1182" s="124"/>
      <c r="V1182" s="124"/>
      <c r="W1182" s="124"/>
      <c r="X1182" s="124"/>
      <c r="Y1182" s="124"/>
      <c r="Z1182" s="124"/>
      <c r="AA1182" s="124"/>
      <c r="AB1182" s="124"/>
      <c r="AC1182" s="124"/>
      <c r="AD1182" s="124"/>
      <c r="AE1182" s="124"/>
      <c r="AF1182" s="124"/>
      <c r="AG1182" s="124"/>
      <c r="AH1182" s="124"/>
      <c r="AI1182" s="124"/>
      <c r="AJ1182" s="124"/>
      <c r="AK1182" s="124"/>
    </row>
    <row r="1183" spans="1:37" x14ac:dyDescent="0.3">
      <c r="A1183" s="124"/>
      <c r="B1183" s="124"/>
      <c r="C1183" s="124"/>
      <c r="D1183" s="124"/>
      <c r="E1183" s="124"/>
      <c r="F1183" s="124"/>
      <c r="G1183" s="124"/>
      <c r="H1183" s="613"/>
      <c r="I1183" s="143"/>
      <c r="J1183" s="124"/>
      <c r="K1183" s="124"/>
      <c r="L1183" s="124"/>
      <c r="M1183" s="640"/>
      <c r="N1183" s="124"/>
      <c r="O1183" s="124"/>
      <c r="P1183" s="124"/>
      <c r="Q1183" s="124"/>
      <c r="R1183" s="124"/>
      <c r="S1183" s="124"/>
      <c r="T1183" s="124"/>
      <c r="U1183" s="124"/>
      <c r="V1183" s="124"/>
      <c r="W1183" s="124"/>
      <c r="X1183" s="124"/>
      <c r="Y1183" s="124"/>
      <c r="Z1183" s="124"/>
      <c r="AA1183" s="124"/>
      <c r="AB1183" s="124"/>
      <c r="AC1183" s="124"/>
      <c r="AD1183" s="124"/>
      <c r="AE1183" s="124"/>
      <c r="AF1183" s="124"/>
      <c r="AG1183" s="124"/>
      <c r="AH1183" s="124"/>
      <c r="AI1183" s="124"/>
      <c r="AJ1183" s="124"/>
      <c r="AK1183" s="124"/>
    </row>
    <row r="1184" spans="1:37" x14ac:dyDescent="0.3">
      <c r="A1184" s="124"/>
      <c r="B1184" s="124"/>
      <c r="C1184" s="124"/>
      <c r="D1184" s="124"/>
      <c r="E1184" s="124"/>
      <c r="F1184" s="124"/>
      <c r="G1184" s="124"/>
      <c r="H1184" s="613"/>
      <c r="I1184" s="143"/>
      <c r="J1184" s="124"/>
      <c r="K1184" s="124"/>
      <c r="L1184" s="124"/>
      <c r="M1184" s="640"/>
      <c r="N1184" s="124"/>
      <c r="O1184" s="124"/>
      <c r="P1184" s="124"/>
      <c r="Q1184" s="124"/>
      <c r="R1184" s="124"/>
      <c r="S1184" s="124"/>
      <c r="T1184" s="124"/>
      <c r="U1184" s="124"/>
      <c r="V1184" s="124"/>
      <c r="W1184" s="124"/>
      <c r="X1184" s="124"/>
      <c r="Y1184" s="124"/>
      <c r="Z1184" s="124"/>
      <c r="AA1184" s="124"/>
      <c r="AB1184" s="124"/>
      <c r="AC1184" s="124"/>
      <c r="AD1184" s="124"/>
      <c r="AE1184" s="124"/>
      <c r="AF1184" s="124"/>
      <c r="AG1184" s="124"/>
      <c r="AH1184" s="124"/>
      <c r="AI1184" s="124"/>
      <c r="AJ1184" s="124"/>
      <c r="AK1184" s="124"/>
    </row>
    <row r="1185" spans="1:37" x14ac:dyDescent="0.3">
      <c r="A1185" s="124"/>
      <c r="B1185" s="124"/>
      <c r="C1185" s="124"/>
      <c r="D1185" s="124"/>
      <c r="E1185" s="124"/>
      <c r="F1185" s="124"/>
      <c r="G1185" s="124"/>
      <c r="H1185" s="613"/>
      <c r="I1185" s="143"/>
      <c r="J1185" s="124"/>
      <c r="K1185" s="124"/>
      <c r="L1185" s="124"/>
      <c r="M1185" s="640"/>
      <c r="N1185" s="124"/>
      <c r="O1185" s="124"/>
      <c r="P1185" s="124"/>
      <c r="Q1185" s="124"/>
      <c r="R1185" s="124"/>
      <c r="S1185" s="124"/>
      <c r="T1185" s="124"/>
      <c r="U1185" s="124"/>
      <c r="V1185" s="124"/>
      <c r="W1185" s="124"/>
      <c r="X1185" s="124"/>
      <c r="Y1185" s="124"/>
      <c r="Z1185" s="124"/>
      <c r="AA1185" s="124"/>
      <c r="AB1185" s="124"/>
      <c r="AC1185" s="124"/>
      <c r="AD1185" s="124"/>
      <c r="AE1185" s="124"/>
      <c r="AF1185" s="124"/>
      <c r="AG1185" s="124"/>
      <c r="AH1185" s="124"/>
      <c r="AI1185" s="124"/>
      <c r="AJ1185" s="124"/>
      <c r="AK1185" s="124"/>
    </row>
    <row r="1186" spans="1:37" x14ac:dyDescent="0.3">
      <c r="A1186" s="124"/>
      <c r="B1186" s="124"/>
      <c r="C1186" s="124"/>
      <c r="D1186" s="124"/>
      <c r="E1186" s="124"/>
      <c r="F1186" s="124"/>
      <c r="G1186" s="124"/>
      <c r="H1186" s="613"/>
      <c r="I1186" s="143"/>
      <c r="J1186" s="124"/>
      <c r="K1186" s="124"/>
      <c r="L1186" s="124"/>
      <c r="M1186" s="640"/>
      <c r="N1186" s="124"/>
      <c r="O1186" s="124"/>
      <c r="P1186" s="124"/>
      <c r="Q1186" s="124"/>
      <c r="R1186" s="124"/>
      <c r="S1186" s="124"/>
      <c r="T1186" s="124"/>
      <c r="U1186" s="124"/>
      <c r="V1186" s="124"/>
      <c r="W1186" s="124"/>
      <c r="X1186" s="124"/>
      <c r="Y1186" s="124"/>
      <c r="Z1186" s="124"/>
      <c r="AA1186" s="124"/>
      <c r="AB1186" s="124"/>
      <c r="AC1186" s="124"/>
      <c r="AD1186" s="124"/>
      <c r="AE1186" s="124"/>
      <c r="AF1186" s="124"/>
      <c r="AG1186" s="124"/>
      <c r="AH1186" s="124"/>
      <c r="AI1186" s="124"/>
      <c r="AJ1186" s="124"/>
      <c r="AK1186" s="124"/>
    </row>
    <row r="1187" spans="1:37" x14ac:dyDescent="0.3">
      <c r="A1187" s="124"/>
      <c r="B1187" s="124"/>
      <c r="C1187" s="124"/>
      <c r="D1187" s="124"/>
      <c r="E1187" s="124"/>
      <c r="F1187" s="124"/>
      <c r="G1187" s="124"/>
      <c r="H1187" s="613"/>
      <c r="I1187" s="143"/>
      <c r="J1187" s="124"/>
      <c r="K1187" s="124"/>
      <c r="L1187" s="124"/>
      <c r="M1187" s="640"/>
      <c r="N1187" s="124"/>
      <c r="O1187" s="124"/>
      <c r="P1187" s="124"/>
      <c r="Q1187" s="124"/>
      <c r="R1187" s="124"/>
      <c r="S1187" s="124"/>
      <c r="T1187" s="124"/>
      <c r="U1187" s="124"/>
      <c r="V1187" s="124"/>
      <c r="W1187" s="124"/>
      <c r="X1187" s="124"/>
      <c r="Y1187" s="124"/>
      <c r="Z1187" s="124"/>
      <c r="AA1187" s="124"/>
      <c r="AB1187" s="124"/>
      <c r="AC1187" s="124"/>
      <c r="AD1187" s="124"/>
      <c r="AE1187" s="124"/>
      <c r="AF1187" s="124"/>
      <c r="AG1187" s="124"/>
      <c r="AH1187" s="124"/>
      <c r="AI1187" s="124"/>
      <c r="AJ1187" s="124"/>
      <c r="AK1187" s="124"/>
    </row>
    <row r="1188" spans="1:37" x14ac:dyDescent="0.3">
      <c r="A1188" s="124"/>
      <c r="B1188" s="124"/>
      <c r="C1188" s="124"/>
      <c r="D1188" s="124"/>
      <c r="E1188" s="124"/>
      <c r="F1188" s="124"/>
      <c r="G1188" s="124"/>
      <c r="H1188" s="613"/>
      <c r="I1188" s="143"/>
      <c r="J1188" s="124"/>
      <c r="K1188" s="124"/>
      <c r="L1188" s="124"/>
      <c r="M1188" s="640"/>
      <c r="N1188" s="124"/>
      <c r="O1188" s="124"/>
      <c r="P1188" s="124"/>
      <c r="Q1188" s="124"/>
      <c r="R1188" s="124"/>
      <c r="S1188" s="124"/>
      <c r="T1188" s="124"/>
      <c r="U1188" s="124"/>
      <c r="V1188" s="124"/>
      <c r="W1188" s="124"/>
      <c r="X1188" s="124"/>
      <c r="Y1188" s="124"/>
      <c r="Z1188" s="124"/>
      <c r="AA1188" s="124"/>
      <c r="AB1188" s="124"/>
      <c r="AC1188" s="124"/>
      <c r="AD1188" s="124"/>
      <c r="AE1188" s="124"/>
      <c r="AF1188" s="124"/>
      <c r="AG1188" s="124"/>
      <c r="AH1188" s="124"/>
      <c r="AI1188" s="124"/>
      <c r="AJ1188" s="124"/>
      <c r="AK1188" s="124"/>
    </row>
    <row r="1189" spans="1:37" x14ac:dyDescent="0.3">
      <c r="A1189" s="124"/>
      <c r="B1189" s="124"/>
      <c r="C1189" s="124"/>
      <c r="D1189" s="124"/>
      <c r="E1189" s="124"/>
      <c r="F1189" s="124"/>
      <c r="G1189" s="124"/>
      <c r="H1189" s="613"/>
      <c r="I1189" s="143"/>
      <c r="J1189" s="124"/>
      <c r="K1189" s="124"/>
      <c r="L1189" s="124"/>
      <c r="M1189" s="640"/>
      <c r="N1189" s="124"/>
      <c r="O1189" s="124"/>
      <c r="P1189" s="124"/>
      <c r="Q1189" s="124"/>
      <c r="R1189" s="124"/>
      <c r="S1189" s="124"/>
      <c r="T1189" s="124"/>
      <c r="U1189" s="124"/>
      <c r="V1189" s="124"/>
      <c r="W1189" s="124"/>
      <c r="X1189" s="124"/>
      <c r="Y1189" s="124"/>
      <c r="Z1189" s="124"/>
      <c r="AA1189" s="124"/>
      <c r="AB1189" s="124"/>
      <c r="AC1189" s="124"/>
      <c r="AD1189" s="124"/>
      <c r="AE1189" s="124"/>
      <c r="AF1189" s="124"/>
      <c r="AG1189" s="124"/>
      <c r="AH1189" s="124"/>
      <c r="AI1189" s="124"/>
      <c r="AJ1189" s="124"/>
      <c r="AK1189" s="124"/>
    </row>
    <row r="1190" spans="1:37" x14ac:dyDescent="0.3">
      <c r="A1190" s="124"/>
      <c r="B1190" s="124"/>
      <c r="C1190" s="124"/>
      <c r="D1190" s="124"/>
      <c r="E1190" s="124"/>
      <c r="F1190" s="124"/>
      <c r="G1190" s="124"/>
      <c r="H1190" s="613"/>
      <c r="I1190" s="143"/>
      <c r="J1190" s="124"/>
      <c r="K1190" s="124"/>
      <c r="L1190" s="124"/>
      <c r="M1190" s="640"/>
      <c r="N1190" s="124"/>
      <c r="O1190" s="124"/>
      <c r="P1190" s="124"/>
      <c r="Q1190" s="124"/>
      <c r="R1190" s="124"/>
      <c r="S1190" s="124"/>
      <c r="T1190" s="124"/>
      <c r="U1190" s="124"/>
      <c r="V1190" s="124"/>
      <c r="W1190" s="124"/>
      <c r="X1190" s="124"/>
      <c r="Y1190" s="124"/>
      <c r="Z1190" s="124"/>
      <c r="AA1190" s="124"/>
      <c r="AB1190" s="124"/>
      <c r="AC1190" s="124"/>
      <c r="AD1190" s="124"/>
      <c r="AE1190" s="124"/>
      <c r="AF1190" s="124"/>
      <c r="AG1190" s="124"/>
      <c r="AH1190" s="124"/>
      <c r="AI1190" s="124"/>
      <c r="AJ1190" s="124"/>
      <c r="AK1190" s="124"/>
    </row>
    <row r="1191" spans="1:37" x14ac:dyDescent="0.3">
      <c r="A1191" s="124"/>
      <c r="B1191" s="124"/>
      <c r="C1191" s="124"/>
      <c r="D1191" s="124"/>
      <c r="E1191" s="124"/>
      <c r="F1191" s="124"/>
      <c r="G1191" s="124"/>
      <c r="H1191" s="613"/>
      <c r="I1191" s="143"/>
      <c r="J1191" s="124"/>
      <c r="K1191" s="124"/>
      <c r="L1191" s="124"/>
      <c r="M1191" s="640"/>
      <c r="N1191" s="124"/>
      <c r="O1191" s="124"/>
      <c r="P1191" s="124"/>
      <c r="Q1191" s="124"/>
      <c r="R1191" s="124"/>
      <c r="S1191" s="124"/>
      <c r="T1191" s="124"/>
      <c r="U1191" s="124"/>
      <c r="V1191" s="124"/>
      <c r="W1191" s="124"/>
      <c r="X1191" s="124"/>
      <c r="Y1191" s="124"/>
      <c r="Z1191" s="124"/>
      <c r="AA1191" s="124"/>
      <c r="AB1191" s="124"/>
      <c r="AC1191" s="124"/>
      <c r="AD1191" s="124"/>
      <c r="AE1191" s="124"/>
      <c r="AF1191" s="124"/>
      <c r="AG1191" s="124"/>
      <c r="AH1191" s="124"/>
      <c r="AI1191" s="124"/>
      <c r="AJ1191" s="124"/>
      <c r="AK1191" s="124"/>
    </row>
    <row r="1192" spans="1:37" x14ac:dyDescent="0.3">
      <c r="A1192" s="124"/>
      <c r="B1192" s="124"/>
      <c r="C1192" s="124"/>
      <c r="D1192" s="124"/>
      <c r="E1192" s="124"/>
      <c r="F1192" s="124"/>
      <c r="G1192" s="124"/>
      <c r="H1192" s="613"/>
      <c r="I1192" s="143"/>
      <c r="J1192" s="124"/>
      <c r="K1192" s="124"/>
      <c r="L1192" s="124"/>
      <c r="M1192" s="640"/>
      <c r="N1192" s="124"/>
      <c r="O1192" s="124"/>
      <c r="P1192" s="124"/>
      <c r="Q1192" s="124"/>
      <c r="R1192" s="124"/>
      <c r="S1192" s="124"/>
      <c r="T1192" s="124"/>
      <c r="U1192" s="124"/>
      <c r="V1192" s="124"/>
      <c r="W1192" s="124"/>
      <c r="X1192" s="124"/>
      <c r="Y1192" s="124"/>
      <c r="Z1192" s="124"/>
      <c r="AA1192" s="124"/>
      <c r="AB1192" s="124"/>
      <c r="AC1192" s="124"/>
      <c r="AD1192" s="124"/>
      <c r="AE1192" s="124"/>
      <c r="AF1192" s="124"/>
      <c r="AG1192" s="124"/>
      <c r="AH1192" s="124"/>
      <c r="AI1192" s="124"/>
      <c r="AJ1192" s="124"/>
      <c r="AK1192" s="124"/>
    </row>
    <row r="1193" spans="1:37" x14ac:dyDescent="0.3">
      <c r="A1193" s="124"/>
      <c r="B1193" s="124"/>
      <c r="C1193" s="124"/>
      <c r="D1193" s="124"/>
      <c r="E1193" s="124"/>
      <c r="F1193" s="124"/>
      <c r="G1193" s="124"/>
      <c r="H1193" s="613"/>
      <c r="I1193" s="143"/>
      <c r="J1193" s="124"/>
      <c r="K1193" s="124"/>
      <c r="L1193" s="124"/>
      <c r="M1193" s="640"/>
      <c r="N1193" s="124"/>
      <c r="O1193" s="124"/>
      <c r="P1193" s="124"/>
      <c r="Q1193" s="124"/>
      <c r="R1193" s="124"/>
      <c r="S1193" s="124"/>
      <c r="T1193" s="124"/>
      <c r="U1193" s="124"/>
      <c r="V1193" s="124"/>
      <c r="W1193" s="124"/>
      <c r="X1193" s="124"/>
      <c r="Y1193" s="124"/>
      <c r="Z1193" s="124"/>
      <c r="AA1193" s="124"/>
      <c r="AB1193" s="124"/>
      <c r="AC1193" s="124"/>
      <c r="AD1193" s="124"/>
      <c r="AE1193" s="124"/>
      <c r="AF1193" s="124"/>
      <c r="AG1193" s="124"/>
      <c r="AH1193" s="124"/>
      <c r="AI1193" s="124"/>
      <c r="AJ1193" s="124"/>
      <c r="AK1193" s="124"/>
    </row>
    <row r="1194" spans="1:37" x14ac:dyDescent="0.3">
      <c r="A1194" s="124"/>
      <c r="B1194" s="124"/>
      <c r="C1194" s="124"/>
      <c r="D1194" s="124"/>
      <c r="E1194" s="124"/>
      <c r="F1194" s="124"/>
      <c r="G1194" s="124"/>
      <c r="H1194" s="613"/>
      <c r="I1194" s="143"/>
      <c r="J1194" s="124"/>
      <c r="K1194" s="124"/>
      <c r="L1194" s="124"/>
      <c r="M1194" s="640"/>
      <c r="N1194" s="124"/>
      <c r="O1194" s="124"/>
      <c r="P1194" s="124"/>
      <c r="Q1194" s="124"/>
      <c r="R1194" s="124"/>
      <c r="S1194" s="124"/>
      <c r="T1194" s="124"/>
      <c r="U1194" s="124"/>
      <c r="V1194" s="124"/>
      <c r="W1194" s="124"/>
      <c r="X1194" s="124"/>
      <c r="Y1194" s="124"/>
      <c r="Z1194" s="124"/>
      <c r="AA1194" s="124"/>
      <c r="AB1194" s="124"/>
      <c r="AC1194" s="124"/>
      <c r="AD1194" s="124"/>
      <c r="AE1194" s="124"/>
      <c r="AF1194" s="124"/>
      <c r="AG1194" s="124"/>
      <c r="AH1194" s="124"/>
      <c r="AI1194" s="124"/>
      <c r="AJ1194" s="124"/>
      <c r="AK1194" s="124"/>
    </row>
    <row r="1195" spans="1:37" x14ac:dyDescent="0.3">
      <c r="A1195" s="124"/>
      <c r="B1195" s="124"/>
      <c r="C1195" s="124"/>
      <c r="D1195" s="124"/>
      <c r="E1195" s="124"/>
      <c r="F1195" s="124"/>
      <c r="G1195" s="124"/>
      <c r="H1195" s="613"/>
      <c r="I1195" s="143"/>
      <c r="J1195" s="124"/>
      <c r="K1195" s="124"/>
      <c r="L1195" s="124"/>
      <c r="M1195" s="640"/>
      <c r="N1195" s="124"/>
      <c r="O1195" s="124"/>
      <c r="P1195" s="124"/>
      <c r="Q1195" s="124"/>
      <c r="R1195" s="124"/>
      <c r="S1195" s="124"/>
      <c r="T1195" s="124"/>
      <c r="U1195" s="124"/>
      <c r="V1195" s="124"/>
      <c r="W1195" s="124"/>
      <c r="X1195" s="124"/>
      <c r="Y1195" s="124"/>
      <c r="Z1195" s="124"/>
      <c r="AA1195" s="124"/>
      <c r="AB1195" s="124"/>
      <c r="AC1195" s="124"/>
      <c r="AD1195" s="124"/>
      <c r="AE1195" s="124"/>
      <c r="AF1195" s="124"/>
      <c r="AG1195" s="124"/>
      <c r="AH1195" s="124"/>
      <c r="AI1195" s="124"/>
      <c r="AJ1195" s="124"/>
      <c r="AK1195" s="124"/>
    </row>
    <row r="1196" spans="1:37" x14ac:dyDescent="0.3">
      <c r="A1196" s="124"/>
      <c r="B1196" s="124"/>
      <c r="C1196" s="124"/>
      <c r="D1196" s="124"/>
      <c r="E1196" s="124"/>
      <c r="F1196" s="124"/>
      <c r="G1196" s="124"/>
      <c r="H1196" s="613"/>
      <c r="I1196" s="143"/>
      <c r="J1196" s="124"/>
      <c r="K1196" s="124"/>
      <c r="L1196" s="124"/>
      <c r="M1196" s="640"/>
      <c r="N1196" s="124"/>
      <c r="O1196" s="124"/>
      <c r="P1196" s="124"/>
      <c r="Q1196" s="124"/>
      <c r="R1196" s="124"/>
      <c r="S1196" s="124"/>
      <c r="T1196" s="124"/>
      <c r="U1196" s="124"/>
      <c r="V1196" s="124"/>
      <c r="W1196" s="124"/>
      <c r="X1196" s="124"/>
      <c r="Y1196" s="124"/>
      <c r="Z1196" s="124"/>
      <c r="AA1196" s="124"/>
      <c r="AB1196" s="124"/>
      <c r="AC1196" s="124"/>
      <c r="AD1196" s="124"/>
      <c r="AE1196" s="124"/>
      <c r="AF1196" s="124"/>
      <c r="AG1196" s="124"/>
      <c r="AH1196" s="124"/>
      <c r="AI1196" s="124"/>
      <c r="AJ1196" s="124"/>
      <c r="AK1196" s="124"/>
    </row>
    <row r="1197" spans="1:37" x14ac:dyDescent="0.3">
      <c r="A1197" s="124"/>
      <c r="B1197" s="124"/>
      <c r="C1197" s="124"/>
      <c r="D1197" s="124"/>
      <c r="E1197" s="124"/>
      <c r="F1197" s="124"/>
      <c r="G1197" s="124"/>
      <c r="H1197" s="613"/>
      <c r="I1197" s="143"/>
      <c r="J1197" s="124"/>
      <c r="K1197" s="124"/>
      <c r="L1197" s="124"/>
      <c r="M1197" s="640"/>
      <c r="N1197" s="124"/>
      <c r="O1197" s="124"/>
      <c r="P1197" s="124"/>
      <c r="Q1197" s="124"/>
      <c r="R1197" s="124"/>
      <c r="S1197" s="124"/>
      <c r="T1197" s="124"/>
      <c r="U1197" s="124"/>
      <c r="V1197" s="124"/>
      <c r="W1197" s="124"/>
      <c r="X1197" s="124"/>
      <c r="Y1197" s="124"/>
      <c r="Z1197" s="124"/>
      <c r="AA1197" s="124"/>
      <c r="AB1197" s="124"/>
      <c r="AC1197" s="124"/>
      <c r="AD1197" s="124"/>
      <c r="AE1197" s="124"/>
      <c r="AF1197" s="124"/>
      <c r="AG1197" s="124"/>
      <c r="AH1197" s="124"/>
      <c r="AI1197" s="124"/>
      <c r="AJ1197" s="124"/>
      <c r="AK1197" s="124"/>
    </row>
    <row r="1198" spans="1:37" x14ac:dyDescent="0.3">
      <c r="A1198" s="124"/>
      <c r="B1198" s="124"/>
      <c r="C1198" s="124"/>
      <c r="D1198" s="124"/>
      <c r="E1198" s="124"/>
      <c r="F1198" s="124"/>
      <c r="G1198" s="124"/>
      <c r="H1198" s="613"/>
      <c r="I1198" s="143"/>
      <c r="J1198" s="124"/>
      <c r="K1198" s="124"/>
      <c r="L1198" s="124"/>
      <c r="M1198" s="640"/>
      <c r="N1198" s="124"/>
      <c r="O1198" s="124"/>
      <c r="P1198" s="124"/>
      <c r="Q1198" s="124"/>
      <c r="R1198" s="124"/>
      <c r="S1198" s="124"/>
      <c r="T1198" s="124"/>
      <c r="U1198" s="124"/>
      <c r="V1198" s="124"/>
      <c r="W1198" s="124"/>
      <c r="X1198" s="124"/>
      <c r="Y1198" s="124"/>
      <c r="Z1198" s="124"/>
      <c r="AA1198" s="124"/>
      <c r="AB1198" s="124"/>
      <c r="AC1198" s="124"/>
      <c r="AD1198" s="124"/>
      <c r="AE1198" s="124"/>
      <c r="AF1198" s="124"/>
      <c r="AG1198" s="124"/>
      <c r="AH1198" s="124"/>
      <c r="AI1198" s="124"/>
      <c r="AJ1198" s="124"/>
      <c r="AK1198" s="124"/>
    </row>
    <row r="1199" spans="1:37" x14ac:dyDescent="0.3">
      <c r="A1199" s="124"/>
      <c r="B1199" s="124"/>
      <c r="C1199" s="124"/>
      <c r="D1199" s="124"/>
      <c r="E1199" s="124"/>
      <c r="F1199" s="124"/>
      <c r="G1199" s="124"/>
      <c r="H1199" s="613"/>
      <c r="I1199" s="143"/>
      <c r="J1199" s="124"/>
      <c r="K1199" s="124"/>
      <c r="L1199" s="124"/>
      <c r="M1199" s="640"/>
      <c r="N1199" s="124"/>
      <c r="O1199" s="124"/>
      <c r="P1199" s="124"/>
      <c r="Q1199" s="124"/>
      <c r="R1199" s="124"/>
      <c r="S1199" s="124"/>
      <c r="T1199" s="124"/>
      <c r="U1199" s="124"/>
      <c r="V1199" s="124"/>
      <c r="W1199" s="124"/>
      <c r="X1199" s="124"/>
      <c r="Y1199" s="124"/>
      <c r="Z1199" s="124"/>
      <c r="AA1199" s="124"/>
      <c r="AB1199" s="124"/>
      <c r="AC1199" s="124"/>
      <c r="AD1199" s="124"/>
      <c r="AE1199" s="124"/>
      <c r="AF1199" s="124"/>
      <c r="AG1199" s="124"/>
      <c r="AH1199" s="124"/>
      <c r="AI1199" s="124"/>
      <c r="AJ1199" s="124"/>
      <c r="AK1199" s="124"/>
    </row>
    <row r="1200" spans="1:37" x14ac:dyDescent="0.3">
      <c r="A1200" s="124"/>
      <c r="B1200" s="124"/>
      <c r="C1200" s="124"/>
      <c r="D1200" s="124"/>
      <c r="E1200" s="124"/>
      <c r="F1200" s="124"/>
      <c r="G1200" s="124"/>
      <c r="H1200" s="613"/>
      <c r="I1200" s="143"/>
      <c r="J1200" s="124"/>
      <c r="K1200" s="124"/>
      <c r="L1200" s="124"/>
      <c r="M1200" s="640"/>
      <c r="N1200" s="124"/>
      <c r="O1200" s="124"/>
      <c r="P1200" s="124"/>
      <c r="Q1200" s="124"/>
      <c r="R1200" s="124"/>
      <c r="S1200" s="124"/>
      <c r="T1200" s="124"/>
      <c r="U1200" s="124"/>
      <c r="V1200" s="124"/>
      <c r="W1200" s="124"/>
      <c r="X1200" s="124"/>
      <c r="Y1200" s="124"/>
      <c r="Z1200" s="124"/>
      <c r="AA1200" s="124"/>
      <c r="AB1200" s="124"/>
      <c r="AC1200" s="124"/>
      <c r="AD1200" s="124"/>
      <c r="AE1200" s="124"/>
      <c r="AF1200" s="124"/>
      <c r="AG1200" s="124"/>
      <c r="AH1200" s="124"/>
      <c r="AI1200" s="124"/>
      <c r="AJ1200" s="124"/>
      <c r="AK1200" s="124"/>
    </row>
    <row r="1201" spans="1:37" x14ac:dyDescent="0.3">
      <c r="A1201" s="124"/>
      <c r="B1201" s="124"/>
      <c r="C1201" s="124"/>
      <c r="D1201" s="124"/>
      <c r="E1201" s="124"/>
      <c r="F1201" s="124"/>
      <c r="G1201" s="124"/>
      <c r="H1201" s="613"/>
      <c r="I1201" s="143"/>
      <c r="J1201" s="124"/>
      <c r="K1201" s="124"/>
      <c r="L1201" s="124"/>
      <c r="M1201" s="640"/>
      <c r="N1201" s="124"/>
      <c r="O1201" s="124"/>
      <c r="P1201" s="124"/>
      <c r="Q1201" s="124"/>
      <c r="R1201" s="124"/>
      <c r="S1201" s="124"/>
      <c r="T1201" s="124"/>
      <c r="U1201" s="124"/>
      <c r="V1201" s="124"/>
      <c r="W1201" s="124"/>
      <c r="X1201" s="124"/>
      <c r="Y1201" s="124"/>
      <c r="Z1201" s="124"/>
      <c r="AA1201" s="124"/>
      <c r="AB1201" s="124"/>
      <c r="AC1201" s="124"/>
      <c r="AD1201" s="124"/>
      <c r="AE1201" s="124"/>
      <c r="AF1201" s="124"/>
      <c r="AG1201" s="124"/>
      <c r="AH1201" s="124"/>
      <c r="AI1201" s="124"/>
      <c r="AJ1201" s="124"/>
      <c r="AK1201" s="124"/>
    </row>
    <row r="1202" spans="1:37" x14ac:dyDescent="0.3">
      <c r="A1202" s="124"/>
      <c r="B1202" s="124"/>
      <c r="C1202" s="124"/>
      <c r="D1202" s="124"/>
      <c r="E1202" s="124"/>
      <c r="F1202" s="124"/>
      <c r="G1202" s="124"/>
      <c r="H1202" s="613"/>
      <c r="I1202" s="143"/>
      <c r="J1202" s="124"/>
      <c r="K1202" s="124"/>
      <c r="L1202" s="124"/>
      <c r="M1202" s="640"/>
      <c r="N1202" s="124"/>
      <c r="O1202" s="124"/>
      <c r="P1202" s="124"/>
      <c r="Q1202" s="124"/>
      <c r="R1202" s="124"/>
      <c r="S1202" s="124"/>
      <c r="T1202" s="124"/>
      <c r="U1202" s="124"/>
      <c r="V1202" s="124"/>
      <c r="W1202" s="124"/>
      <c r="X1202" s="124"/>
      <c r="Y1202" s="124"/>
      <c r="Z1202" s="124"/>
      <c r="AA1202" s="124"/>
      <c r="AB1202" s="124"/>
      <c r="AC1202" s="124"/>
      <c r="AD1202" s="124"/>
      <c r="AE1202" s="124"/>
      <c r="AF1202" s="124"/>
      <c r="AG1202" s="124"/>
      <c r="AH1202" s="124"/>
      <c r="AI1202" s="124"/>
      <c r="AJ1202" s="124"/>
      <c r="AK1202" s="124"/>
    </row>
    <row r="1203" spans="1:37" x14ac:dyDescent="0.3">
      <c r="A1203" s="124"/>
      <c r="B1203" s="124"/>
      <c r="C1203" s="124"/>
      <c r="D1203" s="124"/>
      <c r="E1203" s="124"/>
      <c r="F1203" s="124"/>
      <c r="G1203" s="124"/>
      <c r="H1203" s="613"/>
      <c r="I1203" s="143"/>
      <c r="J1203" s="124"/>
      <c r="K1203" s="124"/>
      <c r="L1203" s="124"/>
      <c r="M1203" s="640"/>
      <c r="N1203" s="124"/>
      <c r="O1203" s="124"/>
      <c r="P1203" s="124"/>
      <c r="Q1203" s="124"/>
      <c r="R1203" s="124"/>
      <c r="S1203" s="124"/>
      <c r="T1203" s="124"/>
      <c r="U1203" s="124"/>
      <c r="V1203" s="124"/>
      <c r="W1203" s="124"/>
      <c r="X1203" s="124"/>
      <c r="Y1203" s="124"/>
      <c r="Z1203" s="124"/>
      <c r="AA1203" s="124"/>
      <c r="AB1203" s="124"/>
      <c r="AC1203" s="124"/>
      <c r="AD1203" s="124"/>
      <c r="AE1203" s="124"/>
      <c r="AF1203" s="124"/>
      <c r="AG1203" s="124"/>
      <c r="AH1203" s="124"/>
      <c r="AI1203" s="124"/>
      <c r="AJ1203" s="124"/>
      <c r="AK1203" s="124"/>
    </row>
    <row r="1204" spans="1:37" x14ac:dyDescent="0.3">
      <c r="A1204" s="124"/>
      <c r="B1204" s="124"/>
      <c r="C1204" s="124"/>
      <c r="D1204" s="124"/>
      <c r="E1204" s="124"/>
      <c r="F1204" s="124"/>
      <c r="G1204" s="124"/>
      <c r="H1204" s="613"/>
      <c r="I1204" s="143"/>
      <c r="J1204" s="124"/>
      <c r="K1204" s="124"/>
      <c r="L1204" s="124"/>
      <c r="M1204" s="640"/>
      <c r="N1204" s="124"/>
      <c r="O1204" s="124"/>
      <c r="P1204" s="124"/>
      <c r="Q1204" s="124"/>
      <c r="R1204" s="124"/>
      <c r="S1204" s="124"/>
      <c r="T1204" s="124"/>
      <c r="U1204" s="124"/>
      <c r="V1204" s="124"/>
      <c r="W1204" s="124"/>
      <c r="X1204" s="124"/>
      <c r="Y1204" s="124"/>
      <c r="Z1204" s="124"/>
      <c r="AA1204" s="124"/>
      <c r="AB1204" s="124"/>
      <c r="AC1204" s="124"/>
      <c r="AD1204" s="124"/>
      <c r="AE1204" s="124"/>
      <c r="AF1204" s="124"/>
      <c r="AG1204" s="124"/>
      <c r="AH1204" s="124"/>
      <c r="AI1204" s="124"/>
      <c r="AJ1204" s="124"/>
      <c r="AK1204" s="124"/>
    </row>
    <row r="1205" spans="1:37" x14ac:dyDescent="0.3">
      <c r="A1205" s="124"/>
      <c r="B1205" s="124"/>
      <c r="C1205" s="124"/>
      <c r="D1205" s="124"/>
      <c r="E1205" s="124"/>
      <c r="F1205" s="124"/>
      <c r="G1205" s="124"/>
      <c r="H1205" s="613"/>
      <c r="I1205" s="143"/>
      <c r="J1205" s="124"/>
      <c r="K1205" s="124"/>
      <c r="L1205" s="124"/>
      <c r="M1205" s="640"/>
      <c r="N1205" s="124"/>
      <c r="O1205" s="124"/>
      <c r="P1205" s="124"/>
      <c r="Q1205" s="124"/>
      <c r="R1205" s="124"/>
      <c r="S1205" s="124"/>
      <c r="T1205" s="124"/>
      <c r="U1205" s="124"/>
      <c r="V1205" s="124"/>
      <c r="W1205" s="124"/>
      <c r="X1205" s="124"/>
      <c r="Y1205" s="124"/>
      <c r="Z1205" s="124"/>
      <c r="AA1205" s="124"/>
      <c r="AB1205" s="124"/>
      <c r="AC1205" s="124"/>
      <c r="AD1205" s="124"/>
      <c r="AE1205" s="124"/>
      <c r="AF1205" s="124"/>
      <c r="AG1205" s="124"/>
      <c r="AH1205" s="124"/>
      <c r="AI1205" s="124"/>
      <c r="AJ1205" s="124"/>
      <c r="AK1205" s="124"/>
    </row>
    <row r="1206" spans="1:37" x14ac:dyDescent="0.3">
      <c r="A1206" s="124"/>
      <c r="B1206" s="124"/>
      <c r="C1206" s="124"/>
      <c r="D1206" s="124"/>
      <c r="E1206" s="124"/>
      <c r="F1206" s="124"/>
      <c r="G1206" s="124"/>
      <c r="H1206" s="613"/>
      <c r="I1206" s="143"/>
      <c r="J1206" s="124"/>
      <c r="K1206" s="124"/>
      <c r="L1206" s="124"/>
      <c r="M1206" s="640"/>
      <c r="N1206" s="124"/>
      <c r="O1206" s="124"/>
      <c r="P1206" s="124"/>
      <c r="Q1206" s="124"/>
      <c r="R1206" s="124"/>
      <c r="S1206" s="124"/>
      <c r="T1206" s="124"/>
      <c r="U1206" s="124"/>
      <c r="V1206" s="124"/>
      <c r="W1206" s="124"/>
      <c r="X1206" s="124"/>
      <c r="Y1206" s="124"/>
      <c r="Z1206" s="124"/>
      <c r="AA1206" s="124"/>
      <c r="AB1206" s="124"/>
      <c r="AC1206" s="124"/>
      <c r="AD1206" s="124"/>
      <c r="AE1206" s="124"/>
      <c r="AF1206" s="124"/>
      <c r="AG1206" s="124"/>
      <c r="AH1206" s="124"/>
      <c r="AI1206" s="124"/>
      <c r="AJ1206" s="124"/>
      <c r="AK1206" s="124"/>
    </row>
    <row r="1207" spans="1:37" x14ac:dyDescent="0.3">
      <c r="A1207" s="124"/>
      <c r="B1207" s="124"/>
      <c r="C1207" s="124"/>
      <c r="D1207" s="124"/>
      <c r="E1207" s="124"/>
      <c r="F1207" s="124"/>
      <c r="G1207" s="124"/>
      <c r="H1207" s="613"/>
      <c r="I1207" s="143"/>
      <c r="J1207" s="124"/>
      <c r="K1207" s="124"/>
      <c r="L1207" s="124"/>
      <c r="M1207" s="640"/>
      <c r="N1207" s="124"/>
      <c r="O1207" s="124"/>
      <c r="P1207" s="124"/>
      <c r="Q1207" s="124"/>
      <c r="R1207" s="124"/>
      <c r="S1207" s="124"/>
      <c r="T1207" s="124"/>
      <c r="U1207" s="124"/>
      <c r="V1207" s="124"/>
      <c r="W1207" s="124"/>
      <c r="X1207" s="124"/>
      <c r="Y1207" s="124"/>
      <c r="Z1207" s="124"/>
      <c r="AA1207" s="124"/>
      <c r="AB1207" s="124"/>
      <c r="AC1207" s="124"/>
      <c r="AD1207" s="124"/>
      <c r="AE1207" s="124"/>
      <c r="AF1207" s="124"/>
      <c r="AG1207" s="124"/>
      <c r="AH1207" s="124"/>
      <c r="AI1207" s="124"/>
      <c r="AJ1207" s="124"/>
      <c r="AK1207" s="124"/>
    </row>
    <row r="1208" spans="1:37" x14ac:dyDescent="0.3">
      <c r="A1208" s="124"/>
      <c r="B1208" s="124"/>
      <c r="C1208" s="124"/>
      <c r="D1208" s="124"/>
      <c r="E1208" s="124"/>
      <c r="F1208" s="124"/>
      <c r="G1208" s="124"/>
      <c r="H1208" s="613"/>
      <c r="I1208" s="143"/>
      <c r="J1208" s="124"/>
      <c r="K1208" s="124"/>
      <c r="L1208" s="124"/>
      <c r="M1208" s="640"/>
      <c r="N1208" s="124"/>
      <c r="O1208" s="124"/>
      <c r="P1208" s="124"/>
      <c r="Q1208" s="124"/>
      <c r="R1208" s="124"/>
      <c r="S1208" s="124"/>
      <c r="T1208" s="124"/>
      <c r="U1208" s="124"/>
      <c r="V1208" s="124"/>
      <c r="W1208" s="124"/>
      <c r="X1208" s="124"/>
      <c r="Y1208" s="124"/>
      <c r="Z1208" s="124"/>
      <c r="AA1208" s="124"/>
      <c r="AB1208" s="124"/>
      <c r="AC1208" s="124"/>
      <c r="AD1208" s="124"/>
      <c r="AE1208" s="124"/>
      <c r="AF1208" s="124"/>
      <c r="AG1208" s="124"/>
      <c r="AH1208" s="124"/>
      <c r="AI1208" s="124"/>
      <c r="AJ1208" s="124"/>
      <c r="AK1208" s="124"/>
    </row>
    <row r="1209" spans="1:37" x14ac:dyDescent="0.3">
      <c r="A1209" s="124"/>
      <c r="B1209" s="124"/>
      <c r="C1209" s="124"/>
      <c r="D1209" s="124"/>
      <c r="E1209" s="124"/>
      <c r="F1209" s="124"/>
      <c r="G1209" s="124"/>
      <c r="H1209" s="613"/>
      <c r="I1209" s="143"/>
      <c r="J1209" s="124"/>
      <c r="K1209" s="124"/>
      <c r="L1209" s="124"/>
      <c r="M1209" s="640"/>
      <c r="N1209" s="124"/>
      <c r="O1209" s="124"/>
      <c r="P1209" s="124"/>
      <c r="Q1209" s="124"/>
      <c r="R1209" s="124"/>
      <c r="S1209" s="124"/>
      <c r="T1209" s="124"/>
      <c r="U1209" s="124"/>
      <c r="V1209" s="124"/>
      <c r="W1209" s="124"/>
      <c r="X1209" s="124"/>
      <c r="Y1209" s="124"/>
      <c r="Z1209" s="124"/>
      <c r="AA1209" s="124"/>
      <c r="AB1209" s="124"/>
      <c r="AC1209" s="124"/>
      <c r="AD1209" s="124"/>
      <c r="AE1209" s="124"/>
      <c r="AF1209" s="124"/>
      <c r="AG1209" s="124"/>
      <c r="AH1209" s="124"/>
      <c r="AI1209" s="124"/>
      <c r="AJ1209" s="124"/>
      <c r="AK1209" s="124"/>
    </row>
    <row r="1210" spans="1:37" x14ac:dyDescent="0.3">
      <c r="A1210" s="124"/>
      <c r="B1210" s="124"/>
      <c r="C1210" s="124"/>
      <c r="D1210" s="124"/>
      <c r="E1210" s="124"/>
      <c r="F1210" s="124"/>
      <c r="G1210" s="124"/>
      <c r="H1210" s="613"/>
      <c r="I1210" s="143"/>
      <c r="J1210" s="124"/>
      <c r="K1210" s="124"/>
      <c r="L1210" s="124"/>
      <c r="M1210" s="640"/>
      <c r="N1210" s="124"/>
      <c r="O1210" s="124"/>
      <c r="P1210" s="124"/>
      <c r="Q1210" s="124"/>
      <c r="R1210" s="124"/>
      <c r="S1210" s="124"/>
      <c r="T1210" s="124"/>
      <c r="U1210" s="124"/>
      <c r="V1210" s="124"/>
      <c r="W1210" s="124"/>
      <c r="X1210" s="124"/>
      <c r="Y1210" s="124"/>
      <c r="Z1210" s="124"/>
      <c r="AA1210" s="124"/>
      <c r="AB1210" s="124"/>
      <c r="AC1210" s="124"/>
      <c r="AD1210" s="124"/>
      <c r="AE1210" s="124"/>
      <c r="AF1210" s="124"/>
      <c r="AG1210" s="124"/>
      <c r="AH1210" s="124"/>
      <c r="AI1210" s="124"/>
      <c r="AJ1210" s="124"/>
      <c r="AK1210" s="124"/>
    </row>
    <row r="1211" spans="1:37" x14ac:dyDescent="0.3">
      <c r="A1211" s="124"/>
      <c r="B1211" s="124"/>
      <c r="C1211" s="124"/>
      <c r="D1211" s="124"/>
      <c r="E1211" s="124"/>
      <c r="F1211" s="124"/>
      <c r="G1211" s="124"/>
      <c r="H1211" s="613"/>
      <c r="I1211" s="143"/>
      <c r="J1211" s="124"/>
      <c r="K1211" s="124"/>
      <c r="L1211" s="124"/>
      <c r="M1211" s="640"/>
      <c r="N1211" s="124"/>
      <c r="O1211" s="124"/>
      <c r="P1211" s="124"/>
      <c r="Q1211" s="124"/>
      <c r="R1211" s="124"/>
      <c r="S1211" s="124"/>
      <c r="T1211" s="124"/>
      <c r="U1211" s="124"/>
      <c r="V1211" s="124"/>
      <c r="W1211" s="124"/>
      <c r="X1211" s="124"/>
      <c r="Y1211" s="124"/>
      <c r="Z1211" s="124"/>
      <c r="AA1211" s="124"/>
      <c r="AB1211" s="124"/>
      <c r="AC1211" s="124"/>
      <c r="AD1211" s="124"/>
      <c r="AE1211" s="124"/>
      <c r="AF1211" s="124"/>
      <c r="AG1211" s="124"/>
      <c r="AH1211" s="124"/>
      <c r="AI1211" s="124"/>
      <c r="AJ1211" s="124"/>
      <c r="AK1211" s="124"/>
    </row>
    <row r="1212" spans="1:37" x14ac:dyDescent="0.3">
      <c r="A1212" s="124"/>
      <c r="B1212" s="124"/>
      <c r="C1212" s="124"/>
      <c r="D1212" s="124"/>
      <c r="E1212" s="124"/>
      <c r="F1212" s="124"/>
      <c r="G1212" s="124"/>
      <c r="H1212" s="613"/>
      <c r="I1212" s="143"/>
      <c r="J1212" s="124"/>
      <c r="K1212" s="124"/>
      <c r="L1212" s="124"/>
      <c r="M1212" s="640"/>
      <c r="N1212" s="124"/>
      <c r="O1212" s="124"/>
      <c r="P1212" s="124"/>
      <c r="Q1212" s="124"/>
      <c r="R1212" s="124"/>
      <c r="S1212" s="124"/>
      <c r="T1212" s="124"/>
      <c r="U1212" s="124"/>
      <c r="V1212" s="124"/>
      <c r="W1212" s="124"/>
      <c r="X1212" s="124"/>
      <c r="Y1212" s="124"/>
      <c r="Z1212" s="124"/>
      <c r="AA1212" s="124"/>
      <c r="AB1212" s="124"/>
      <c r="AC1212" s="124"/>
      <c r="AD1212" s="124"/>
      <c r="AE1212" s="124"/>
      <c r="AF1212" s="124"/>
      <c r="AG1212" s="124"/>
      <c r="AH1212" s="124"/>
      <c r="AI1212" s="124"/>
      <c r="AJ1212" s="124"/>
      <c r="AK1212" s="124"/>
    </row>
    <row r="1213" spans="1:37" x14ac:dyDescent="0.3">
      <c r="A1213" s="124"/>
      <c r="B1213" s="124"/>
      <c r="C1213" s="124"/>
      <c r="D1213" s="124"/>
      <c r="E1213" s="124"/>
      <c r="F1213" s="124"/>
      <c r="G1213" s="124"/>
      <c r="H1213" s="613"/>
      <c r="I1213" s="143"/>
      <c r="J1213" s="124"/>
      <c r="K1213" s="124"/>
      <c r="L1213" s="124"/>
      <c r="M1213" s="640"/>
      <c r="N1213" s="124"/>
      <c r="O1213" s="124"/>
      <c r="P1213" s="124"/>
      <c r="Q1213" s="124"/>
      <c r="R1213" s="124"/>
      <c r="S1213" s="124"/>
      <c r="T1213" s="124"/>
      <c r="U1213" s="124"/>
      <c r="V1213" s="124"/>
      <c r="W1213" s="124"/>
      <c r="X1213" s="124"/>
      <c r="Y1213" s="124"/>
      <c r="Z1213" s="124"/>
      <c r="AA1213" s="124"/>
      <c r="AB1213" s="124"/>
      <c r="AC1213" s="124"/>
      <c r="AD1213" s="124"/>
      <c r="AE1213" s="124"/>
      <c r="AF1213" s="124"/>
      <c r="AG1213" s="124"/>
      <c r="AH1213" s="124"/>
      <c r="AI1213" s="124"/>
      <c r="AJ1213" s="124"/>
      <c r="AK1213" s="124"/>
    </row>
    <row r="1214" spans="1:37" x14ac:dyDescent="0.3">
      <c r="A1214" s="124"/>
      <c r="B1214" s="124"/>
      <c r="C1214" s="124"/>
      <c r="D1214" s="124"/>
      <c r="E1214" s="124"/>
      <c r="F1214" s="124"/>
      <c r="G1214" s="124"/>
      <c r="H1214" s="613"/>
      <c r="I1214" s="143"/>
      <c r="J1214" s="124"/>
      <c r="K1214" s="124"/>
      <c r="L1214" s="124"/>
      <c r="M1214" s="640"/>
      <c r="N1214" s="124"/>
      <c r="O1214" s="124"/>
      <c r="P1214" s="124"/>
      <c r="Q1214" s="124"/>
      <c r="R1214" s="124"/>
      <c r="S1214" s="124"/>
      <c r="T1214" s="124"/>
      <c r="U1214" s="124"/>
      <c r="V1214" s="124"/>
      <c r="W1214" s="124"/>
      <c r="X1214" s="124"/>
      <c r="Y1214" s="124"/>
      <c r="Z1214" s="124"/>
      <c r="AA1214" s="124"/>
      <c r="AB1214" s="124"/>
      <c r="AC1214" s="124"/>
      <c r="AD1214" s="124"/>
      <c r="AE1214" s="124"/>
      <c r="AF1214" s="124"/>
      <c r="AG1214" s="124"/>
      <c r="AH1214" s="124"/>
      <c r="AI1214" s="124"/>
      <c r="AJ1214" s="124"/>
      <c r="AK1214" s="124"/>
    </row>
    <row r="1215" spans="1:37" x14ac:dyDescent="0.3">
      <c r="A1215" s="124"/>
      <c r="B1215" s="124"/>
      <c r="C1215" s="124"/>
      <c r="D1215" s="124"/>
      <c r="E1215" s="124"/>
      <c r="F1215" s="124"/>
      <c r="G1215" s="124"/>
      <c r="H1215" s="613"/>
      <c r="I1215" s="143"/>
      <c r="J1215" s="124"/>
      <c r="K1215" s="124"/>
      <c r="L1215" s="124"/>
      <c r="M1215" s="640"/>
      <c r="N1215" s="124"/>
      <c r="O1215" s="124"/>
      <c r="P1215" s="124"/>
      <c r="Q1215" s="124"/>
      <c r="R1215" s="124"/>
      <c r="S1215" s="124"/>
      <c r="T1215" s="124"/>
      <c r="U1215" s="124"/>
      <c r="V1215" s="124"/>
      <c r="W1215" s="124"/>
      <c r="X1215" s="124"/>
      <c r="Y1215" s="124"/>
      <c r="Z1215" s="124"/>
      <c r="AA1215" s="124"/>
      <c r="AB1215" s="124"/>
      <c r="AC1215" s="124"/>
      <c r="AD1215" s="124"/>
      <c r="AE1215" s="124"/>
      <c r="AF1215" s="124"/>
      <c r="AG1215" s="124"/>
      <c r="AH1215" s="124"/>
      <c r="AI1215" s="124"/>
      <c r="AJ1215" s="124"/>
      <c r="AK1215" s="124"/>
    </row>
    <row r="1216" spans="1:37" x14ac:dyDescent="0.3">
      <c r="A1216" s="124"/>
      <c r="B1216" s="124"/>
      <c r="C1216" s="124"/>
      <c r="D1216" s="124"/>
      <c r="E1216" s="124"/>
      <c r="F1216" s="124"/>
      <c r="G1216" s="124"/>
      <c r="H1216" s="613"/>
      <c r="I1216" s="143"/>
      <c r="J1216" s="124"/>
      <c r="K1216" s="124"/>
      <c r="L1216" s="124"/>
      <c r="M1216" s="640"/>
      <c r="N1216" s="124"/>
      <c r="O1216" s="124"/>
      <c r="P1216" s="124"/>
      <c r="Q1216" s="124"/>
      <c r="R1216" s="124"/>
      <c r="S1216" s="124"/>
      <c r="T1216" s="124"/>
      <c r="U1216" s="124"/>
      <c r="V1216" s="124"/>
      <c r="W1216" s="124"/>
      <c r="X1216" s="124"/>
      <c r="Y1216" s="124"/>
      <c r="Z1216" s="124"/>
      <c r="AA1216" s="124"/>
      <c r="AB1216" s="124"/>
      <c r="AC1216" s="124"/>
      <c r="AD1216" s="124"/>
      <c r="AE1216" s="124"/>
      <c r="AF1216" s="124"/>
      <c r="AG1216" s="124"/>
      <c r="AH1216" s="124"/>
      <c r="AI1216" s="124"/>
      <c r="AJ1216" s="124"/>
      <c r="AK1216" s="124"/>
    </row>
    <row r="1217" spans="1:37" x14ac:dyDescent="0.3">
      <c r="A1217" s="124"/>
      <c r="B1217" s="124"/>
      <c r="C1217" s="124"/>
      <c r="D1217" s="124"/>
      <c r="E1217" s="124"/>
      <c r="F1217" s="124"/>
      <c r="G1217" s="124"/>
      <c r="H1217" s="613"/>
      <c r="I1217" s="143"/>
      <c r="J1217" s="124"/>
      <c r="K1217" s="124"/>
      <c r="L1217" s="124"/>
      <c r="M1217" s="640"/>
      <c r="N1217" s="124"/>
      <c r="O1217" s="124"/>
      <c r="P1217" s="124"/>
      <c r="Q1217" s="124"/>
      <c r="R1217" s="124"/>
      <c r="S1217" s="124"/>
      <c r="T1217" s="124"/>
      <c r="U1217" s="124"/>
      <c r="V1217" s="124"/>
      <c r="W1217" s="124"/>
      <c r="X1217" s="124"/>
      <c r="Y1217" s="124"/>
      <c r="Z1217" s="124"/>
      <c r="AA1217" s="124"/>
      <c r="AB1217" s="124"/>
      <c r="AC1217" s="124"/>
      <c r="AD1217" s="124"/>
      <c r="AE1217" s="124"/>
      <c r="AF1217" s="124"/>
      <c r="AG1217" s="124"/>
      <c r="AH1217" s="124"/>
      <c r="AI1217" s="124"/>
      <c r="AJ1217" s="124"/>
      <c r="AK1217" s="124"/>
    </row>
    <row r="1218" spans="1:37" x14ac:dyDescent="0.3">
      <c r="A1218" s="124"/>
      <c r="B1218" s="124"/>
      <c r="C1218" s="124"/>
      <c r="D1218" s="124"/>
      <c r="E1218" s="124"/>
      <c r="F1218" s="124"/>
      <c r="G1218" s="124"/>
      <c r="H1218" s="613"/>
      <c r="I1218" s="143"/>
      <c r="J1218" s="124"/>
      <c r="K1218" s="124"/>
      <c r="L1218" s="124"/>
      <c r="M1218" s="640"/>
      <c r="N1218" s="124"/>
      <c r="O1218" s="124"/>
      <c r="P1218" s="124"/>
      <c r="Q1218" s="124"/>
      <c r="R1218" s="124"/>
      <c r="S1218" s="124"/>
      <c r="T1218" s="124"/>
      <c r="U1218" s="124"/>
      <c r="V1218" s="124"/>
      <c r="W1218" s="124"/>
      <c r="X1218" s="124"/>
      <c r="Y1218" s="124"/>
      <c r="Z1218" s="124"/>
      <c r="AA1218" s="124"/>
      <c r="AB1218" s="124"/>
      <c r="AC1218" s="124"/>
      <c r="AD1218" s="124"/>
      <c r="AE1218" s="124"/>
      <c r="AF1218" s="124"/>
      <c r="AG1218" s="124"/>
      <c r="AH1218" s="124"/>
      <c r="AI1218" s="124"/>
      <c r="AJ1218" s="124"/>
      <c r="AK1218" s="124"/>
    </row>
    <row r="1219" spans="1:37" x14ac:dyDescent="0.3">
      <c r="A1219" s="124"/>
      <c r="B1219" s="124"/>
      <c r="C1219" s="124"/>
      <c r="D1219" s="124"/>
      <c r="E1219" s="124"/>
      <c r="F1219" s="124"/>
      <c r="G1219" s="124"/>
      <c r="H1219" s="613"/>
      <c r="I1219" s="143"/>
      <c r="J1219" s="124"/>
      <c r="K1219" s="124"/>
      <c r="L1219" s="124"/>
      <c r="M1219" s="640"/>
      <c r="N1219" s="124"/>
      <c r="O1219" s="124"/>
      <c r="P1219" s="124"/>
      <c r="Q1219" s="124"/>
      <c r="R1219" s="124"/>
      <c r="S1219" s="124"/>
      <c r="T1219" s="124"/>
      <c r="U1219" s="124"/>
      <c r="V1219" s="124"/>
      <c r="W1219" s="124"/>
      <c r="X1219" s="124"/>
      <c r="Y1219" s="124"/>
      <c r="Z1219" s="124"/>
      <c r="AA1219" s="124"/>
      <c r="AB1219" s="124"/>
      <c r="AC1219" s="124"/>
      <c r="AD1219" s="124"/>
      <c r="AE1219" s="124"/>
      <c r="AF1219" s="124"/>
      <c r="AG1219" s="124"/>
      <c r="AH1219" s="124"/>
      <c r="AI1219" s="124"/>
      <c r="AJ1219" s="124"/>
      <c r="AK1219" s="124"/>
    </row>
    <row r="1220" spans="1:37" x14ac:dyDescent="0.3">
      <c r="A1220" s="124"/>
      <c r="B1220" s="124"/>
      <c r="C1220" s="124"/>
      <c r="D1220" s="124"/>
      <c r="E1220" s="124"/>
      <c r="F1220" s="124"/>
      <c r="G1220" s="124"/>
      <c r="H1220" s="613"/>
      <c r="I1220" s="143"/>
      <c r="J1220" s="124"/>
      <c r="K1220" s="124"/>
      <c r="L1220" s="124"/>
      <c r="M1220" s="640"/>
      <c r="N1220" s="124"/>
      <c r="O1220" s="124"/>
      <c r="P1220" s="124"/>
      <c r="Q1220" s="124"/>
      <c r="R1220" s="124"/>
      <c r="S1220" s="124"/>
      <c r="T1220" s="124"/>
      <c r="U1220" s="124"/>
      <c r="V1220" s="124"/>
      <c r="W1220" s="124"/>
      <c r="X1220" s="124"/>
      <c r="Y1220" s="124"/>
      <c r="Z1220" s="124"/>
      <c r="AA1220" s="124"/>
      <c r="AB1220" s="124"/>
      <c r="AC1220" s="124"/>
      <c r="AD1220" s="124"/>
      <c r="AE1220" s="124"/>
      <c r="AF1220" s="124"/>
      <c r="AG1220" s="124"/>
      <c r="AH1220" s="124"/>
      <c r="AI1220" s="124"/>
      <c r="AJ1220" s="124"/>
      <c r="AK1220" s="124"/>
    </row>
    <row r="1221" spans="1:37" x14ac:dyDescent="0.3">
      <c r="A1221" s="124"/>
      <c r="B1221" s="124"/>
      <c r="C1221" s="124"/>
      <c r="D1221" s="124"/>
      <c r="E1221" s="124"/>
      <c r="F1221" s="124"/>
      <c r="G1221" s="124"/>
      <c r="H1221" s="613"/>
      <c r="I1221" s="143"/>
      <c r="J1221" s="124"/>
      <c r="K1221" s="124"/>
      <c r="L1221" s="124"/>
      <c r="M1221" s="640"/>
      <c r="N1221" s="124"/>
      <c r="O1221" s="124"/>
      <c r="P1221" s="124"/>
      <c r="Q1221" s="124"/>
      <c r="R1221" s="124"/>
      <c r="S1221" s="124"/>
      <c r="T1221" s="124"/>
      <c r="U1221" s="124"/>
      <c r="V1221" s="124"/>
      <c r="W1221" s="124"/>
      <c r="X1221" s="124"/>
      <c r="Y1221" s="124"/>
      <c r="Z1221" s="124"/>
      <c r="AA1221" s="124"/>
      <c r="AB1221" s="124"/>
      <c r="AC1221" s="124"/>
      <c r="AD1221" s="124"/>
      <c r="AE1221" s="124"/>
      <c r="AF1221" s="124"/>
      <c r="AG1221" s="124"/>
      <c r="AH1221" s="124"/>
      <c r="AI1221" s="124"/>
      <c r="AJ1221" s="124"/>
      <c r="AK1221" s="124"/>
    </row>
    <row r="1222" spans="1:37" x14ac:dyDescent="0.3">
      <c r="A1222" s="124"/>
      <c r="B1222" s="124"/>
      <c r="C1222" s="124"/>
      <c r="D1222" s="124"/>
      <c r="E1222" s="124"/>
      <c r="F1222" s="124"/>
      <c r="G1222" s="124"/>
      <c r="H1222" s="613"/>
      <c r="I1222" s="143"/>
      <c r="J1222" s="124"/>
      <c r="K1222" s="124"/>
      <c r="L1222" s="124"/>
      <c r="M1222" s="640"/>
      <c r="N1222" s="124"/>
      <c r="O1222" s="124"/>
      <c r="P1222" s="124"/>
      <c r="Q1222" s="124"/>
      <c r="R1222" s="124"/>
      <c r="S1222" s="124"/>
      <c r="T1222" s="124"/>
      <c r="U1222" s="124"/>
      <c r="V1222" s="124"/>
      <c r="W1222" s="124"/>
      <c r="X1222" s="124"/>
      <c r="Y1222" s="124"/>
      <c r="Z1222" s="124"/>
      <c r="AA1222" s="124"/>
      <c r="AB1222" s="124"/>
      <c r="AC1222" s="124"/>
      <c r="AD1222" s="124"/>
      <c r="AE1222" s="124"/>
      <c r="AF1222" s="124"/>
      <c r="AG1222" s="124"/>
      <c r="AH1222" s="124"/>
      <c r="AI1222" s="124"/>
      <c r="AJ1222" s="124"/>
      <c r="AK1222" s="124"/>
    </row>
    <row r="1223" spans="1:37" x14ac:dyDescent="0.3">
      <c r="A1223" s="124"/>
      <c r="B1223" s="124"/>
      <c r="C1223" s="124"/>
      <c r="D1223" s="124"/>
      <c r="E1223" s="124"/>
      <c r="F1223" s="124"/>
      <c r="G1223" s="124"/>
      <c r="H1223" s="613"/>
      <c r="I1223" s="143"/>
      <c r="J1223" s="124"/>
      <c r="K1223" s="124"/>
      <c r="L1223" s="124"/>
      <c r="M1223" s="640"/>
      <c r="N1223" s="124"/>
      <c r="O1223" s="124"/>
      <c r="P1223" s="124"/>
      <c r="Q1223" s="124"/>
      <c r="R1223" s="124"/>
      <c r="S1223" s="124"/>
      <c r="T1223" s="124"/>
      <c r="U1223" s="124"/>
      <c r="V1223" s="124"/>
      <c r="W1223" s="124"/>
      <c r="X1223" s="124"/>
      <c r="Y1223" s="124"/>
      <c r="Z1223" s="124"/>
      <c r="AA1223" s="124"/>
      <c r="AB1223" s="124"/>
      <c r="AC1223" s="124"/>
      <c r="AD1223" s="124"/>
      <c r="AE1223" s="124"/>
      <c r="AF1223" s="124"/>
      <c r="AG1223" s="124"/>
      <c r="AH1223" s="124"/>
      <c r="AI1223" s="124"/>
      <c r="AJ1223" s="124"/>
      <c r="AK1223" s="124"/>
    </row>
    <row r="1224" spans="1:37" x14ac:dyDescent="0.3">
      <c r="A1224" s="124"/>
      <c r="B1224" s="124"/>
      <c r="C1224" s="124"/>
      <c r="D1224" s="124"/>
      <c r="E1224" s="124"/>
      <c r="F1224" s="124"/>
      <c r="G1224" s="124"/>
      <c r="H1224" s="613"/>
      <c r="I1224" s="143"/>
      <c r="J1224" s="124"/>
      <c r="K1224" s="124"/>
      <c r="L1224" s="124"/>
      <c r="M1224" s="640"/>
      <c r="N1224" s="124"/>
      <c r="O1224" s="124"/>
      <c r="P1224" s="124"/>
      <c r="Q1224" s="124"/>
      <c r="R1224" s="124"/>
      <c r="S1224" s="124"/>
      <c r="T1224" s="124"/>
      <c r="U1224" s="124"/>
      <c r="V1224" s="124"/>
      <c r="W1224" s="124"/>
      <c r="X1224" s="124"/>
      <c r="Y1224" s="124"/>
      <c r="Z1224" s="124"/>
      <c r="AA1224" s="124"/>
      <c r="AB1224" s="124"/>
      <c r="AC1224" s="124"/>
      <c r="AD1224" s="124"/>
      <c r="AE1224" s="124"/>
      <c r="AF1224" s="124"/>
      <c r="AG1224" s="124"/>
      <c r="AH1224" s="124"/>
      <c r="AI1224" s="124"/>
      <c r="AJ1224" s="124"/>
      <c r="AK1224" s="124"/>
    </row>
    <row r="1225" spans="1:37" x14ac:dyDescent="0.3">
      <c r="A1225" s="124"/>
      <c r="B1225" s="124"/>
      <c r="C1225" s="124"/>
      <c r="D1225" s="124"/>
      <c r="E1225" s="124"/>
      <c r="F1225" s="124"/>
      <c r="G1225" s="124"/>
      <c r="H1225" s="613"/>
      <c r="I1225" s="143"/>
      <c r="J1225" s="124"/>
      <c r="K1225" s="124"/>
      <c r="L1225" s="124"/>
      <c r="M1225" s="640"/>
      <c r="N1225" s="124"/>
      <c r="O1225" s="124"/>
      <c r="P1225" s="124"/>
      <c r="Q1225" s="124"/>
      <c r="R1225" s="124"/>
      <c r="S1225" s="124"/>
      <c r="T1225" s="124"/>
      <c r="U1225" s="124"/>
      <c r="V1225" s="124"/>
      <c r="W1225" s="124"/>
      <c r="X1225" s="124"/>
      <c r="Y1225" s="124"/>
      <c r="Z1225" s="124"/>
      <c r="AA1225" s="124"/>
      <c r="AB1225" s="124"/>
      <c r="AC1225" s="124"/>
      <c r="AD1225" s="124"/>
      <c r="AE1225" s="124"/>
      <c r="AF1225" s="124"/>
      <c r="AG1225" s="124"/>
      <c r="AH1225" s="124"/>
      <c r="AI1225" s="124"/>
      <c r="AJ1225" s="124"/>
      <c r="AK1225" s="124"/>
    </row>
    <row r="1226" spans="1:37" x14ac:dyDescent="0.3">
      <c r="A1226" s="124"/>
      <c r="B1226" s="124"/>
      <c r="C1226" s="124"/>
      <c r="D1226" s="124"/>
      <c r="E1226" s="124"/>
      <c r="F1226" s="124"/>
      <c r="G1226" s="124"/>
      <c r="H1226" s="613"/>
      <c r="I1226" s="143"/>
      <c r="J1226" s="124"/>
      <c r="K1226" s="124"/>
      <c r="L1226" s="124"/>
      <c r="M1226" s="640"/>
      <c r="N1226" s="124"/>
      <c r="O1226" s="124"/>
      <c r="P1226" s="124"/>
      <c r="Q1226" s="124"/>
      <c r="R1226" s="124"/>
      <c r="S1226" s="124"/>
      <c r="T1226" s="124"/>
      <c r="U1226" s="124"/>
      <c r="V1226" s="124"/>
      <c r="W1226" s="124"/>
      <c r="X1226" s="124"/>
      <c r="Y1226" s="124"/>
      <c r="Z1226" s="124"/>
      <c r="AA1226" s="124"/>
      <c r="AB1226" s="124"/>
      <c r="AC1226" s="124"/>
      <c r="AD1226" s="124"/>
      <c r="AE1226" s="124"/>
      <c r="AF1226" s="124"/>
      <c r="AG1226" s="124"/>
      <c r="AH1226" s="124"/>
      <c r="AI1226" s="124"/>
      <c r="AJ1226" s="124"/>
      <c r="AK1226" s="124"/>
    </row>
    <row r="1227" spans="1:37" x14ac:dyDescent="0.3">
      <c r="A1227" s="124"/>
      <c r="B1227" s="124"/>
      <c r="C1227" s="124"/>
      <c r="D1227" s="124"/>
      <c r="E1227" s="124"/>
      <c r="F1227" s="124"/>
      <c r="G1227" s="124"/>
      <c r="H1227" s="613"/>
      <c r="I1227" s="143"/>
      <c r="J1227" s="124"/>
      <c r="K1227" s="124"/>
      <c r="L1227" s="124"/>
      <c r="M1227" s="640"/>
      <c r="N1227" s="124"/>
      <c r="O1227" s="124"/>
      <c r="P1227" s="124"/>
      <c r="Q1227" s="124"/>
      <c r="R1227" s="124"/>
      <c r="S1227" s="124"/>
      <c r="T1227" s="124"/>
      <c r="U1227" s="124"/>
      <c r="V1227" s="124"/>
      <c r="W1227" s="124"/>
      <c r="X1227" s="124"/>
      <c r="Y1227" s="124"/>
      <c r="Z1227" s="124"/>
      <c r="AA1227" s="124"/>
      <c r="AB1227" s="124"/>
      <c r="AC1227" s="124"/>
      <c r="AD1227" s="124"/>
      <c r="AE1227" s="124"/>
      <c r="AF1227" s="124"/>
      <c r="AG1227" s="124"/>
      <c r="AH1227" s="124"/>
      <c r="AI1227" s="124"/>
      <c r="AJ1227" s="124"/>
      <c r="AK1227" s="124"/>
    </row>
    <row r="1228" spans="1:37" x14ac:dyDescent="0.3">
      <c r="A1228" s="124"/>
      <c r="B1228" s="124"/>
      <c r="C1228" s="124"/>
      <c r="D1228" s="124"/>
      <c r="E1228" s="124"/>
      <c r="F1228" s="124"/>
      <c r="G1228" s="124"/>
      <c r="H1228" s="613"/>
      <c r="I1228" s="143"/>
      <c r="J1228" s="124"/>
      <c r="K1228" s="124"/>
      <c r="L1228" s="124"/>
      <c r="M1228" s="640"/>
      <c r="N1228" s="124"/>
      <c r="O1228" s="124"/>
      <c r="P1228" s="124"/>
      <c r="Q1228" s="124"/>
      <c r="R1228" s="124"/>
      <c r="S1228" s="124"/>
      <c r="T1228" s="124"/>
      <c r="U1228" s="124"/>
      <c r="V1228" s="124"/>
      <c r="W1228" s="124"/>
      <c r="X1228" s="124"/>
      <c r="Y1228" s="124"/>
      <c r="Z1228" s="124"/>
      <c r="AA1228" s="124"/>
      <c r="AB1228" s="124"/>
      <c r="AC1228" s="124"/>
      <c r="AD1228" s="124"/>
      <c r="AE1228" s="124"/>
      <c r="AF1228" s="124"/>
      <c r="AG1228" s="124"/>
      <c r="AH1228" s="124"/>
      <c r="AI1228" s="124"/>
      <c r="AJ1228" s="124"/>
      <c r="AK1228" s="124"/>
    </row>
    <row r="1229" spans="1:37" x14ac:dyDescent="0.3">
      <c r="A1229" s="124"/>
      <c r="B1229" s="124"/>
      <c r="C1229" s="124"/>
      <c r="D1229" s="124"/>
      <c r="E1229" s="124"/>
      <c r="F1229" s="124"/>
      <c r="G1229" s="124"/>
      <c r="H1229" s="613"/>
      <c r="I1229" s="143"/>
      <c r="J1229" s="124"/>
      <c r="K1229" s="124"/>
      <c r="L1229" s="124"/>
      <c r="M1229" s="640"/>
      <c r="N1229" s="124"/>
      <c r="O1229" s="124"/>
      <c r="P1229" s="124"/>
      <c r="Q1229" s="124"/>
      <c r="R1229" s="124"/>
      <c r="S1229" s="124"/>
      <c r="T1229" s="124"/>
      <c r="U1229" s="124"/>
      <c r="V1229" s="124"/>
      <c r="W1229" s="124"/>
      <c r="X1229" s="124"/>
      <c r="Y1229" s="124"/>
      <c r="Z1229" s="124"/>
      <c r="AA1229" s="124"/>
      <c r="AB1229" s="124"/>
      <c r="AC1229" s="124"/>
      <c r="AD1229" s="124"/>
      <c r="AE1229" s="124"/>
      <c r="AF1229" s="124"/>
      <c r="AG1229" s="124"/>
      <c r="AH1229" s="124"/>
      <c r="AI1229" s="124"/>
      <c r="AJ1229" s="124"/>
      <c r="AK1229" s="124"/>
    </row>
    <row r="1230" spans="1:37" x14ac:dyDescent="0.3">
      <c r="A1230" s="124"/>
      <c r="B1230" s="124"/>
      <c r="C1230" s="124"/>
      <c r="D1230" s="124"/>
      <c r="E1230" s="124"/>
      <c r="F1230" s="124"/>
      <c r="G1230" s="124"/>
      <c r="H1230" s="613"/>
      <c r="I1230" s="143"/>
      <c r="J1230" s="124"/>
      <c r="K1230" s="124"/>
      <c r="L1230" s="124"/>
      <c r="M1230" s="640"/>
      <c r="N1230" s="124"/>
      <c r="O1230" s="124"/>
      <c r="P1230" s="124"/>
      <c r="Q1230" s="124"/>
      <c r="R1230" s="124"/>
      <c r="S1230" s="124"/>
      <c r="T1230" s="124"/>
      <c r="U1230" s="124"/>
      <c r="V1230" s="124"/>
      <c r="W1230" s="124"/>
      <c r="X1230" s="124"/>
      <c r="Y1230" s="124"/>
      <c r="Z1230" s="124"/>
      <c r="AA1230" s="124"/>
      <c r="AB1230" s="124"/>
      <c r="AC1230" s="124"/>
      <c r="AD1230" s="124"/>
      <c r="AE1230" s="124"/>
      <c r="AF1230" s="124"/>
      <c r="AG1230" s="124"/>
      <c r="AH1230" s="124"/>
      <c r="AI1230" s="124"/>
      <c r="AJ1230" s="124"/>
      <c r="AK1230" s="124"/>
    </row>
    <row r="1231" spans="1:37" x14ac:dyDescent="0.3">
      <c r="A1231" s="124"/>
      <c r="B1231" s="124"/>
      <c r="C1231" s="124"/>
      <c r="D1231" s="124"/>
      <c r="E1231" s="124"/>
      <c r="F1231" s="124"/>
      <c r="G1231" s="124"/>
      <c r="H1231" s="613"/>
      <c r="I1231" s="143"/>
      <c r="J1231" s="124"/>
      <c r="K1231" s="124"/>
      <c r="L1231" s="124"/>
      <c r="M1231" s="640"/>
      <c r="N1231" s="124"/>
      <c r="O1231" s="124"/>
      <c r="P1231" s="124"/>
      <c r="Q1231" s="124"/>
      <c r="R1231" s="124"/>
      <c r="S1231" s="124"/>
      <c r="T1231" s="124"/>
      <c r="U1231" s="124"/>
      <c r="V1231" s="124"/>
      <c r="W1231" s="124"/>
      <c r="X1231" s="124"/>
      <c r="Y1231" s="124"/>
      <c r="Z1231" s="124"/>
      <c r="AA1231" s="124"/>
      <c r="AB1231" s="124"/>
      <c r="AC1231" s="124"/>
      <c r="AD1231" s="124"/>
      <c r="AE1231" s="124"/>
      <c r="AF1231" s="124"/>
      <c r="AG1231" s="124"/>
      <c r="AH1231" s="124"/>
      <c r="AI1231" s="124"/>
      <c r="AJ1231" s="124"/>
      <c r="AK1231" s="124"/>
    </row>
    <row r="1232" spans="1:37" x14ac:dyDescent="0.3">
      <c r="A1232" s="124"/>
      <c r="B1232" s="124"/>
      <c r="C1232" s="124"/>
      <c r="D1232" s="124"/>
      <c r="E1232" s="124"/>
      <c r="F1232" s="124"/>
      <c r="G1232" s="124"/>
      <c r="H1232" s="613"/>
      <c r="I1232" s="143"/>
      <c r="J1232" s="124"/>
      <c r="K1232" s="124"/>
      <c r="L1232" s="124"/>
      <c r="M1232" s="640"/>
      <c r="N1232" s="124"/>
      <c r="O1232" s="124"/>
      <c r="P1232" s="124"/>
      <c r="Q1232" s="124"/>
      <c r="R1232" s="124"/>
      <c r="S1232" s="124"/>
      <c r="T1232" s="124"/>
      <c r="U1232" s="124"/>
      <c r="V1232" s="124"/>
      <c r="W1232" s="124"/>
      <c r="X1232" s="124"/>
      <c r="Y1232" s="124"/>
      <c r="Z1232" s="124"/>
      <c r="AA1232" s="124"/>
      <c r="AB1232" s="124"/>
      <c r="AC1232" s="124"/>
      <c r="AD1232" s="124"/>
      <c r="AE1232" s="124"/>
      <c r="AF1232" s="124"/>
      <c r="AG1232" s="124"/>
      <c r="AH1232" s="124"/>
      <c r="AI1232" s="124"/>
      <c r="AJ1232" s="124"/>
      <c r="AK1232" s="124"/>
    </row>
    <row r="1233" spans="1:37" x14ac:dyDescent="0.3">
      <c r="A1233" s="124"/>
      <c r="B1233" s="124"/>
      <c r="C1233" s="124"/>
      <c r="D1233" s="124"/>
      <c r="E1233" s="124"/>
      <c r="F1233" s="124"/>
      <c r="G1233" s="124"/>
      <c r="H1233" s="613"/>
      <c r="I1233" s="143"/>
      <c r="J1233" s="124"/>
      <c r="K1233" s="124"/>
      <c r="L1233" s="124"/>
      <c r="M1233" s="640"/>
      <c r="N1233" s="124"/>
      <c r="O1233" s="124"/>
      <c r="P1233" s="124"/>
      <c r="Q1233" s="124"/>
      <c r="R1233" s="124"/>
      <c r="S1233" s="124"/>
      <c r="T1233" s="124"/>
      <c r="U1233" s="124"/>
      <c r="V1233" s="124"/>
      <c r="W1233" s="124"/>
      <c r="X1233" s="124"/>
      <c r="Y1233" s="124"/>
      <c r="Z1233" s="124"/>
      <c r="AA1233" s="124"/>
      <c r="AB1233" s="124"/>
      <c r="AC1233" s="124"/>
      <c r="AD1233" s="124"/>
      <c r="AE1233" s="124"/>
      <c r="AF1233" s="124"/>
      <c r="AG1233" s="124"/>
      <c r="AH1233" s="124"/>
      <c r="AI1233" s="124"/>
      <c r="AJ1233" s="124"/>
      <c r="AK1233" s="124"/>
    </row>
    <row r="1234" spans="1:37" x14ac:dyDescent="0.3">
      <c r="A1234" s="124"/>
      <c r="B1234" s="124"/>
      <c r="C1234" s="124"/>
      <c r="D1234" s="124"/>
      <c r="E1234" s="124"/>
      <c r="F1234" s="124"/>
      <c r="G1234" s="124"/>
      <c r="H1234" s="613"/>
      <c r="I1234" s="143"/>
      <c r="J1234" s="124"/>
      <c r="K1234" s="124"/>
      <c r="L1234" s="124"/>
      <c r="M1234" s="640"/>
      <c r="N1234" s="124"/>
      <c r="O1234" s="124"/>
      <c r="P1234" s="124"/>
      <c r="Q1234" s="124"/>
      <c r="R1234" s="124"/>
      <c r="S1234" s="124"/>
      <c r="T1234" s="124"/>
      <c r="U1234" s="124"/>
      <c r="V1234" s="124"/>
      <c r="W1234" s="124"/>
      <c r="X1234" s="124"/>
      <c r="Y1234" s="124"/>
      <c r="Z1234" s="124"/>
      <c r="AA1234" s="124"/>
      <c r="AB1234" s="124"/>
      <c r="AC1234" s="124"/>
      <c r="AD1234" s="124"/>
      <c r="AE1234" s="124"/>
      <c r="AF1234" s="124"/>
      <c r="AG1234" s="124"/>
      <c r="AH1234" s="124"/>
      <c r="AI1234" s="124"/>
      <c r="AJ1234" s="124"/>
      <c r="AK1234" s="124"/>
    </row>
    <row r="1235" spans="1:37" x14ac:dyDescent="0.3">
      <c r="A1235" s="124"/>
      <c r="B1235" s="124"/>
      <c r="C1235" s="124"/>
      <c r="D1235" s="124"/>
      <c r="E1235" s="124"/>
      <c r="F1235" s="124"/>
      <c r="G1235" s="124"/>
      <c r="H1235" s="613"/>
      <c r="I1235" s="143"/>
      <c r="J1235" s="124"/>
      <c r="K1235" s="124"/>
      <c r="L1235" s="124"/>
      <c r="M1235" s="640"/>
      <c r="N1235" s="124"/>
      <c r="O1235" s="124"/>
      <c r="P1235" s="124"/>
      <c r="Q1235" s="124"/>
      <c r="R1235" s="124"/>
      <c r="S1235" s="124"/>
      <c r="T1235" s="124"/>
      <c r="U1235" s="124"/>
      <c r="V1235" s="124"/>
      <c r="W1235" s="124"/>
      <c r="X1235" s="124"/>
      <c r="Y1235" s="124"/>
      <c r="Z1235" s="124"/>
      <c r="AA1235" s="124"/>
      <c r="AB1235" s="124"/>
      <c r="AC1235" s="124"/>
      <c r="AD1235" s="124"/>
      <c r="AE1235" s="124"/>
      <c r="AF1235" s="124"/>
      <c r="AG1235" s="124"/>
      <c r="AH1235" s="124"/>
      <c r="AI1235" s="124"/>
      <c r="AJ1235" s="124"/>
      <c r="AK1235" s="124"/>
    </row>
    <row r="1236" spans="1:37" x14ac:dyDescent="0.3">
      <c r="A1236" s="124"/>
      <c r="B1236" s="124"/>
      <c r="C1236" s="124"/>
      <c r="D1236" s="124"/>
      <c r="E1236" s="124"/>
      <c r="F1236" s="124"/>
      <c r="G1236" s="124"/>
      <c r="H1236" s="613"/>
      <c r="I1236" s="143"/>
      <c r="J1236" s="124"/>
      <c r="K1236" s="124"/>
      <c r="L1236" s="124"/>
      <c r="M1236" s="640"/>
      <c r="N1236" s="124"/>
      <c r="O1236" s="124"/>
      <c r="P1236" s="124"/>
      <c r="Q1236" s="124"/>
      <c r="R1236" s="124"/>
      <c r="S1236" s="124"/>
      <c r="T1236" s="124"/>
      <c r="U1236" s="124"/>
      <c r="V1236" s="124"/>
      <c r="W1236" s="124"/>
      <c r="X1236" s="124"/>
      <c r="Y1236" s="124"/>
      <c r="Z1236" s="124"/>
      <c r="AA1236" s="124"/>
      <c r="AB1236" s="124"/>
      <c r="AC1236" s="124"/>
      <c r="AD1236" s="124"/>
      <c r="AE1236" s="124"/>
      <c r="AF1236" s="124"/>
      <c r="AG1236" s="124"/>
      <c r="AH1236" s="124"/>
      <c r="AI1236" s="124"/>
      <c r="AJ1236" s="124"/>
      <c r="AK1236" s="124"/>
    </row>
    <row r="1237" spans="1:37" x14ac:dyDescent="0.3">
      <c r="A1237" s="124"/>
      <c r="B1237" s="124"/>
      <c r="C1237" s="124"/>
      <c r="D1237" s="124"/>
      <c r="E1237" s="124"/>
      <c r="F1237" s="124"/>
      <c r="G1237" s="124"/>
      <c r="H1237" s="613"/>
      <c r="I1237" s="143"/>
      <c r="J1237" s="124"/>
      <c r="K1237" s="124"/>
      <c r="L1237" s="124"/>
      <c r="M1237" s="640"/>
      <c r="N1237" s="124"/>
      <c r="O1237" s="124"/>
      <c r="P1237" s="124"/>
      <c r="Q1237" s="124"/>
      <c r="R1237" s="124"/>
      <c r="S1237" s="124"/>
      <c r="T1237" s="124"/>
      <c r="U1237" s="124"/>
      <c r="V1237" s="124"/>
      <c r="W1237" s="124"/>
      <c r="X1237" s="124"/>
      <c r="Y1237" s="124"/>
      <c r="Z1237" s="124"/>
      <c r="AA1237" s="124"/>
      <c r="AB1237" s="124"/>
      <c r="AC1237" s="124"/>
      <c r="AD1237" s="124"/>
      <c r="AE1237" s="124"/>
      <c r="AF1237" s="124"/>
      <c r="AG1237" s="124"/>
      <c r="AH1237" s="124"/>
      <c r="AI1237" s="124"/>
      <c r="AJ1237" s="124"/>
      <c r="AK1237" s="124"/>
    </row>
    <row r="1238" spans="1:37" x14ac:dyDescent="0.3">
      <c r="A1238" s="124"/>
      <c r="B1238" s="124"/>
      <c r="C1238" s="124"/>
      <c r="D1238" s="124"/>
      <c r="E1238" s="124"/>
      <c r="F1238" s="124"/>
      <c r="G1238" s="124"/>
      <c r="H1238" s="613"/>
      <c r="I1238" s="143"/>
      <c r="J1238" s="124"/>
      <c r="K1238" s="124"/>
      <c r="L1238" s="124"/>
      <c r="M1238" s="640"/>
      <c r="N1238" s="124"/>
      <c r="O1238" s="124"/>
      <c r="P1238" s="124"/>
      <c r="Q1238" s="124"/>
      <c r="R1238" s="124"/>
      <c r="S1238" s="124"/>
      <c r="T1238" s="124"/>
      <c r="U1238" s="124"/>
      <c r="V1238" s="124"/>
      <c r="W1238" s="124"/>
      <c r="X1238" s="124"/>
      <c r="Y1238" s="124"/>
      <c r="Z1238" s="124"/>
      <c r="AA1238" s="124"/>
      <c r="AB1238" s="124"/>
      <c r="AC1238" s="124"/>
      <c r="AD1238" s="124"/>
      <c r="AE1238" s="124"/>
      <c r="AF1238" s="124"/>
      <c r="AG1238" s="124"/>
      <c r="AH1238" s="124"/>
      <c r="AI1238" s="124"/>
      <c r="AJ1238" s="124"/>
      <c r="AK1238" s="124"/>
    </row>
    <row r="1239" spans="1:37" x14ac:dyDescent="0.3">
      <c r="A1239" s="124"/>
      <c r="B1239" s="124"/>
      <c r="C1239" s="124"/>
      <c r="D1239" s="124"/>
      <c r="E1239" s="124"/>
      <c r="F1239" s="124"/>
      <c r="G1239" s="124"/>
      <c r="H1239" s="613"/>
      <c r="I1239" s="143"/>
      <c r="J1239" s="124"/>
      <c r="K1239" s="124"/>
      <c r="L1239" s="124"/>
      <c r="M1239" s="640"/>
      <c r="N1239" s="124"/>
      <c r="O1239" s="124"/>
      <c r="P1239" s="124"/>
      <c r="Q1239" s="124"/>
      <c r="R1239" s="124"/>
      <c r="S1239" s="124"/>
      <c r="T1239" s="124"/>
      <c r="U1239" s="124"/>
      <c r="V1239" s="124"/>
      <c r="W1239" s="124"/>
      <c r="X1239" s="124"/>
      <c r="Y1239" s="124"/>
      <c r="Z1239" s="124"/>
      <c r="AA1239" s="124"/>
      <c r="AB1239" s="124"/>
      <c r="AC1239" s="124"/>
      <c r="AD1239" s="124"/>
      <c r="AE1239" s="124"/>
      <c r="AF1239" s="124"/>
      <c r="AG1239" s="124"/>
      <c r="AH1239" s="124"/>
      <c r="AI1239" s="124"/>
      <c r="AJ1239" s="124"/>
      <c r="AK1239" s="124"/>
    </row>
    <row r="1240" spans="1:37" x14ac:dyDescent="0.3">
      <c r="A1240" s="124"/>
      <c r="B1240" s="124"/>
      <c r="C1240" s="124"/>
      <c r="D1240" s="124"/>
      <c r="E1240" s="124"/>
      <c r="F1240" s="124"/>
      <c r="G1240" s="124"/>
      <c r="H1240" s="613"/>
      <c r="I1240" s="143"/>
      <c r="J1240" s="124"/>
      <c r="K1240" s="124"/>
      <c r="L1240" s="124"/>
      <c r="M1240" s="640"/>
      <c r="N1240" s="124"/>
      <c r="O1240" s="124"/>
      <c r="P1240" s="124"/>
      <c r="Q1240" s="124"/>
      <c r="R1240" s="124"/>
      <c r="S1240" s="124"/>
      <c r="T1240" s="124"/>
      <c r="U1240" s="124"/>
      <c r="V1240" s="124"/>
      <c r="W1240" s="124"/>
      <c r="X1240" s="124"/>
      <c r="Y1240" s="124"/>
      <c r="Z1240" s="124"/>
      <c r="AA1240" s="124"/>
      <c r="AB1240" s="124"/>
      <c r="AC1240" s="124"/>
      <c r="AD1240" s="124"/>
      <c r="AE1240" s="124"/>
      <c r="AF1240" s="124"/>
      <c r="AG1240" s="124"/>
      <c r="AH1240" s="124"/>
      <c r="AI1240" s="124"/>
      <c r="AJ1240" s="124"/>
      <c r="AK1240" s="124"/>
    </row>
    <row r="1241" spans="1:37" x14ac:dyDescent="0.3">
      <c r="A1241" s="124"/>
      <c r="B1241" s="124"/>
      <c r="C1241" s="124"/>
      <c r="D1241" s="124"/>
      <c r="E1241" s="124"/>
      <c r="F1241" s="124"/>
      <c r="G1241" s="124"/>
      <c r="H1241" s="613"/>
      <c r="I1241" s="143"/>
      <c r="J1241" s="124"/>
      <c r="K1241" s="124"/>
      <c r="L1241" s="124"/>
      <c r="M1241" s="640"/>
      <c r="N1241" s="124"/>
      <c r="O1241" s="124"/>
      <c r="P1241" s="124"/>
      <c r="Q1241" s="124"/>
      <c r="R1241" s="124"/>
      <c r="S1241" s="124"/>
      <c r="T1241" s="124"/>
      <c r="U1241" s="124"/>
      <c r="V1241" s="124"/>
      <c r="W1241" s="124"/>
      <c r="X1241" s="124"/>
      <c r="Y1241" s="124"/>
      <c r="Z1241" s="124"/>
      <c r="AA1241" s="124"/>
      <c r="AB1241" s="124"/>
      <c r="AC1241" s="124"/>
      <c r="AD1241" s="124"/>
      <c r="AE1241" s="124"/>
      <c r="AF1241" s="124"/>
      <c r="AG1241" s="124"/>
      <c r="AH1241" s="124"/>
      <c r="AI1241" s="124"/>
      <c r="AJ1241" s="124"/>
      <c r="AK1241" s="124"/>
    </row>
    <row r="1242" spans="1:37" x14ac:dyDescent="0.3">
      <c r="A1242" s="124"/>
      <c r="B1242" s="124"/>
      <c r="C1242" s="124"/>
      <c r="D1242" s="124"/>
      <c r="E1242" s="124"/>
      <c r="F1242" s="124"/>
      <c r="G1242" s="124"/>
      <c r="H1242" s="613"/>
      <c r="I1242" s="143"/>
      <c r="J1242" s="124"/>
      <c r="K1242" s="124"/>
      <c r="L1242" s="124"/>
      <c r="M1242" s="640"/>
      <c r="N1242" s="124"/>
      <c r="O1242" s="124"/>
      <c r="P1242" s="124"/>
      <c r="Q1242" s="124"/>
      <c r="R1242" s="124"/>
      <c r="S1242" s="124"/>
      <c r="T1242" s="124"/>
      <c r="U1242" s="124"/>
      <c r="V1242" s="124"/>
      <c r="W1242" s="124"/>
      <c r="X1242" s="124"/>
      <c r="Y1242" s="124"/>
      <c r="Z1242" s="124"/>
      <c r="AA1242" s="124"/>
      <c r="AB1242" s="124"/>
      <c r="AC1242" s="124"/>
      <c r="AD1242" s="124"/>
      <c r="AE1242" s="124"/>
      <c r="AF1242" s="124"/>
      <c r="AG1242" s="124"/>
      <c r="AH1242" s="124"/>
      <c r="AI1242" s="124"/>
      <c r="AJ1242" s="124"/>
      <c r="AK1242" s="124"/>
    </row>
    <row r="1243" spans="1:37" x14ac:dyDescent="0.3">
      <c r="A1243" s="124"/>
      <c r="B1243" s="124"/>
      <c r="C1243" s="124"/>
      <c r="D1243" s="124"/>
      <c r="E1243" s="124"/>
      <c r="F1243" s="124"/>
      <c r="G1243" s="124"/>
      <c r="H1243" s="613"/>
      <c r="I1243" s="143"/>
      <c r="J1243" s="124"/>
      <c r="K1243" s="124"/>
      <c r="L1243" s="124"/>
      <c r="M1243" s="640"/>
      <c r="N1243" s="124"/>
      <c r="O1243" s="124"/>
      <c r="P1243" s="124"/>
      <c r="Q1243" s="124"/>
      <c r="R1243" s="124"/>
      <c r="S1243" s="124"/>
      <c r="T1243" s="124"/>
      <c r="U1243" s="124"/>
      <c r="V1243" s="124"/>
      <c r="W1243" s="124"/>
      <c r="X1243" s="124"/>
      <c r="Y1243" s="124"/>
      <c r="Z1243" s="124"/>
      <c r="AA1243" s="124"/>
      <c r="AB1243" s="124"/>
      <c r="AC1243" s="124"/>
      <c r="AD1243" s="124"/>
      <c r="AE1243" s="124"/>
      <c r="AF1243" s="124"/>
      <c r="AG1243" s="124"/>
      <c r="AH1243" s="124"/>
      <c r="AI1243" s="124"/>
      <c r="AJ1243" s="124"/>
      <c r="AK1243" s="124"/>
    </row>
    <row r="1244" spans="1:37" x14ac:dyDescent="0.3">
      <c r="A1244" s="124"/>
      <c r="B1244" s="124"/>
      <c r="C1244" s="124"/>
      <c r="D1244" s="124"/>
      <c r="E1244" s="124"/>
      <c r="F1244" s="124"/>
      <c r="G1244" s="124"/>
      <c r="H1244" s="613"/>
      <c r="I1244" s="143"/>
      <c r="J1244" s="124"/>
      <c r="K1244" s="124"/>
      <c r="L1244" s="124"/>
      <c r="M1244" s="640"/>
      <c r="N1244" s="124"/>
      <c r="O1244" s="124"/>
      <c r="P1244" s="124"/>
      <c r="Q1244" s="124"/>
      <c r="R1244" s="124"/>
      <c r="S1244" s="124"/>
      <c r="T1244" s="124"/>
      <c r="U1244" s="124"/>
      <c r="V1244" s="124"/>
      <c r="W1244" s="124"/>
      <c r="X1244" s="124"/>
      <c r="Y1244" s="124"/>
      <c r="Z1244" s="124"/>
      <c r="AA1244" s="124"/>
      <c r="AB1244" s="124"/>
      <c r="AC1244" s="124"/>
      <c r="AD1244" s="124"/>
      <c r="AE1244" s="124"/>
      <c r="AF1244" s="124"/>
      <c r="AG1244" s="124"/>
      <c r="AH1244" s="124"/>
      <c r="AI1244" s="124"/>
      <c r="AJ1244" s="124"/>
      <c r="AK1244" s="124"/>
    </row>
    <row r="1245" spans="1:37" x14ac:dyDescent="0.3">
      <c r="A1245" s="124"/>
      <c r="B1245" s="124"/>
      <c r="C1245" s="124"/>
      <c r="D1245" s="124"/>
      <c r="E1245" s="124"/>
      <c r="F1245" s="124"/>
      <c r="G1245" s="124"/>
      <c r="H1245" s="613"/>
      <c r="I1245" s="143"/>
      <c r="J1245" s="124"/>
      <c r="K1245" s="124"/>
      <c r="L1245" s="124"/>
      <c r="M1245" s="640"/>
      <c r="N1245" s="124"/>
      <c r="O1245" s="124"/>
      <c r="P1245" s="124"/>
      <c r="Q1245" s="124"/>
      <c r="R1245" s="124"/>
      <c r="S1245" s="124"/>
      <c r="T1245" s="124"/>
      <c r="U1245" s="124"/>
      <c r="V1245" s="124"/>
      <c r="W1245" s="124"/>
      <c r="X1245" s="124"/>
      <c r="Y1245" s="124"/>
      <c r="Z1245" s="124"/>
      <c r="AA1245" s="124"/>
      <c r="AB1245" s="124"/>
      <c r="AC1245" s="124"/>
      <c r="AD1245" s="124"/>
      <c r="AE1245" s="124"/>
      <c r="AF1245" s="124"/>
      <c r="AG1245" s="124"/>
      <c r="AH1245" s="124"/>
      <c r="AI1245" s="124"/>
      <c r="AJ1245" s="124"/>
      <c r="AK1245" s="124"/>
    </row>
    <row r="1246" spans="1:37" x14ac:dyDescent="0.3">
      <c r="A1246" s="124"/>
      <c r="B1246" s="124"/>
      <c r="C1246" s="124"/>
      <c r="D1246" s="124"/>
      <c r="E1246" s="124"/>
      <c r="F1246" s="124"/>
      <c r="G1246" s="124"/>
      <c r="H1246" s="613"/>
      <c r="I1246" s="143"/>
      <c r="J1246" s="124"/>
      <c r="K1246" s="124"/>
      <c r="L1246" s="124"/>
      <c r="M1246" s="640"/>
      <c r="N1246" s="124"/>
      <c r="O1246" s="124"/>
      <c r="P1246" s="124"/>
      <c r="Q1246" s="124"/>
      <c r="R1246" s="124"/>
      <c r="S1246" s="124"/>
      <c r="T1246" s="124"/>
      <c r="U1246" s="124"/>
      <c r="V1246" s="124"/>
      <c r="W1246" s="124"/>
      <c r="X1246" s="124"/>
      <c r="Y1246" s="124"/>
      <c r="Z1246" s="124"/>
      <c r="AA1246" s="124"/>
      <c r="AB1246" s="124"/>
      <c r="AC1246" s="124"/>
      <c r="AD1246" s="124"/>
      <c r="AE1246" s="124"/>
      <c r="AF1246" s="124"/>
      <c r="AG1246" s="124"/>
      <c r="AH1246" s="124"/>
      <c r="AI1246" s="124"/>
      <c r="AJ1246" s="124"/>
      <c r="AK1246" s="124"/>
    </row>
    <row r="1247" spans="1:37" x14ac:dyDescent="0.3">
      <c r="A1247" s="124"/>
      <c r="B1247" s="124"/>
      <c r="C1247" s="124"/>
      <c r="D1247" s="124"/>
      <c r="E1247" s="124"/>
      <c r="F1247" s="124"/>
      <c r="G1247" s="124"/>
      <c r="H1247" s="613"/>
      <c r="I1247" s="143"/>
      <c r="J1247" s="124"/>
      <c r="K1247" s="124"/>
      <c r="L1247" s="124"/>
      <c r="M1247" s="640"/>
      <c r="N1247" s="124"/>
      <c r="O1247" s="124"/>
      <c r="P1247" s="124"/>
      <c r="Q1247" s="124"/>
      <c r="R1247" s="124"/>
      <c r="S1247" s="124"/>
      <c r="T1247" s="124"/>
      <c r="U1247" s="124"/>
      <c r="V1247" s="124"/>
      <c r="W1247" s="124"/>
      <c r="X1247" s="124"/>
      <c r="Y1247" s="124"/>
      <c r="Z1247" s="124"/>
      <c r="AA1247" s="124"/>
      <c r="AB1247" s="124"/>
      <c r="AC1247" s="124"/>
      <c r="AD1247" s="124"/>
      <c r="AE1247" s="124"/>
      <c r="AF1247" s="124"/>
      <c r="AG1247" s="124"/>
      <c r="AH1247" s="124"/>
      <c r="AI1247" s="124"/>
      <c r="AJ1247" s="124"/>
      <c r="AK1247" s="124"/>
    </row>
    <row r="1248" spans="1:37" x14ac:dyDescent="0.3">
      <c r="A1248" s="124"/>
      <c r="B1248" s="124"/>
      <c r="C1248" s="124"/>
      <c r="D1248" s="124"/>
      <c r="E1248" s="124"/>
      <c r="F1248" s="124"/>
      <c r="G1248" s="124"/>
      <c r="H1248" s="613"/>
      <c r="I1248" s="143"/>
      <c r="J1248" s="124"/>
      <c r="K1248" s="124"/>
      <c r="L1248" s="124"/>
      <c r="M1248" s="640"/>
      <c r="N1248" s="124"/>
      <c r="O1248" s="124"/>
      <c r="P1248" s="124"/>
      <c r="Q1248" s="124"/>
      <c r="R1248" s="124"/>
      <c r="S1248" s="124"/>
      <c r="T1248" s="124"/>
      <c r="U1248" s="124"/>
      <c r="V1248" s="124"/>
      <c r="W1248" s="124"/>
      <c r="X1248" s="124"/>
      <c r="Y1248" s="124"/>
      <c r="Z1248" s="124"/>
      <c r="AA1248" s="124"/>
      <c r="AB1248" s="124"/>
      <c r="AC1248" s="124"/>
      <c r="AD1248" s="124"/>
      <c r="AE1248" s="124"/>
      <c r="AF1248" s="124"/>
      <c r="AG1248" s="124"/>
      <c r="AH1248" s="124"/>
      <c r="AI1248" s="124"/>
      <c r="AJ1248" s="124"/>
      <c r="AK1248" s="124"/>
    </row>
    <row r="1249" spans="1:37" x14ac:dyDescent="0.3">
      <c r="A1249" s="124"/>
      <c r="B1249" s="124"/>
      <c r="C1249" s="124"/>
      <c r="D1249" s="124"/>
      <c r="E1249" s="124"/>
      <c r="F1249" s="124"/>
      <c r="G1249" s="124"/>
      <c r="H1249" s="613"/>
      <c r="I1249" s="143"/>
      <c r="J1249" s="124"/>
      <c r="K1249" s="124"/>
      <c r="L1249" s="124"/>
      <c r="M1249" s="640"/>
      <c r="N1249" s="124"/>
      <c r="O1249" s="124"/>
      <c r="P1249" s="124"/>
      <c r="Q1249" s="124"/>
      <c r="R1249" s="124"/>
      <c r="S1249" s="124"/>
      <c r="T1249" s="124"/>
      <c r="U1249" s="124"/>
      <c r="V1249" s="124"/>
      <c r="W1249" s="124"/>
      <c r="X1249" s="124"/>
      <c r="Y1249" s="124"/>
      <c r="Z1249" s="124"/>
      <c r="AA1249" s="124"/>
      <c r="AB1249" s="124"/>
      <c r="AC1249" s="124"/>
      <c r="AD1249" s="124"/>
      <c r="AE1249" s="124"/>
      <c r="AF1249" s="124"/>
      <c r="AG1249" s="124"/>
      <c r="AH1249" s="124"/>
      <c r="AI1249" s="124"/>
      <c r="AJ1249" s="124"/>
      <c r="AK1249" s="124"/>
    </row>
    <row r="1250" spans="1:37" x14ac:dyDescent="0.3">
      <c r="A1250" s="124"/>
      <c r="B1250" s="124"/>
      <c r="C1250" s="124"/>
      <c r="D1250" s="124"/>
      <c r="E1250" s="124"/>
      <c r="F1250" s="124"/>
      <c r="G1250" s="124"/>
      <c r="H1250" s="613"/>
      <c r="I1250" s="143"/>
      <c r="J1250" s="124"/>
      <c r="K1250" s="124"/>
      <c r="L1250" s="124"/>
      <c r="M1250" s="640"/>
      <c r="N1250" s="124"/>
      <c r="O1250" s="124"/>
      <c r="P1250" s="124"/>
      <c r="Q1250" s="124"/>
      <c r="R1250" s="124"/>
      <c r="S1250" s="124"/>
      <c r="T1250" s="124"/>
      <c r="U1250" s="124"/>
      <c r="V1250" s="124"/>
      <c r="W1250" s="124"/>
      <c r="X1250" s="124"/>
      <c r="Y1250" s="124"/>
      <c r="Z1250" s="124"/>
      <c r="AA1250" s="124"/>
      <c r="AB1250" s="124"/>
      <c r="AC1250" s="124"/>
      <c r="AD1250" s="124"/>
      <c r="AE1250" s="124"/>
      <c r="AF1250" s="124"/>
      <c r="AG1250" s="124"/>
      <c r="AH1250" s="124"/>
      <c r="AI1250" s="124"/>
      <c r="AJ1250" s="124"/>
      <c r="AK1250" s="124"/>
    </row>
    <row r="1251" spans="1:37" x14ac:dyDescent="0.3">
      <c r="A1251" s="124"/>
      <c r="B1251" s="124"/>
      <c r="C1251" s="124"/>
      <c r="D1251" s="124"/>
      <c r="E1251" s="124"/>
      <c r="F1251" s="124"/>
      <c r="G1251" s="124"/>
      <c r="H1251" s="613"/>
      <c r="I1251" s="143"/>
      <c r="J1251" s="124"/>
      <c r="K1251" s="124"/>
      <c r="L1251" s="124"/>
      <c r="M1251" s="640"/>
      <c r="N1251" s="124"/>
      <c r="O1251" s="124"/>
      <c r="P1251" s="124"/>
      <c r="Q1251" s="124"/>
      <c r="R1251" s="124"/>
      <c r="S1251" s="124"/>
      <c r="T1251" s="124"/>
      <c r="U1251" s="124"/>
      <c r="V1251" s="124"/>
      <c r="W1251" s="124"/>
      <c r="X1251" s="124"/>
      <c r="Y1251" s="124"/>
      <c r="Z1251" s="124"/>
      <c r="AA1251" s="124"/>
      <c r="AB1251" s="124"/>
      <c r="AC1251" s="124"/>
      <c r="AD1251" s="124"/>
      <c r="AE1251" s="124"/>
      <c r="AF1251" s="124"/>
      <c r="AG1251" s="124"/>
      <c r="AH1251" s="124"/>
      <c r="AI1251" s="124"/>
      <c r="AJ1251" s="124"/>
      <c r="AK1251" s="124"/>
    </row>
    <row r="1252" spans="1:37" x14ac:dyDescent="0.3">
      <c r="A1252" s="124"/>
      <c r="B1252" s="124"/>
      <c r="C1252" s="124"/>
      <c r="D1252" s="124"/>
      <c r="E1252" s="124"/>
      <c r="F1252" s="124"/>
      <c r="G1252" s="124"/>
      <c r="H1252" s="613"/>
      <c r="I1252" s="143"/>
      <c r="J1252" s="124"/>
      <c r="K1252" s="124"/>
      <c r="L1252" s="124"/>
      <c r="M1252" s="640"/>
      <c r="N1252" s="124"/>
      <c r="O1252" s="124"/>
      <c r="P1252" s="124"/>
      <c r="Q1252" s="124"/>
      <c r="R1252" s="124"/>
      <c r="S1252" s="124"/>
      <c r="T1252" s="124"/>
      <c r="U1252" s="124"/>
      <c r="V1252" s="124"/>
      <c r="W1252" s="124"/>
      <c r="X1252" s="124"/>
      <c r="Y1252" s="124"/>
      <c r="Z1252" s="124"/>
      <c r="AA1252" s="124"/>
      <c r="AB1252" s="124"/>
      <c r="AC1252" s="124"/>
      <c r="AD1252" s="124"/>
      <c r="AE1252" s="124"/>
      <c r="AF1252" s="124"/>
      <c r="AG1252" s="124"/>
      <c r="AH1252" s="124"/>
      <c r="AI1252" s="124"/>
      <c r="AJ1252" s="124"/>
      <c r="AK1252" s="124"/>
    </row>
    <row r="1253" spans="1:37" x14ac:dyDescent="0.3">
      <c r="A1253" s="124"/>
      <c r="B1253" s="124"/>
      <c r="C1253" s="124"/>
      <c r="D1253" s="124"/>
      <c r="E1253" s="124"/>
      <c r="F1253" s="124"/>
      <c r="G1253" s="124"/>
      <c r="H1253" s="613"/>
      <c r="I1253" s="143"/>
      <c r="J1253" s="124"/>
      <c r="K1253" s="124"/>
      <c r="L1253" s="124"/>
      <c r="M1253" s="640"/>
      <c r="N1253" s="124"/>
      <c r="O1253" s="124"/>
      <c r="P1253" s="124"/>
      <c r="Q1253" s="124"/>
      <c r="R1253" s="124"/>
      <c r="S1253" s="124"/>
      <c r="T1253" s="124"/>
      <c r="U1253" s="124"/>
      <c r="V1253" s="124"/>
      <c r="W1253" s="124"/>
      <c r="X1253" s="124"/>
      <c r="Y1253" s="124"/>
      <c r="Z1253" s="124"/>
      <c r="AA1253" s="124"/>
      <c r="AB1253" s="124"/>
      <c r="AC1253" s="124"/>
      <c r="AD1253" s="124"/>
      <c r="AE1253" s="124"/>
      <c r="AF1253" s="124"/>
      <c r="AG1253" s="124"/>
      <c r="AH1253" s="124"/>
      <c r="AI1253" s="124"/>
      <c r="AJ1253" s="124"/>
      <c r="AK1253" s="124"/>
    </row>
    <row r="1254" spans="1:37" x14ac:dyDescent="0.3">
      <c r="A1254" s="124"/>
      <c r="B1254" s="124"/>
      <c r="C1254" s="124"/>
      <c r="D1254" s="124"/>
      <c r="E1254" s="124"/>
      <c r="F1254" s="124"/>
      <c r="G1254" s="124"/>
      <c r="H1254" s="613"/>
      <c r="I1254" s="143"/>
      <c r="J1254" s="124"/>
      <c r="K1254" s="124"/>
      <c r="L1254" s="124"/>
      <c r="M1254" s="640"/>
      <c r="N1254" s="124"/>
      <c r="O1254" s="124"/>
      <c r="P1254" s="124"/>
      <c r="Q1254" s="124"/>
      <c r="R1254" s="124"/>
      <c r="S1254" s="124"/>
      <c r="T1254" s="124"/>
      <c r="U1254" s="124"/>
      <c r="V1254" s="124"/>
      <c r="W1254" s="124"/>
      <c r="X1254" s="124"/>
      <c r="Y1254" s="124"/>
      <c r="Z1254" s="124"/>
      <c r="AA1254" s="124"/>
      <c r="AB1254" s="124"/>
      <c r="AC1254" s="124"/>
      <c r="AD1254" s="124"/>
      <c r="AE1254" s="124"/>
      <c r="AF1254" s="124"/>
      <c r="AG1254" s="124"/>
      <c r="AH1254" s="124"/>
      <c r="AI1254" s="124"/>
      <c r="AJ1254" s="124"/>
      <c r="AK1254" s="124"/>
    </row>
    <row r="1255" spans="1:37" x14ac:dyDescent="0.3">
      <c r="A1255" s="124"/>
      <c r="B1255" s="124"/>
      <c r="C1255" s="124"/>
      <c r="D1255" s="124"/>
      <c r="E1255" s="124"/>
      <c r="F1255" s="124"/>
      <c r="G1255" s="124"/>
      <c r="H1255" s="613"/>
      <c r="I1255" s="143"/>
      <c r="J1255" s="124"/>
      <c r="K1255" s="124"/>
      <c r="L1255" s="124"/>
      <c r="M1255" s="640"/>
      <c r="N1255" s="124"/>
      <c r="O1255" s="124"/>
      <c r="P1255" s="124"/>
      <c r="Q1255" s="124"/>
      <c r="R1255" s="124"/>
      <c r="S1255" s="124"/>
      <c r="T1255" s="124"/>
      <c r="U1255" s="124"/>
      <c r="V1255" s="124"/>
      <c r="W1255" s="124"/>
      <c r="X1255" s="124"/>
      <c r="Y1255" s="124"/>
      <c r="Z1255" s="124"/>
      <c r="AA1255" s="124"/>
      <c r="AB1255" s="124"/>
      <c r="AC1255" s="124"/>
      <c r="AD1255" s="124"/>
      <c r="AE1255" s="124"/>
      <c r="AF1255" s="124"/>
      <c r="AG1255" s="124"/>
      <c r="AH1255" s="124"/>
      <c r="AI1255" s="124"/>
      <c r="AJ1255" s="124"/>
      <c r="AK1255" s="124"/>
    </row>
    <row r="1256" spans="1:37" x14ac:dyDescent="0.3">
      <c r="A1256" s="124"/>
      <c r="B1256" s="124"/>
      <c r="C1256" s="124"/>
      <c r="D1256" s="124"/>
      <c r="E1256" s="124"/>
      <c r="F1256" s="124"/>
      <c r="G1256" s="124"/>
      <c r="H1256" s="613"/>
      <c r="I1256" s="143"/>
      <c r="J1256" s="124"/>
      <c r="K1256" s="124"/>
      <c r="L1256" s="124"/>
      <c r="M1256" s="640"/>
      <c r="N1256" s="124"/>
      <c r="O1256" s="124"/>
      <c r="P1256" s="124"/>
      <c r="Q1256" s="124"/>
      <c r="R1256" s="124"/>
      <c r="S1256" s="124"/>
      <c r="T1256" s="124"/>
      <c r="U1256" s="124"/>
      <c r="V1256" s="124"/>
      <c r="W1256" s="124"/>
      <c r="X1256" s="124"/>
      <c r="Y1256" s="124"/>
      <c r="Z1256" s="124"/>
      <c r="AA1256" s="124"/>
      <c r="AB1256" s="124"/>
      <c r="AC1256" s="124"/>
      <c r="AD1256" s="124"/>
      <c r="AE1256" s="124"/>
      <c r="AF1256" s="124"/>
      <c r="AG1256" s="124"/>
      <c r="AH1256" s="124"/>
      <c r="AI1256" s="124"/>
      <c r="AJ1256" s="124"/>
      <c r="AK1256" s="124"/>
    </row>
    <row r="1257" spans="1:37" x14ac:dyDescent="0.3">
      <c r="A1257" s="124"/>
      <c r="B1257" s="124"/>
      <c r="C1257" s="124"/>
      <c r="D1257" s="124"/>
      <c r="E1257" s="124"/>
      <c r="F1257" s="124"/>
      <c r="G1257" s="124"/>
      <c r="H1257" s="613"/>
      <c r="I1257" s="143"/>
      <c r="J1257" s="124"/>
      <c r="K1257" s="124"/>
      <c r="L1257" s="124"/>
      <c r="M1257" s="640"/>
      <c r="N1257" s="124"/>
      <c r="O1257" s="124"/>
      <c r="P1257" s="124"/>
      <c r="Q1257" s="124"/>
      <c r="R1257" s="124"/>
      <c r="S1257" s="124"/>
      <c r="T1257" s="124"/>
      <c r="U1257" s="124"/>
      <c r="V1257" s="124"/>
      <c r="W1257" s="124"/>
      <c r="X1257" s="124"/>
      <c r="Y1257" s="124"/>
      <c r="Z1257" s="124"/>
      <c r="AA1257" s="124"/>
      <c r="AB1257" s="124"/>
      <c r="AC1257" s="124"/>
      <c r="AD1257" s="124"/>
      <c r="AE1257" s="124"/>
      <c r="AF1257" s="124"/>
      <c r="AG1257" s="124"/>
      <c r="AH1257" s="124"/>
      <c r="AI1257" s="124"/>
      <c r="AJ1257" s="124"/>
      <c r="AK1257" s="124"/>
    </row>
    <row r="1258" spans="1:37" x14ac:dyDescent="0.3">
      <c r="A1258" s="124"/>
      <c r="B1258" s="124"/>
      <c r="C1258" s="124"/>
      <c r="D1258" s="124"/>
      <c r="E1258" s="124"/>
      <c r="F1258" s="124"/>
      <c r="G1258" s="124"/>
      <c r="H1258" s="613"/>
      <c r="I1258" s="143"/>
      <c r="J1258" s="124"/>
      <c r="K1258" s="124"/>
      <c r="L1258" s="124"/>
      <c r="M1258" s="640"/>
      <c r="N1258" s="124"/>
      <c r="O1258" s="124"/>
      <c r="P1258" s="124"/>
      <c r="Q1258" s="124"/>
      <c r="R1258" s="124"/>
      <c r="S1258" s="124"/>
      <c r="T1258" s="124"/>
      <c r="U1258" s="124"/>
      <c r="V1258" s="124"/>
      <c r="W1258" s="124"/>
      <c r="X1258" s="124"/>
      <c r="Y1258" s="124"/>
      <c r="Z1258" s="124"/>
      <c r="AA1258" s="124"/>
      <c r="AB1258" s="124"/>
      <c r="AC1258" s="124"/>
      <c r="AD1258" s="124"/>
      <c r="AE1258" s="124"/>
      <c r="AF1258" s="124"/>
      <c r="AG1258" s="124"/>
      <c r="AH1258" s="124"/>
      <c r="AI1258" s="124"/>
      <c r="AJ1258" s="124"/>
      <c r="AK1258" s="124"/>
    </row>
    <row r="1259" spans="1:37" x14ac:dyDescent="0.3">
      <c r="A1259" s="124"/>
      <c r="B1259" s="124"/>
      <c r="C1259" s="124"/>
      <c r="D1259" s="124"/>
      <c r="E1259" s="124"/>
      <c r="F1259" s="124"/>
      <c r="G1259" s="124"/>
      <c r="H1259" s="613"/>
      <c r="I1259" s="143"/>
      <c r="J1259" s="124"/>
      <c r="K1259" s="124"/>
      <c r="L1259" s="124"/>
      <c r="M1259" s="640"/>
      <c r="N1259" s="124"/>
      <c r="O1259" s="124"/>
      <c r="P1259" s="124"/>
      <c r="Q1259" s="124"/>
      <c r="R1259" s="124"/>
      <c r="S1259" s="124"/>
      <c r="T1259" s="124"/>
      <c r="U1259" s="124"/>
      <c r="V1259" s="124"/>
      <c r="W1259" s="124"/>
      <c r="X1259" s="124"/>
      <c r="Y1259" s="124"/>
      <c r="Z1259" s="124"/>
      <c r="AA1259" s="124"/>
      <c r="AB1259" s="124"/>
      <c r="AC1259" s="124"/>
      <c r="AD1259" s="124"/>
      <c r="AE1259" s="124"/>
      <c r="AF1259" s="124"/>
      <c r="AG1259" s="124"/>
      <c r="AH1259" s="124"/>
      <c r="AI1259" s="124"/>
      <c r="AJ1259" s="124"/>
      <c r="AK1259" s="124"/>
    </row>
    <row r="1260" spans="1:37" x14ac:dyDescent="0.3">
      <c r="A1260" s="124"/>
      <c r="B1260" s="124"/>
      <c r="C1260" s="124"/>
      <c r="D1260" s="124"/>
      <c r="E1260" s="124"/>
      <c r="F1260" s="124"/>
      <c r="G1260" s="124"/>
      <c r="H1260" s="613"/>
      <c r="I1260" s="143"/>
      <c r="J1260" s="124"/>
      <c r="K1260" s="124"/>
      <c r="L1260" s="124"/>
      <c r="M1260" s="640"/>
      <c r="N1260" s="124"/>
      <c r="O1260" s="124"/>
      <c r="P1260" s="124"/>
      <c r="Q1260" s="124"/>
      <c r="R1260" s="124"/>
      <c r="S1260" s="124"/>
      <c r="T1260" s="124"/>
      <c r="U1260" s="124"/>
      <c r="V1260" s="124"/>
      <c r="W1260" s="124"/>
      <c r="X1260" s="124"/>
      <c r="Y1260" s="124"/>
      <c r="Z1260" s="124"/>
      <c r="AA1260" s="124"/>
      <c r="AB1260" s="124"/>
      <c r="AC1260" s="124"/>
      <c r="AD1260" s="124"/>
      <c r="AE1260" s="124"/>
      <c r="AF1260" s="124"/>
      <c r="AG1260" s="124"/>
      <c r="AH1260" s="124"/>
      <c r="AI1260" s="124"/>
      <c r="AJ1260" s="124"/>
      <c r="AK1260" s="124"/>
    </row>
    <row r="1261" spans="1:37" x14ac:dyDescent="0.3">
      <c r="A1261" s="124"/>
      <c r="B1261" s="124"/>
      <c r="C1261" s="124"/>
      <c r="D1261" s="124"/>
      <c r="E1261" s="124"/>
      <c r="F1261" s="124"/>
      <c r="G1261" s="124"/>
      <c r="H1261" s="613"/>
      <c r="I1261" s="143"/>
      <c r="J1261" s="124"/>
      <c r="K1261" s="124"/>
      <c r="L1261" s="124"/>
      <c r="M1261" s="640"/>
      <c r="N1261" s="124"/>
      <c r="O1261" s="124"/>
      <c r="P1261" s="124"/>
      <c r="Q1261" s="124"/>
      <c r="R1261" s="124"/>
      <c r="S1261" s="124"/>
      <c r="T1261" s="124"/>
      <c r="U1261" s="124"/>
      <c r="V1261" s="124"/>
      <c r="W1261" s="124"/>
      <c r="X1261" s="124"/>
      <c r="Y1261" s="124"/>
      <c r="Z1261" s="124"/>
      <c r="AA1261" s="124"/>
      <c r="AB1261" s="124"/>
      <c r="AC1261" s="124"/>
      <c r="AD1261" s="124"/>
      <c r="AE1261" s="124"/>
      <c r="AF1261" s="124"/>
      <c r="AG1261" s="124"/>
      <c r="AH1261" s="124"/>
      <c r="AI1261" s="124"/>
      <c r="AJ1261" s="124"/>
      <c r="AK1261" s="124"/>
    </row>
    <row r="1262" spans="1:37" x14ac:dyDescent="0.3">
      <c r="A1262" s="124"/>
      <c r="B1262" s="124"/>
      <c r="C1262" s="124"/>
      <c r="D1262" s="124"/>
      <c r="E1262" s="124"/>
      <c r="F1262" s="124"/>
      <c r="G1262" s="124"/>
      <c r="H1262" s="613"/>
      <c r="I1262" s="143"/>
      <c r="J1262" s="124"/>
      <c r="K1262" s="124"/>
      <c r="L1262" s="124"/>
      <c r="M1262" s="640"/>
      <c r="N1262" s="124"/>
      <c r="O1262" s="124"/>
      <c r="P1262" s="124"/>
      <c r="Q1262" s="124"/>
      <c r="R1262" s="124"/>
      <c r="S1262" s="124"/>
      <c r="T1262" s="124"/>
      <c r="U1262" s="124"/>
      <c r="V1262" s="124"/>
      <c r="W1262" s="124"/>
      <c r="X1262" s="124"/>
      <c r="Y1262" s="124"/>
      <c r="Z1262" s="124"/>
      <c r="AA1262" s="124"/>
      <c r="AB1262" s="124"/>
      <c r="AC1262" s="124"/>
      <c r="AD1262" s="124"/>
      <c r="AE1262" s="124"/>
      <c r="AF1262" s="124"/>
      <c r="AG1262" s="124"/>
      <c r="AH1262" s="124"/>
      <c r="AI1262" s="124"/>
      <c r="AJ1262" s="124"/>
      <c r="AK1262" s="124"/>
    </row>
    <row r="1263" spans="1:37" x14ac:dyDescent="0.3">
      <c r="A1263" s="124"/>
      <c r="B1263" s="124"/>
      <c r="C1263" s="124"/>
      <c r="D1263" s="124"/>
      <c r="E1263" s="124"/>
      <c r="F1263" s="124"/>
      <c r="G1263" s="124"/>
      <c r="H1263" s="613"/>
      <c r="I1263" s="143"/>
      <c r="J1263" s="124"/>
      <c r="K1263" s="124"/>
      <c r="L1263" s="124"/>
      <c r="M1263" s="640"/>
      <c r="N1263" s="124"/>
      <c r="O1263" s="124"/>
      <c r="P1263" s="124"/>
      <c r="Q1263" s="124"/>
      <c r="R1263" s="124"/>
      <c r="S1263" s="124"/>
      <c r="T1263" s="124"/>
      <c r="U1263" s="124"/>
      <c r="V1263" s="124"/>
      <c r="W1263" s="124"/>
      <c r="X1263" s="124"/>
      <c r="Y1263" s="124"/>
      <c r="Z1263" s="124"/>
      <c r="AA1263" s="124"/>
      <c r="AB1263" s="124"/>
      <c r="AC1263" s="124"/>
      <c r="AD1263" s="124"/>
      <c r="AE1263" s="124"/>
      <c r="AF1263" s="124"/>
      <c r="AG1263" s="124"/>
      <c r="AH1263" s="124"/>
      <c r="AI1263" s="124"/>
      <c r="AJ1263" s="124"/>
      <c r="AK1263" s="124"/>
    </row>
    <row r="1264" spans="1:37" x14ac:dyDescent="0.3">
      <c r="A1264" s="124"/>
      <c r="B1264" s="124"/>
      <c r="C1264" s="124"/>
      <c r="D1264" s="124"/>
      <c r="E1264" s="124"/>
      <c r="F1264" s="124"/>
      <c r="G1264" s="124"/>
      <c r="H1264" s="613"/>
      <c r="I1264" s="143"/>
      <c r="J1264" s="124"/>
      <c r="K1264" s="124"/>
      <c r="L1264" s="124"/>
      <c r="M1264" s="640"/>
      <c r="N1264" s="124"/>
      <c r="O1264" s="124"/>
      <c r="P1264" s="124"/>
      <c r="Q1264" s="124"/>
      <c r="R1264" s="124"/>
      <c r="S1264" s="124"/>
      <c r="T1264" s="124"/>
      <c r="U1264" s="124"/>
      <c r="V1264" s="124"/>
      <c r="W1264" s="124"/>
      <c r="X1264" s="124"/>
      <c r="Y1264" s="124"/>
      <c r="Z1264" s="124"/>
      <c r="AA1264" s="124"/>
      <c r="AB1264" s="124"/>
      <c r="AC1264" s="124"/>
      <c r="AD1264" s="124"/>
      <c r="AE1264" s="124"/>
      <c r="AF1264" s="124"/>
      <c r="AG1264" s="124"/>
      <c r="AH1264" s="124"/>
      <c r="AI1264" s="124"/>
      <c r="AJ1264" s="124"/>
      <c r="AK1264" s="124"/>
    </row>
    <row r="1265" spans="1:37" x14ac:dyDescent="0.3">
      <c r="A1265" s="124"/>
      <c r="B1265" s="124"/>
      <c r="C1265" s="124"/>
      <c r="D1265" s="124"/>
      <c r="E1265" s="124"/>
      <c r="F1265" s="124"/>
      <c r="G1265" s="124"/>
      <c r="H1265" s="613"/>
      <c r="I1265" s="143"/>
      <c r="J1265" s="124"/>
      <c r="K1265" s="124"/>
      <c r="L1265" s="124"/>
      <c r="M1265" s="640"/>
      <c r="N1265" s="124"/>
      <c r="O1265" s="124"/>
      <c r="P1265" s="124"/>
      <c r="Q1265" s="124"/>
      <c r="R1265" s="124"/>
      <c r="S1265" s="124"/>
      <c r="T1265" s="124"/>
      <c r="U1265" s="124"/>
      <c r="V1265" s="124"/>
      <c r="W1265" s="124"/>
      <c r="X1265" s="124"/>
      <c r="Y1265" s="124"/>
      <c r="Z1265" s="124"/>
      <c r="AA1265" s="124"/>
      <c r="AB1265" s="124"/>
      <c r="AC1265" s="124"/>
      <c r="AD1265" s="124"/>
      <c r="AE1265" s="124"/>
      <c r="AF1265" s="124"/>
      <c r="AG1265" s="124"/>
      <c r="AH1265" s="124"/>
      <c r="AI1265" s="124"/>
      <c r="AJ1265" s="124"/>
      <c r="AK1265" s="124"/>
    </row>
    <row r="1266" spans="1:37" x14ac:dyDescent="0.3">
      <c r="A1266" s="124"/>
      <c r="B1266" s="124"/>
      <c r="C1266" s="124"/>
      <c r="D1266" s="124"/>
      <c r="E1266" s="124"/>
      <c r="F1266" s="124"/>
      <c r="G1266" s="124"/>
      <c r="H1266" s="613"/>
      <c r="I1266" s="143"/>
      <c r="J1266" s="124"/>
      <c r="K1266" s="124"/>
      <c r="L1266" s="124"/>
      <c r="M1266" s="640"/>
      <c r="N1266" s="124"/>
      <c r="O1266" s="124"/>
      <c r="P1266" s="124"/>
      <c r="Q1266" s="124"/>
      <c r="R1266" s="124"/>
      <c r="S1266" s="124"/>
      <c r="T1266" s="124"/>
      <c r="U1266" s="124"/>
      <c r="V1266" s="124"/>
      <c r="W1266" s="124"/>
      <c r="X1266" s="124"/>
      <c r="Y1266" s="124"/>
      <c r="Z1266" s="124"/>
      <c r="AA1266" s="124"/>
      <c r="AB1266" s="124"/>
      <c r="AC1266" s="124"/>
      <c r="AD1266" s="124"/>
      <c r="AE1266" s="124"/>
      <c r="AF1266" s="124"/>
      <c r="AG1266" s="124"/>
      <c r="AH1266" s="124"/>
      <c r="AI1266" s="124"/>
      <c r="AJ1266" s="124"/>
      <c r="AK1266" s="124"/>
    </row>
    <row r="1267" spans="1:37" x14ac:dyDescent="0.3">
      <c r="A1267" s="124"/>
      <c r="B1267" s="124"/>
      <c r="C1267" s="124"/>
      <c r="D1267" s="124"/>
      <c r="E1267" s="124"/>
      <c r="F1267" s="124"/>
      <c r="G1267" s="124"/>
      <c r="H1267" s="613"/>
      <c r="I1267" s="143"/>
      <c r="J1267" s="124"/>
      <c r="K1267" s="124"/>
      <c r="L1267" s="124"/>
      <c r="M1267" s="640"/>
      <c r="N1267" s="124"/>
      <c r="O1267" s="124"/>
      <c r="P1267" s="124"/>
      <c r="Q1267" s="124"/>
      <c r="R1267" s="124"/>
      <c r="S1267" s="124"/>
      <c r="T1267" s="124"/>
      <c r="U1267" s="124"/>
      <c r="V1267" s="124"/>
      <c r="W1267" s="124"/>
      <c r="X1267" s="124"/>
      <c r="Y1267" s="124"/>
      <c r="Z1267" s="124"/>
      <c r="AA1267" s="124"/>
      <c r="AB1267" s="124"/>
      <c r="AC1267" s="124"/>
      <c r="AD1267" s="124"/>
      <c r="AE1267" s="124"/>
      <c r="AF1267" s="124"/>
      <c r="AG1267" s="124"/>
      <c r="AH1267" s="124"/>
      <c r="AI1267" s="124"/>
      <c r="AJ1267" s="124"/>
      <c r="AK1267" s="124"/>
    </row>
    <row r="1268" spans="1:37" x14ac:dyDescent="0.3">
      <c r="A1268" s="124"/>
      <c r="B1268" s="124"/>
      <c r="C1268" s="124"/>
      <c r="D1268" s="124"/>
      <c r="E1268" s="124"/>
      <c r="F1268" s="124"/>
      <c r="G1268" s="124"/>
      <c r="H1268" s="613"/>
      <c r="I1268" s="143"/>
      <c r="J1268" s="124"/>
      <c r="K1268" s="124"/>
      <c r="L1268" s="124"/>
      <c r="M1268" s="640"/>
      <c r="N1268" s="124"/>
      <c r="O1268" s="124"/>
      <c r="P1268" s="124"/>
      <c r="Q1268" s="124"/>
      <c r="R1268" s="124"/>
      <c r="S1268" s="124"/>
      <c r="T1268" s="124"/>
      <c r="U1268" s="124"/>
      <c r="V1268" s="124"/>
      <c r="W1268" s="124"/>
      <c r="X1268" s="124"/>
      <c r="Y1268" s="124"/>
      <c r="Z1268" s="124"/>
      <c r="AA1268" s="124"/>
      <c r="AB1268" s="124"/>
      <c r="AC1268" s="124"/>
      <c r="AD1268" s="124"/>
      <c r="AE1268" s="124"/>
      <c r="AF1268" s="124"/>
      <c r="AG1268" s="124"/>
      <c r="AH1268" s="124"/>
      <c r="AI1268" s="124"/>
      <c r="AJ1268" s="124"/>
      <c r="AK1268" s="124"/>
    </row>
    <row r="1269" spans="1:37" x14ac:dyDescent="0.3">
      <c r="A1269" s="124"/>
      <c r="B1269" s="124"/>
      <c r="C1269" s="124"/>
      <c r="D1269" s="124"/>
      <c r="E1269" s="124"/>
      <c r="F1269" s="124"/>
      <c r="G1269" s="124"/>
      <c r="H1269" s="613"/>
      <c r="I1269" s="143"/>
      <c r="J1269" s="124"/>
      <c r="K1269" s="124"/>
      <c r="L1269" s="124"/>
      <c r="M1269" s="640"/>
      <c r="N1269" s="124"/>
      <c r="O1269" s="124"/>
      <c r="P1269" s="124"/>
      <c r="Q1269" s="124"/>
      <c r="R1269" s="124"/>
      <c r="S1269" s="124"/>
      <c r="T1269" s="124"/>
      <c r="U1269" s="124"/>
      <c r="V1269" s="124"/>
      <c r="W1269" s="124"/>
      <c r="X1269" s="124"/>
      <c r="Y1269" s="124"/>
      <c r="Z1269" s="124"/>
      <c r="AA1269" s="124"/>
      <c r="AB1269" s="124"/>
      <c r="AC1269" s="124"/>
      <c r="AD1269" s="124"/>
      <c r="AE1269" s="124"/>
      <c r="AF1269" s="124"/>
      <c r="AG1269" s="124"/>
      <c r="AH1269" s="124"/>
      <c r="AI1269" s="124"/>
      <c r="AJ1269" s="124"/>
      <c r="AK1269" s="124"/>
    </row>
    <row r="1270" spans="1:37" x14ac:dyDescent="0.3">
      <c r="A1270" s="124"/>
      <c r="B1270" s="124"/>
      <c r="C1270" s="124"/>
      <c r="D1270" s="124"/>
      <c r="E1270" s="124"/>
      <c r="F1270" s="124"/>
      <c r="G1270" s="124"/>
      <c r="H1270" s="613"/>
      <c r="I1270" s="143"/>
      <c r="J1270" s="124"/>
      <c r="K1270" s="124"/>
      <c r="L1270" s="124"/>
      <c r="M1270" s="640"/>
      <c r="N1270" s="124"/>
      <c r="O1270" s="124"/>
      <c r="P1270" s="124"/>
      <c r="Q1270" s="124"/>
      <c r="R1270" s="124"/>
      <c r="S1270" s="124"/>
      <c r="T1270" s="124"/>
      <c r="U1270" s="124"/>
      <c r="V1270" s="124"/>
      <c r="W1270" s="124"/>
      <c r="X1270" s="124"/>
      <c r="Y1270" s="124"/>
      <c r="Z1270" s="124"/>
      <c r="AA1270" s="124"/>
      <c r="AB1270" s="124"/>
      <c r="AC1270" s="124"/>
      <c r="AD1270" s="124"/>
      <c r="AE1270" s="124"/>
      <c r="AF1270" s="124"/>
      <c r="AG1270" s="124"/>
      <c r="AH1270" s="124"/>
      <c r="AI1270" s="124"/>
      <c r="AJ1270" s="124"/>
      <c r="AK1270" s="124"/>
    </row>
    <row r="1271" spans="1:37" x14ac:dyDescent="0.3">
      <c r="A1271" s="124"/>
      <c r="B1271" s="124"/>
      <c r="C1271" s="124"/>
      <c r="D1271" s="124"/>
      <c r="E1271" s="124"/>
      <c r="F1271" s="124"/>
      <c r="G1271" s="124"/>
      <c r="H1271" s="613"/>
      <c r="I1271" s="143"/>
      <c r="J1271" s="124"/>
      <c r="K1271" s="124"/>
      <c r="L1271" s="124"/>
      <c r="M1271" s="640"/>
      <c r="N1271" s="124"/>
      <c r="O1271" s="124"/>
      <c r="P1271" s="124"/>
      <c r="Q1271" s="124"/>
      <c r="R1271" s="124"/>
      <c r="S1271" s="124"/>
      <c r="T1271" s="124"/>
      <c r="U1271" s="124"/>
      <c r="V1271" s="124"/>
      <c r="W1271" s="124"/>
      <c r="X1271" s="124"/>
      <c r="Y1271" s="124"/>
      <c r="Z1271" s="124"/>
      <c r="AA1271" s="124"/>
      <c r="AB1271" s="124"/>
      <c r="AC1271" s="124"/>
      <c r="AD1271" s="124"/>
      <c r="AE1271" s="124"/>
      <c r="AF1271" s="124"/>
      <c r="AG1271" s="124"/>
      <c r="AH1271" s="124"/>
      <c r="AI1271" s="124"/>
      <c r="AJ1271" s="124"/>
      <c r="AK1271" s="124"/>
    </row>
    <row r="1272" spans="1:37" x14ac:dyDescent="0.3">
      <c r="A1272" s="124"/>
      <c r="B1272" s="124"/>
      <c r="C1272" s="124"/>
      <c r="D1272" s="124"/>
      <c r="E1272" s="124"/>
      <c r="F1272" s="124"/>
      <c r="G1272" s="124"/>
      <c r="H1272" s="613"/>
      <c r="I1272" s="143"/>
      <c r="J1272" s="124"/>
      <c r="K1272" s="124"/>
      <c r="L1272" s="124"/>
      <c r="M1272" s="640"/>
      <c r="N1272" s="124"/>
      <c r="O1272" s="124"/>
      <c r="P1272" s="124"/>
      <c r="Q1272" s="124"/>
      <c r="R1272" s="124"/>
      <c r="S1272" s="124"/>
      <c r="T1272" s="124"/>
      <c r="U1272" s="124"/>
      <c r="V1272" s="124"/>
      <c r="W1272" s="124"/>
      <c r="X1272" s="124"/>
      <c r="Y1272" s="124"/>
      <c r="Z1272" s="124"/>
      <c r="AA1272" s="124"/>
      <c r="AB1272" s="124"/>
      <c r="AC1272" s="124"/>
      <c r="AD1272" s="124"/>
      <c r="AE1272" s="124"/>
      <c r="AF1272" s="124"/>
      <c r="AG1272" s="124"/>
      <c r="AH1272" s="124"/>
      <c r="AI1272" s="124"/>
      <c r="AJ1272" s="124"/>
      <c r="AK1272" s="124"/>
    </row>
    <row r="1273" spans="1:37" x14ac:dyDescent="0.3">
      <c r="A1273" s="124"/>
      <c r="B1273" s="124"/>
      <c r="C1273" s="124"/>
      <c r="D1273" s="124"/>
      <c r="E1273" s="124"/>
      <c r="F1273" s="124"/>
      <c r="G1273" s="124"/>
      <c r="H1273" s="613"/>
      <c r="I1273" s="143"/>
      <c r="J1273" s="124"/>
      <c r="K1273" s="124"/>
      <c r="L1273" s="124"/>
      <c r="M1273" s="640"/>
      <c r="N1273" s="124"/>
      <c r="O1273" s="124"/>
      <c r="P1273" s="124"/>
      <c r="Q1273" s="124"/>
      <c r="R1273" s="124"/>
      <c r="S1273" s="124"/>
      <c r="T1273" s="124"/>
      <c r="U1273" s="124"/>
      <c r="V1273" s="124"/>
      <c r="W1273" s="124"/>
      <c r="X1273" s="124"/>
      <c r="Y1273" s="124"/>
      <c r="Z1273" s="124"/>
      <c r="AA1273" s="124"/>
      <c r="AB1273" s="124"/>
      <c r="AC1273" s="124"/>
      <c r="AD1273" s="124"/>
      <c r="AE1273" s="124"/>
      <c r="AF1273" s="124"/>
      <c r="AG1273" s="124"/>
      <c r="AH1273" s="124"/>
      <c r="AI1273" s="124"/>
      <c r="AJ1273" s="124"/>
      <c r="AK1273" s="124"/>
    </row>
    <row r="1274" spans="1:37" x14ac:dyDescent="0.3">
      <c r="A1274" s="124"/>
      <c r="B1274" s="124"/>
      <c r="C1274" s="124"/>
      <c r="D1274" s="124"/>
      <c r="E1274" s="124"/>
      <c r="F1274" s="124"/>
      <c r="G1274" s="124"/>
      <c r="H1274" s="613"/>
      <c r="I1274" s="143"/>
      <c r="J1274" s="124"/>
      <c r="K1274" s="124"/>
      <c r="L1274" s="124"/>
      <c r="M1274" s="640"/>
      <c r="N1274" s="124"/>
      <c r="O1274" s="124"/>
      <c r="P1274" s="124"/>
      <c r="Q1274" s="124"/>
      <c r="R1274" s="124"/>
      <c r="S1274" s="124"/>
      <c r="T1274" s="124"/>
      <c r="U1274" s="124"/>
      <c r="V1274" s="124"/>
      <c r="W1274" s="124"/>
      <c r="X1274" s="124"/>
      <c r="Y1274" s="124"/>
      <c r="Z1274" s="124"/>
      <c r="AA1274" s="124"/>
      <c r="AB1274" s="124"/>
      <c r="AC1274" s="124"/>
      <c r="AD1274" s="124"/>
      <c r="AE1274" s="124"/>
      <c r="AF1274" s="124"/>
      <c r="AG1274" s="124"/>
      <c r="AH1274" s="124"/>
      <c r="AI1274" s="124"/>
      <c r="AJ1274" s="124"/>
      <c r="AK1274" s="124"/>
    </row>
    <row r="1275" spans="1:37" x14ac:dyDescent="0.3">
      <c r="A1275" s="124"/>
      <c r="B1275" s="124"/>
      <c r="C1275" s="124"/>
      <c r="D1275" s="124"/>
      <c r="E1275" s="124"/>
      <c r="F1275" s="124"/>
      <c r="G1275" s="124"/>
      <c r="H1275" s="613"/>
      <c r="I1275" s="143"/>
      <c r="J1275" s="124"/>
      <c r="K1275" s="124"/>
      <c r="L1275" s="124"/>
      <c r="M1275" s="640"/>
      <c r="N1275" s="124"/>
      <c r="O1275" s="124"/>
      <c r="P1275" s="124"/>
      <c r="Q1275" s="124"/>
      <c r="R1275" s="124"/>
      <c r="S1275" s="124"/>
      <c r="T1275" s="124"/>
      <c r="U1275" s="124"/>
      <c r="V1275" s="124"/>
      <c r="W1275" s="124"/>
      <c r="X1275" s="124"/>
      <c r="Y1275" s="124"/>
      <c r="Z1275" s="124"/>
      <c r="AA1275" s="124"/>
      <c r="AB1275" s="124"/>
      <c r="AC1275" s="124"/>
      <c r="AD1275" s="124"/>
      <c r="AE1275" s="124"/>
      <c r="AF1275" s="124"/>
      <c r="AG1275" s="124"/>
      <c r="AH1275" s="124"/>
      <c r="AI1275" s="124"/>
      <c r="AJ1275" s="124"/>
      <c r="AK1275" s="124"/>
    </row>
    <row r="1276" spans="1:37" x14ac:dyDescent="0.3">
      <c r="A1276" s="124"/>
      <c r="B1276" s="124"/>
      <c r="C1276" s="124"/>
      <c r="D1276" s="124"/>
      <c r="E1276" s="124"/>
      <c r="F1276" s="124"/>
      <c r="G1276" s="124"/>
      <c r="H1276" s="613"/>
      <c r="I1276" s="143"/>
      <c r="J1276" s="124"/>
      <c r="K1276" s="124"/>
      <c r="L1276" s="124"/>
      <c r="M1276" s="640"/>
      <c r="N1276" s="124"/>
      <c r="O1276" s="124"/>
      <c r="P1276" s="124"/>
      <c r="Q1276" s="124"/>
      <c r="R1276" s="124"/>
      <c r="S1276" s="124"/>
      <c r="T1276" s="124"/>
      <c r="U1276" s="124"/>
      <c r="V1276" s="124"/>
      <c r="W1276" s="124"/>
      <c r="X1276" s="124"/>
      <c r="Y1276" s="124"/>
      <c r="Z1276" s="124"/>
      <c r="AA1276" s="124"/>
      <c r="AB1276" s="124"/>
      <c r="AC1276" s="124"/>
      <c r="AD1276" s="124"/>
      <c r="AE1276" s="124"/>
      <c r="AF1276" s="124"/>
      <c r="AG1276" s="124"/>
      <c r="AH1276" s="124"/>
      <c r="AI1276" s="124"/>
      <c r="AJ1276" s="124"/>
      <c r="AK1276" s="124"/>
    </row>
    <row r="1277" spans="1:37" x14ac:dyDescent="0.3">
      <c r="A1277" s="124"/>
      <c r="B1277" s="124"/>
      <c r="C1277" s="124"/>
      <c r="D1277" s="124"/>
      <c r="E1277" s="124"/>
      <c r="F1277" s="124"/>
      <c r="G1277" s="124"/>
      <c r="H1277" s="613"/>
      <c r="I1277" s="143"/>
      <c r="J1277" s="124"/>
      <c r="K1277" s="124"/>
      <c r="L1277" s="124"/>
      <c r="M1277" s="640"/>
      <c r="N1277" s="124"/>
      <c r="O1277" s="124"/>
      <c r="P1277" s="124"/>
      <c r="Q1277" s="124"/>
      <c r="R1277" s="124"/>
      <c r="S1277" s="124"/>
      <c r="T1277" s="124"/>
      <c r="U1277" s="124"/>
      <c r="V1277" s="124"/>
      <c r="W1277" s="124"/>
      <c r="X1277" s="124"/>
      <c r="Y1277" s="124"/>
      <c r="Z1277" s="124"/>
      <c r="AA1277" s="124"/>
      <c r="AB1277" s="124"/>
      <c r="AC1277" s="124"/>
      <c r="AD1277" s="124"/>
      <c r="AE1277" s="124"/>
      <c r="AF1277" s="124"/>
      <c r="AG1277" s="124"/>
      <c r="AH1277" s="124"/>
      <c r="AI1277" s="124"/>
      <c r="AJ1277" s="124"/>
      <c r="AK1277" s="124"/>
    </row>
    <row r="1278" spans="1:37" x14ac:dyDescent="0.3">
      <c r="A1278" s="124"/>
      <c r="B1278" s="124"/>
      <c r="C1278" s="124"/>
      <c r="D1278" s="124"/>
      <c r="E1278" s="124"/>
      <c r="F1278" s="124"/>
      <c r="G1278" s="124"/>
      <c r="H1278" s="613"/>
      <c r="I1278" s="143"/>
      <c r="J1278" s="124"/>
      <c r="K1278" s="124"/>
      <c r="L1278" s="124"/>
      <c r="M1278" s="640"/>
      <c r="N1278" s="124"/>
      <c r="O1278" s="124"/>
      <c r="P1278" s="124"/>
      <c r="Q1278" s="124"/>
      <c r="R1278" s="124"/>
      <c r="S1278" s="124"/>
      <c r="T1278" s="124"/>
      <c r="U1278" s="124"/>
      <c r="V1278" s="124"/>
      <c r="W1278" s="124"/>
      <c r="X1278" s="124"/>
      <c r="Y1278" s="124"/>
      <c r="Z1278" s="124"/>
      <c r="AA1278" s="124"/>
      <c r="AB1278" s="124"/>
      <c r="AC1278" s="124"/>
      <c r="AD1278" s="124"/>
      <c r="AE1278" s="124"/>
      <c r="AF1278" s="124"/>
      <c r="AG1278" s="124"/>
      <c r="AH1278" s="124"/>
      <c r="AI1278" s="124"/>
      <c r="AJ1278" s="124"/>
      <c r="AK1278" s="124"/>
    </row>
    <row r="1279" spans="1:37" x14ac:dyDescent="0.3">
      <c r="A1279" s="124"/>
      <c r="B1279" s="124"/>
      <c r="C1279" s="124"/>
      <c r="D1279" s="124"/>
      <c r="E1279" s="124"/>
      <c r="F1279" s="124"/>
      <c r="G1279" s="124"/>
      <c r="H1279" s="613"/>
      <c r="I1279" s="143"/>
      <c r="J1279" s="124"/>
      <c r="K1279" s="124"/>
      <c r="L1279" s="124"/>
      <c r="M1279" s="640"/>
      <c r="N1279" s="124"/>
      <c r="O1279" s="124"/>
      <c r="P1279" s="124"/>
      <c r="Q1279" s="124"/>
      <c r="R1279" s="124"/>
      <c r="S1279" s="124"/>
      <c r="T1279" s="124"/>
      <c r="U1279" s="124"/>
      <c r="V1279" s="124"/>
      <c r="W1279" s="124"/>
      <c r="X1279" s="124"/>
      <c r="Y1279" s="124"/>
      <c r="Z1279" s="124"/>
      <c r="AA1279" s="124"/>
      <c r="AB1279" s="124"/>
      <c r="AC1279" s="124"/>
      <c r="AD1279" s="124"/>
      <c r="AE1279" s="124"/>
      <c r="AF1279" s="124"/>
      <c r="AG1279" s="124"/>
      <c r="AH1279" s="124"/>
      <c r="AI1279" s="124"/>
      <c r="AJ1279" s="124"/>
      <c r="AK1279" s="124"/>
    </row>
    <row r="1280" spans="1:37" x14ac:dyDescent="0.3">
      <c r="A1280" s="124"/>
      <c r="B1280" s="124"/>
      <c r="C1280" s="124"/>
      <c r="D1280" s="124"/>
      <c r="E1280" s="124"/>
      <c r="F1280" s="124"/>
      <c r="G1280" s="124"/>
      <c r="H1280" s="613"/>
      <c r="I1280" s="143"/>
      <c r="J1280" s="124"/>
      <c r="K1280" s="124"/>
      <c r="L1280" s="124"/>
      <c r="M1280" s="640"/>
      <c r="N1280" s="124"/>
      <c r="O1280" s="124"/>
      <c r="P1280" s="124"/>
      <c r="Q1280" s="124"/>
      <c r="R1280" s="124"/>
      <c r="S1280" s="124"/>
      <c r="T1280" s="124"/>
      <c r="U1280" s="124"/>
      <c r="V1280" s="124"/>
      <c r="W1280" s="124"/>
      <c r="X1280" s="124"/>
      <c r="Y1280" s="124"/>
      <c r="Z1280" s="124"/>
      <c r="AA1280" s="124"/>
      <c r="AB1280" s="124"/>
      <c r="AC1280" s="124"/>
      <c r="AD1280" s="124"/>
      <c r="AE1280" s="124"/>
      <c r="AF1280" s="124"/>
      <c r="AG1280" s="124"/>
      <c r="AH1280" s="124"/>
      <c r="AI1280" s="124"/>
      <c r="AJ1280" s="124"/>
      <c r="AK1280" s="124"/>
    </row>
    <row r="1281" spans="1:37" x14ac:dyDescent="0.3">
      <c r="A1281" s="124"/>
      <c r="B1281" s="124"/>
      <c r="C1281" s="124"/>
      <c r="D1281" s="124"/>
      <c r="E1281" s="124"/>
      <c r="F1281" s="124"/>
      <c r="G1281" s="124"/>
      <c r="H1281" s="613"/>
      <c r="I1281" s="143"/>
      <c r="J1281" s="124"/>
      <c r="K1281" s="124"/>
      <c r="L1281" s="124"/>
      <c r="M1281" s="640"/>
      <c r="N1281" s="124"/>
      <c r="O1281" s="124"/>
      <c r="P1281" s="124"/>
      <c r="Q1281" s="124"/>
      <c r="R1281" s="124"/>
      <c r="S1281" s="124"/>
      <c r="T1281" s="124"/>
      <c r="U1281" s="124"/>
      <c r="V1281" s="124"/>
      <c r="W1281" s="124"/>
      <c r="X1281" s="124"/>
      <c r="Y1281" s="124"/>
      <c r="Z1281" s="124"/>
      <c r="AA1281" s="124"/>
      <c r="AB1281" s="124"/>
      <c r="AC1281" s="124"/>
      <c r="AD1281" s="124"/>
      <c r="AE1281" s="124"/>
      <c r="AF1281" s="124"/>
      <c r="AG1281" s="124"/>
      <c r="AH1281" s="124"/>
      <c r="AI1281" s="124"/>
      <c r="AJ1281" s="124"/>
      <c r="AK1281" s="124"/>
    </row>
    <row r="1282" spans="1:37" x14ac:dyDescent="0.3">
      <c r="A1282" s="124"/>
      <c r="B1282" s="124"/>
      <c r="C1282" s="124"/>
      <c r="D1282" s="124"/>
      <c r="E1282" s="124"/>
      <c r="F1282" s="124"/>
      <c r="G1282" s="124"/>
      <c r="H1282" s="613"/>
      <c r="I1282" s="143"/>
      <c r="J1282" s="124"/>
      <c r="K1282" s="124"/>
      <c r="L1282" s="124"/>
      <c r="M1282" s="640"/>
      <c r="N1282" s="124"/>
      <c r="O1282" s="124"/>
      <c r="P1282" s="124"/>
      <c r="Q1282" s="124"/>
      <c r="R1282" s="124"/>
      <c r="S1282" s="124"/>
      <c r="T1282" s="124"/>
      <c r="U1282" s="124"/>
      <c r="V1282" s="124"/>
      <c r="W1282" s="124"/>
      <c r="X1282" s="124"/>
      <c r="Y1282" s="124"/>
      <c r="Z1282" s="124"/>
      <c r="AA1282" s="124"/>
      <c r="AB1282" s="124"/>
      <c r="AC1282" s="124"/>
      <c r="AD1282" s="124"/>
      <c r="AE1282" s="124"/>
      <c r="AF1282" s="124"/>
      <c r="AG1282" s="124"/>
      <c r="AH1282" s="124"/>
      <c r="AI1282" s="124"/>
      <c r="AJ1282" s="124"/>
      <c r="AK1282" s="124"/>
    </row>
    <row r="1283" spans="1:37" x14ac:dyDescent="0.3">
      <c r="A1283" s="124"/>
      <c r="B1283" s="124"/>
      <c r="C1283" s="124"/>
      <c r="D1283" s="124"/>
      <c r="E1283" s="124"/>
      <c r="F1283" s="124"/>
      <c r="G1283" s="124"/>
      <c r="H1283" s="613"/>
      <c r="I1283" s="143"/>
      <c r="J1283" s="124"/>
      <c r="K1283" s="124"/>
      <c r="L1283" s="124"/>
      <c r="M1283" s="640"/>
      <c r="N1283" s="124"/>
      <c r="O1283" s="124"/>
      <c r="P1283" s="124"/>
      <c r="Q1283" s="124"/>
      <c r="R1283" s="124"/>
      <c r="S1283" s="124"/>
      <c r="T1283" s="124"/>
      <c r="U1283" s="124"/>
      <c r="V1283" s="124"/>
      <c r="W1283" s="124"/>
      <c r="X1283" s="124"/>
      <c r="Y1283" s="124"/>
      <c r="Z1283" s="124"/>
      <c r="AA1283" s="124"/>
      <c r="AB1283" s="124"/>
      <c r="AC1283" s="124"/>
      <c r="AD1283" s="124"/>
      <c r="AE1283" s="124"/>
      <c r="AF1283" s="124"/>
      <c r="AG1283" s="124"/>
      <c r="AH1283" s="124"/>
      <c r="AI1283" s="124"/>
      <c r="AJ1283" s="124"/>
      <c r="AK1283" s="124"/>
    </row>
    <row r="1284" spans="1:37" x14ac:dyDescent="0.3">
      <c r="A1284" s="124"/>
      <c r="B1284" s="124"/>
      <c r="C1284" s="124"/>
      <c r="D1284" s="124"/>
      <c r="E1284" s="124"/>
      <c r="F1284" s="124"/>
      <c r="G1284" s="124"/>
      <c r="H1284" s="613"/>
      <c r="I1284" s="143"/>
      <c r="J1284" s="124"/>
      <c r="K1284" s="124"/>
      <c r="L1284" s="124"/>
      <c r="M1284" s="640"/>
      <c r="N1284" s="124"/>
      <c r="O1284" s="124"/>
      <c r="P1284" s="124"/>
      <c r="Q1284" s="124"/>
      <c r="R1284" s="124"/>
      <c r="S1284" s="124"/>
      <c r="T1284" s="124"/>
      <c r="U1284" s="124"/>
      <c r="V1284" s="124"/>
      <c r="W1284" s="124"/>
      <c r="X1284" s="124"/>
      <c r="Y1284" s="124"/>
      <c r="Z1284" s="124"/>
      <c r="AA1284" s="124"/>
      <c r="AB1284" s="124"/>
      <c r="AC1284" s="124"/>
      <c r="AD1284" s="124"/>
      <c r="AE1284" s="124"/>
      <c r="AF1284" s="124"/>
      <c r="AG1284" s="124"/>
      <c r="AH1284" s="124"/>
      <c r="AI1284" s="124"/>
      <c r="AJ1284" s="124"/>
      <c r="AK1284" s="124"/>
    </row>
    <row r="1285" spans="1:37" x14ac:dyDescent="0.3">
      <c r="A1285" s="124"/>
      <c r="B1285" s="124"/>
      <c r="C1285" s="124"/>
      <c r="D1285" s="124"/>
      <c r="E1285" s="124"/>
      <c r="F1285" s="124"/>
      <c r="G1285" s="124"/>
      <c r="H1285" s="613"/>
      <c r="I1285" s="143"/>
      <c r="J1285" s="124"/>
      <c r="K1285" s="124"/>
      <c r="L1285" s="124"/>
      <c r="M1285" s="640"/>
      <c r="N1285" s="124"/>
      <c r="O1285" s="124"/>
      <c r="P1285" s="124"/>
      <c r="Q1285" s="124"/>
      <c r="R1285" s="124"/>
      <c r="S1285" s="124"/>
      <c r="T1285" s="124"/>
      <c r="U1285" s="124"/>
      <c r="V1285" s="124"/>
      <c r="W1285" s="124"/>
      <c r="X1285" s="124"/>
      <c r="Y1285" s="124"/>
      <c r="Z1285" s="124"/>
      <c r="AA1285" s="124"/>
      <c r="AB1285" s="124"/>
      <c r="AC1285" s="124"/>
      <c r="AD1285" s="124"/>
      <c r="AE1285" s="124"/>
      <c r="AF1285" s="124"/>
      <c r="AG1285" s="124"/>
      <c r="AH1285" s="124"/>
      <c r="AI1285" s="124"/>
      <c r="AJ1285" s="124"/>
      <c r="AK1285" s="124"/>
    </row>
    <row r="1286" spans="1:37" x14ac:dyDescent="0.3">
      <c r="A1286" s="124"/>
      <c r="B1286" s="124"/>
      <c r="C1286" s="124"/>
      <c r="D1286" s="124"/>
      <c r="E1286" s="124"/>
      <c r="F1286" s="124"/>
      <c r="G1286" s="124"/>
      <c r="H1286" s="613"/>
      <c r="I1286" s="143"/>
      <c r="J1286" s="124"/>
      <c r="K1286" s="124"/>
      <c r="L1286" s="124"/>
      <c r="M1286" s="640"/>
      <c r="N1286" s="124"/>
      <c r="O1286" s="124"/>
      <c r="P1286" s="124"/>
      <c r="Q1286" s="124"/>
      <c r="R1286" s="124"/>
      <c r="S1286" s="124"/>
      <c r="T1286" s="124"/>
      <c r="U1286" s="124"/>
      <c r="V1286" s="124"/>
      <c r="W1286" s="124"/>
      <c r="X1286" s="124"/>
      <c r="Y1286" s="124"/>
      <c r="Z1286" s="124"/>
      <c r="AA1286" s="124"/>
      <c r="AB1286" s="124"/>
      <c r="AC1286" s="124"/>
      <c r="AD1286" s="124"/>
      <c r="AE1286" s="124"/>
      <c r="AF1286" s="124"/>
      <c r="AG1286" s="124"/>
      <c r="AH1286" s="124"/>
      <c r="AI1286" s="124"/>
      <c r="AJ1286" s="124"/>
      <c r="AK1286" s="124"/>
    </row>
    <row r="1287" spans="1:37" x14ac:dyDescent="0.3">
      <c r="A1287" s="124"/>
      <c r="B1287" s="124"/>
      <c r="C1287" s="124"/>
      <c r="D1287" s="124"/>
      <c r="E1287" s="124"/>
      <c r="F1287" s="124"/>
      <c r="G1287" s="124"/>
      <c r="H1287" s="613"/>
      <c r="I1287" s="143"/>
      <c r="J1287" s="124"/>
      <c r="K1287" s="124"/>
      <c r="L1287" s="124"/>
      <c r="M1287" s="640"/>
      <c r="N1287" s="124"/>
      <c r="O1287" s="124"/>
      <c r="P1287" s="124"/>
      <c r="Q1287" s="124"/>
      <c r="R1287" s="124"/>
      <c r="S1287" s="124"/>
      <c r="T1287" s="124"/>
      <c r="U1287" s="124"/>
      <c r="V1287" s="124"/>
      <c r="W1287" s="124"/>
      <c r="X1287" s="124"/>
      <c r="Y1287" s="124"/>
      <c r="Z1287" s="124"/>
      <c r="AA1287" s="124"/>
      <c r="AB1287" s="124"/>
      <c r="AC1287" s="124"/>
      <c r="AD1287" s="124"/>
      <c r="AE1287" s="124"/>
      <c r="AF1287" s="124"/>
      <c r="AG1287" s="124"/>
      <c r="AH1287" s="124"/>
      <c r="AI1287" s="124"/>
      <c r="AJ1287" s="124"/>
      <c r="AK1287" s="124"/>
    </row>
    <row r="1288" spans="1:37" x14ac:dyDescent="0.3">
      <c r="A1288" s="124"/>
      <c r="B1288" s="124"/>
      <c r="C1288" s="124"/>
      <c r="D1288" s="124"/>
      <c r="E1288" s="124"/>
      <c r="F1288" s="124"/>
      <c r="G1288" s="124"/>
      <c r="H1288" s="613"/>
      <c r="I1288" s="143"/>
      <c r="J1288" s="124"/>
      <c r="K1288" s="124"/>
      <c r="L1288" s="124"/>
      <c r="M1288" s="640"/>
      <c r="N1288" s="124"/>
      <c r="O1288" s="124"/>
      <c r="P1288" s="124"/>
      <c r="Q1288" s="124"/>
      <c r="R1288" s="124"/>
      <c r="S1288" s="124"/>
      <c r="T1288" s="124"/>
      <c r="U1288" s="124"/>
      <c r="V1288" s="124"/>
      <c r="W1288" s="124"/>
      <c r="X1288" s="124"/>
      <c r="Y1288" s="124"/>
      <c r="Z1288" s="124"/>
      <c r="AA1288" s="124"/>
      <c r="AB1288" s="124"/>
      <c r="AC1288" s="124"/>
      <c r="AD1288" s="124"/>
      <c r="AE1288" s="124"/>
      <c r="AF1288" s="124"/>
      <c r="AG1288" s="124"/>
      <c r="AH1288" s="124"/>
      <c r="AI1288" s="124"/>
      <c r="AJ1288" s="124"/>
      <c r="AK1288" s="124"/>
    </row>
    <row r="1289" spans="1:37" x14ac:dyDescent="0.3">
      <c r="A1289" s="124"/>
      <c r="B1289" s="124"/>
      <c r="C1289" s="124"/>
      <c r="D1289" s="124"/>
      <c r="E1289" s="124"/>
      <c r="F1289" s="124"/>
      <c r="G1289" s="124"/>
      <c r="H1289" s="613"/>
      <c r="I1289" s="143"/>
      <c r="J1289" s="124"/>
      <c r="K1289" s="124"/>
      <c r="L1289" s="124"/>
      <c r="M1289" s="640"/>
      <c r="N1289" s="124"/>
      <c r="O1289" s="124"/>
      <c r="P1289" s="124"/>
      <c r="Q1289" s="124"/>
      <c r="R1289" s="124"/>
      <c r="S1289" s="124"/>
      <c r="T1289" s="124"/>
      <c r="U1289" s="124"/>
      <c r="V1289" s="124"/>
      <c r="W1289" s="124"/>
      <c r="X1289" s="124"/>
      <c r="Y1289" s="124"/>
      <c r="Z1289" s="124"/>
      <c r="AA1289" s="124"/>
      <c r="AB1289" s="124"/>
      <c r="AC1289" s="124"/>
      <c r="AD1289" s="124"/>
      <c r="AE1289" s="124"/>
      <c r="AF1289" s="124"/>
      <c r="AG1289" s="124"/>
      <c r="AH1289" s="124"/>
      <c r="AI1289" s="124"/>
      <c r="AJ1289" s="124"/>
      <c r="AK1289" s="124"/>
    </row>
    <row r="1290" spans="1:37" x14ac:dyDescent="0.3">
      <c r="A1290" s="124"/>
      <c r="B1290" s="124"/>
      <c r="C1290" s="124"/>
      <c r="D1290" s="124"/>
      <c r="E1290" s="124"/>
      <c r="F1290" s="124"/>
      <c r="G1290" s="124"/>
      <c r="H1290" s="613"/>
      <c r="I1290" s="143"/>
      <c r="J1290" s="124"/>
      <c r="K1290" s="124"/>
      <c r="L1290" s="124"/>
      <c r="M1290" s="640"/>
      <c r="N1290" s="124"/>
      <c r="O1290" s="124"/>
      <c r="P1290" s="124"/>
      <c r="Q1290" s="124"/>
      <c r="R1290" s="124"/>
      <c r="S1290" s="124"/>
      <c r="T1290" s="124"/>
      <c r="U1290" s="124"/>
      <c r="V1290" s="124"/>
      <c r="W1290" s="124"/>
      <c r="X1290" s="124"/>
      <c r="Y1290" s="124"/>
      <c r="Z1290" s="124"/>
      <c r="AA1290" s="124"/>
      <c r="AB1290" s="124"/>
      <c r="AC1290" s="124"/>
      <c r="AD1290" s="124"/>
      <c r="AE1290" s="124"/>
      <c r="AF1290" s="124"/>
      <c r="AG1290" s="124"/>
      <c r="AH1290" s="124"/>
      <c r="AI1290" s="124"/>
      <c r="AJ1290" s="124"/>
      <c r="AK1290" s="124"/>
    </row>
    <row r="1291" spans="1:37" x14ac:dyDescent="0.3">
      <c r="A1291" s="124"/>
      <c r="B1291" s="124"/>
      <c r="C1291" s="124"/>
      <c r="D1291" s="124"/>
      <c r="E1291" s="124"/>
      <c r="F1291" s="124"/>
      <c r="G1291" s="124"/>
      <c r="H1291" s="613"/>
      <c r="I1291" s="143"/>
      <c r="J1291" s="124"/>
      <c r="K1291" s="124"/>
      <c r="L1291" s="124"/>
      <c r="M1291" s="640"/>
      <c r="N1291" s="124"/>
      <c r="O1291" s="124"/>
      <c r="P1291" s="124"/>
      <c r="Q1291" s="124"/>
      <c r="R1291" s="124"/>
      <c r="S1291" s="124"/>
      <c r="T1291" s="124"/>
      <c r="U1291" s="124"/>
      <c r="V1291" s="124"/>
      <c r="W1291" s="124"/>
      <c r="X1291" s="124"/>
      <c r="Y1291" s="124"/>
      <c r="Z1291" s="124"/>
      <c r="AA1291" s="124"/>
      <c r="AB1291" s="124"/>
      <c r="AC1291" s="124"/>
      <c r="AD1291" s="124"/>
      <c r="AE1291" s="124"/>
      <c r="AF1291" s="124"/>
      <c r="AG1291" s="124"/>
      <c r="AH1291" s="124"/>
      <c r="AI1291" s="124"/>
      <c r="AJ1291" s="124"/>
      <c r="AK1291" s="124"/>
    </row>
    <row r="1292" spans="1:37" x14ac:dyDescent="0.3">
      <c r="A1292" s="124"/>
      <c r="B1292" s="124"/>
      <c r="C1292" s="124"/>
      <c r="D1292" s="124"/>
      <c r="E1292" s="124"/>
      <c r="F1292" s="124"/>
      <c r="G1292" s="124"/>
      <c r="H1292" s="613"/>
      <c r="I1292" s="143"/>
      <c r="J1292" s="124"/>
      <c r="K1292" s="124"/>
      <c r="L1292" s="124"/>
      <c r="M1292" s="640"/>
      <c r="N1292" s="124"/>
      <c r="O1292" s="124"/>
      <c r="P1292" s="124"/>
      <c r="Q1292" s="124"/>
      <c r="R1292" s="124"/>
      <c r="S1292" s="124"/>
      <c r="T1292" s="124"/>
      <c r="U1292" s="124"/>
      <c r="V1292" s="124"/>
      <c r="W1292" s="124"/>
      <c r="X1292" s="124"/>
      <c r="Y1292" s="124"/>
      <c r="Z1292" s="124"/>
      <c r="AA1292" s="124"/>
      <c r="AB1292" s="124"/>
      <c r="AC1292" s="124"/>
      <c r="AD1292" s="124"/>
      <c r="AE1292" s="124"/>
      <c r="AF1292" s="124"/>
      <c r="AG1292" s="124"/>
      <c r="AH1292" s="124"/>
      <c r="AI1292" s="124"/>
      <c r="AJ1292" s="124"/>
      <c r="AK1292" s="124"/>
    </row>
    <row r="1293" spans="1:37" x14ac:dyDescent="0.3">
      <c r="A1293" s="124"/>
      <c r="B1293" s="124"/>
      <c r="C1293" s="124"/>
      <c r="D1293" s="124"/>
      <c r="E1293" s="124"/>
      <c r="F1293" s="124"/>
      <c r="G1293" s="124"/>
      <c r="H1293" s="613"/>
      <c r="I1293" s="143"/>
      <c r="J1293" s="124"/>
      <c r="K1293" s="124"/>
      <c r="L1293" s="124"/>
      <c r="M1293" s="640"/>
      <c r="N1293" s="124"/>
      <c r="O1293" s="124"/>
      <c r="P1293" s="124"/>
      <c r="Q1293" s="124"/>
      <c r="R1293" s="124"/>
      <c r="S1293" s="124"/>
      <c r="T1293" s="124"/>
      <c r="U1293" s="124"/>
      <c r="V1293" s="124"/>
      <c r="W1293" s="124"/>
      <c r="X1293" s="124"/>
      <c r="Y1293" s="124"/>
      <c r="Z1293" s="124"/>
      <c r="AA1293" s="124"/>
      <c r="AB1293" s="124"/>
      <c r="AC1293" s="124"/>
      <c r="AD1293" s="124"/>
      <c r="AE1293" s="124"/>
      <c r="AF1293" s="124"/>
      <c r="AG1293" s="124"/>
      <c r="AH1293" s="124"/>
      <c r="AI1293" s="124"/>
      <c r="AJ1293" s="124"/>
      <c r="AK1293" s="124"/>
    </row>
    <row r="1294" spans="1:37" x14ac:dyDescent="0.3">
      <c r="A1294" s="124"/>
      <c r="B1294" s="124"/>
      <c r="C1294" s="124"/>
      <c r="D1294" s="124"/>
      <c r="E1294" s="124"/>
      <c r="F1294" s="124"/>
      <c r="G1294" s="124"/>
      <c r="H1294" s="613"/>
      <c r="I1294" s="143"/>
      <c r="J1294" s="124"/>
      <c r="K1294" s="124"/>
      <c r="L1294" s="124"/>
      <c r="M1294" s="640"/>
      <c r="N1294" s="124"/>
      <c r="O1294" s="124"/>
      <c r="P1294" s="124"/>
      <c r="Q1294" s="124"/>
      <c r="R1294" s="124"/>
      <c r="S1294" s="124"/>
      <c r="T1294" s="124"/>
      <c r="U1294" s="124"/>
      <c r="V1294" s="124"/>
      <c r="W1294" s="124"/>
      <c r="X1294" s="124"/>
      <c r="Y1294" s="124"/>
      <c r="Z1294" s="124"/>
      <c r="AA1294" s="124"/>
      <c r="AB1294" s="124"/>
      <c r="AC1294" s="124"/>
      <c r="AD1294" s="124"/>
      <c r="AE1294" s="124"/>
      <c r="AF1294" s="124"/>
      <c r="AG1294" s="124"/>
      <c r="AH1294" s="124"/>
      <c r="AI1294" s="124"/>
      <c r="AJ1294" s="124"/>
      <c r="AK1294" s="124"/>
    </row>
    <row r="1295" spans="1:37" x14ac:dyDescent="0.3">
      <c r="A1295" s="124"/>
      <c r="B1295" s="124"/>
      <c r="C1295" s="124"/>
      <c r="D1295" s="124"/>
      <c r="E1295" s="124"/>
      <c r="F1295" s="124"/>
      <c r="G1295" s="124"/>
      <c r="H1295" s="613"/>
      <c r="I1295" s="143"/>
      <c r="J1295" s="124"/>
      <c r="K1295" s="124"/>
      <c r="L1295" s="124"/>
      <c r="M1295" s="640"/>
      <c r="N1295" s="124"/>
      <c r="O1295" s="124"/>
      <c r="P1295" s="124"/>
      <c r="Q1295" s="124"/>
      <c r="R1295" s="124"/>
      <c r="S1295" s="124"/>
      <c r="T1295" s="124"/>
      <c r="U1295" s="124"/>
      <c r="V1295" s="124"/>
      <c r="W1295" s="124"/>
      <c r="X1295" s="124"/>
      <c r="Y1295" s="124"/>
      <c r="Z1295" s="124"/>
      <c r="AA1295" s="124"/>
      <c r="AB1295" s="124"/>
      <c r="AC1295" s="124"/>
      <c r="AD1295" s="124"/>
      <c r="AE1295" s="124"/>
      <c r="AF1295" s="124"/>
      <c r="AG1295" s="124"/>
      <c r="AH1295" s="124"/>
      <c r="AI1295" s="124"/>
      <c r="AJ1295" s="124"/>
      <c r="AK1295" s="124"/>
    </row>
    <row r="1296" spans="1:37" x14ac:dyDescent="0.3">
      <c r="A1296" s="124"/>
      <c r="B1296" s="124"/>
      <c r="C1296" s="124"/>
      <c r="D1296" s="124"/>
      <c r="E1296" s="124"/>
      <c r="F1296" s="124"/>
      <c r="G1296" s="124"/>
      <c r="H1296" s="613"/>
      <c r="I1296" s="143"/>
      <c r="J1296" s="124"/>
      <c r="K1296" s="124"/>
      <c r="L1296" s="124"/>
      <c r="M1296" s="640"/>
      <c r="N1296" s="124"/>
      <c r="O1296" s="124"/>
      <c r="P1296" s="124"/>
      <c r="Q1296" s="124"/>
      <c r="R1296" s="124"/>
      <c r="S1296" s="124"/>
      <c r="T1296" s="124"/>
      <c r="U1296" s="124"/>
      <c r="V1296" s="124"/>
      <c r="W1296" s="124"/>
      <c r="X1296" s="124"/>
      <c r="Y1296" s="124"/>
      <c r="Z1296" s="124"/>
      <c r="AA1296" s="124"/>
      <c r="AB1296" s="124"/>
      <c r="AC1296" s="124"/>
      <c r="AD1296" s="124"/>
      <c r="AE1296" s="124"/>
      <c r="AF1296" s="124"/>
      <c r="AG1296" s="124"/>
      <c r="AH1296" s="124"/>
      <c r="AI1296" s="124"/>
      <c r="AJ1296" s="124"/>
      <c r="AK1296" s="124"/>
    </row>
    <row r="1297" spans="1:37" x14ac:dyDescent="0.3">
      <c r="A1297" s="124"/>
      <c r="B1297" s="124"/>
      <c r="C1297" s="124"/>
      <c r="D1297" s="124"/>
      <c r="E1297" s="124"/>
      <c r="F1297" s="124"/>
      <c r="G1297" s="124"/>
      <c r="H1297" s="613"/>
      <c r="I1297" s="143"/>
      <c r="J1297" s="124"/>
      <c r="K1297" s="124"/>
      <c r="L1297" s="124"/>
      <c r="M1297" s="640"/>
      <c r="N1297" s="124"/>
      <c r="O1297" s="124"/>
      <c r="P1297" s="124"/>
      <c r="Q1297" s="124"/>
      <c r="R1297" s="124"/>
      <c r="S1297" s="124"/>
      <c r="T1297" s="124"/>
      <c r="U1297" s="124"/>
      <c r="V1297" s="124"/>
      <c r="W1297" s="124"/>
      <c r="X1297" s="124"/>
      <c r="Y1297" s="124"/>
      <c r="Z1297" s="124"/>
      <c r="AA1297" s="124"/>
      <c r="AB1297" s="124"/>
      <c r="AC1297" s="124"/>
      <c r="AD1297" s="124"/>
      <c r="AE1297" s="124"/>
      <c r="AF1297" s="124"/>
      <c r="AG1297" s="124"/>
      <c r="AH1297" s="124"/>
      <c r="AI1297" s="124"/>
      <c r="AJ1297" s="124"/>
      <c r="AK1297" s="124"/>
    </row>
    <row r="1298" spans="1:37" x14ac:dyDescent="0.3">
      <c r="A1298" s="124"/>
      <c r="B1298" s="124"/>
      <c r="C1298" s="124"/>
      <c r="D1298" s="124"/>
      <c r="E1298" s="124"/>
      <c r="F1298" s="124"/>
      <c r="G1298" s="124"/>
      <c r="H1298" s="613"/>
      <c r="I1298" s="143"/>
      <c r="J1298" s="124"/>
      <c r="K1298" s="124"/>
      <c r="L1298" s="124"/>
      <c r="M1298" s="640"/>
      <c r="N1298" s="124"/>
      <c r="O1298" s="124"/>
      <c r="P1298" s="124"/>
      <c r="Q1298" s="124"/>
      <c r="R1298" s="124"/>
      <c r="S1298" s="124"/>
      <c r="T1298" s="124"/>
      <c r="U1298" s="124"/>
      <c r="V1298" s="124"/>
      <c r="W1298" s="124"/>
      <c r="X1298" s="124"/>
      <c r="Y1298" s="124"/>
      <c r="Z1298" s="124"/>
      <c r="AA1298" s="124"/>
      <c r="AB1298" s="124"/>
      <c r="AC1298" s="124"/>
      <c r="AD1298" s="124"/>
      <c r="AE1298" s="124"/>
      <c r="AF1298" s="124"/>
      <c r="AG1298" s="124"/>
      <c r="AH1298" s="124"/>
      <c r="AI1298" s="124"/>
      <c r="AJ1298" s="124"/>
      <c r="AK1298" s="124"/>
    </row>
    <row r="1299" spans="1:37" x14ac:dyDescent="0.3">
      <c r="A1299" s="124"/>
      <c r="B1299" s="124"/>
      <c r="C1299" s="124"/>
      <c r="D1299" s="124"/>
      <c r="E1299" s="124"/>
      <c r="F1299" s="124"/>
      <c r="G1299" s="124"/>
      <c r="H1299" s="613"/>
      <c r="I1299" s="143"/>
      <c r="J1299" s="124"/>
      <c r="K1299" s="124"/>
      <c r="L1299" s="124"/>
      <c r="M1299" s="640"/>
      <c r="N1299" s="124"/>
      <c r="O1299" s="124"/>
      <c r="P1299" s="124"/>
      <c r="Q1299" s="124"/>
      <c r="R1299" s="124"/>
      <c r="S1299" s="124"/>
      <c r="T1299" s="124"/>
      <c r="U1299" s="124"/>
      <c r="V1299" s="124"/>
      <c r="W1299" s="124"/>
      <c r="X1299" s="124"/>
      <c r="Y1299" s="124"/>
      <c r="Z1299" s="124"/>
      <c r="AA1299" s="124"/>
      <c r="AB1299" s="124"/>
      <c r="AC1299" s="124"/>
      <c r="AD1299" s="124"/>
      <c r="AE1299" s="124"/>
      <c r="AF1299" s="124"/>
      <c r="AG1299" s="124"/>
      <c r="AH1299" s="124"/>
      <c r="AI1299" s="124"/>
      <c r="AJ1299" s="124"/>
      <c r="AK1299" s="124"/>
    </row>
    <row r="1300" spans="1:37" x14ac:dyDescent="0.3">
      <c r="A1300" s="124"/>
      <c r="B1300" s="124"/>
      <c r="C1300" s="124"/>
      <c r="D1300" s="124"/>
      <c r="E1300" s="124"/>
      <c r="F1300" s="124"/>
      <c r="G1300" s="124"/>
      <c r="H1300" s="613"/>
      <c r="I1300" s="143"/>
      <c r="J1300" s="124"/>
      <c r="K1300" s="124"/>
      <c r="L1300" s="124"/>
      <c r="M1300" s="640"/>
      <c r="N1300" s="124"/>
      <c r="O1300" s="124"/>
      <c r="P1300" s="124"/>
      <c r="Q1300" s="124"/>
      <c r="R1300" s="124"/>
      <c r="S1300" s="124"/>
      <c r="T1300" s="124"/>
      <c r="U1300" s="124"/>
      <c r="V1300" s="124"/>
      <c r="W1300" s="124"/>
      <c r="X1300" s="124"/>
      <c r="Y1300" s="124"/>
      <c r="Z1300" s="124"/>
      <c r="AA1300" s="124"/>
      <c r="AB1300" s="124"/>
      <c r="AC1300" s="124"/>
      <c r="AD1300" s="124"/>
      <c r="AE1300" s="124"/>
      <c r="AF1300" s="124"/>
      <c r="AG1300" s="124"/>
      <c r="AH1300" s="124"/>
      <c r="AI1300" s="124"/>
      <c r="AJ1300" s="124"/>
      <c r="AK1300" s="124"/>
    </row>
    <row r="1301" spans="1:37" x14ac:dyDescent="0.3">
      <c r="A1301" s="124"/>
      <c r="B1301" s="124"/>
      <c r="C1301" s="124"/>
      <c r="D1301" s="124"/>
      <c r="E1301" s="124"/>
      <c r="F1301" s="124"/>
      <c r="G1301" s="124"/>
      <c r="H1301" s="613"/>
      <c r="I1301" s="143"/>
      <c r="J1301" s="124"/>
      <c r="K1301" s="124"/>
      <c r="L1301" s="124"/>
      <c r="M1301" s="640"/>
      <c r="N1301" s="124"/>
      <c r="O1301" s="124"/>
      <c r="P1301" s="124"/>
      <c r="Q1301" s="124"/>
      <c r="R1301" s="124"/>
      <c r="S1301" s="124"/>
      <c r="T1301" s="124"/>
      <c r="U1301" s="124"/>
      <c r="V1301" s="124"/>
      <c r="W1301" s="124"/>
      <c r="X1301" s="124"/>
      <c r="Y1301" s="124"/>
      <c r="Z1301" s="124"/>
      <c r="AA1301" s="124"/>
      <c r="AB1301" s="124"/>
      <c r="AC1301" s="124"/>
      <c r="AD1301" s="124"/>
      <c r="AE1301" s="124"/>
      <c r="AF1301" s="124"/>
      <c r="AG1301" s="124"/>
      <c r="AH1301" s="124"/>
      <c r="AI1301" s="124"/>
      <c r="AJ1301" s="124"/>
      <c r="AK1301" s="124"/>
    </row>
    <row r="1302" spans="1:37" x14ac:dyDescent="0.3">
      <c r="A1302" s="124"/>
      <c r="B1302" s="124"/>
      <c r="C1302" s="124"/>
      <c r="D1302" s="124"/>
      <c r="E1302" s="124"/>
      <c r="F1302" s="124"/>
      <c r="G1302" s="124"/>
      <c r="H1302" s="613"/>
      <c r="I1302" s="143"/>
      <c r="J1302" s="124"/>
      <c r="K1302" s="124"/>
      <c r="L1302" s="124"/>
      <c r="M1302" s="640"/>
      <c r="N1302" s="124"/>
      <c r="O1302" s="124"/>
      <c r="P1302" s="124"/>
      <c r="Q1302" s="124"/>
      <c r="R1302" s="124"/>
      <c r="S1302" s="124"/>
      <c r="T1302" s="124"/>
      <c r="U1302" s="124"/>
      <c r="V1302" s="124"/>
      <c r="W1302" s="124"/>
      <c r="X1302" s="124"/>
      <c r="Y1302" s="124"/>
      <c r="Z1302" s="124"/>
      <c r="AA1302" s="124"/>
      <c r="AB1302" s="124"/>
      <c r="AC1302" s="124"/>
      <c r="AD1302" s="124"/>
      <c r="AE1302" s="124"/>
      <c r="AF1302" s="124"/>
      <c r="AG1302" s="124"/>
      <c r="AH1302" s="124"/>
      <c r="AI1302" s="124"/>
      <c r="AJ1302" s="124"/>
      <c r="AK1302" s="124"/>
    </row>
    <row r="1303" spans="1:37" x14ac:dyDescent="0.3">
      <c r="A1303" s="124"/>
      <c r="B1303" s="124"/>
      <c r="C1303" s="124"/>
      <c r="D1303" s="124"/>
      <c r="E1303" s="124"/>
      <c r="F1303" s="124"/>
      <c r="G1303" s="124"/>
      <c r="H1303" s="613"/>
      <c r="I1303" s="143"/>
      <c r="J1303" s="124"/>
      <c r="K1303" s="124"/>
      <c r="L1303" s="124"/>
      <c r="M1303" s="640"/>
      <c r="N1303" s="124"/>
      <c r="O1303" s="124"/>
      <c r="P1303" s="124"/>
      <c r="Q1303" s="124"/>
      <c r="R1303" s="124"/>
      <c r="S1303" s="124"/>
      <c r="T1303" s="124"/>
      <c r="U1303" s="124"/>
      <c r="V1303" s="124"/>
      <c r="W1303" s="124"/>
      <c r="X1303" s="124"/>
      <c r="Y1303" s="124"/>
      <c r="Z1303" s="124"/>
      <c r="AA1303" s="124"/>
      <c r="AB1303" s="124"/>
      <c r="AC1303" s="124"/>
      <c r="AD1303" s="124"/>
      <c r="AE1303" s="124"/>
      <c r="AF1303" s="124"/>
      <c r="AG1303" s="124"/>
      <c r="AH1303" s="124"/>
      <c r="AI1303" s="124"/>
      <c r="AJ1303" s="124"/>
      <c r="AK1303" s="124"/>
    </row>
    <row r="1304" spans="1:37" x14ac:dyDescent="0.3">
      <c r="A1304" s="124"/>
      <c r="B1304" s="124"/>
      <c r="C1304" s="124"/>
      <c r="D1304" s="124"/>
      <c r="E1304" s="124"/>
      <c r="F1304" s="124"/>
      <c r="G1304" s="124"/>
      <c r="H1304" s="613"/>
      <c r="I1304" s="143"/>
      <c r="J1304" s="124"/>
      <c r="K1304" s="124"/>
      <c r="L1304" s="124"/>
      <c r="M1304" s="640"/>
      <c r="N1304" s="124"/>
      <c r="O1304" s="124"/>
      <c r="P1304" s="124"/>
      <c r="Q1304" s="124"/>
      <c r="R1304" s="124"/>
      <c r="S1304" s="124"/>
      <c r="T1304" s="124"/>
      <c r="U1304" s="124"/>
      <c r="V1304" s="124"/>
      <c r="W1304" s="124"/>
      <c r="X1304" s="124"/>
      <c r="Y1304" s="124"/>
      <c r="Z1304" s="124"/>
      <c r="AA1304" s="124"/>
      <c r="AB1304" s="124"/>
      <c r="AC1304" s="124"/>
      <c r="AD1304" s="124"/>
      <c r="AE1304" s="124"/>
      <c r="AF1304" s="124"/>
      <c r="AG1304" s="124"/>
      <c r="AH1304" s="124"/>
      <c r="AI1304" s="124"/>
      <c r="AJ1304" s="124"/>
      <c r="AK1304" s="124"/>
    </row>
    <row r="1305" spans="1:37" x14ac:dyDescent="0.3">
      <c r="A1305" s="124"/>
      <c r="B1305" s="124"/>
      <c r="C1305" s="124"/>
      <c r="D1305" s="124"/>
      <c r="E1305" s="124"/>
      <c r="F1305" s="124"/>
      <c r="G1305" s="124"/>
      <c r="H1305" s="613"/>
      <c r="I1305" s="143"/>
      <c r="J1305" s="124"/>
      <c r="K1305" s="124"/>
      <c r="L1305" s="124"/>
      <c r="M1305" s="640"/>
      <c r="N1305" s="124"/>
      <c r="O1305" s="124"/>
      <c r="P1305" s="124"/>
      <c r="Q1305" s="124"/>
      <c r="R1305" s="124"/>
      <c r="S1305" s="124"/>
      <c r="T1305" s="124"/>
      <c r="U1305" s="124"/>
      <c r="V1305" s="124"/>
      <c r="W1305" s="124"/>
      <c r="X1305" s="124"/>
      <c r="Y1305" s="124"/>
      <c r="Z1305" s="124"/>
      <c r="AA1305" s="124"/>
      <c r="AB1305" s="124"/>
      <c r="AC1305" s="124"/>
      <c r="AD1305" s="124"/>
      <c r="AE1305" s="124"/>
      <c r="AF1305" s="124"/>
      <c r="AG1305" s="124"/>
      <c r="AH1305" s="124"/>
      <c r="AI1305" s="124"/>
      <c r="AJ1305" s="124"/>
      <c r="AK1305" s="124"/>
    </row>
    <row r="1306" spans="1:37" x14ac:dyDescent="0.3">
      <c r="A1306" s="124"/>
      <c r="B1306" s="124"/>
      <c r="C1306" s="124"/>
      <c r="D1306" s="124"/>
      <c r="E1306" s="124"/>
      <c r="F1306" s="124"/>
      <c r="G1306" s="124"/>
      <c r="H1306" s="613"/>
      <c r="I1306" s="143"/>
      <c r="J1306" s="124"/>
      <c r="K1306" s="124"/>
      <c r="L1306" s="124"/>
      <c r="M1306" s="640"/>
      <c r="N1306" s="124"/>
      <c r="O1306" s="124"/>
      <c r="P1306" s="124"/>
      <c r="Q1306" s="124"/>
      <c r="R1306" s="124"/>
      <c r="S1306" s="124"/>
      <c r="T1306" s="124"/>
      <c r="U1306" s="124"/>
      <c r="V1306" s="124"/>
      <c r="W1306" s="124"/>
      <c r="X1306" s="124"/>
      <c r="Y1306" s="124"/>
      <c r="Z1306" s="124"/>
      <c r="AA1306" s="124"/>
      <c r="AB1306" s="124"/>
      <c r="AC1306" s="124"/>
      <c r="AD1306" s="124"/>
      <c r="AE1306" s="124"/>
      <c r="AF1306" s="124"/>
      <c r="AG1306" s="124"/>
      <c r="AH1306" s="124"/>
      <c r="AI1306" s="124"/>
      <c r="AJ1306" s="124"/>
      <c r="AK1306" s="124"/>
    </row>
    <row r="1307" spans="1:37" x14ac:dyDescent="0.3">
      <c r="A1307" s="124"/>
      <c r="B1307" s="124"/>
      <c r="C1307" s="124"/>
      <c r="D1307" s="124"/>
      <c r="E1307" s="124"/>
      <c r="F1307" s="124"/>
      <c r="G1307" s="124"/>
      <c r="H1307" s="613"/>
      <c r="I1307" s="143"/>
      <c r="J1307" s="124"/>
      <c r="K1307" s="124"/>
      <c r="L1307" s="124"/>
      <c r="M1307" s="640"/>
      <c r="N1307" s="124"/>
      <c r="O1307" s="124"/>
      <c r="P1307" s="124"/>
      <c r="Q1307" s="124"/>
      <c r="R1307" s="124"/>
      <c r="S1307" s="124"/>
      <c r="T1307" s="124"/>
      <c r="U1307" s="124"/>
      <c r="V1307" s="124"/>
      <c r="W1307" s="124"/>
      <c r="X1307" s="124"/>
      <c r="Y1307" s="124"/>
      <c r="Z1307" s="124"/>
      <c r="AA1307" s="124"/>
      <c r="AB1307" s="124"/>
      <c r="AC1307" s="124"/>
      <c r="AD1307" s="124"/>
      <c r="AE1307" s="124"/>
      <c r="AF1307" s="124"/>
      <c r="AG1307" s="124"/>
      <c r="AH1307" s="124"/>
      <c r="AI1307" s="124"/>
      <c r="AJ1307" s="124"/>
      <c r="AK1307" s="124"/>
    </row>
    <row r="1308" spans="1:37" x14ac:dyDescent="0.3">
      <c r="A1308" s="124"/>
      <c r="B1308" s="124"/>
      <c r="C1308" s="124"/>
      <c r="D1308" s="124"/>
      <c r="E1308" s="124"/>
      <c r="F1308" s="124"/>
      <c r="G1308" s="124"/>
      <c r="H1308" s="613"/>
      <c r="I1308" s="143"/>
      <c r="J1308" s="124"/>
      <c r="K1308" s="124"/>
      <c r="L1308" s="124"/>
      <c r="M1308" s="640"/>
      <c r="N1308" s="124"/>
      <c r="O1308" s="124"/>
      <c r="P1308" s="124"/>
      <c r="Q1308" s="124"/>
      <c r="R1308" s="124"/>
      <c r="S1308" s="124"/>
      <c r="T1308" s="124"/>
      <c r="U1308" s="124"/>
      <c r="V1308" s="124"/>
      <c r="W1308" s="124"/>
      <c r="X1308" s="124"/>
      <c r="Y1308" s="124"/>
      <c r="Z1308" s="124"/>
      <c r="AA1308" s="124"/>
      <c r="AB1308" s="124"/>
      <c r="AC1308" s="124"/>
      <c r="AD1308" s="124"/>
      <c r="AE1308" s="124"/>
      <c r="AF1308" s="124"/>
      <c r="AG1308" s="124"/>
      <c r="AH1308" s="124"/>
      <c r="AI1308" s="124"/>
      <c r="AJ1308" s="124"/>
      <c r="AK1308" s="124"/>
    </row>
    <row r="1309" spans="1:37" x14ac:dyDescent="0.3">
      <c r="A1309" s="124"/>
      <c r="B1309" s="124"/>
      <c r="C1309" s="124"/>
      <c r="D1309" s="124"/>
      <c r="E1309" s="124"/>
      <c r="F1309" s="124"/>
      <c r="G1309" s="124"/>
      <c r="H1309" s="613"/>
      <c r="I1309" s="143"/>
      <c r="J1309" s="124"/>
      <c r="K1309" s="124"/>
      <c r="L1309" s="124"/>
      <c r="M1309" s="640"/>
      <c r="N1309" s="124"/>
      <c r="O1309" s="124"/>
      <c r="P1309" s="124"/>
      <c r="Q1309" s="124"/>
      <c r="R1309" s="124"/>
      <c r="S1309" s="124"/>
      <c r="T1309" s="124"/>
      <c r="U1309" s="124"/>
      <c r="V1309" s="124"/>
      <c r="W1309" s="124"/>
      <c r="X1309" s="124"/>
      <c r="Y1309" s="124"/>
      <c r="Z1309" s="124"/>
      <c r="AA1309" s="124"/>
      <c r="AB1309" s="124"/>
      <c r="AC1309" s="124"/>
      <c r="AD1309" s="124"/>
      <c r="AE1309" s="124"/>
      <c r="AF1309" s="124"/>
      <c r="AG1309" s="124"/>
      <c r="AH1309" s="124"/>
      <c r="AI1309" s="124"/>
      <c r="AJ1309" s="124"/>
      <c r="AK1309" s="124"/>
    </row>
    <row r="1310" spans="1:37" x14ac:dyDescent="0.3">
      <c r="A1310" s="124"/>
      <c r="B1310" s="124"/>
      <c r="C1310" s="124"/>
      <c r="D1310" s="124"/>
      <c r="E1310" s="124"/>
      <c r="F1310" s="124"/>
      <c r="G1310" s="124"/>
      <c r="H1310" s="613"/>
      <c r="I1310" s="143"/>
      <c r="J1310" s="124"/>
      <c r="K1310" s="124"/>
      <c r="L1310" s="124"/>
      <c r="M1310" s="640"/>
      <c r="N1310" s="124"/>
      <c r="O1310" s="124"/>
      <c r="P1310" s="124"/>
      <c r="Q1310" s="124"/>
      <c r="R1310" s="124"/>
      <c r="S1310" s="124"/>
      <c r="T1310" s="124"/>
      <c r="U1310" s="124"/>
      <c r="V1310" s="124"/>
      <c r="W1310" s="124"/>
      <c r="X1310" s="124"/>
      <c r="Y1310" s="124"/>
      <c r="Z1310" s="124"/>
      <c r="AA1310" s="124"/>
      <c r="AB1310" s="124"/>
      <c r="AC1310" s="124"/>
      <c r="AD1310" s="124"/>
      <c r="AE1310" s="124"/>
      <c r="AF1310" s="124"/>
      <c r="AG1310" s="124"/>
      <c r="AH1310" s="124"/>
      <c r="AI1310" s="124"/>
      <c r="AJ1310" s="124"/>
      <c r="AK1310" s="124"/>
    </row>
    <row r="1311" spans="1:37" x14ac:dyDescent="0.3">
      <c r="A1311" s="124"/>
      <c r="B1311" s="124"/>
      <c r="C1311" s="124"/>
      <c r="D1311" s="124"/>
      <c r="E1311" s="124"/>
      <c r="F1311" s="124"/>
      <c r="G1311" s="124"/>
      <c r="H1311" s="613"/>
      <c r="I1311" s="143"/>
      <c r="J1311" s="124"/>
      <c r="K1311" s="124"/>
      <c r="L1311" s="124"/>
      <c r="M1311" s="640"/>
      <c r="N1311" s="124"/>
      <c r="O1311" s="124"/>
      <c r="P1311" s="124"/>
      <c r="Q1311" s="124"/>
      <c r="R1311" s="124"/>
      <c r="S1311" s="124"/>
      <c r="T1311" s="124"/>
      <c r="U1311" s="124"/>
      <c r="V1311" s="124"/>
      <c r="W1311" s="124"/>
      <c r="X1311" s="124"/>
      <c r="Y1311" s="124"/>
      <c r="Z1311" s="124"/>
      <c r="AA1311" s="124"/>
      <c r="AB1311" s="124"/>
      <c r="AC1311" s="124"/>
      <c r="AD1311" s="124"/>
      <c r="AE1311" s="124"/>
      <c r="AF1311" s="124"/>
      <c r="AG1311" s="124"/>
      <c r="AH1311" s="124"/>
      <c r="AI1311" s="124"/>
      <c r="AJ1311" s="124"/>
      <c r="AK1311" s="124"/>
    </row>
    <row r="1312" spans="1:37" x14ac:dyDescent="0.3">
      <c r="A1312" s="124"/>
      <c r="B1312" s="124"/>
      <c r="C1312" s="124"/>
      <c r="D1312" s="124"/>
      <c r="E1312" s="124"/>
      <c r="F1312" s="124"/>
      <c r="G1312" s="124"/>
      <c r="H1312" s="613"/>
      <c r="I1312" s="143"/>
      <c r="J1312" s="124"/>
      <c r="K1312" s="124"/>
      <c r="L1312" s="124"/>
      <c r="M1312" s="640"/>
      <c r="N1312" s="124"/>
      <c r="O1312" s="124"/>
      <c r="P1312" s="124"/>
      <c r="Q1312" s="124"/>
      <c r="R1312" s="124"/>
      <c r="S1312" s="124"/>
      <c r="T1312" s="124"/>
      <c r="U1312" s="124"/>
      <c r="V1312" s="124"/>
      <c r="W1312" s="124"/>
      <c r="X1312" s="124"/>
      <c r="Y1312" s="124"/>
      <c r="Z1312" s="124"/>
      <c r="AA1312" s="124"/>
      <c r="AB1312" s="124"/>
      <c r="AC1312" s="124"/>
      <c r="AD1312" s="124"/>
      <c r="AE1312" s="124"/>
      <c r="AF1312" s="124"/>
      <c r="AG1312" s="124"/>
      <c r="AH1312" s="124"/>
      <c r="AI1312" s="124"/>
      <c r="AJ1312" s="124"/>
      <c r="AK1312" s="124"/>
    </row>
    <row r="1313" spans="1:37" x14ac:dyDescent="0.3">
      <c r="A1313" s="124"/>
      <c r="B1313" s="124"/>
      <c r="C1313" s="124"/>
      <c r="D1313" s="124"/>
      <c r="E1313" s="124"/>
      <c r="F1313" s="124"/>
      <c r="G1313" s="124"/>
      <c r="H1313" s="613"/>
      <c r="I1313" s="143"/>
      <c r="J1313" s="124"/>
      <c r="K1313" s="124"/>
      <c r="L1313" s="124"/>
      <c r="M1313" s="640"/>
      <c r="N1313" s="124"/>
      <c r="O1313" s="124"/>
      <c r="P1313" s="124"/>
      <c r="Q1313" s="124"/>
      <c r="R1313" s="124"/>
      <c r="S1313" s="124"/>
      <c r="T1313" s="124"/>
      <c r="U1313" s="124"/>
      <c r="V1313" s="124"/>
      <c r="W1313" s="124"/>
      <c r="X1313" s="124"/>
      <c r="Y1313" s="124"/>
      <c r="Z1313" s="124"/>
      <c r="AA1313" s="124"/>
      <c r="AB1313" s="124"/>
      <c r="AC1313" s="124"/>
      <c r="AD1313" s="124"/>
      <c r="AE1313" s="124"/>
      <c r="AF1313" s="124"/>
      <c r="AG1313" s="124"/>
      <c r="AH1313" s="124"/>
      <c r="AI1313" s="124"/>
      <c r="AJ1313" s="124"/>
      <c r="AK1313" s="124"/>
    </row>
    <row r="1314" spans="1:37" x14ac:dyDescent="0.3">
      <c r="A1314" s="124"/>
      <c r="B1314" s="124"/>
      <c r="C1314" s="124"/>
      <c r="D1314" s="124"/>
      <c r="E1314" s="124"/>
      <c r="F1314" s="124"/>
      <c r="G1314" s="124"/>
      <c r="H1314" s="613"/>
      <c r="I1314" s="143"/>
      <c r="J1314" s="124"/>
      <c r="K1314" s="124"/>
      <c r="L1314" s="124"/>
      <c r="M1314" s="640"/>
      <c r="N1314" s="124"/>
      <c r="O1314" s="124"/>
      <c r="P1314" s="124"/>
      <c r="Q1314" s="124"/>
      <c r="R1314" s="124"/>
      <c r="S1314" s="124"/>
      <c r="T1314" s="124"/>
      <c r="U1314" s="124"/>
      <c r="V1314" s="124"/>
      <c r="W1314" s="124"/>
      <c r="X1314" s="124"/>
      <c r="Y1314" s="124"/>
      <c r="Z1314" s="124"/>
      <c r="AA1314" s="124"/>
      <c r="AB1314" s="124"/>
      <c r="AC1314" s="124"/>
      <c r="AD1314" s="124"/>
      <c r="AE1314" s="124"/>
      <c r="AF1314" s="124"/>
      <c r="AG1314" s="124"/>
      <c r="AH1314" s="124"/>
      <c r="AI1314" s="124"/>
      <c r="AJ1314" s="124"/>
      <c r="AK1314" s="124"/>
    </row>
    <row r="1315" spans="1:37" x14ac:dyDescent="0.3">
      <c r="A1315" s="124"/>
      <c r="B1315" s="124"/>
      <c r="C1315" s="124"/>
      <c r="D1315" s="124"/>
      <c r="E1315" s="124"/>
      <c r="F1315" s="124"/>
      <c r="G1315" s="124"/>
      <c r="H1315" s="613"/>
      <c r="I1315" s="143"/>
      <c r="J1315" s="124"/>
      <c r="K1315" s="124"/>
      <c r="L1315" s="124"/>
      <c r="M1315" s="640"/>
      <c r="N1315" s="124"/>
      <c r="O1315" s="124"/>
      <c r="P1315" s="124"/>
      <c r="Q1315" s="124"/>
      <c r="R1315" s="124"/>
      <c r="S1315" s="124"/>
      <c r="T1315" s="124"/>
      <c r="U1315" s="124"/>
      <c r="V1315" s="124"/>
      <c r="W1315" s="124"/>
      <c r="X1315" s="124"/>
      <c r="Y1315" s="124"/>
      <c r="Z1315" s="124"/>
      <c r="AA1315" s="124"/>
      <c r="AB1315" s="124"/>
      <c r="AC1315" s="124"/>
      <c r="AD1315" s="124"/>
      <c r="AE1315" s="124"/>
      <c r="AF1315" s="124"/>
      <c r="AG1315" s="124"/>
      <c r="AH1315" s="124"/>
      <c r="AI1315" s="124"/>
      <c r="AJ1315" s="124"/>
      <c r="AK1315" s="124"/>
    </row>
    <row r="1316" spans="1:37" x14ac:dyDescent="0.3">
      <c r="A1316" s="124"/>
      <c r="B1316" s="124"/>
      <c r="C1316" s="124"/>
      <c r="D1316" s="124"/>
      <c r="E1316" s="124"/>
      <c r="F1316" s="124"/>
      <c r="G1316" s="124"/>
      <c r="H1316" s="613"/>
      <c r="I1316" s="143"/>
      <c r="J1316" s="124"/>
      <c r="K1316" s="124"/>
      <c r="L1316" s="124"/>
      <c r="M1316" s="640"/>
      <c r="N1316" s="124"/>
      <c r="O1316" s="124"/>
      <c r="P1316" s="124"/>
      <c r="Q1316" s="124"/>
      <c r="R1316" s="124"/>
      <c r="S1316" s="124"/>
      <c r="T1316" s="124"/>
      <c r="U1316" s="124"/>
      <c r="V1316" s="124"/>
      <c r="W1316" s="124"/>
      <c r="X1316" s="124"/>
      <c r="Y1316" s="124"/>
      <c r="Z1316" s="124"/>
      <c r="AA1316" s="124"/>
      <c r="AB1316" s="124"/>
      <c r="AC1316" s="124"/>
      <c r="AD1316" s="124"/>
      <c r="AE1316" s="124"/>
      <c r="AF1316" s="124"/>
      <c r="AG1316" s="124"/>
      <c r="AH1316" s="124"/>
      <c r="AI1316" s="124"/>
      <c r="AJ1316" s="124"/>
      <c r="AK1316" s="124"/>
    </row>
    <row r="1317" spans="1:37" x14ac:dyDescent="0.3">
      <c r="A1317" s="124"/>
      <c r="B1317" s="124"/>
      <c r="C1317" s="124"/>
      <c r="D1317" s="124"/>
      <c r="E1317" s="124"/>
      <c r="F1317" s="124"/>
      <c r="G1317" s="124"/>
      <c r="H1317" s="613"/>
      <c r="I1317" s="143"/>
      <c r="J1317" s="124"/>
      <c r="K1317" s="124"/>
      <c r="L1317" s="124"/>
      <c r="M1317" s="640"/>
      <c r="N1317" s="124"/>
      <c r="O1317" s="124"/>
      <c r="P1317" s="124"/>
      <c r="Q1317" s="124"/>
      <c r="R1317" s="124"/>
      <c r="S1317" s="124"/>
      <c r="T1317" s="124"/>
      <c r="U1317" s="124"/>
      <c r="V1317" s="124"/>
      <c r="W1317" s="124"/>
      <c r="X1317" s="124"/>
      <c r="Y1317" s="124"/>
      <c r="Z1317" s="124"/>
      <c r="AA1317" s="124"/>
      <c r="AB1317" s="124"/>
      <c r="AC1317" s="124"/>
      <c r="AD1317" s="124"/>
      <c r="AE1317" s="124"/>
      <c r="AF1317" s="124"/>
      <c r="AG1317" s="124"/>
      <c r="AH1317" s="124"/>
      <c r="AI1317" s="124"/>
      <c r="AJ1317" s="124"/>
      <c r="AK1317" s="124"/>
    </row>
    <row r="1318" spans="1:37" x14ac:dyDescent="0.3">
      <c r="A1318" s="124"/>
      <c r="B1318" s="124"/>
      <c r="C1318" s="124"/>
      <c r="D1318" s="124"/>
      <c r="E1318" s="124"/>
      <c r="F1318" s="124"/>
      <c r="G1318" s="124"/>
      <c r="H1318" s="613"/>
      <c r="I1318" s="143"/>
      <c r="J1318" s="124"/>
      <c r="K1318" s="124"/>
      <c r="L1318" s="124"/>
      <c r="M1318" s="640"/>
      <c r="N1318" s="124"/>
      <c r="O1318" s="124"/>
      <c r="P1318" s="124"/>
      <c r="Q1318" s="124"/>
      <c r="R1318" s="124"/>
      <c r="S1318" s="124"/>
      <c r="T1318" s="124"/>
      <c r="U1318" s="124"/>
      <c r="V1318" s="124"/>
      <c r="W1318" s="124"/>
      <c r="X1318" s="124"/>
      <c r="Y1318" s="124"/>
      <c r="Z1318" s="124"/>
      <c r="AA1318" s="124"/>
      <c r="AB1318" s="124"/>
      <c r="AC1318" s="124"/>
      <c r="AD1318" s="124"/>
      <c r="AE1318" s="124"/>
      <c r="AF1318" s="124"/>
      <c r="AG1318" s="124"/>
      <c r="AH1318" s="124"/>
      <c r="AI1318" s="124"/>
      <c r="AJ1318" s="124"/>
      <c r="AK1318" s="124"/>
    </row>
    <row r="1319" spans="1:37" x14ac:dyDescent="0.3">
      <c r="A1319" s="124"/>
      <c r="B1319" s="124"/>
      <c r="C1319" s="124"/>
      <c r="D1319" s="124"/>
      <c r="E1319" s="124"/>
      <c r="F1319" s="124"/>
      <c r="G1319" s="124"/>
      <c r="H1319" s="613"/>
      <c r="I1319" s="143"/>
      <c r="J1319" s="124"/>
      <c r="K1319" s="124"/>
      <c r="L1319" s="124"/>
      <c r="M1319" s="640"/>
      <c r="N1319" s="124"/>
      <c r="O1319" s="124"/>
      <c r="P1319" s="124"/>
      <c r="Q1319" s="124"/>
      <c r="R1319" s="124"/>
      <c r="S1319" s="124"/>
      <c r="T1319" s="124"/>
      <c r="U1319" s="124"/>
      <c r="V1319" s="124"/>
      <c r="W1319" s="124"/>
      <c r="X1319" s="124"/>
      <c r="Y1319" s="124"/>
      <c r="Z1319" s="124"/>
      <c r="AA1319" s="124"/>
      <c r="AB1319" s="124"/>
      <c r="AC1319" s="124"/>
      <c r="AD1319" s="124"/>
      <c r="AE1319" s="124"/>
      <c r="AF1319" s="124"/>
      <c r="AG1319" s="124"/>
      <c r="AH1319" s="124"/>
      <c r="AI1319" s="124"/>
      <c r="AJ1319" s="124"/>
      <c r="AK1319" s="124"/>
    </row>
    <row r="1320" spans="1:37" x14ac:dyDescent="0.3">
      <c r="A1320" s="124"/>
      <c r="B1320" s="124"/>
      <c r="C1320" s="124"/>
      <c r="D1320" s="124"/>
      <c r="E1320" s="124"/>
      <c r="F1320" s="124"/>
      <c r="G1320" s="124"/>
      <c r="H1320" s="613"/>
      <c r="I1320" s="143"/>
      <c r="J1320" s="124"/>
      <c r="K1320" s="124"/>
      <c r="L1320" s="124"/>
      <c r="M1320" s="640"/>
      <c r="N1320" s="124"/>
      <c r="O1320" s="124"/>
      <c r="P1320" s="124"/>
      <c r="Q1320" s="124"/>
      <c r="R1320" s="124"/>
      <c r="S1320" s="124"/>
      <c r="T1320" s="124"/>
      <c r="U1320" s="124"/>
      <c r="V1320" s="124"/>
      <c r="W1320" s="124"/>
      <c r="X1320" s="124"/>
      <c r="Y1320" s="124"/>
      <c r="Z1320" s="124"/>
      <c r="AA1320" s="124"/>
      <c r="AB1320" s="124"/>
      <c r="AC1320" s="124"/>
      <c r="AD1320" s="124"/>
      <c r="AE1320" s="124"/>
      <c r="AF1320" s="124"/>
      <c r="AG1320" s="124"/>
      <c r="AH1320" s="124"/>
      <c r="AI1320" s="124"/>
      <c r="AJ1320" s="124"/>
      <c r="AK1320" s="124"/>
    </row>
    <row r="1321" spans="1:37" x14ac:dyDescent="0.3">
      <c r="A1321" s="124"/>
      <c r="B1321" s="124"/>
      <c r="C1321" s="124"/>
      <c r="D1321" s="124"/>
      <c r="E1321" s="124"/>
      <c r="F1321" s="124"/>
      <c r="G1321" s="124"/>
      <c r="H1321" s="613"/>
      <c r="I1321" s="143"/>
      <c r="J1321" s="124"/>
      <c r="K1321" s="124"/>
      <c r="L1321" s="124"/>
      <c r="M1321" s="640"/>
      <c r="N1321" s="124"/>
      <c r="O1321" s="124"/>
      <c r="P1321" s="124"/>
      <c r="Q1321" s="124"/>
      <c r="R1321" s="124"/>
      <c r="S1321" s="124"/>
      <c r="T1321" s="124"/>
      <c r="U1321" s="124"/>
      <c r="V1321" s="124"/>
      <c r="W1321" s="124"/>
      <c r="X1321" s="124"/>
      <c r="Y1321" s="124"/>
      <c r="Z1321" s="124"/>
      <c r="AA1321" s="124"/>
      <c r="AB1321" s="124"/>
      <c r="AC1321" s="124"/>
      <c r="AD1321" s="124"/>
      <c r="AE1321" s="124"/>
      <c r="AF1321" s="124"/>
      <c r="AG1321" s="124"/>
      <c r="AH1321" s="124"/>
      <c r="AI1321" s="124"/>
      <c r="AJ1321" s="124"/>
      <c r="AK1321" s="124"/>
    </row>
    <row r="1322" spans="1:37" x14ac:dyDescent="0.3">
      <c r="A1322" s="124"/>
      <c r="B1322" s="124"/>
      <c r="C1322" s="124"/>
      <c r="D1322" s="124"/>
      <c r="E1322" s="124"/>
      <c r="F1322" s="124"/>
      <c r="G1322" s="124"/>
      <c r="H1322" s="613"/>
      <c r="I1322" s="143"/>
      <c r="J1322" s="124"/>
      <c r="K1322" s="124"/>
      <c r="L1322" s="124"/>
      <c r="M1322" s="640"/>
      <c r="N1322" s="124"/>
      <c r="O1322" s="124"/>
      <c r="P1322" s="124"/>
      <c r="Q1322" s="124"/>
      <c r="R1322" s="124"/>
      <c r="S1322" s="124"/>
      <c r="T1322" s="124"/>
      <c r="U1322" s="124"/>
      <c r="V1322" s="124"/>
      <c r="W1322" s="124"/>
      <c r="X1322" s="124"/>
      <c r="Y1322" s="124"/>
      <c r="Z1322" s="124"/>
      <c r="AA1322" s="124"/>
      <c r="AB1322" s="124"/>
      <c r="AC1322" s="124"/>
      <c r="AD1322" s="124"/>
      <c r="AE1322" s="124"/>
      <c r="AF1322" s="124"/>
      <c r="AG1322" s="124"/>
      <c r="AH1322" s="124"/>
      <c r="AI1322" s="124"/>
      <c r="AJ1322" s="124"/>
      <c r="AK1322" s="124"/>
    </row>
    <row r="1323" spans="1:37" x14ac:dyDescent="0.3">
      <c r="A1323" s="124"/>
      <c r="B1323" s="124"/>
      <c r="C1323" s="124"/>
      <c r="D1323" s="124"/>
      <c r="E1323" s="124"/>
      <c r="F1323" s="124"/>
      <c r="G1323" s="124"/>
      <c r="H1323" s="613"/>
      <c r="I1323" s="143"/>
      <c r="J1323" s="124"/>
      <c r="K1323" s="124"/>
      <c r="L1323" s="124"/>
      <c r="M1323" s="640"/>
      <c r="N1323" s="124"/>
      <c r="O1323" s="124"/>
      <c r="P1323" s="124"/>
      <c r="Q1323" s="124"/>
      <c r="R1323" s="124"/>
      <c r="S1323" s="124"/>
      <c r="T1323" s="124"/>
      <c r="U1323" s="124"/>
      <c r="V1323" s="124"/>
      <c r="W1323" s="124"/>
      <c r="X1323" s="124"/>
      <c r="Y1323" s="124"/>
      <c r="Z1323" s="124"/>
      <c r="AA1323" s="124"/>
      <c r="AB1323" s="124"/>
      <c r="AC1323" s="124"/>
      <c r="AD1323" s="124"/>
      <c r="AE1323" s="124"/>
      <c r="AF1323" s="124"/>
      <c r="AG1323" s="124"/>
      <c r="AH1323" s="124"/>
      <c r="AI1323" s="124"/>
      <c r="AJ1323" s="124"/>
      <c r="AK1323" s="124"/>
    </row>
    <row r="1324" spans="1:37" x14ac:dyDescent="0.3">
      <c r="A1324" s="124"/>
      <c r="B1324" s="124"/>
      <c r="C1324" s="124"/>
      <c r="D1324" s="124"/>
      <c r="E1324" s="124"/>
      <c r="F1324" s="124"/>
      <c r="G1324" s="124"/>
      <c r="H1324" s="613"/>
      <c r="I1324" s="143"/>
      <c r="J1324" s="124"/>
      <c r="K1324" s="124"/>
      <c r="L1324" s="124"/>
      <c r="M1324" s="640"/>
      <c r="N1324" s="124"/>
      <c r="O1324" s="124"/>
      <c r="P1324" s="124"/>
      <c r="Q1324" s="124"/>
      <c r="R1324" s="124"/>
      <c r="S1324" s="124"/>
      <c r="T1324" s="124"/>
      <c r="U1324" s="124"/>
      <c r="V1324" s="124"/>
      <c r="W1324" s="124"/>
      <c r="X1324" s="124"/>
      <c r="Y1324" s="124"/>
      <c r="Z1324" s="124"/>
      <c r="AA1324" s="124"/>
      <c r="AB1324" s="124"/>
      <c r="AC1324" s="124"/>
      <c r="AD1324" s="124"/>
      <c r="AE1324" s="124"/>
      <c r="AF1324" s="124"/>
      <c r="AG1324" s="124"/>
      <c r="AH1324" s="124"/>
      <c r="AI1324" s="124"/>
      <c r="AJ1324" s="124"/>
      <c r="AK1324" s="124"/>
    </row>
    <row r="1325" spans="1:37" x14ac:dyDescent="0.3">
      <c r="A1325" s="124"/>
      <c r="B1325" s="124"/>
      <c r="C1325" s="124"/>
      <c r="D1325" s="124"/>
      <c r="E1325" s="124"/>
      <c r="F1325" s="124"/>
      <c r="G1325" s="124"/>
      <c r="H1325" s="613"/>
      <c r="I1325" s="143"/>
      <c r="J1325" s="124"/>
      <c r="K1325" s="124"/>
      <c r="L1325" s="124"/>
      <c r="M1325" s="640"/>
      <c r="N1325" s="124"/>
      <c r="O1325" s="124"/>
      <c r="P1325" s="124"/>
      <c r="Q1325" s="124"/>
      <c r="R1325" s="124"/>
      <c r="S1325" s="124"/>
      <c r="T1325" s="124"/>
      <c r="U1325" s="124"/>
      <c r="V1325" s="124"/>
      <c r="W1325" s="124"/>
      <c r="X1325" s="124"/>
      <c r="Y1325" s="124"/>
      <c r="Z1325" s="124"/>
      <c r="AA1325" s="124"/>
      <c r="AB1325" s="124"/>
      <c r="AC1325" s="124"/>
      <c r="AD1325" s="124"/>
      <c r="AE1325" s="124"/>
      <c r="AF1325" s="124"/>
      <c r="AG1325" s="124"/>
      <c r="AH1325" s="124"/>
      <c r="AI1325" s="124"/>
      <c r="AJ1325" s="124"/>
      <c r="AK1325" s="124"/>
    </row>
    <row r="1326" spans="1:37" x14ac:dyDescent="0.3">
      <c r="A1326" s="124"/>
      <c r="B1326" s="124"/>
      <c r="C1326" s="124"/>
      <c r="D1326" s="124"/>
      <c r="E1326" s="124"/>
      <c r="F1326" s="124"/>
      <c r="G1326" s="124"/>
      <c r="H1326" s="613"/>
      <c r="I1326" s="143"/>
      <c r="J1326" s="124"/>
      <c r="K1326" s="124"/>
      <c r="L1326" s="124"/>
      <c r="M1326" s="640"/>
      <c r="N1326" s="124"/>
      <c r="O1326" s="124"/>
      <c r="P1326" s="124"/>
      <c r="Q1326" s="124"/>
      <c r="R1326" s="124"/>
      <c r="S1326" s="124"/>
      <c r="T1326" s="124"/>
      <c r="U1326" s="124"/>
      <c r="V1326" s="124"/>
      <c r="W1326" s="124"/>
      <c r="X1326" s="124"/>
      <c r="Y1326" s="124"/>
      <c r="Z1326" s="124"/>
      <c r="AA1326" s="124"/>
      <c r="AB1326" s="124"/>
      <c r="AC1326" s="124"/>
      <c r="AD1326" s="124"/>
      <c r="AE1326" s="124"/>
      <c r="AF1326" s="124"/>
      <c r="AG1326" s="124"/>
      <c r="AH1326" s="124"/>
      <c r="AI1326" s="124"/>
      <c r="AJ1326" s="124"/>
      <c r="AK1326" s="124"/>
    </row>
    <row r="1327" spans="1:37" x14ac:dyDescent="0.3">
      <c r="A1327" s="124"/>
      <c r="B1327" s="124"/>
      <c r="C1327" s="124"/>
      <c r="D1327" s="124"/>
      <c r="E1327" s="124"/>
      <c r="F1327" s="124"/>
      <c r="G1327" s="124"/>
      <c r="H1327" s="613"/>
      <c r="I1327" s="143"/>
      <c r="J1327" s="124"/>
      <c r="K1327" s="124"/>
      <c r="L1327" s="124"/>
      <c r="M1327" s="640"/>
      <c r="N1327" s="124"/>
      <c r="O1327" s="124"/>
      <c r="P1327" s="124"/>
      <c r="Q1327" s="124"/>
      <c r="R1327" s="124"/>
      <c r="S1327" s="124"/>
      <c r="T1327" s="124"/>
      <c r="U1327" s="124"/>
      <c r="V1327" s="124"/>
      <c r="W1327" s="124"/>
      <c r="X1327" s="124"/>
      <c r="Y1327" s="124"/>
      <c r="Z1327" s="124"/>
      <c r="AA1327" s="124"/>
      <c r="AB1327" s="124"/>
      <c r="AC1327" s="124"/>
      <c r="AD1327" s="124"/>
      <c r="AE1327" s="124"/>
      <c r="AF1327" s="124"/>
      <c r="AG1327" s="124"/>
      <c r="AH1327" s="124"/>
      <c r="AI1327" s="124"/>
      <c r="AJ1327" s="124"/>
      <c r="AK1327" s="124"/>
    </row>
    <row r="1328" spans="1:37" x14ac:dyDescent="0.3">
      <c r="A1328" s="124"/>
      <c r="B1328" s="124"/>
      <c r="C1328" s="124"/>
      <c r="D1328" s="124"/>
      <c r="E1328" s="124"/>
      <c r="F1328" s="124"/>
      <c r="G1328" s="124"/>
      <c r="H1328" s="613"/>
      <c r="I1328" s="143"/>
      <c r="J1328" s="124"/>
      <c r="K1328" s="124"/>
      <c r="L1328" s="124"/>
      <c r="M1328" s="640"/>
      <c r="N1328" s="124"/>
      <c r="O1328" s="124"/>
      <c r="P1328" s="124"/>
      <c r="Q1328" s="124"/>
      <c r="R1328" s="124"/>
      <c r="S1328" s="124"/>
      <c r="T1328" s="124"/>
      <c r="U1328" s="124"/>
      <c r="V1328" s="124"/>
      <c r="W1328" s="124"/>
      <c r="X1328" s="124"/>
      <c r="Y1328" s="124"/>
      <c r="Z1328" s="124"/>
      <c r="AA1328" s="124"/>
      <c r="AB1328" s="124"/>
      <c r="AC1328" s="124"/>
      <c r="AD1328" s="124"/>
      <c r="AE1328" s="124"/>
      <c r="AF1328" s="124"/>
      <c r="AG1328" s="124"/>
      <c r="AH1328" s="124"/>
      <c r="AI1328" s="124"/>
      <c r="AJ1328" s="124"/>
      <c r="AK1328" s="124"/>
    </row>
    <row r="1329" spans="1:37" x14ac:dyDescent="0.3">
      <c r="A1329" s="124"/>
      <c r="B1329" s="124"/>
      <c r="C1329" s="124"/>
      <c r="D1329" s="124"/>
      <c r="E1329" s="124"/>
      <c r="F1329" s="124"/>
      <c r="G1329" s="124"/>
      <c r="H1329" s="613"/>
      <c r="I1329" s="143"/>
      <c r="J1329" s="124"/>
      <c r="K1329" s="124"/>
      <c r="L1329" s="124"/>
      <c r="M1329" s="640"/>
      <c r="N1329" s="124"/>
      <c r="O1329" s="124"/>
      <c r="P1329" s="124"/>
      <c r="Q1329" s="124"/>
      <c r="R1329" s="124"/>
      <c r="S1329" s="124"/>
      <c r="T1329" s="124"/>
      <c r="U1329" s="124"/>
      <c r="V1329" s="124"/>
      <c r="W1329" s="124"/>
      <c r="X1329" s="124"/>
      <c r="Y1329" s="124"/>
      <c r="Z1329" s="124"/>
      <c r="AA1329" s="124"/>
      <c r="AB1329" s="124"/>
      <c r="AC1329" s="124"/>
      <c r="AD1329" s="124"/>
      <c r="AE1329" s="124"/>
      <c r="AF1329" s="124"/>
      <c r="AG1329" s="124"/>
      <c r="AH1329" s="124"/>
      <c r="AI1329" s="124"/>
      <c r="AJ1329" s="124"/>
      <c r="AK1329" s="124"/>
    </row>
    <row r="1330" spans="1:37" x14ac:dyDescent="0.3">
      <c r="A1330" s="124"/>
      <c r="B1330" s="124"/>
      <c r="C1330" s="124"/>
      <c r="D1330" s="124"/>
      <c r="E1330" s="124"/>
      <c r="F1330" s="124"/>
      <c r="G1330" s="124"/>
      <c r="H1330" s="613"/>
      <c r="I1330" s="143"/>
      <c r="J1330" s="124"/>
      <c r="K1330" s="124"/>
      <c r="L1330" s="124"/>
      <c r="M1330" s="640"/>
      <c r="N1330" s="124"/>
      <c r="O1330" s="124"/>
      <c r="P1330" s="124"/>
      <c r="Q1330" s="124"/>
      <c r="R1330" s="124"/>
      <c r="S1330" s="124"/>
      <c r="T1330" s="124"/>
      <c r="U1330" s="124"/>
      <c r="V1330" s="124"/>
      <c r="W1330" s="124"/>
      <c r="X1330" s="124"/>
      <c r="Y1330" s="124"/>
      <c r="Z1330" s="124"/>
      <c r="AA1330" s="124"/>
      <c r="AB1330" s="124"/>
      <c r="AC1330" s="124"/>
      <c r="AD1330" s="124"/>
      <c r="AE1330" s="124"/>
      <c r="AF1330" s="124"/>
      <c r="AG1330" s="124"/>
      <c r="AH1330" s="124"/>
      <c r="AI1330" s="124"/>
      <c r="AJ1330" s="124"/>
      <c r="AK1330" s="124"/>
    </row>
    <row r="1331" spans="1:37" x14ac:dyDescent="0.3">
      <c r="A1331" s="124"/>
      <c r="B1331" s="124"/>
      <c r="C1331" s="124"/>
      <c r="D1331" s="124"/>
      <c r="E1331" s="124"/>
      <c r="F1331" s="124"/>
      <c r="G1331" s="124"/>
      <c r="H1331" s="613"/>
      <c r="I1331" s="143"/>
      <c r="J1331" s="124"/>
      <c r="K1331" s="124"/>
      <c r="L1331" s="124"/>
      <c r="M1331" s="640"/>
      <c r="N1331" s="124"/>
      <c r="O1331" s="124"/>
      <c r="P1331" s="124"/>
      <c r="Q1331" s="124"/>
      <c r="R1331" s="124"/>
      <c r="S1331" s="124"/>
      <c r="T1331" s="124"/>
      <c r="U1331" s="124"/>
      <c r="V1331" s="124"/>
      <c r="W1331" s="124"/>
      <c r="X1331" s="124"/>
      <c r="Y1331" s="124"/>
      <c r="Z1331" s="124"/>
      <c r="AA1331" s="124"/>
      <c r="AB1331" s="124"/>
      <c r="AC1331" s="124"/>
      <c r="AD1331" s="124"/>
      <c r="AE1331" s="124"/>
      <c r="AF1331" s="124"/>
      <c r="AG1331" s="124"/>
      <c r="AH1331" s="124"/>
      <c r="AI1331" s="124"/>
      <c r="AJ1331" s="124"/>
      <c r="AK1331" s="124"/>
    </row>
    <row r="1332" spans="1:37" x14ac:dyDescent="0.3">
      <c r="A1332" s="124"/>
      <c r="B1332" s="124"/>
      <c r="C1332" s="124"/>
      <c r="D1332" s="124"/>
      <c r="E1332" s="124"/>
      <c r="F1332" s="124"/>
      <c r="G1332" s="124"/>
      <c r="H1332" s="613"/>
      <c r="I1332" s="143"/>
      <c r="J1332" s="124"/>
      <c r="K1332" s="124"/>
      <c r="L1332" s="124"/>
      <c r="M1332" s="640"/>
      <c r="N1332" s="124"/>
      <c r="O1332" s="124"/>
      <c r="P1332" s="124"/>
      <c r="Q1332" s="124"/>
      <c r="R1332" s="124"/>
      <c r="S1332" s="124"/>
      <c r="T1332" s="124"/>
      <c r="U1332" s="124"/>
      <c r="V1332" s="124"/>
      <c r="W1332" s="124"/>
      <c r="X1332" s="124"/>
      <c r="Y1332" s="124"/>
      <c r="Z1332" s="124"/>
      <c r="AA1332" s="124"/>
      <c r="AB1332" s="124"/>
      <c r="AC1332" s="124"/>
      <c r="AD1332" s="124"/>
      <c r="AE1332" s="124"/>
      <c r="AF1332" s="124"/>
      <c r="AG1332" s="124"/>
      <c r="AH1332" s="124"/>
      <c r="AI1332" s="124"/>
      <c r="AJ1332" s="124"/>
      <c r="AK1332" s="124"/>
    </row>
    <row r="1333" spans="1:37" x14ac:dyDescent="0.3">
      <c r="A1333" s="124"/>
      <c r="B1333" s="124"/>
      <c r="C1333" s="124"/>
      <c r="D1333" s="124"/>
      <c r="E1333" s="124"/>
      <c r="F1333" s="124"/>
      <c r="G1333" s="124"/>
      <c r="H1333" s="613"/>
      <c r="I1333" s="143"/>
      <c r="J1333" s="124"/>
      <c r="K1333" s="124"/>
      <c r="L1333" s="124"/>
      <c r="M1333" s="640"/>
      <c r="N1333" s="124"/>
      <c r="O1333" s="124"/>
      <c r="P1333" s="124"/>
      <c r="Q1333" s="124"/>
      <c r="R1333" s="124"/>
      <c r="S1333" s="124"/>
      <c r="T1333" s="124"/>
      <c r="U1333" s="124"/>
      <c r="V1333" s="124"/>
      <c r="W1333" s="124"/>
      <c r="X1333" s="124"/>
      <c r="Y1333" s="124"/>
      <c r="Z1333" s="124"/>
      <c r="AA1333" s="124"/>
      <c r="AB1333" s="124"/>
      <c r="AC1333" s="124"/>
      <c r="AD1333" s="124"/>
      <c r="AE1333" s="124"/>
      <c r="AF1333" s="124"/>
      <c r="AG1333" s="124"/>
      <c r="AH1333" s="124"/>
      <c r="AI1333" s="124"/>
      <c r="AJ1333" s="124"/>
      <c r="AK1333" s="124"/>
    </row>
    <row r="1334" spans="1:37" x14ac:dyDescent="0.3">
      <c r="A1334" s="124"/>
      <c r="B1334" s="124"/>
      <c r="C1334" s="124"/>
      <c r="D1334" s="124"/>
      <c r="E1334" s="124"/>
      <c r="F1334" s="124"/>
      <c r="G1334" s="124"/>
      <c r="H1334" s="613"/>
      <c r="I1334" s="143"/>
      <c r="J1334" s="124"/>
      <c r="K1334" s="124"/>
      <c r="L1334" s="124"/>
      <c r="M1334" s="640"/>
      <c r="N1334" s="124"/>
      <c r="O1334" s="124"/>
      <c r="P1334" s="124"/>
      <c r="Q1334" s="124"/>
      <c r="R1334" s="124"/>
      <c r="S1334" s="124"/>
      <c r="T1334" s="124"/>
      <c r="U1334" s="124"/>
      <c r="V1334" s="124"/>
      <c r="W1334" s="124"/>
      <c r="X1334" s="124"/>
      <c r="Y1334" s="124"/>
      <c r="Z1334" s="124"/>
      <c r="AA1334" s="124"/>
      <c r="AB1334" s="124"/>
      <c r="AC1334" s="124"/>
      <c r="AD1334" s="124"/>
      <c r="AE1334" s="124"/>
      <c r="AF1334" s="124"/>
      <c r="AG1334" s="124"/>
      <c r="AH1334" s="124"/>
      <c r="AI1334" s="124"/>
      <c r="AJ1334" s="124"/>
      <c r="AK1334" s="124"/>
    </row>
    <row r="1335" spans="1:37" x14ac:dyDescent="0.3">
      <c r="A1335" s="124"/>
      <c r="B1335" s="124"/>
      <c r="C1335" s="124"/>
      <c r="D1335" s="124"/>
      <c r="E1335" s="124"/>
      <c r="F1335" s="124"/>
      <c r="G1335" s="124"/>
      <c r="H1335" s="613"/>
      <c r="I1335" s="143"/>
      <c r="J1335" s="124"/>
      <c r="K1335" s="124"/>
      <c r="L1335" s="124"/>
      <c r="M1335" s="640"/>
      <c r="N1335" s="124"/>
      <c r="O1335" s="124"/>
      <c r="P1335" s="124"/>
      <c r="Q1335" s="124"/>
      <c r="R1335" s="124"/>
      <c r="S1335" s="124"/>
      <c r="T1335" s="124"/>
      <c r="U1335" s="124"/>
      <c r="V1335" s="124"/>
      <c r="W1335" s="124"/>
      <c r="X1335" s="124"/>
      <c r="Y1335" s="124"/>
      <c r="Z1335" s="124"/>
      <c r="AA1335" s="124"/>
      <c r="AB1335" s="124"/>
      <c r="AC1335" s="124"/>
      <c r="AD1335" s="124"/>
      <c r="AE1335" s="124"/>
      <c r="AF1335" s="124"/>
      <c r="AG1335" s="124"/>
      <c r="AH1335" s="124"/>
      <c r="AI1335" s="124"/>
      <c r="AJ1335" s="124"/>
      <c r="AK1335" s="124"/>
    </row>
    <row r="1336" spans="1:37" x14ac:dyDescent="0.3">
      <c r="A1336" s="124"/>
      <c r="B1336" s="124"/>
      <c r="C1336" s="124"/>
      <c r="D1336" s="124"/>
      <c r="E1336" s="124"/>
      <c r="F1336" s="124"/>
      <c r="G1336" s="124"/>
      <c r="H1336" s="613"/>
      <c r="I1336" s="143"/>
      <c r="J1336" s="124"/>
      <c r="K1336" s="124"/>
      <c r="L1336" s="124"/>
      <c r="M1336" s="640"/>
      <c r="N1336" s="124"/>
      <c r="O1336" s="124"/>
      <c r="P1336" s="124"/>
      <c r="Q1336" s="124"/>
      <c r="R1336" s="124"/>
      <c r="S1336" s="124"/>
      <c r="T1336" s="124"/>
      <c r="U1336" s="124"/>
      <c r="V1336" s="124"/>
      <c r="W1336" s="124"/>
      <c r="X1336" s="124"/>
      <c r="Y1336" s="124"/>
      <c r="Z1336" s="124"/>
      <c r="AA1336" s="124"/>
      <c r="AB1336" s="124"/>
      <c r="AC1336" s="124"/>
      <c r="AD1336" s="124"/>
      <c r="AE1336" s="124"/>
      <c r="AF1336" s="124"/>
      <c r="AG1336" s="124"/>
      <c r="AH1336" s="124"/>
      <c r="AI1336" s="124"/>
      <c r="AJ1336" s="124"/>
      <c r="AK1336" s="124"/>
    </row>
    <row r="1337" spans="1:37" x14ac:dyDescent="0.3">
      <c r="A1337" s="124"/>
      <c r="B1337" s="124"/>
      <c r="C1337" s="124"/>
      <c r="D1337" s="124"/>
      <c r="E1337" s="124"/>
      <c r="F1337" s="124"/>
      <c r="G1337" s="124"/>
      <c r="H1337" s="613"/>
      <c r="I1337" s="143"/>
      <c r="J1337" s="124"/>
      <c r="K1337" s="124"/>
      <c r="L1337" s="124"/>
      <c r="M1337" s="640"/>
      <c r="N1337" s="124"/>
      <c r="O1337" s="124"/>
      <c r="P1337" s="124"/>
      <c r="Q1337" s="124"/>
      <c r="R1337" s="124"/>
      <c r="S1337" s="124"/>
      <c r="T1337" s="124"/>
      <c r="U1337" s="124"/>
      <c r="V1337" s="124"/>
      <c r="W1337" s="124"/>
      <c r="X1337" s="124"/>
      <c r="Y1337" s="124"/>
      <c r="Z1337" s="124"/>
      <c r="AA1337" s="124"/>
      <c r="AB1337" s="124"/>
      <c r="AC1337" s="124"/>
      <c r="AD1337" s="124"/>
      <c r="AE1337" s="124"/>
      <c r="AF1337" s="124"/>
      <c r="AG1337" s="124"/>
      <c r="AH1337" s="124"/>
      <c r="AI1337" s="124"/>
      <c r="AJ1337" s="124"/>
      <c r="AK1337" s="124"/>
    </row>
    <row r="1338" spans="1:37" x14ac:dyDescent="0.3">
      <c r="A1338" s="124"/>
      <c r="B1338" s="124"/>
      <c r="C1338" s="124"/>
      <c r="D1338" s="124"/>
      <c r="E1338" s="124"/>
      <c r="F1338" s="124"/>
      <c r="G1338" s="124"/>
      <c r="H1338" s="613"/>
      <c r="I1338" s="143"/>
      <c r="J1338" s="124"/>
      <c r="K1338" s="124"/>
      <c r="L1338" s="124"/>
      <c r="M1338" s="640"/>
      <c r="N1338" s="124"/>
      <c r="O1338" s="124"/>
      <c r="P1338" s="124"/>
      <c r="Q1338" s="124"/>
      <c r="R1338" s="124"/>
      <c r="S1338" s="124"/>
      <c r="T1338" s="124"/>
      <c r="U1338" s="124"/>
      <c r="V1338" s="124"/>
      <c r="W1338" s="124"/>
      <c r="X1338" s="124"/>
      <c r="Y1338" s="124"/>
      <c r="Z1338" s="124"/>
      <c r="AA1338" s="124"/>
      <c r="AB1338" s="124"/>
      <c r="AC1338" s="124"/>
      <c r="AD1338" s="124"/>
      <c r="AE1338" s="124"/>
      <c r="AF1338" s="124"/>
      <c r="AG1338" s="124"/>
      <c r="AH1338" s="124"/>
      <c r="AI1338" s="124"/>
      <c r="AJ1338" s="124"/>
      <c r="AK1338" s="124"/>
    </row>
    <row r="1339" spans="1:37" x14ac:dyDescent="0.3">
      <c r="A1339" s="124"/>
      <c r="B1339" s="124"/>
      <c r="C1339" s="124"/>
      <c r="D1339" s="124"/>
      <c r="E1339" s="124"/>
      <c r="F1339" s="124"/>
      <c r="G1339" s="124"/>
      <c r="H1339" s="613"/>
      <c r="I1339" s="143"/>
      <c r="J1339" s="124"/>
      <c r="K1339" s="124"/>
      <c r="L1339" s="124"/>
      <c r="M1339" s="640"/>
      <c r="N1339" s="124"/>
      <c r="O1339" s="124"/>
      <c r="P1339" s="124"/>
      <c r="Q1339" s="124"/>
      <c r="R1339" s="124"/>
      <c r="S1339" s="124"/>
      <c r="T1339" s="124"/>
      <c r="U1339" s="124"/>
      <c r="V1339" s="124"/>
      <c r="W1339" s="124"/>
      <c r="X1339" s="124"/>
      <c r="Y1339" s="124"/>
      <c r="Z1339" s="124"/>
      <c r="AA1339" s="124"/>
      <c r="AB1339" s="124"/>
      <c r="AC1339" s="124"/>
      <c r="AD1339" s="124"/>
      <c r="AE1339" s="124"/>
      <c r="AF1339" s="124"/>
      <c r="AG1339" s="124"/>
      <c r="AH1339" s="124"/>
      <c r="AI1339" s="124"/>
      <c r="AJ1339" s="124"/>
      <c r="AK1339" s="124"/>
    </row>
    <row r="1340" spans="1:37" x14ac:dyDescent="0.3">
      <c r="A1340" s="124"/>
      <c r="B1340" s="124"/>
      <c r="C1340" s="124"/>
      <c r="D1340" s="124"/>
      <c r="E1340" s="124"/>
      <c r="F1340" s="124"/>
      <c r="G1340" s="124"/>
      <c r="H1340" s="613"/>
      <c r="I1340" s="143"/>
      <c r="J1340" s="124"/>
      <c r="K1340" s="124"/>
      <c r="L1340" s="124"/>
      <c r="M1340" s="640"/>
      <c r="N1340" s="124"/>
      <c r="O1340" s="124"/>
      <c r="P1340" s="124"/>
      <c r="Q1340" s="124"/>
      <c r="R1340" s="124"/>
      <c r="S1340" s="124"/>
      <c r="T1340" s="124"/>
      <c r="U1340" s="124"/>
      <c r="V1340" s="124"/>
      <c r="W1340" s="124"/>
      <c r="X1340" s="124"/>
      <c r="Y1340" s="124"/>
      <c r="Z1340" s="124"/>
      <c r="AA1340" s="124"/>
      <c r="AB1340" s="124"/>
      <c r="AC1340" s="124"/>
      <c r="AD1340" s="124"/>
      <c r="AE1340" s="124"/>
      <c r="AF1340" s="124"/>
      <c r="AG1340" s="124"/>
      <c r="AH1340" s="124"/>
      <c r="AI1340" s="124"/>
      <c r="AJ1340" s="124"/>
      <c r="AK1340" s="124"/>
    </row>
    <row r="1341" spans="1:37" x14ac:dyDescent="0.3">
      <c r="A1341" s="124"/>
      <c r="B1341" s="124"/>
      <c r="C1341" s="124"/>
      <c r="D1341" s="124"/>
      <c r="E1341" s="124"/>
      <c r="F1341" s="124"/>
      <c r="G1341" s="124"/>
      <c r="H1341" s="613"/>
      <c r="I1341" s="143"/>
      <c r="J1341" s="124"/>
      <c r="K1341" s="124"/>
      <c r="L1341" s="124"/>
      <c r="M1341" s="640"/>
      <c r="N1341" s="124"/>
      <c r="O1341" s="124"/>
      <c r="P1341" s="124"/>
      <c r="Q1341" s="124"/>
      <c r="R1341" s="124"/>
      <c r="S1341" s="124"/>
      <c r="T1341" s="124"/>
      <c r="U1341" s="124"/>
      <c r="V1341" s="124"/>
      <c r="W1341" s="124"/>
      <c r="X1341" s="124"/>
      <c r="Y1341" s="124"/>
      <c r="Z1341" s="124"/>
      <c r="AA1341" s="124"/>
      <c r="AB1341" s="124"/>
      <c r="AC1341" s="124"/>
      <c r="AD1341" s="124"/>
      <c r="AE1341" s="124"/>
      <c r="AF1341" s="124"/>
      <c r="AG1341" s="124"/>
      <c r="AH1341" s="124"/>
      <c r="AI1341" s="124"/>
      <c r="AJ1341" s="124"/>
      <c r="AK1341" s="124"/>
    </row>
    <row r="1342" spans="1:37" x14ac:dyDescent="0.3">
      <c r="A1342" s="124"/>
      <c r="B1342" s="124"/>
      <c r="C1342" s="124"/>
      <c r="D1342" s="124"/>
      <c r="E1342" s="124"/>
      <c r="F1342" s="124"/>
      <c r="G1342" s="124"/>
      <c r="H1342" s="613"/>
      <c r="I1342" s="143"/>
      <c r="J1342" s="124"/>
      <c r="K1342" s="124"/>
      <c r="L1342" s="124"/>
      <c r="M1342" s="640"/>
      <c r="N1342" s="124"/>
      <c r="O1342" s="124"/>
      <c r="P1342" s="124"/>
      <c r="Q1342" s="124"/>
      <c r="R1342" s="124"/>
      <c r="S1342" s="124"/>
      <c r="T1342" s="124"/>
      <c r="U1342" s="124"/>
      <c r="V1342" s="124"/>
      <c r="W1342" s="124"/>
      <c r="X1342" s="124"/>
      <c r="Y1342" s="124"/>
      <c r="Z1342" s="124"/>
      <c r="AA1342" s="124"/>
      <c r="AB1342" s="124"/>
      <c r="AC1342" s="124"/>
      <c r="AD1342" s="124"/>
      <c r="AE1342" s="124"/>
      <c r="AF1342" s="124"/>
      <c r="AG1342" s="124"/>
      <c r="AH1342" s="124"/>
      <c r="AI1342" s="124"/>
      <c r="AJ1342" s="124"/>
      <c r="AK1342" s="124"/>
    </row>
    <row r="1343" spans="1:37" x14ac:dyDescent="0.3">
      <c r="A1343" s="124"/>
      <c r="B1343" s="124"/>
      <c r="C1343" s="124"/>
      <c r="D1343" s="124"/>
      <c r="E1343" s="124"/>
      <c r="F1343" s="124"/>
      <c r="G1343" s="124"/>
      <c r="H1343" s="613"/>
      <c r="I1343" s="143"/>
      <c r="J1343" s="124"/>
      <c r="K1343" s="124"/>
      <c r="L1343" s="124"/>
      <c r="M1343" s="640"/>
      <c r="N1343" s="124"/>
      <c r="O1343" s="124"/>
      <c r="P1343" s="124"/>
      <c r="Q1343" s="124"/>
      <c r="R1343" s="124"/>
      <c r="S1343" s="124"/>
      <c r="T1343" s="124"/>
      <c r="U1343" s="124"/>
      <c r="V1343" s="124"/>
      <c r="W1343" s="124"/>
      <c r="X1343" s="124"/>
      <c r="Y1343" s="124"/>
      <c r="Z1343" s="124"/>
      <c r="AA1343" s="124"/>
      <c r="AB1343" s="124"/>
      <c r="AC1343" s="124"/>
      <c r="AD1343" s="124"/>
      <c r="AE1343" s="124"/>
      <c r="AF1343" s="124"/>
      <c r="AG1343" s="124"/>
      <c r="AH1343" s="124"/>
      <c r="AI1343" s="124"/>
      <c r="AJ1343" s="124"/>
      <c r="AK1343" s="124"/>
    </row>
    <row r="1344" spans="1:37" x14ac:dyDescent="0.3">
      <c r="A1344" s="124"/>
      <c r="B1344" s="124"/>
      <c r="C1344" s="124"/>
      <c r="D1344" s="124"/>
      <c r="E1344" s="124"/>
      <c r="F1344" s="124"/>
      <c r="G1344" s="124"/>
      <c r="H1344" s="613"/>
      <c r="I1344" s="143"/>
      <c r="J1344" s="124"/>
      <c r="K1344" s="124"/>
      <c r="L1344" s="124"/>
      <c r="M1344" s="640"/>
      <c r="N1344" s="124"/>
      <c r="O1344" s="124"/>
      <c r="P1344" s="124"/>
      <c r="Q1344" s="124"/>
      <c r="R1344" s="124"/>
      <c r="S1344" s="124"/>
      <c r="T1344" s="124"/>
      <c r="U1344" s="124"/>
      <c r="V1344" s="124"/>
      <c r="W1344" s="124"/>
      <c r="X1344" s="124"/>
      <c r="Y1344" s="124"/>
      <c r="Z1344" s="124"/>
      <c r="AA1344" s="124"/>
      <c r="AB1344" s="124"/>
      <c r="AC1344" s="124"/>
      <c r="AD1344" s="124"/>
      <c r="AE1344" s="124"/>
      <c r="AF1344" s="124"/>
      <c r="AG1344" s="124"/>
      <c r="AH1344" s="124"/>
      <c r="AI1344" s="124"/>
      <c r="AJ1344" s="124"/>
      <c r="AK1344" s="124"/>
    </row>
    <row r="1345" spans="1:37" x14ac:dyDescent="0.3">
      <c r="A1345" s="124"/>
      <c r="B1345" s="124"/>
      <c r="C1345" s="124"/>
      <c r="D1345" s="124"/>
      <c r="E1345" s="124"/>
      <c r="F1345" s="124"/>
      <c r="G1345" s="124"/>
      <c r="H1345" s="613"/>
      <c r="I1345" s="143"/>
      <c r="J1345" s="124"/>
      <c r="K1345" s="124"/>
      <c r="L1345" s="124"/>
      <c r="M1345" s="640"/>
      <c r="N1345" s="124"/>
      <c r="O1345" s="124"/>
      <c r="P1345" s="124"/>
      <c r="Q1345" s="124"/>
      <c r="R1345" s="124"/>
      <c r="S1345" s="124"/>
      <c r="T1345" s="124"/>
      <c r="U1345" s="124"/>
      <c r="V1345" s="124"/>
      <c r="W1345" s="124"/>
      <c r="X1345" s="124"/>
      <c r="Y1345" s="124"/>
      <c r="Z1345" s="124"/>
      <c r="AA1345" s="124"/>
      <c r="AB1345" s="124"/>
      <c r="AC1345" s="124"/>
      <c r="AD1345" s="124"/>
      <c r="AE1345" s="124"/>
      <c r="AF1345" s="124"/>
      <c r="AG1345" s="124"/>
      <c r="AH1345" s="124"/>
      <c r="AI1345" s="124"/>
      <c r="AJ1345" s="124"/>
      <c r="AK1345" s="124"/>
    </row>
    <row r="1346" spans="1:37" x14ac:dyDescent="0.3">
      <c r="A1346" s="124"/>
      <c r="B1346" s="124"/>
      <c r="C1346" s="124"/>
      <c r="D1346" s="124"/>
      <c r="E1346" s="124"/>
      <c r="F1346" s="124"/>
      <c r="G1346" s="124"/>
      <c r="H1346" s="613"/>
      <c r="I1346" s="143"/>
      <c r="J1346" s="124"/>
      <c r="K1346" s="124"/>
      <c r="L1346" s="124"/>
      <c r="M1346" s="640"/>
      <c r="N1346" s="124"/>
      <c r="O1346" s="124"/>
      <c r="P1346" s="124"/>
      <c r="Q1346" s="124"/>
      <c r="R1346" s="124"/>
      <c r="S1346" s="124"/>
      <c r="T1346" s="124"/>
      <c r="U1346" s="124"/>
      <c r="V1346" s="124"/>
      <c r="W1346" s="124"/>
      <c r="X1346" s="124"/>
      <c r="Y1346" s="124"/>
      <c r="Z1346" s="124"/>
      <c r="AA1346" s="124"/>
      <c r="AB1346" s="124"/>
      <c r="AC1346" s="124"/>
      <c r="AD1346" s="124"/>
      <c r="AE1346" s="124"/>
      <c r="AF1346" s="124"/>
      <c r="AG1346" s="124"/>
      <c r="AH1346" s="124"/>
      <c r="AI1346" s="124"/>
      <c r="AJ1346" s="124"/>
      <c r="AK1346" s="124"/>
    </row>
    <row r="1347" spans="1:37" x14ac:dyDescent="0.3">
      <c r="A1347" s="124"/>
      <c r="B1347" s="124"/>
      <c r="C1347" s="124"/>
      <c r="D1347" s="124"/>
      <c r="E1347" s="124"/>
      <c r="F1347" s="124"/>
      <c r="G1347" s="124"/>
      <c r="H1347" s="613"/>
      <c r="I1347" s="143"/>
      <c r="J1347" s="124"/>
      <c r="K1347" s="124"/>
      <c r="L1347" s="124"/>
      <c r="M1347" s="640"/>
      <c r="N1347" s="124"/>
      <c r="O1347" s="124"/>
      <c r="P1347" s="124"/>
      <c r="Q1347" s="124"/>
      <c r="R1347" s="124"/>
      <c r="S1347" s="124"/>
      <c r="T1347" s="124"/>
      <c r="U1347" s="124"/>
      <c r="V1347" s="124"/>
      <c r="W1347" s="124"/>
      <c r="X1347" s="124"/>
      <c r="Y1347" s="124"/>
      <c r="Z1347" s="124"/>
      <c r="AA1347" s="124"/>
      <c r="AB1347" s="124"/>
      <c r="AC1347" s="124"/>
      <c r="AD1347" s="124"/>
      <c r="AE1347" s="124"/>
      <c r="AF1347" s="124"/>
      <c r="AG1347" s="124"/>
      <c r="AH1347" s="124"/>
      <c r="AI1347" s="124"/>
      <c r="AJ1347" s="124"/>
      <c r="AK1347" s="124"/>
    </row>
    <row r="1348" spans="1:37" x14ac:dyDescent="0.3">
      <c r="A1348" s="124"/>
      <c r="B1348" s="124"/>
      <c r="C1348" s="124"/>
      <c r="D1348" s="124"/>
      <c r="E1348" s="124"/>
      <c r="F1348" s="124"/>
      <c r="G1348" s="124"/>
      <c r="H1348" s="613"/>
      <c r="I1348" s="143"/>
      <c r="J1348" s="124"/>
      <c r="K1348" s="124"/>
      <c r="L1348" s="124"/>
      <c r="M1348" s="640"/>
      <c r="N1348" s="124"/>
      <c r="O1348" s="124"/>
      <c r="P1348" s="124"/>
      <c r="Q1348" s="124"/>
      <c r="R1348" s="124"/>
      <c r="S1348" s="124"/>
      <c r="T1348" s="124"/>
      <c r="U1348" s="124"/>
      <c r="V1348" s="124"/>
      <c r="W1348" s="124"/>
      <c r="X1348" s="124"/>
      <c r="Y1348" s="124"/>
      <c r="Z1348" s="124"/>
      <c r="AA1348" s="124"/>
      <c r="AB1348" s="124"/>
      <c r="AC1348" s="124"/>
      <c r="AD1348" s="124"/>
      <c r="AE1348" s="124"/>
      <c r="AF1348" s="124"/>
      <c r="AG1348" s="124"/>
      <c r="AH1348" s="124"/>
      <c r="AI1348" s="124"/>
      <c r="AJ1348" s="124"/>
      <c r="AK1348" s="124"/>
    </row>
    <row r="1349" spans="1:37" x14ac:dyDescent="0.3">
      <c r="A1349" s="124"/>
      <c r="B1349" s="124"/>
      <c r="C1349" s="124"/>
      <c r="D1349" s="124"/>
      <c r="E1349" s="124"/>
      <c r="F1349" s="124"/>
      <c r="G1349" s="124"/>
      <c r="H1349" s="613"/>
      <c r="I1349" s="143"/>
      <c r="J1349" s="124"/>
      <c r="K1349" s="124"/>
      <c r="L1349" s="124"/>
      <c r="M1349" s="640"/>
      <c r="N1349" s="124"/>
      <c r="O1349" s="124"/>
      <c r="P1349" s="124"/>
      <c r="Q1349" s="124"/>
      <c r="R1349" s="124"/>
      <c r="S1349" s="124"/>
      <c r="T1349" s="124"/>
      <c r="U1349" s="124"/>
      <c r="V1349" s="124"/>
      <c r="W1349" s="124"/>
      <c r="X1349" s="124"/>
      <c r="Y1349" s="124"/>
      <c r="Z1349" s="124"/>
      <c r="AA1349" s="124"/>
      <c r="AB1349" s="124"/>
      <c r="AC1349" s="124"/>
      <c r="AD1349" s="124"/>
      <c r="AE1349" s="124"/>
      <c r="AF1349" s="124"/>
      <c r="AG1349" s="124"/>
      <c r="AH1349" s="124"/>
      <c r="AI1349" s="124"/>
      <c r="AJ1349" s="124"/>
      <c r="AK1349" s="124"/>
    </row>
    <row r="1350" spans="1:37" x14ac:dyDescent="0.3">
      <c r="A1350" s="124"/>
      <c r="B1350" s="124"/>
      <c r="C1350" s="124"/>
      <c r="D1350" s="124"/>
      <c r="E1350" s="124"/>
      <c r="F1350" s="124"/>
      <c r="G1350" s="124"/>
      <c r="H1350" s="613"/>
      <c r="I1350" s="143"/>
      <c r="J1350" s="124"/>
      <c r="K1350" s="124"/>
      <c r="L1350" s="124"/>
      <c r="M1350" s="640"/>
      <c r="N1350" s="124"/>
      <c r="O1350" s="124"/>
      <c r="P1350" s="124"/>
      <c r="Q1350" s="124"/>
      <c r="R1350" s="124"/>
      <c r="S1350" s="124"/>
      <c r="T1350" s="124"/>
      <c r="U1350" s="124"/>
      <c r="V1350" s="124"/>
      <c r="W1350" s="124"/>
      <c r="X1350" s="124"/>
      <c r="Y1350" s="124"/>
      <c r="Z1350" s="124"/>
      <c r="AA1350" s="124"/>
      <c r="AB1350" s="124"/>
      <c r="AC1350" s="124"/>
      <c r="AD1350" s="124"/>
      <c r="AE1350" s="124"/>
      <c r="AF1350" s="124"/>
      <c r="AG1350" s="124"/>
      <c r="AH1350" s="124"/>
      <c r="AI1350" s="124"/>
      <c r="AJ1350" s="124"/>
      <c r="AK1350" s="124"/>
    </row>
    <row r="1351" spans="1:37" x14ac:dyDescent="0.3">
      <c r="A1351" s="124"/>
      <c r="B1351" s="124"/>
      <c r="C1351" s="124"/>
      <c r="D1351" s="124"/>
      <c r="E1351" s="124"/>
      <c r="F1351" s="124"/>
      <c r="G1351" s="124"/>
      <c r="H1351" s="613"/>
      <c r="I1351" s="143"/>
      <c r="J1351" s="124"/>
      <c r="K1351" s="124"/>
      <c r="L1351" s="124"/>
      <c r="M1351" s="640"/>
      <c r="N1351" s="124"/>
      <c r="O1351" s="124"/>
      <c r="P1351" s="124"/>
      <c r="Q1351" s="124"/>
      <c r="R1351" s="124"/>
      <c r="S1351" s="124"/>
      <c r="T1351" s="124"/>
      <c r="U1351" s="124"/>
      <c r="V1351" s="124"/>
      <c r="W1351" s="124"/>
      <c r="X1351" s="124"/>
      <c r="Y1351" s="124"/>
      <c r="Z1351" s="124"/>
      <c r="AA1351" s="124"/>
      <c r="AB1351" s="124"/>
      <c r="AC1351" s="124"/>
      <c r="AD1351" s="124"/>
      <c r="AE1351" s="124"/>
      <c r="AF1351" s="124"/>
      <c r="AG1351" s="124"/>
      <c r="AH1351" s="124"/>
      <c r="AI1351" s="124"/>
      <c r="AJ1351" s="124"/>
      <c r="AK1351" s="124"/>
    </row>
    <row r="1352" spans="1:37" x14ac:dyDescent="0.3">
      <c r="A1352" s="124"/>
      <c r="B1352" s="124"/>
      <c r="C1352" s="124"/>
      <c r="D1352" s="124"/>
      <c r="E1352" s="124"/>
      <c r="F1352" s="124"/>
      <c r="G1352" s="124"/>
      <c r="H1352" s="613"/>
      <c r="I1352" s="143"/>
      <c r="J1352" s="124"/>
      <c r="K1352" s="124"/>
      <c r="L1352" s="124"/>
      <c r="M1352" s="640"/>
      <c r="N1352" s="124"/>
      <c r="O1352" s="124"/>
      <c r="P1352" s="124"/>
      <c r="Q1352" s="124"/>
      <c r="R1352" s="124"/>
      <c r="S1352" s="124"/>
      <c r="T1352" s="124"/>
      <c r="U1352" s="124"/>
      <c r="V1352" s="124"/>
      <c r="W1352" s="124"/>
      <c r="X1352" s="124"/>
      <c r="Y1352" s="124"/>
      <c r="Z1352" s="124"/>
      <c r="AA1352" s="124"/>
      <c r="AB1352" s="124"/>
      <c r="AC1352" s="124"/>
      <c r="AD1352" s="124"/>
      <c r="AE1352" s="124"/>
      <c r="AF1352" s="124"/>
      <c r="AG1352" s="124"/>
      <c r="AH1352" s="124"/>
      <c r="AI1352" s="124"/>
      <c r="AJ1352" s="124"/>
      <c r="AK1352" s="124"/>
    </row>
    <row r="1353" spans="1:37" x14ac:dyDescent="0.3">
      <c r="A1353" s="124"/>
      <c r="B1353" s="124"/>
      <c r="C1353" s="124"/>
      <c r="D1353" s="124"/>
      <c r="E1353" s="124"/>
      <c r="F1353" s="124"/>
      <c r="G1353" s="124"/>
      <c r="H1353" s="613"/>
      <c r="I1353" s="143"/>
      <c r="J1353" s="124"/>
      <c r="K1353" s="124"/>
      <c r="L1353" s="124"/>
      <c r="M1353" s="640"/>
      <c r="N1353" s="124"/>
      <c r="O1353" s="124"/>
      <c r="P1353" s="124"/>
      <c r="Q1353" s="124"/>
      <c r="R1353" s="124"/>
      <c r="S1353" s="124"/>
      <c r="T1353" s="124"/>
      <c r="U1353" s="124"/>
      <c r="V1353" s="124"/>
      <c r="W1353" s="124"/>
      <c r="X1353" s="124"/>
      <c r="Y1353" s="124"/>
      <c r="Z1353" s="124"/>
      <c r="AA1353" s="124"/>
      <c r="AB1353" s="124"/>
      <c r="AC1353" s="124"/>
      <c r="AD1353" s="124"/>
      <c r="AE1353" s="124"/>
      <c r="AF1353" s="124"/>
      <c r="AG1353" s="124"/>
      <c r="AH1353" s="124"/>
      <c r="AI1353" s="124"/>
      <c r="AJ1353" s="124"/>
      <c r="AK1353" s="124"/>
    </row>
    <row r="1354" spans="1:37" x14ac:dyDescent="0.3">
      <c r="A1354" s="124"/>
      <c r="B1354" s="124"/>
      <c r="C1354" s="124"/>
      <c r="D1354" s="124"/>
      <c r="E1354" s="124"/>
      <c r="F1354" s="124"/>
      <c r="G1354" s="124"/>
      <c r="H1354" s="613"/>
      <c r="I1354" s="143"/>
      <c r="J1354" s="124"/>
      <c r="K1354" s="124"/>
      <c r="L1354" s="124"/>
      <c r="M1354" s="640"/>
      <c r="N1354" s="124"/>
      <c r="O1354" s="124"/>
      <c r="P1354" s="124"/>
      <c r="Q1354" s="124"/>
      <c r="R1354" s="124"/>
      <c r="S1354" s="124"/>
      <c r="T1354" s="124"/>
      <c r="U1354" s="124"/>
      <c r="V1354" s="124"/>
      <c r="W1354" s="124"/>
      <c r="X1354" s="124"/>
      <c r="Y1354" s="124"/>
      <c r="Z1354" s="124"/>
      <c r="AA1354" s="124"/>
      <c r="AB1354" s="124"/>
      <c r="AC1354" s="124"/>
      <c r="AD1354" s="124"/>
      <c r="AE1354" s="124"/>
      <c r="AF1354" s="124"/>
      <c r="AG1354" s="124"/>
      <c r="AH1354" s="124"/>
      <c r="AI1354" s="124"/>
      <c r="AJ1354" s="124"/>
      <c r="AK1354" s="124"/>
    </row>
    <row r="1355" spans="1:37" x14ac:dyDescent="0.3">
      <c r="A1355" s="124"/>
      <c r="B1355" s="124"/>
      <c r="C1355" s="124"/>
      <c r="D1355" s="124"/>
      <c r="E1355" s="124"/>
      <c r="F1355" s="124"/>
      <c r="G1355" s="124"/>
      <c r="H1355" s="613"/>
      <c r="I1355" s="143"/>
      <c r="J1355" s="124"/>
      <c r="K1355" s="124"/>
      <c r="L1355" s="124"/>
      <c r="M1355" s="640"/>
      <c r="N1355" s="124"/>
      <c r="O1355" s="124"/>
      <c r="P1355" s="124"/>
      <c r="Q1355" s="124"/>
      <c r="R1355" s="124"/>
      <c r="S1355" s="124"/>
      <c r="T1355" s="124"/>
      <c r="U1355" s="124"/>
      <c r="V1355" s="124"/>
      <c r="W1355" s="124"/>
      <c r="X1355" s="124"/>
      <c r="Y1355" s="124"/>
      <c r="Z1355" s="124"/>
      <c r="AA1355" s="124"/>
      <c r="AB1355" s="124"/>
      <c r="AC1355" s="124"/>
      <c r="AD1355" s="124"/>
      <c r="AE1355" s="124"/>
      <c r="AF1355" s="124"/>
      <c r="AG1355" s="124"/>
      <c r="AH1355" s="124"/>
      <c r="AI1355" s="124"/>
      <c r="AJ1355" s="124"/>
      <c r="AK1355" s="124"/>
    </row>
    <row r="1356" spans="1:37" x14ac:dyDescent="0.3">
      <c r="A1356" s="124"/>
      <c r="B1356" s="124"/>
      <c r="C1356" s="124"/>
      <c r="D1356" s="124"/>
      <c r="E1356" s="124"/>
      <c r="F1356" s="124"/>
      <c r="G1356" s="124"/>
      <c r="H1356" s="613"/>
      <c r="I1356" s="143"/>
      <c r="J1356" s="124"/>
      <c r="K1356" s="124"/>
      <c r="L1356" s="124"/>
      <c r="M1356" s="640"/>
      <c r="N1356" s="124"/>
      <c r="O1356" s="124"/>
      <c r="P1356" s="124"/>
      <c r="Q1356" s="124"/>
      <c r="R1356" s="124"/>
      <c r="S1356" s="124"/>
      <c r="T1356" s="124"/>
      <c r="U1356" s="124"/>
      <c r="V1356" s="124"/>
      <c r="W1356" s="124"/>
      <c r="X1356" s="124"/>
      <c r="Y1356" s="124"/>
      <c r="Z1356" s="124"/>
      <c r="AA1356" s="124"/>
      <c r="AB1356" s="124"/>
      <c r="AC1356" s="124"/>
      <c r="AD1356" s="124"/>
      <c r="AE1356" s="124"/>
      <c r="AF1356" s="124"/>
      <c r="AG1356" s="124"/>
      <c r="AH1356" s="124"/>
      <c r="AI1356" s="124"/>
      <c r="AJ1356" s="124"/>
      <c r="AK1356" s="124"/>
    </row>
    <row r="1357" spans="1:37" x14ac:dyDescent="0.3">
      <c r="A1357" s="124"/>
      <c r="B1357" s="124"/>
      <c r="C1357" s="124"/>
      <c r="D1357" s="124"/>
      <c r="E1357" s="124"/>
      <c r="F1357" s="124"/>
      <c r="G1357" s="124"/>
      <c r="H1357" s="613"/>
      <c r="I1357" s="143"/>
      <c r="J1357" s="124"/>
      <c r="K1357" s="124"/>
      <c r="L1357" s="124"/>
      <c r="M1357" s="640"/>
      <c r="N1357" s="124"/>
      <c r="O1357" s="124"/>
      <c r="P1357" s="124"/>
      <c r="Q1357" s="124"/>
      <c r="R1357" s="124"/>
      <c r="S1357" s="124"/>
      <c r="T1357" s="124"/>
      <c r="U1357" s="124"/>
      <c r="V1357" s="124"/>
      <c r="W1357" s="124"/>
      <c r="X1357" s="124"/>
      <c r="Y1357" s="124"/>
      <c r="Z1357" s="124"/>
      <c r="AA1357" s="124"/>
      <c r="AB1357" s="124"/>
      <c r="AC1357" s="124"/>
      <c r="AD1357" s="124"/>
      <c r="AE1357" s="124"/>
      <c r="AF1357" s="124"/>
      <c r="AG1357" s="124"/>
      <c r="AH1357" s="124"/>
      <c r="AI1357" s="124"/>
      <c r="AJ1357" s="124"/>
      <c r="AK1357" s="124"/>
    </row>
    <row r="1358" spans="1:37" x14ac:dyDescent="0.3">
      <c r="A1358" s="124"/>
      <c r="B1358" s="124"/>
      <c r="C1358" s="124"/>
      <c r="D1358" s="124"/>
      <c r="E1358" s="124"/>
      <c r="F1358" s="124"/>
      <c r="G1358" s="124"/>
      <c r="H1358" s="613"/>
      <c r="I1358" s="143"/>
      <c r="J1358" s="124"/>
      <c r="K1358" s="124"/>
      <c r="L1358" s="124"/>
      <c r="M1358" s="640"/>
      <c r="N1358" s="124"/>
      <c r="O1358" s="124"/>
      <c r="P1358" s="124"/>
      <c r="Q1358" s="124"/>
      <c r="R1358" s="124"/>
      <c r="S1358" s="124"/>
      <c r="T1358" s="124"/>
      <c r="U1358" s="124"/>
      <c r="V1358" s="124"/>
      <c r="W1358" s="124"/>
      <c r="X1358" s="124"/>
      <c r="Y1358" s="124"/>
      <c r="Z1358" s="124"/>
      <c r="AA1358" s="124"/>
      <c r="AB1358" s="124"/>
      <c r="AC1358" s="124"/>
      <c r="AD1358" s="124"/>
      <c r="AE1358" s="124"/>
      <c r="AF1358" s="124"/>
      <c r="AG1358" s="124"/>
      <c r="AH1358" s="124"/>
      <c r="AI1358" s="124"/>
      <c r="AJ1358" s="124"/>
      <c r="AK1358" s="124"/>
    </row>
    <row r="1359" spans="1:37" x14ac:dyDescent="0.3">
      <c r="A1359" s="124"/>
      <c r="B1359" s="124"/>
      <c r="C1359" s="124"/>
      <c r="D1359" s="124"/>
      <c r="E1359" s="124"/>
      <c r="F1359" s="124"/>
      <c r="G1359" s="124"/>
      <c r="H1359" s="613"/>
      <c r="I1359" s="143"/>
      <c r="J1359" s="124"/>
      <c r="K1359" s="124"/>
      <c r="L1359" s="124"/>
      <c r="M1359" s="640"/>
      <c r="N1359" s="124"/>
      <c r="O1359" s="124"/>
      <c r="P1359" s="124"/>
      <c r="Q1359" s="124"/>
      <c r="R1359" s="124"/>
      <c r="S1359" s="124"/>
      <c r="T1359" s="124"/>
      <c r="U1359" s="124"/>
      <c r="V1359" s="124"/>
      <c r="W1359" s="124"/>
      <c r="X1359" s="124"/>
      <c r="Y1359" s="124"/>
      <c r="Z1359" s="124"/>
      <c r="AA1359" s="124"/>
      <c r="AB1359" s="124"/>
      <c r="AC1359" s="124"/>
      <c r="AD1359" s="124"/>
      <c r="AE1359" s="124"/>
      <c r="AF1359" s="124"/>
      <c r="AG1359" s="124"/>
      <c r="AH1359" s="124"/>
      <c r="AI1359" s="124"/>
      <c r="AJ1359" s="124"/>
      <c r="AK1359" s="124"/>
    </row>
    <row r="1360" spans="1:37" x14ac:dyDescent="0.3">
      <c r="A1360" s="124"/>
      <c r="B1360" s="124"/>
      <c r="C1360" s="124"/>
      <c r="D1360" s="124"/>
      <c r="E1360" s="124"/>
      <c r="F1360" s="124"/>
      <c r="G1360" s="124"/>
      <c r="H1360" s="613"/>
      <c r="I1360" s="143"/>
      <c r="J1360" s="124"/>
      <c r="K1360" s="124"/>
      <c r="L1360" s="124"/>
      <c r="M1360" s="640"/>
      <c r="N1360" s="124"/>
      <c r="O1360" s="124"/>
      <c r="P1360" s="124"/>
      <c r="Q1360" s="124"/>
      <c r="R1360" s="124"/>
      <c r="S1360" s="124"/>
      <c r="T1360" s="124"/>
      <c r="U1360" s="124"/>
      <c r="V1360" s="124"/>
      <c r="W1360" s="124"/>
      <c r="X1360" s="124"/>
      <c r="Y1360" s="124"/>
      <c r="Z1360" s="124"/>
      <c r="AA1360" s="124"/>
      <c r="AB1360" s="124"/>
      <c r="AC1360" s="124"/>
      <c r="AD1360" s="124"/>
      <c r="AE1360" s="124"/>
      <c r="AF1360" s="124"/>
      <c r="AG1360" s="124"/>
      <c r="AH1360" s="124"/>
      <c r="AI1360" s="124"/>
      <c r="AJ1360" s="124"/>
      <c r="AK1360" s="124"/>
    </row>
    <row r="1361" spans="1:37" x14ac:dyDescent="0.3">
      <c r="A1361" s="124"/>
      <c r="B1361" s="124"/>
      <c r="C1361" s="124"/>
      <c r="D1361" s="124"/>
      <c r="E1361" s="124"/>
      <c r="F1361" s="124"/>
      <c r="G1361" s="124"/>
      <c r="H1361" s="613"/>
      <c r="I1361" s="143"/>
      <c r="J1361" s="124"/>
      <c r="K1361" s="124"/>
      <c r="L1361" s="124"/>
      <c r="M1361" s="640"/>
      <c r="N1361" s="124"/>
      <c r="O1361" s="124"/>
      <c r="P1361" s="124"/>
      <c r="Q1361" s="124"/>
      <c r="R1361" s="124"/>
      <c r="S1361" s="124"/>
      <c r="T1361" s="124"/>
      <c r="U1361" s="124"/>
      <c r="V1361" s="124"/>
      <c r="W1361" s="124"/>
      <c r="X1361" s="124"/>
      <c r="Y1361" s="124"/>
      <c r="Z1361" s="124"/>
      <c r="AA1361" s="124"/>
      <c r="AB1361" s="124"/>
      <c r="AC1361" s="124"/>
      <c r="AD1361" s="124"/>
      <c r="AE1361" s="124"/>
      <c r="AF1361" s="124"/>
      <c r="AG1361" s="124"/>
      <c r="AH1361" s="124"/>
      <c r="AI1361" s="124"/>
      <c r="AJ1361" s="124"/>
      <c r="AK1361" s="124"/>
    </row>
    <row r="1362" spans="1:37" x14ac:dyDescent="0.3">
      <c r="A1362" s="124"/>
      <c r="B1362" s="124"/>
      <c r="C1362" s="124"/>
      <c r="D1362" s="124"/>
      <c r="E1362" s="124"/>
      <c r="F1362" s="124"/>
      <c r="G1362" s="124"/>
      <c r="H1362" s="613"/>
      <c r="I1362" s="143"/>
      <c r="J1362" s="124"/>
      <c r="K1362" s="124"/>
      <c r="L1362" s="124"/>
      <c r="M1362" s="640"/>
      <c r="N1362" s="124"/>
      <c r="O1362" s="124"/>
      <c r="P1362" s="124"/>
      <c r="Q1362" s="124"/>
      <c r="R1362" s="124"/>
      <c r="S1362" s="124"/>
      <c r="T1362" s="124"/>
      <c r="U1362" s="124"/>
      <c r="V1362" s="124"/>
      <c r="W1362" s="124"/>
      <c r="X1362" s="124"/>
      <c r="Y1362" s="124"/>
      <c r="Z1362" s="124"/>
      <c r="AA1362" s="124"/>
      <c r="AB1362" s="124"/>
      <c r="AC1362" s="124"/>
      <c r="AD1362" s="124"/>
      <c r="AE1362" s="124"/>
      <c r="AF1362" s="124"/>
      <c r="AG1362" s="124"/>
      <c r="AH1362" s="124"/>
      <c r="AI1362" s="124"/>
      <c r="AJ1362" s="124"/>
      <c r="AK1362" s="124"/>
    </row>
    <row r="1363" spans="1:37" x14ac:dyDescent="0.3">
      <c r="A1363" s="124"/>
      <c r="B1363" s="124"/>
      <c r="C1363" s="124"/>
      <c r="D1363" s="124"/>
      <c r="E1363" s="124"/>
      <c r="F1363" s="124"/>
      <c r="G1363" s="124"/>
      <c r="H1363" s="613"/>
      <c r="I1363" s="143"/>
      <c r="J1363" s="124"/>
      <c r="K1363" s="124"/>
      <c r="L1363" s="124"/>
      <c r="M1363" s="640"/>
      <c r="N1363" s="124"/>
      <c r="O1363" s="124"/>
      <c r="P1363" s="124"/>
      <c r="Q1363" s="124"/>
      <c r="R1363" s="124"/>
      <c r="S1363" s="124"/>
      <c r="T1363" s="124"/>
      <c r="U1363" s="124"/>
      <c r="V1363" s="124"/>
      <c r="W1363" s="124"/>
      <c r="X1363" s="124"/>
      <c r="Y1363" s="124"/>
      <c r="Z1363" s="124"/>
      <c r="AA1363" s="124"/>
      <c r="AB1363" s="124"/>
      <c r="AC1363" s="124"/>
      <c r="AD1363" s="124"/>
      <c r="AE1363" s="124"/>
      <c r="AF1363" s="124"/>
      <c r="AG1363" s="124"/>
      <c r="AH1363" s="124"/>
      <c r="AI1363" s="124"/>
      <c r="AJ1363" s="124"/>
      <c r="AK1363" s="124"/>
    </row>
    <row r="1364" spans="1:37" x14ac:dyDescent="0.3">
      <c r="A1364" s="124"/>
      <c r="B1364" s="124"/>
      <c r="C1364" s="124"/>
      <c r="D1364" s="124"/>
      <c r="E1364" s="124"/>
      <c r="F1364" s="124"/>
      <c r="G1364" s="124"/>
      <c r="H1364" s="613"/>
      <c r="I1364" s="143"/>
      <c r="J1364" s="124"/>
      <c r="K1364" s="124"/>
      <c r="L1364" s="124"/>
      <c r="M1364" s="640"/>
      <c r="N1364" s="124"/>
      <c r="O1364" s="124"/>
      <c r="P1364" s="124"/>
      <c r="Q1364" s="124"/>
      <c r="R1364" s="124"/>
      <c r="S1364" s="124"/>
      <c r="T1364" s="124"/>
      <c r="U1364" s="124"/>
      <c r="V1364" s="124"/>
      <c r="W1364" s="124"/>
      <c r="X1364" s="124"/>
      <c r="Y1364" s="124"/>
      <c r="Z1364" s="124"/>
      <c r="AA1364" s="124"/>
      <c r="AB1364" s="124"/>
      <c r="AC1364" s="124"/>
      <c r="AD1364" s="124"/>
      <c r="AE1364" s="124"/>
      <c r="AF1364" s="124"/>
      <c r="AG1364" s="124"/>
      <c r="AH1364" s="124"/>
      <c r="AI1364" s="124"/>
      <c r="AJ1364" s="124"/>
      <c r="AK1364" s="124"/>
    </row>
    <row r="1365" spans="1:37" x14ac:dyDescent="0.3">
      <c r="A1365" s="124"/>
      <c r="B1365" s="124"/>
      <c r="C1365" s="124"/>
      <c r="D1365" s="124"/>
      <c r="E1365" s="124"/>
      <c r="F1365" s="124"/>
      <c r="G1365" s="124"/>
      <c r="H1365" s="613"/>
      <c r="I1365" s="143"/>
      <c r="J1365" s="124"/>
      <c r="K1365" s="124"/>
      <c r="L1365" s="124"/>
      <c r="M1365" s="640"/>
      <c r="N1365" s="124"/>
      <c r="O1365" s="124"/>
      <c r="P1365" s="124"/>
      <c r="Q1365" s="124"/>
      <c r="R1365" s="124"/>
      <c r="S1365" s="124"/>
      <c r="T1365" s="124"/>
      <c r="U1365" s="124"/>
      <c r="V1365" s="124"/>
      <c r="W1365" s="124"/>
      <c r="X1365" s="124"/>
      <c r="Y1365" s="124"/>
      <c r="Z1365" s="124"/>
      <c r="AA1365" s="124"/>
      <c r="AB1365" s="124"/>
      <c r="AC1365" s="124"/>
      <c r="AD1365" s="124"/>
      <c r="AE1365" s="124"/>
      <c r="AF1365" s="124"/>
      <c r="AG1365" s="124"/>
      <c r="AH1365" s="124"/>
      <c r="AI1365" s="124"/>
      <c r="AJ1365" s="124"/>
      <c r="AK1365" s="124"/>
    </row>
    <row r="1366" spans="1:37" x14ac:dyDescent="0.3">
      <c r="A1366" s="124"/>
      <c r="B1366" s="124"/>
      <c r="C1366" s="124"/>
      <c r="D1366" s="124"/>
      <c r="E1366" s="124"/>
      <c r="F1366" s="124"/>
      <c r="G1366" s="124"/>
      <c r="H1366" s="613"/>
      <c r="I1366" s="143"/>
      <c r="J1366" s="124"/>
      <c r="K1366" s="124"/>
      <c r="L1366" s="124"/>
      <c r="M1366" s="640"/>
      <c r="N1366" s="124"/>
      <c r="O1366" s="124"/>
      <c r="P1366" s="124"/>
      <c r="Q1366" s="124"/>
      <c r="R1366" s="124"/>
      <c r="S1366" s="124"/>
      <c r="T1366" s="124"/>
      <c r="U1366" s="124"/>
      <c r="V1366" s="124"/>
      <c r="W1366" s="124"/>
      <c r="X1366" s="124"/>
      <c r="Y1366" s="124"/>
      <c r="Z1366" s="124"/>
      <c r="AA1366" s="124"/>
      <c r="AB1366" s="124"/>
      <c r="AC1366" s="124"/>
      <c r="AD1366" s="124"/>
      <c r="AE1366" s="124"/>
      <c r="AF1366" s="124"/>
      <c r="AG1366" s="124"/>
      <c r="AH1366" s="124"/>
      <c r="AI1366" s="124"/>
      <c r="AJ1366" s="124"/>
      <c r="AK1366" s="124"/>
    </row>
    <row r="1367" spans="1:37" x14ac:dyDescent="0.3">
      <c r="A1367" s="124"/>
      <c r="B1367" s="124"/>
      <c r="C1367" s="124"/>
      <c r="D1367" s="124"/>
      <c r="E1367" s="124"/>
      <c r="F1367" s="124"/>
      <c r="G1367" s="124"/>
      <c r="H1367" s="613"/>
      <c r="I1367" s="143"/>
      <c r="J1367" s="124"/>
      <c r="K1367" s="124"/>
      <c r="L1367" s="124"/>
      <c r="M1367" s="640"/>
      <c r="N1367" s="124"/>
      <c r="O1367" s="124"/>
      <c r="P1367" s="124"/>
      <c r="Q1367" s="124"/>
      <c r="R1367" s="124"/>
      <c r="S1367" s="124"/>
      <c r="T1367" s="124"/>
      <c r="U1367" s="124"/>
      <c r="V1367" s="124"/>
      <c r="W1367" s="124"/>
      <c r="X1367" s="124"/>
      <c r="Y1367" s="124"/>
      <c r="Z1367" s="124"/>
      <c r="AA1367" s="124"/>
      <c r="AB1367" s="124"/>
      <c r="AC1367" s="124"/>
      <c r="AD1367" s="124"/>
      <c r="AE1367" s="124"/>
      <c r="AF1367" s="124"/>
      <c r="AG1367" s="124"/>
      <c r="AH1367" s="124"/>
      <c r="AI1367" s="124"/>
      <c r="AJ1367" s="124"/>
      <c r="AK1367" s="124"/>
    </row>
    <row r="1368" spans="1:37" x14ac:dyDescent="0.3">
      <c r="A1368" s="124"/>
      <c r="B1368" s="124"/>
      <c r="C1368" s="124"/>
      <c r="D1368" s="124"/>
      <c r="E1368" s="124"/>
      <c r="F1368" s="124"/>
      <c r="G1368" s="124"/>
      <c r="H1368" s="613"/>
      <c r="I1368" s="143"/>
      <c r="J1368" s="124"/>
      <c r="K1368" s="124"/>
      <c r="L1368" s="124"/>
      <c r="M1368" s="640"/>
      <c r="N1368" s="124"/>
      <c r="O1368" s="124"/>
      <c r="P1368" s="124"/>
      <c r="Q1368" s="124"/>
      <c r="R1368" s="124"/>
      <c r="S1368" s="124"/>
      <c r="T1368" s="124"/>
      <c r="U1368" s="124"/>
      <c r="V1368" s="124"/>
      <c r="W1368" s="124"/>
      <c r="X1368" s="124"/>
      <c r="Y1368" s="124"/>
      <c r="Z1368" s="124"/>
      <c r="AA1368" s="124"/>
      <c r="AB1368" s="124"/>
      <c r="AC1368" s="124"/>
      <c r="AD1368" s="124"/>
      <c r="AE1368" s="124"/>
      <c r="AF1368" s="124"/>
      <c r="AG1368" s="124"/>
      <c r="AH1368" s="124"/>
      <c r="AI1368" s="124"/>
      <c r="AJ1368" s="124"/>
      <c r="AK1368" s="124"/>
    </row>
    <row r="1369" spans="1:37" x14ac:dyDescent="0.3">
      <c r="A1369" s="124"/>
      <c r="B1369" s="124"/>
      <c r="C1369" s="124"/>
      <c r="D1369" s="124"/>
      <c r="E1369" s="124"/>
      <c r="F1369" s="124"/>
      <c r="G1369" s="124"/>
      <c r="H1369" s="613"/>
      <c r="I1369" s="143"/>
      <c r="J1369" s="124"/>
      <c r="K1369" s="124"/>
      <c r="L1369" s="124"/>
      <c r="M1369" s="640"/>
      <c r="N1369" s="124"/>
      <c r="O1369" s="124"/>
      <c r="P1369" s="124"/>
      <c r="Q1369" s="124"/>
      <c r="R1369" s="124"/>
      <c r="S1369" s="124"/>
      <c r="T1369" s="124"/>
      <c r="U1369" s="124"/>
      <c r="V1369" s="124"/>
      <c r="W1369" s="124"/>
      <c r="X1369" s="124"/>
      <c r="Y1369" s="124"/>
      <c r="Z1369" s="124"/>
      <c r="AA1369" s="124"/>
      <c r="AB1369" s="124"/>
      <c r="AC1369" s="124"/>
      <c r="AD1369" s="124"/>
      <c r="AE1369" s="124"/>
      <c r="AF1369" s="124"/>
      <c r="AG1369" s="124"/>
      <c r="AH1369" s="124"/>
      <c r="AI1369" s="124"/>
      <c r="AJ1369" s="124"/>
      <c r="AK1369" s="124"/>
    </row>
    <row r="1370" spans="1:37" x14ac:dyDescent="0.3">
      <c r="A1370" s="124"/>
      <c r="B1370" s="124"/>
      <c r="C1370" s="124"/>
      <c r="D1370" s="124"/>
      <c r="E1370" s="124"/>
      <c r="F1370" s="124"/>
      <c r="G1370" s="124"/>
      <c r="H1370" s="613"/>
      <c r="I1370" s="143"/>
      <c r="J1370" s="124"/>
      <c r="K1370" s="124"/>
      <c r="L1370" s="124"/>
      <c r="M1370" s="640"/>
      <c r="N1370" s="124"/>
      <c r="O1370" s="124"/>
      <c r="P1370" s="124"/>
      <c r="Q1370" s="124"/>
      <c r="R1370" s="124"/>
      <c r="S1370" s="124"/>
      <c r="T1370" s="124"/>
      <c r="U1370" s="124"/>
      <c r="V1370" s="124"/>
      <c r="W1370" s="124"/>
      <c r="X1370" s="124"/>
      <c r="Y1370" s="124"/>
      <c r="Z1370" s="124"/>
      <c r="AA1370" s="124"/>
      <c r="AB1370" s="124"/>
      <c r="AC1370" s="124"/>
      <c r="AD1370" s="124"/>
      <c r="AE1370" s="124"/>
      <c r="AF1370" s="124"/>
      <c r="AG1370" s="124"/>
      <c r="AH1370" s="124"/>
      <c r="AI1370" s="124"/>
      <c r="AJ1370" s="124"/>
      <c r="AK1370" s="124"/>
    </row>
    <row r="1371" spans="1:37" x14ac:dyDescent="0.3">
      <c r="A1371" s="124"/>
      <c r="B1371" s="124"/>
      <c r="C1371" s="124"/>
      <c r="D1371" s="124"/>
      <c r="E1371" s="124"/>
      <c r="F1371" s="124"/>
      <c r="G1371" s="124"/>
      <c r="H1371" s="613"/>
      <c r="I1371" s="143"/>
      <c r="J1371" s="124"/>
      <c r="K1371" s="124"/>
      <c r="L1371" s="124"/>
      <c r="M1371" s="640"/>
      <c r="N1371" s="124"/>
      <c r="O1371" s="124"/>
      <c r="P1371" s="124"/>
      <c r="Q1371" s="124"/>
      <c r="R1371" s="124"/>
      <c r="S1371" s="124"/>
      <c r="T1371" s="124"/>
      <c r="U1371" s="124"/>
      <c r="V1371" s="124"/>
      <c r="W1371" s="124"/>
      <c r="X1371" s="124"/>
      <c r="Y1371" s="124"/>
      <c r="Z1371" s="124"/>
      <c r="AA1371" s="124"/>
      <c r="AB1371" s="124"/>
      <c r="AC1371" s="124"/>
      <c r="AD1371" s="124"/>
      <c r="AE1371" s="124"/>
      <c r="AF1371" s="124"/>
      <c r="AG1371" s="124"/>
      <c r="AH1371" s="124"/>
      <c r="AI1371" s="124"/>
      <c r="AJ1371" s="124"/>
      <c r="AK1371" s="124"/>
    </row>
    <row r="1372" spans="1:37" x14ac:dyDescent="0.3">
      <c r="A1372" s="124"/>
      <c r="B1372" s="124"/>
      <c r="C1372" s="124"/>
      <c r="D1372" s="124"/>
      <c r="E1372" s="124"/>
      <c r="F1372" s="124"/>
      <c r="G1372" s="124"/>
      <c r="H1372" s="613"/>
      <c r="I1372" s="143"/>
      <c r="J1372" s="124"/>
      <c r="K1372" s="124"/>
      <c r="L1372" s="124"/>
      <c r="M1372" s="640"/>
      <c r="N1372" s="124"/>
      <c r="O1372" s="124"/>
      <c r="P1372" s="124"/>
      <c r="Q1372" s="124"/>
      <c r="R1372" s="124"/>
      <c r="S1372" s="124"/>
      <c r="T1372" s="124"/>
      <c r="U1372" s="124"/>
      <c r="V1372" s="124"/>
      <c r="W1372" s="124"/>
      <c r="X1372" s="124"/>
      <c r="Y1372" s="124"/>
      <c r="Z1372" s="124"/>
      <c r="AA1372" s="124"/>
      <c r="AB1372" s="124"/>
      <c r="AC1372" s="124"/>
      <c r="AD1372" s="124"/>
      <c r="AE1372" s="124"/>
      <c r="AF1372" s="124"/>
      <c r="AG1372" s="124"/>
      <c r="AH1372" s="124"/>
      <c r="AI1372" s="124"/>
      <c r="AJ1372" s="124"/>
      <c r="AK1372" s="124"/>
    </row>
    <row r="1373" spans="1:37" x14ac:dyDescent="0.3">
      <c r="A1373" s="124"/>
      <c r="B1373" s="124"/>
      <c r="C1373" s="124"/>
      <c r="D1373" s="124"/>
      <c r="E1373" s="124"/>
      <c r="F1373" s="124"/>
      <c r="G1373" s="124"/>
      <c r="H1373" s="613"/>
      <c r="I1373" s="143"/>
      <c r="J1373" s="124"/>
      <c r="K1373" s="124"/>
      <c r="L1373" s="124"/>
      <c r="M1373" s="640"/>
      <c r="N1373" s="124"/>
      <c r="O1373" s="124"/>
      <c r="P1373" s="124"/>
      <c r="Q1373" s="124"/>
      <c r="R1373" s="124"/>
      <c r="S1373" s="124"/>
      <c r="T1373" s="124"/>
      <c r="U1373" s="124"/>
      <c r="V1373" s="124"/>
      <c r="W1373" s="124"/>
      <c r="X1373" s="124"/>
      <c r="Y1373" s="124"/>
      <c r="Z1373" s="124"/>
      <c r="AA1373" s="124"/>
      <c r="AB1373" s="124"/>
      <c r="AC1373" s="124"/>
      <c r="AD1373" s="124"/>
      <c r="AE1373" s="124"/>
      <c r="AF1373" s="124"/>
      <c r="AG1373" s="124"/>
      <c r="AH1373" s="124"/>
      <c r="AI1373" s="124"/>
      <c r="AJ1373" s="124"/>
      <c r="AK1373" s="124"/>
    </row>
    <row r="1374" spans="1:37" x14ac:dyDescent="0.3">
      <c r="A1374" s="124"/>
      <c r="B1374" s="124"/>
      <c r="C1374" s="124"/>
      <c r="D1374" s="124"/>
      <c r="E1374" s="124"/>
      <c r="F1374" s="124"/>
      <c r="G1374" s="124"/>
      <c r="H1374" s="613"/>
      <c r="I1374" s="143"/>
      <c r="J1374" s="124"/>
      <c r="K1374" s="124"/>
      <c r="L1374" s="124"/>
      <c r="M1374" s="640"/>
      <c r="N1374" s="124"/>
      <c r="O1374" s="124"/>
      <c r="P1374" s="124"/>
      <c r="Q1374" s="124"/>
      <c r="R1374" s="124"/>
      <c r="S1374" s="124"/>
      <c r="T1374" s="124"/>
      <c r="U1374" s="124"/>
      <c r="V1374" s="124"/>
      <c r="W1374" s="124"/>
      <c r="X1374" s="124"/>
      <c r="Y1374" s="124"/>
      <c r="Z1374" s="124"/>
      <c r="AA1374" s="124"/>
      <c r="AB1374" s="124"/>
      <c r="AC1374" s="124"/>
      <c r="AD1374" s="124"/>
      <c r="AE1374" s="124"/>
      <c r="AF1374" s="124"/>
      <c r="AG1374" s="124"/>
      <c r="AH1374" s="124"/>
      <c r="AI1374" s="124"/>
      <c r="AJ1374" s="124"/>
      <c r="AK1374" s="124"/>
    </row>
    <row r="1375" spans="1:37" x14ac:dyDescent="0.3">
      <c r="A1375" s="124"/>
      <c r="B1375" s="124"/>
      <c r="C1375" s="124"/>
      <c r="D1375" s="124"/>
      <c r="E1375" s="124"/>
      <c r="F1375" s="124"/>
      <c r="G1375" s="124"/>
      <c r="H1375" s="613"/>
      <c r="I1375" s="143"/>
      <c r="J1375" s="124"/>
      <c r="K1375" s="124"/>
      <c r="L1375" s="124"/>
      <c r="M1375" s="640"/>
      <c r="N1375" s="124"/>
      <c r="O1375" s="124"/>
      <c r="P1375" s="124"/>
      <c r="Q1375" s="124"/>
      <c r="R1375" s="124"/>
      <c r="S1375" s="124"/>
      <c r="T1375" s="124"/>
      <c r="U1375" s="124"/>
      <c r="V1375" s="124"/>
      <c r="W1375" s="124"/>
      <c r="X1375" s="124"/>
      <c r="Y1375" s="124"/>
      <c r="Z1375" s="124"/>
      <c r="AA1375" s="124"/>
      <c r="AB1375" s="124"/>
      <c r="AC1375" s="124"/>
      <c r="AD1375" s="124"/>
      <c r="AE1375" s="124"/>
      <c r="AF1375" s="124"/>
      <c r="AG1375" s="124"/>
      <c r="AH1375" s="124"/>
      <c r="AI1375" s="124"/>
      <c r="AJ1375" s="124"/>
      <c r="AK1375" s="124"/>
    </row>
    <row r="1376" spans="1:37" x14ac:dyDescent="0.3">
      <c r="A1376" s="124"/>
      <c r="B1376" s="124"/>
      <c r="C1376" s="124"/>
      <c r="D1376" s="124"/>
      <c r="E1376" s="124"/>
      <c r="F1376" s="124"/>
      <c r="G1376" s="124"/>
      <c r="H1376" s="613"/>
      <c r="I1376" s="143"/>
      <c r="J1376" s="124"/>
      <c r="K1376" s="124"/>
      <c r="L1376" s="124"/>
      <c r="M1376" s="640"/>
      <c r="N1376" s="124"/>
      <c r="O1376" s="124"/>
      <c r="P1376" s="124"/>
      <c r="Q1376" s="124"/>
      <c r="R1376" s="124"/>
      <c r="S1376" s="124"/>
      <c r="T1376" s="124"/>
      <c r="U1376" s="124"/>
      <c r="V1376" s="124"/>
      <c r="W1376" s="124"/>
      <c r="X1376" s="124"/>
      <c r="Y1376" s="124"/>
      <c r="Z1376" s="124"/>
      <c r="AA1376" s="124"/>
      <c r="AB1376" s="124"/>
      <c r="AC1376" s="124"/>
      <c r="AD1376" s="124"/>
      <c r="AE1376" s="124"/>
      <c r="AF1376" s="124"/>
      <c r="AG1376" s="124"/>
      <c r="AH1376" s="124"/>
      <c r="AI1376" s="124"/>
      <c r="AJ1376" s="124"/>
      <c r="AK1376" s="124"/>
    </row>
    <row r="1377" spans="1:37" x14ac:dyDescent="0.3">
      <c r="A1377" s="124"/>
      <c r="B1377" s="124"/>
      <c r="C1377" s="124"/>
      <c r="D1377" s="124"/>
      <c r="E1377" s="124"/>
      <c r="F1377" s="124"/>
      <c r="G1377" s="124"/>
      <c r="H1377" s="613"/>
      <c r="I1377" s="143"/>
      <c r="J1377" s="124"/>
      <c r="K1377" s="124"/>
      <c r="L1377" s="124"/>
      <c r="M1377" s="640"/>
      <c r="N1377" s="124"/>
      <c r="O1377" s="124"/>
      <c r="P1377" s="124"/>
      <c r="Q1377" s="124"/>
      <c r="R1377" s="124"/>
      <c r="S1377" s="124"/>
      <c r="T1377" s="124"/>
      <c r="U1377" s="124"/>
      <c r="V1377" s="124"/>
      <c r="W1377" s="124"/>
      <c r="X1377" s="124"/>
      <c r="Y1377" s="124"/>
      <c r="Z1377" s="124"/>
      <c r="AA1377" s="124"/>
      <c r="AB1377" s="124"/>
      <c r="AC1377" s="124"/>
      <c r="AD1377" s="124"/>
      <c r="AE1377" s="124"/>
      <c r="AF1377" s="124"/>
      <c r="AG1377" s="124"/>
      <c r="AH1377" s="124"/>
      <c r="AI1377" s="124"/>
      <c r="AJ1377" s="124"/>
      <c r="AK1377" s="124"/>
    </row>
    <row r="1378" spans="1:37" x14ac:dyDescent="0.3">
      <c r="A1378" s="124"/>
      <c r="B1378" s="124"/>
      <c r="C1378" s="124"/>
      <c r="D1378" s="124"/>
      <c r="E1378" s="124"/>
      <c r="F1378" s="124"/>
      <c r="G1378" s="124"/>
      <c r="H1378" s="613"/>
      <c r="I1378" s="143"/>
      <c r="J1378" s="124"/>
      <c r="K1378" s="124"/>
      <c r="L1378" s="124"/>
      <c r="M1378" s="640"/>
      <c r="N1378" s="124"/>
      <c r="O1378" s="124"/>
      <c r="P1378" s="124"/>
      <c r="Q1378" s="124"/>
      <c r="R1378" s="124"/>
      <c r="S1378" s="124"/>
      <c r="T1378" s="124"/>
      <c r="U1378" s="124"/>
      <c r="V1378" s="124"/>
      <c r="W1378" s="124"/>
      <c r="X1378" s="124"/>
      <c r="Y1378" s="124"/>
      <c r="Z1378" s="124"/>
      <c r="AA1378" s="124"/>
      <c r="AB1378" s="124"/>
      <c r="AC1378" s="124"/>
      <c r="AD1378" s="124"/>
      <c r="AE1378" s="124"/>
      <c r="AF1378" s="124"/>
      <c r="AG1378" s="124"/>
      <c r="AH1378" s="124"/>
      <c r="AI1378" s="124"/>
      <c r="AJ1378" s="124"/>
      <c r="AK1378" s="124"/>
    </row>
    <row r="1379" spans="1:37" x14ac:dyDescent="0.3">
      <c r="A1379" s="124"/>
      <c r="B1379" s="124"/>
      <c r="C1379" s="124"/>
      <c r="D1379" s="124"/>
      <c r="E1379" s="124"/>
      <c r="F1379" s="124"/>
      <c r="G1379" s="124"/>
      <c r="H1379" s="613"/>
      <c r="I1379" s="143"/>
      <c r="J1379" s="124"/>
      <c r="K1379" s="124"/>
      <c r="L1379" s="124"/>
      <c r="M1379" s="640"/>
      <c r="N1379" s="124"/>
      <c r="O1379" s="124"/>
      <c r="P1379" s="124"/>
      <c r="Q1379" s="124"/>
      <c r="R1379" s="124"/>
      <c r="S1379" s="124"/>
      <c r="T1379" s="124"/>
      <c r="U1379" s="124"/>
      <c r="V1379" s="124"/>
      <c r="W1379" s="124"/>
      <c r="X1379" s="124"/>
      <c r="Y1379" s="124"/>
      <c r="Z1379" s="124"/>
      <c r="AA1379" s="124"/>
      <c r="AB1379" s="124"/>
      <c r="AC1379" s="124"/>
      <c r="AD1379" s="124"/>
      <c r="AE1379" s="124"/>
      <c r="AF1379" s="124"/>
      <c r="AG1379" s="124"/>
      <c r="AH1379" s="124"/>
      <c r="AI1379" s="124"/>
      <c r="AJ1379" s="124"/>
      <c r="AK1379" s="124"/>
    </row>
    <row r="1380" spans="1:37" x14ac:dyDescent="0.3">
      <c r="A1380" s="124"/>
      <c r="B1380" s="124"/>
      <c r="C1380" s="124"/>
      <c r="D1380" s="124"/>
      <c r="E1380" s="124"/>
      <c r="F1380" s="124"/>
      <c r="G1380" s="124"/>
      <c r="H1380" s="613"/>
      <c r="I1380" s="143"/>
      <c r="J1380" s="124"/>
      <c r="K1380" s="124"/>
      <c r="L1380" s="124"/>
      <c r="M1380" s="640"/>
      <c r="N1380" s="124"/>
      <c r="O1380" s="124"/>
      <c r="P1380" s="124"/>
      <c r="Q1380" s="124"/>
      <c r="R1380" s="124"/>
      <c r="S1380" s="124"/>
      <c r="T1380" s="124"/>
      <c r="U1380" s="124"/>
      <c r="V1380" s="124"/>
      <c r="W1380" s="124"/>
      <c r="X1380" s="124"/>
      <c r="Y1380" s="124"/>
      <c r="Z1380" s="124"/>
      <c r="AA1380" s="124"/>
      <c r="AB1380" s="124"/>
      <c r="AC1380" s="124"/>
      <c r="AD1380" s="124"/>
      <c r="AE1380" s="124"/>
      <c r="AF1380" s="124"/>
      <c r="AG1380" s="124"/>
      <c r="AH1380" s="124"/>
      <c r="AI1380" s="124"/>
      <c r="AJ1380" s="124"/>
      <c r="AK1380" s="124"/>
    </row>
    <row r="1381" spans="1:37" x14ac:dyDescent="0.3">
      <c r="A1381" s="124"/>
      <c r="B1381" s="124"/>
      <c r="C1381" s="124"/>
      <c r="D1381" s="124"/>
      <c r="E1381" s="124"/>
      <c r="F1381" s="124"/>
      <c r="G1381" s="124"/>
      <c r="H1381" s="613"/>
      <c r="I1381" s="143"/>
      <c r="J1381" s="124"/>
      <c r="K1381" s="124"/>
      <c r="L1381" s="124"/>
      <c r="M1381" s="640"/>
      <c r="N1381" s="124"/>
      <c r="O1381" s="124"/>
      <c r="P1381" s="124"/>
      <c r="Q1381" s="124"/>
      <c r="R1381" s="124"/>
      <c r="S1381" s="124"/>
      <c r="T1381" s="124"/>
      <c r="U1381" s="124"/>
      <c r="V1381" s="124"/>
      <c r="W1381" s="124"/>
      <c r="X1381" s="124"/>
      <c r="Y1381" s="124"/>
      <c r="Z1381" s="124"/>
      <c r="AA1381" s="124"/>
      <c r="AB1381" s="124"/>
      <c r="AC1381" s="124"/>
      <c r="AD1381" s="124"/>
      <c r="AE1381" s="124"/>
      <c r="AF1381" s="124"/>
      <c r="AG1381" s="124"/>
      <c r="AH1381" s="124"/>
      <c r="AI1381" s="124"/>
      <c r="AJ1381" s="124"/>
      <c r="AK1381" s="124"/>
    </row>
    <row r="1382" spans="1:37" x14ac:dyDescent="0.3">
      <c r="A1382" s="124"/>
      <c r="B1382" s="124"/>
      <c r="C1382" s="124"/>
      <c r="D1382" s="124"/>
      <c r="E1382" s="124"/>
      <c r="F1382" s="124"/>
      <c r="G1382" s="124"/>
      <c r="H1382" s="613"/>
      <c r="I1382" s="143"/>
      <c r="J1382" s="124"/>
      <c r="K1382" s="124"/>
      <c r="L1382" s="124"/>
      <c r="M1382" s="640"/>
      <c r="N1382" s="124"/>
      <c r="O1382" s="124"/>
      <c r="P1382" s="124"/>
      <c r="Q1382" s="124"/>
      <c r="R1382" s="124"/>
      <c r="S1382" s="124"/>
      <c r="T1382" s="124"/>
      <c r="U1382" s="124"/>
      <c r="V1382" s="124"/>
      <c r="W1382" s="124"/>
      <c r="X1382" s="124"/>
      <c r="Y1382" s="124"/>
      <c r="Z1382" s="124"/>
      <c r="AA1382" s="124"/>
      <c r="AB1382" s="124"/>
      <c r="AC1382" s="124"/>
      <c r="AD1382" s="124"/>
      <c r="AE1382" s="124"/>
      <c r="AF1382" s="124"/>
      <c r="AG1382" s="124"/>
      <c r="AH1382" s="124"/>
      <c r="AI1382" s="124"/>
      <c r="AJ1382" s="124"/>
      <c r="AK1382" s="124"/>
    </row>
    <row r="1383" spans="1:37" x14ac:dyDescent="0.3">
      <c r="A1383" s="124"/>
      <c r="B1383" s="124"/>
      <c r="C1383" s="124"/>
      <c r="D1383" s="124"/>
      <c r="E1383" s="124"/>
      <c r="F1383" s="124"/>
      <c r="G1383" s="124"/>
      <c r="H1383" s="613"/>
      <c r="I1383" s="143"/>
      <c r="J1383" s="124"/>
      <c r="K1383" s="124"/>
      <c r="L1383" s="124"/>
      <c r="M1383" s="640"/>
      <c r="N1383" s="124"/>
      <c r="O1383" s="124"/>
      <c r="P1383" s="124"/>
      <c r="Q1383" s="124"/>
      <c r="R1383" s="124"/>
      <c r="S1383" s="124"/>
      <c r="T1383" s="124"/>
      <c r="U1383" s="124"/>
      <c r="V1383" s="124"/>
      <c r="W1383" s="124"/>
      <c r="X1383" s="124"/>
      <c r="Y1383" s="124"/>
      <c r="Z1383" s="124"/>
      <c r="AA1383" s="124"/>
      <c r="AB1383" s="124"/>
      <c r="AC1383" s="124"/>
      <c r="AD1383" s="124"/>
      <c r="AE1383" s="124"/>
      <c r="AF1383" s="124"/>
      <c r="AG1383" s="124"/>
      <c r="AH1383" s="124"/>
      <c r="AI1383" s="124"/>
      <c r="AJ1383" s="124"/>
      <c r="AK1383" s="124"/>
    </row>
    <row r="1384" spans="1:37" x14ac:dyDescent="0.3">
      <c r="A1384" s="124"/>
      <c r="B1384" s="124"/>
      <c r="C1384" s="124"/>
      <c r="D1384" s="124"/>
      <c r="E1384" s="124"/>
      <c r="F1384" s="124"/>
      <c r="G1384" s="124"/>
      <c r="H1384" s="613"/>
      <c r="I1384" s="143"/>
      <c r="J1384" s="124"/>
      <c r="K1384" s="124"/>
      <c r="L1384" s="124"/>
      <c r="M1384" s="640"/>
      <c r="N1384" s="124"/>
      <c r="O1384" s="124"/>
      <c r="P1384" s="124"/>
      <c r="Q1384" s="124"/>
      <c r="R1384" s="124"/>
      <c r="S1384" s="124"/>
      <c r="T1384" s="124"/>
      <c r="U1384" s="124"/>
      <c r="V1384" s="124"/>
      <c r="W1384" s="124"/>
      <c r="X1384" s="124"/>
      <c r="Y1384" s="124"/>
      <c r="Z1384" s="124"/>
      <c r="AA1384" s="124"/>
      <c r="AB1384" s="124"/>
      <c r="AC1384" s="124"/>
      <c r="AD1384" s="124"/>
      <c r="AE1384" s="124"/>
      <c r="AF1384" s="124"/>
      <c r="AG1384" s="124"/>
      <c r="AH1384" s="124"/>
      <c r="AI1384" s="124"/>
      <c r="AJ1384" s="124"/>
      <c r="AK1384" s="124"/>
    </row>
    <row r="1385" spans="1:37" x14ac:dyDescent="0.3">
      <c r="A1385" s="124"/>
      <c r="B1385" s="124"/>
      <c r="C1385" s="124"/>
      <c r="D1385" s="124"/>
      <c r="E1385" s="124"/>
      <c r="F1385" s="124"/>
      <c r="G1385" s="124"/>
      <c r="H1385" s="613"/>
      <c r="I1385" s="143"/>
      <c r="J1385" s="124"/>
      <c r="K1385" s="124"/>
      <c r="L1385" s="124"/>
      <c r="M1385" s="640"/>
      <c r="N1385" s="124"/>
      <c r="O1385" s="124"/>
      <c r="P1385" s="124"/>
      <c r="Q1385" s="124"/>
      <c r="R1385" s="124"/>
      <c r="S1385" s="124"/>
      <c r="T1385" s="124"/>
      <c r="U1385" s="124"/>
      <c r="V1385" s="124"/>
      <c r="W1385" s="124"/>
      <c r="X1385" s="124"/>
      <c r="Y1385" s="124"/>
      <c r="Z1385" s="124"/>
      <c r="AA1385" s="124"/>
      <c r="AB1385" s="124"/>
      <c r="AC1385" s="124"/>
      <c r="AD1385" s="124"/>
      <c r="AE1385" s="124"/>
      <c r="AF1385" s="124"/>
      <c r="AG1385" s="124"/>
      <c r="AH1385" s="124"/>
      <c r="AI1385" s="124"/>
      <c r="AJ1385" s="124"/>
      <c r="AK1385" s="124"/>
    </row>
    <row r="1386" spans="1:37" x14ac:dyDescent="0.3">
      <c r="A1386" s="124"/>
      <c r="B1386" s="124"/>
      <c r="C1386" s="124"/>
      <c r="D1386" s="124"/>
      <c r="E1386" s="124"/>
      <c r="F1386" s="124"/>
      <c r="G1386" s="124"/>
      <c r="H1386" s="613"/>
      <c r="I1386" s="143"/>
      <c r="J1386" s="124"/>
      <c r="K1386" s="124"/>
      <c r="L1386" s="124"/>
      <c r="M1386" s="640"/>
      <c r="N1386" s="124"/>
      <c r="O1386" s="124"/>
      <c r="P1386" s="124"/>
      <c r="Q1386" s="124"/>
      <c r="R1386" s="124"/>
      <c r="S1386" s="124"/>
      <c r="T1386" s="124"/>
      <c r="U1386" s="124"/>
      <c r="V1386" s="124"/>
      <c r="W1386" s="124"/>
      <c r="X1386" s="124"/>
      <c r="Y1386" s="124"/>
      <c r="Z1386" s="124"/>
      <c r="AA1386" s="124"/>
      <c r="AB1386" s="124"/>
      <c r="AC1386" s="124"/>
      <c r="AD1386" s="124"/>
      <c r="AE1386" s="124"/>
      <c r="AF1386" s="124"/>
      <c r="AG1386" s="124"/>
      <c r="AH1386" s="124"/>
      <c r="AI1386" s="124"/>
      <c r="AJ1386" s="124"/>
      <c r="AK1386" s="124"/>
    </row>
    <row r="1387" spans="1:37" x14ac:dyDescent="0.3">
      <c r="A1387" s="124"/>
      <c r="B1387" s="124"/>
      <c r="C1387" s="124"/>
      <c r="D1387" s="124"/>
      <c r="E1387" s="124"/>
      <c r="F1387" s="124"/>
      <c r="G1387" s="124"/>
      <c r="H1387" s="613"/>
      <c r="I1387" s="143"/>
      <c r="J1387" s="124"/>
      <c r="K1387" s="124"/>
      <c r="L1387" s="124"/>
      <c r="M1387" s="640"/>
      <c r="N1387" s="124"/>
      <c r="O1387" s="124"/>
      <c r="P1387" s="124"/>
      <c r="Q1387" s="124"/>
      <c r="R1387" s="124"/>
      <c r="S1387" s="124"/>
      <c r="T1387" s="124"/>
      <c r="U1387" s="124"/>
      <c r="V1387" s="124"/>
      <c r="W1387" s="124"/>
      <c r="X1387" s="124"/>
      <c r="Y1387" s="124"/>
      <c r="Z1387" s="124"/>
      <c r="AA1387" s="124"/>
      <c r="AB1387" s="124"/>
      <c r="AC1387" s="124"/>
      <c r="AD1387" s="124"/>
      <c r="AE1387" s="124"/>
      <c r="AF1387" s="124"/>
      <c r="AG1387" s="124"/>
      <c r="AH1387" s="124"/>
      <c r="AI1387" s="124"/>
      <c r="AJ1387" s="124"/>
      <c r="AK1387" s="124"/>
    </row>
    <row r="1388" spans="1:37" x14ac:dyDescent="0.3">
      <c r="A1388" s="124"/>
      <c r="B1388" s="124"/>
      <c r="C1388" s="124"/>
      <c r="D1388" s="124"/>
      <c r="E1388" s="124"/>
      <c r="F1388" s="124"/>
      <c r="G1388" s="124"/>
      <c r="H1388" s="613"/>
      <c r="I1388" s="143"/>
      <c r="J1388" s="124"/>
      <c r="K1388" s="124"/>
      <c r="L1388" s="124"/>
      <c r="M1388" s="640"/>
      <c r="N1388" s="124"/>
      <c r="O1388" s="124"/>
      <c r="P1388" s="124"/>
      <c r="Q1388" s="124"/>
      <c r="R1388" s="124"/>
      <c r="S1388" s="124"/>
      <c r="T1388" s="124"/>
      <c r="U1388" s="124"/>
      <c r="V1388" s="124"/>
      <c r="W1388" s="124"/>
      <c r="X1388" s="124"/>
      <c r="Y1388" s="124"/>
      <c r="Z1388" s="124"/>
      <c r="AA1388" s="124"/>
      <c r="AB1388" s="124"/>
      <c r="AC1388" s="124"/>
      <c r="AD1388" s="124"/>
      <c r="AE1388" s="124"/>
      <c r="AF1388" s="124"/>
      <c r="AG1388" s="124"/>
      <c r="AH1388" s="124"/>
      <c r="AI1388" s="124"/>
      <c r="AJ1388" s="124"/>
      <c r="AK1388" s="124"/>
    </row>
    <row r="1389" spans="1:37" x14ac:dyDescent="0.3">
      <c r="A1389" s="124"/>
      <c r="B1389" s="124"/>
      <c r="C1389" s="124"/>
      <c r="D1389" s="124"/>
      <c r="E1389" s="124"/>
      <c r="F1389" s="124"/>
      <c r="G1389" s="124"/>
      <c r="H1389" s="613"/>
      <c r="I1389" s="143"/>
      <c r="J1389" s="124"/>
      <c r="K1389" s="124"/>
      <c r="L1389" s="124"/>
      <c r="M1389" s="640"/>
      <c r="N1389" s="124"/>
      <c r="O1389" s="124"/>
      <c r="P1389" s="124"/>
      <c r="Q1389" s="124"/>
      <c r="R1389" s="124"/>
      <c r="S1389" s="124"/>
      <c r="T1389" s="124"/>
      <c r="U1389" s="124"/>
      <c r="V1389" s="124"/>
      <c r="W1389" s="124"/>
      <c r="X1389" s="124"/>
      <c r="Y1389" s="124"/>
      <c r="Z1389" s="124"/>
      <c r="AA1389" s="124"/>
      <c r="AB1389" s="124"/>
      <c r="AC1389" s="124"/>
      <c r="AD1389" s="124"/>
      <c r="AE1389" s="124"/>
      <c r="AF1389" s="124"/>
      <c r="AG1389" s="124"/>
      <c r="AH1389" s="124"/>
      <c r="AI1389" s="124"/>
      <c r="AJ1389" s="124"/>
      <c r="AK1389" s="124"/>
    </row>
    <row r="1390" spans="1:37" x14ac:dyDescent="0.3">
      <c r="A1390" s="124"/>
      <c r="B1390" s="124"/>
      <c r="C1390" s="124"/>
      <c r="D1390" s="124"/>
      <c r="E1390" s="124"/>
      <c r="F1390" s="124"/>
      <c r="G1390" s="124"/>
      <c r="H1390" s="613"/>
      <c r="I1390" s="143"/>
      <c r="J1390" s="124"/>
      <c r="K1390" s="124"/>
      <c r="L1390" s="124"/>
      <c r="M1390" s="640"/>
      <c r="N1390" s="124"/>
      <c r="O1390" s="124"/>
      <c r="P1390" s="124"/>
      <c r="Q1390" s="124"/>
      <c r="R1390" s="124"/>
      <c r="S1390" s="124"/>
      <c r="T1390" s="124"/>
      <c r="U1390" s="124"/>
      <c r="V1390" s="124"/>
      <c r="W1390" s="124"/>
      <c r="X1390" s="124"/>
      <c r="Y1390" s="124"/>
      <c r="Z1390" s="124"/>
      <c r="AA1390" s="124"/>
      <c r="AB1390" s="124"/>
      <c r="AC1390" s="124"/>
      <c r="AD1390" s="124"/>
      <c r="AE1390" s="124"/>
      <c r="AF1390" s="124"/>
      <c r="AG1390" s="124"/>
      <c r="AH1390" s="124"/>
      <c r="AI1390" s="124"/>
      <c r="AJ1390" s="124"/>
      <c r="AK1390" s="124"/>
    </row>
    <row r="1391" spans="1:37" x14ac:dyDescent="0.3">
      <c r="A1391" s="124"/>
      <c r="B1391" s="124"/>
      <c r="C1391" s="124"/>
      <c r="D1391" s="124"/>
      <c r="E1391" s="124"/>
      <c r="F1391" s="124"/>
      <c r="G1391" s="124"/>
      <c r="H1391" s="613"/>
      <c r="I1391" s="143"/>
      <c r="J1391" s="124"/>
      <c r="K1391" s="124"/>
      <c r="L1391" s="124"/>
      <c r="M1391" s="640"/>
      <c r="N1391" s="124"/>
      <c r="O1391" s="124"/>
      <c r="P1391" s="124"/>
      <c r="Q1391" s="124"/>
      <c r="R1391" s="124"/>
      <c r="S1391" s="124"/>
      <c r="T1391" s="124"/>
      <c r="U1391" s="124"/>
      <c r="V1391" s="124"/>
      <c r="W1391" s="124"/>
      <c r="X1391" s="124"/>
      <c r="Y1391" s="124"/>
      <c r="Z1391" s="124"/>
      <c r="AA1391" s="124"/>
      <c r="AB1391" s="124"/>
      <c r="AC1391" s="124"/>
      <c r="AD1391" s="124"/>
      <c r="AE1391" s="124"/>
      <c r="AF1391" s="124"/>
      <c r="AG1391" s="124"/>
      <c r="AH1391" s="124"/>
      <c r="AI1391" s="124"/>
      <c r="AJ1391" s="124"/>
      <c r="AK1391" s="124"/>
    </row>
    <row r="1392" spans="1:37" x14ac:dyDescent="0.3">
      <c r="A1392" s="124"/>
      <c r="B1392" s="124"/>
      <c r="C1392" s="124"/>
      <c r="D1392" s="124"/>
      <c r="E1392" s="124"/>
      <c r="F1392" s="124"/>
      <c r="G1392" s="124"/>
      <c r="H1392" s="613"/>
      <c r="I1392" s="143"/>
      <c r="J1392" s="124"/>
      <c r="K1392" s="124"/>
      <c r="L1392" s="124"/>
      <c r="M1392" s="640"/>
      <c r="N1392" s="124"/>
      <c r="O1392" s="124"/>
      <c r="P1392" s="124"/>
      <c r="Q1392" s="124"/>
      <c r="R1392" s="124"/>
      <c r="S1392" s="124"/>
      <c r="T1392" s="124"/>
      <c r="U1392" s="124"/>
      <c r="V1392" s="124"/>
      <c r="W1392" s="124"/>
      <c r="X1392" s="124"/>
      <c r="Y1392" s="124"/>
      <c r="Z1392" s="124"/>
      <c r="AA1392" s="124"/>
      <c r="AB1392" s="124"/>
      <c r="AC1392" s="124"/>
      <c r="AD1392" s="124"/>
      <c r="AE1392" s="124"/>
      <c r="AF1392" s="124"/>
      <c r="AG1392" s="124"/>
      <c r="AH1392" s="124"/>
      <c r="AI1392" s="124"/>
      <c r="AJ1392" s="124"/>
      <c r="AK1392" s="124"/>
    </row>
    <row r="1393" spans="1:37" x14ac:dyDescent="0.3">
      <c r="A1393" s="124"/>
      <c r="B1393" s="124"/>
      <c r="C1393" s="124"/>
      <c r="D1393" s="124"/>
      <c r="E1393" s="124"/>
      <c r="F1393" s="124"/>
      <c r="G1393" s="124"/>
      <c r="H1393" s="613"/>
      <c r="I1393" s="143"/>
      <c r="J1393" s="124"/>
      <c r="K1393" s="124"/>
      <c r="L1393" s="124"/>
      <c r="M1393" s="640"/>
      <c r="N1393" s="124"/>
      <c r="O1393" s="124"/>
      <c r="P1393" s="124"/>
      <c r="Q1393" s="124"/>
      <c r="R1393" s="124"/>
      <c r="S1393" s="124"/>
      <c r="T1393" s="124"/>
      <c r="U1393" s="124"/>
      <c r="V1393" s="124"/>
      <c r="W1393" s="124"/>
      <c r="X1393" s="124"/>
      <c r="Y1393" s="124"/>
      <c r="Z1393" s="124"/>
      <c r="AA1393" s="124"/>
      <c r="AB1393" s="124"/>
      <c r="AC1393" s="124"/>
      <c r="AD1393" s="124"/>
      <c r="AE1393" s="124"/>
      <c r="AF1393" s="124"/>
      <c r="AG1393" s="124"/>
      <c r="AH1393" s="124"/>
      <c r="AI1393" s="124"/>
      <c r="AJ1393" s="124"/>
      <c r="AK1393" s="124"/>
    </row>
    <row r="1394" spans="1:37" x14ac:dyDescent="0.3">
      <c r="A1394" s="124"/>
      <c r="B1394" s="124"/>
      <c r="C1394" s="124"/>
      <c r="D1394" s="124"/>
      <c r="E1394" s="124"/>
      <c r="F1394" s="124"/>
      <c r="G1394" s="124"/>
      <c r="H1394" s="613"/>
      <c r="I1394" s="143"/>
      <c r="J1394" s="124"/>
      <c r="K1394" s="124"/>
      <c r="L1394" s="124"/>
      <c r="M1394" s="640"/>
      <c r="N1394" s="124"/>
      <c r="O1394" s="124"/>
      <c r="P1394" s="124"/>
      <c r="Q1394" s="124"/>
      <c r="R1394" s="124"/>
      <c r="S1394" s="124"/>
      <c r="T1394" s="124"/>
      <c r="U1394" s="124"/>
      <c r="V1394" s="124"/>
      <c r="W1394" s="124"/>
      <c r="X1394" s="124"/>
      <c r="Y1394" s="124"/>
      <c r="Z1394" s="124"/>
      <c r="AA1394" s="124"/>
      <c r="AB1394" s="124"/>
      <c r="AC1394" s="124"/>
      <c r="AD1394" s="124"/>
      <c r="AE1394" s="124"/>
      <c r="AF1394" s="124"/>
      <c r="AG1394" s="124"/>
      <c r="AH1394" s="124"/>
      <c r="AI1394" s="124"/>
      <c r="AJ1394" s="124"/>
      <c r="AK1394" s="124"/>
    </row>
    <row r="1395" spans="1:37" x14ac:dyDescent="0.3">
      <c r="A1395" s="124"/>
      <c r="B1395" s="124"/>
      <c r="C1395" s="124"/>
      <c r="D1395" s="124"/>
      <c r="E1395" s="124"/>
      <c r="F1395" s="124"/>
      <c r="G1395" s="124"/>
      <c r="H1395" s="613"/>
      <c r="I1395" s="143"/>
      <c r="J1395" s="124"/>
      <c r="K1395" s="124"/>
      <c r="L1395" s="124"/>
      <c r="M1395" s="640"/>
      <c r="N1395" s="124"/>
      <c r="O1395" s="124"/>
      <c r="P1395" s="124"/>
      <c r="Q1395" s="124"/>
      <c r="R1395" s="124"/>
      <c r="S1395" s="124"/>
      <c r="T1395" s="124"/>
      <c r="U1395" s="124"/>
      <c r="V1395" s="124"/>
      <c r="W1395" s="124"/>
      <c r="X1395" s="124"/>
      <c r="Y1395" s="124"/>
      <c r="Z1395" s="124"/>
      <c r="AA1395" s="124"/>
      <c r="AB1395" s="124"/>
      <c r="AC1395" s="124"/>
      <c r="AD1395" s="124"/>
      <c r="AE1395" s="124"/>
      <c r="AF1395" s="124"/>
      <c r="AG1395" s="124"/>
      <c r="AH1395" s="124"/>
      <c r="AI1395" s="124"/>
      <c r="AJ1395" s="124"/>
      <c r="AK1395" s="124"/>
    </row>
    <row r="1396" spans="1:37" x14ac:dyDescent="0.3">
      <c r="A1396" s="124"/>
      <c r="B1396" s="124"/>
      <c r="C1396" s="124"/>
      <c r="D1396" s="124"/>
      <c r="E1396" s="124"/>
      <c r="F1396" s="124"/>
      <c r="G1396" s="124"/>
      <c r="H1396" s="613"/>
      <c r="I1396" s="143"/>
      <c r="J1396" s="124"/>
      <c r="K1396" s="124"/>
      <c r="L1396" s="124"/>
      <c r="M1396" s="640"/>
      <c r="N1396" s="124"/>
      <c r="O1396" s="124"/>
      <c r="P1396" s="124"/>
      <c r="Q1396" s="124"/>
      <c r="R1396" s="124"/>
      <c r="S1396" s="124"/>
      <c r="T1396" s="124"/>
      <c r="U1396" s="124"/>
      <c r="V1396" s="124"/>
      <c r="W1396" s="124"/>
      <c r="X1396" s="124"/>
      <c r="Y1396" s="124"/>
      <c r="Z1396" s="124"/>
      <c r="AA1396" s="124"/>
      <c r="AB1396" s="124"/>
      <c r="AC1396" s="124"/>
      <c r="AD1396" s="124"/>
      <c r="AE1396" s="124"/>
      <c r="AF1396" s="124"/>
      <c r="AG1396" s="124"/>
      <c r="AH1396" s="124"/>
      <c r="AI1396" s="124"/>
      <c r="AJ1396" s="124"/>
      <c r="AK1396" s="124"/>
    </row>
    <row r="1397" spans="1:37" x14ac:dyDescent="0.3">
      <c r="A1397" s="124"/>
      <c r="B1397" s="124"/>
      <c r="C1397" s="124"/>
      <c r="D1397" s="124"/>
      <c r="E1397" s="124"/>
      <c r="F1397" s="124"/>
      <c r="G1397" s="124"/>
      <c r="H1397" s="613"/>
      <c r="I1397" s="143"/>
      <c r="J1397" s="124"/>
      <c r="K1397" s="124"/>
      <c r="L1397" s="124"/>
      <c r="M1397" s="640"/>
      <c r="N1397" s="124"/>
      <c r="O1397" s="124"/>
      <c r="P1397" s="124"/>
      <c r="Q1397" s="124"/>
      <c r="R1397" s="124"/>
      <c r="S1397" s="124"/>
      <c r="T1397" s="124"/>
      <c r="U1397" s="124"/>
      <c r="V1397" s="124"/>
      <c r="W1397" s="124"/>
      <c r="X1397" s="124"/>
      <c r="Y1397" s="124"/>
      <c r="Z1397" s="124"/>
      <c r="AA1397" s="124"/>
      <c r="AB1397" s="124"/>
      <c r="AC1397" s="124"/>
      <c r="AD1397" s="124"/>
      <c r="AE1397" s="124"/>
      <c r="AF1397" s="124"/>
      <c r="AG1397" s="124"/>
      <c r="AH1397" s="124"/>
      <c r="AI1397" s="124"/>
      <c r="AJ1397" s="124"/>
      <c r="AK1397" s="124"/>
    </row>
    <row r="1398" spans="1:37" x14ac:dyDescent="0.3">
      <c r="A1398" s="124"/>
      <c r="B1398" s="124"/>
      <c r="C1398" s="124"/>
      <c r="D1398" s="124"/>
      <c r="E1398" s="124"/>
      <c r="F1398" s="124"/>
      <c r="G1398" s="124"/>
      <c r="H1398" s="613"/>
      <c r="I1398" s="143"/>
      <c r="J1398" s="124"/>
      <c r="K1398" s="124"/>
      <c r="L1398" s="124"/>
      <c r="M1398" s="640"/>
      <c r="N1398" s="124"/>
      <c r="O1398" s="124"/>
      <c r="P1398" s="124"/>
      <c r="Q1398" s="124"/>
      <c r="R1398" s="124"/>
      <c r="S1398" s="124"/>
      <c r="T1398" s="124"/>
      <c r="U1398" s="124"/>
      <c r="V1398" s="124"/>
      <c r="W1398" s="124"/>
      <c r="X1398" s="124"/>
      <c r="Y1398" s="124"/>
      <c r="Z1398" s="124"/>
      <c r="AA1398" s="124"/>
      <c r="AB1398" s="124"/>
      <c r="AC1398" s="124"/>
      <c r="AD1398" s="124"/>
      <c r="AE1398" s="124"/>
      <c r="AF1398" s="124"/>
      <c r="AG1398" s="124"/>
      <c r="AH1398" s="124"/>
      <c r="AI1398" s="124"/>
      <c r="AJ1398" s="124"/>
      <c r="AK1398" s="124"/>
    </row>
    <row r="1399" spans="1:37" x14ac:dyDescent="0.3">
      <c r="A1399" s="124"/>
      <c r="B1399" s="124"/>
      <c r="C1399" s="124"/>
      <c r="D1399" s="124"/>
      <c r="E1399" s="124"/>
      <c r="F1399" s="124"/>
      <c r="G1399" s="124"/>
      <c r="H1399" s="613"/>
      <c r="I1399" s="143"/>
      <c r="J1399" s="124"/>
      <c r="K1399" s="124"/>
      <c r="L1399" s="124"/>
      <c r="M1399" s="640"/>
      <c r="N1399" s="124"/>
      <c r="O1399" s="124"/>
      <c r="P1399" s="124"/>
      <c r="Q1399" s="124"/>
      <c r="R1399" s="124"/>
      <c r="S1399" s="124"/>
      <c r="T1399" s="124"/>
      <c r="U1399" s="124"/>
      <c r="V1399" s="124"/>
      <c r="W1399" s="124"/>
      <c r="X1399" s="124"/>
      <c r="Y1399" s="124"/>
      <c r="Z1399" s="124"/>
      <c r="AA1399" s="124"/>
      <c r="AB1399" s="124"/>
      <c r="AC1399" s="124"/>
      <c r="AD1399" s="124"/>
      <c r="AE1399" s="124"/>
      <c r="AF1399" s="124"/>
      <c r="AG1399" s="124"/>
      <c r="AH1399" s="124"/>
      <c r="AI1399" s="124"/>
      <c r="AJ1399" s="124"/>
      <c r="AK1399" s="124"/>
    </row>
    <row r="1400" spans="1:37" x14ac:dyDescent="0.3">
      <c r="A1400" s="124"/>
      <c r="B1400" s="124"/>
      <c r="C1400" s="124"/>
      <c r="D1400" s="124"/>
      <c r="E1400" s="124"/>
      <c r="F1400" s="124"/>
      <c r="G1400" s="124"/>
      <c r="H1400" s="613"/>
      <c r="I1400" s="143"/>
      <c r="J1400" s="124"/>
      <c r="K1400" s="124"/>
      <c r="L1400" s="124"/>
      <c r="M1400" s="640"/>
      <c r="N1400" s="124"/>
      <c r="O1400" s="124"/>
      <c r="P1400" s="124"/>
      <c r="Q1400" s="124"/>
      <c r="R1400" s="124"/>
      <c r="S1400" s="124"/>
      <c r="T1400" s="124"/>
      <c r="U1400" s="124"/>
      <c r="V1400" s="124"/>
      <c r="W1400" s="124"/>
      <c r="X1400" s="124"/>
      <c r="Y1400" s="124"/>
      <c r="Z1400" s="124"/>
      <c r="AA1400" s="124"/>
      <c r="AB1400" s="124"/>
      <c r="AC1400" s="124"/>
      <c r="AD1400" s="124"/>
      <c r="AE1400" s="124"/>
      <c r="AF1400" s="124"/>
      <c r="AG1400" s="124"/>
      <c r="AH1400" s="124"/>
      <c r="AI1400" s="124"/>
      <c r="AJ1400" s="124"/>
      <c r="AK1400" s="124"/>
    </row>
    <row r="1401" spans="1:37" x14ac:dyDescent="0.3">
      <c r="A1401" s="124"/>
      <c r="B1401" s="124"/>
      <c r="C1401" s="124"/>
      <c r="D1401" s="124"/>
      <c r="E1401" s="124"/>
      <c r="F1401" s="124"/>
      <c r="G1401" s="124"/>
      <c r="H1401" s="613"/>
      <c r="I1401" s="143"/>
      <c r="J1401" s="124"/>
      <c r="K1401" s="124"/>
      <c r="L1401" s="124"/>
      <c r="M1401" s="640"/>
      <c r="N1401" s="124"/>
      <c r="O1401" s="124"/>
      <c r="P1401" s="124"/>
      <c r="Q1401" s="124"/>
      <c r="R1401" s="124"/>
      <c r="S1401" s="124"/>
      <c r="T1401" s="124"/>
      <c r="U1401" s="124"/>
      <c r="V1401" s="124"/>
      <c r="W1401" s="124"/>
      <c r="X1401" s="124"/>
      <c r="Y1401" s="124"/>
      <c r="Z1401" s="124"/>
      <c r="AA1401" s="124"/>
      <c r="AB1401" s="124"/>
      <c r="AC1401" s="124"/>
      <c r="AD1401" s="124"/>
      <c r="AE1401" s="124"/>
      <c r="AF1401" s="124"/>
      <c r="AG1401" s="124"/>
      <c r="AH1401" s="124"/>
      <c r="AI1401" s="124"/>
      <c r="AJ1401" s="124"/>
      <c r="AK1401" s="124"/>
    </row>
    <row r="1402" spans="1:37" x14ac:dyDescent="0.3">
      <c r="A1402" s="124"/>
      <c r="B1402" s="124"/>
      <c r="C1402" s="124"/>
      <c r="D1402" s="124"/>
      <c r="E1402" s="124"/>
      <c r="F1402" s="124"/>
      <c r="G1402" s="124"/>
      <c r="H1402" s="613"/>
      <c r="I1402" s="143"/>
      <c r="J1402" s="124"/>
      <c r="K1402" s="124"/>
      <c r="L1402" s="124"/>
      <c r="M1402" s="640"/>
      <c r="N1402" s="124"/>
      <c r="O1402" s="124"/>
      <c r="P1402" s="124"/>
      <c r="Q1402" s="124"/>
      <c r="R1402" s="124"/>
      <c r="S1402" s="124"/>
      <c r="T1402" s="124"/>
      <c r="U1402" s="124"/>
      <c r="V1402" s="124"/>
      <c r="W1402" s="124"/>
      <c r="X1402" s="124"/>
      <c r="Y1402" s="124"/>
      <c r="Z1402" s="124"/>
      <c r="AA1402" s="124"/>
      <c r="AB1402" s="124"/>
      <c r="AC1402" s="124"/>
      <c r="AD1402" s="124"/>
      <c r="AE1402" s="124"/>
      <c r="AF1402" s="124"/>
      <c r="AG1402" s="124"/>
      <c r="AH1402" s="124"/>
      <c r="AI1402" s="124"/>
      <c r="AJ1402" s="124"/>
      <c r="AK1402" s="124"/>
    </row>
    <row r="1403" spans="1:37" x14ac:dyDescent="0.3">
      <c r="A1403" s="124"/>
      <c r="B1403" s="124"/>
      <c r="C1403" s="124"/>
      <c r="D1403" s="124"/>
      <c r="E1403" s="124"/>
      <c r="F1403" s="124"/>
      <c r="G1403" s="124"/>
      <c r="H1403" s="613"/>
      <c r="I1403" s="143"/>
      <c r="J1403" s="124"/>
      <c r="K1403" s="124"/>
      <c r="L1403" s="124"/>
      <c r="M1403" s="640"/>
      <c r="N1403" s="124"/>
      <c r="O1403" s="124"/>
      <c r="P1403" s="124"/>
      <c r="Q1403" s="124"/>
      <c r="R1403" s="124"/>
      <c r="S1403" s="124"/>
      <c r="T1403" s="124"/>
      <c r="U1403" s="124"/>
      <c r="V1403" s="124"/>
      <c r="W1403" s="124"/>
      <c r="X1403" s="124"/>
      <c r="Y1403" s="124"/>
      <c r="Z1403" s="124"/>
      <c r="AA1403" s="124"/>
      <c r="AB1403" s="124"/>
      <c r="AC1403" s="124"/>
      <c r="AD1403" s="124"/>
      <c r="AE1403" s="124"/>
      <c r="AF1403" s="124"/>
      <c r="AG1403" s="124"/>
      <c r="AH1403" s="124"/>
      <c r="AI1403" s="124"/>
      <c r="AJ1403" s="124"/>
      <c r="AK1403" s="124"/>
    </row>
    <row r="1404" spans="1:37" x14ac:dyDescent="0.3">
      <c r="A1404" s="124"/>
      <c r="B1404" s="124"/>
      <c r="C1404" s="124"/>
      <c r="D1404" s="124"/>
      <c r="E1404" s="124"/>
      <c r="F1404" s="124"/>
      <c r="G1404" s="124"/>
      <c r="H1404" s="613"/>
      <c r="I1404" s="143"/>
      <c r="J1404" s="124"/>
      <c r="K1404" s="124"/>
      <c r="L1404" s="124"/>
      <c r="M1404" s="640"/>
      <c r="N1404" s="124"/>
      <c r="O1404" s="124"/>
      <c r="P1404" s="124"/>
      <c r="Q1404" s="124"/>
      <c r="R1404" s="124"/>
      <c r="S1404" s="124"/>
      <c r="T1404" s="124"/>
      <c r="U1404" s="124"/>
      <c r="V1404" s="124"/>
      <c r="W1404" s="124"/>
      <c r="X1404" s="124"/>
      <c r="Y1404" s="124"/>
      <c r="Z1404" s="124"/>
      <c r="AA1404" s="124"/>
      <c r="AB1404" s="124"/>
      <c r="AC1404" s="124"/>
      <c r="AD1404" s="124"/>
      <c r="AE1404" s="124"/>
      <c r="AF1404" s="124"/>
      <c r="AG1404" s="124"/>
      <c r="AH1404" s="124"/>
      <c r="AI1404" s="124"/>
      <c r="AJ1404" s="124"/>
      <c r="AK1404" s="124"/>
    </row>
    <row r="1405" spans="1:37" x14ac:dyDescent="0.3">
      <c r="A1405" s="124"/>
      <c r="B1405" s="124"/>
      <c r="C1405" s="124"/>
      <c r="D1405" s="124"/>
      <c r="E1405" s="124"/>
      <c r="F1405" s="124"/>
      <c r="G1405" s="124"/>
      <c r="H1405" s="613"/>
      <c r="I1405" s="143"/>
      <c r="J1405" s="124"/>
      <c r="K1405" s="124"/>
      <c r="L1405" s="124"/>
      <c r="M1405" s="640"/>
      <c r="N1405" s="124"/>
      <c r="O1405" s="124"/>
      <c r="P1405" s="124"/>
      <c r="Q1405" s="124"/>
      <c r="R1405" s="124"/>
      <c r="S1405" s="124"/>
      <c r="T1405" s="124"/>
      <c r="U1405" s="124"/>
      <c r="V1405" s="124"/>
      <c r="W1405" s="124"/>
      <c r="X1405" s="124"/>
      <c r="Y1405" s="124"/>
      <c r="Z1405" s="124"/>
      <c r="AA1405" s="124"/>
      <c r="AB1405" s="124"/>
      <c r="AC1405" s="124"/>
      <c r="AD1405" s="124"/>
      <c r="AE1405" s="124"/>
      <c r="AF1405" s="124"/>
      <c r="AG1405" s="124"/>
      <c r="AH1405" s="124"/>
      <c r="AI1405" s="124"/>
      <c r="AJ1405" s="124"/>
      <c r="AK1405" s="124"/>
    </row>
    <row r="1406" spans="1:37" x14ac:dyDescent="0.3">
      <c r="A1406" s="124"/>
      <c r="B1406" s="124"/>
      <c r="C1406" s="124"/>
      <c r="D1406" s="124"/>
      <c r="E1406" s="124"/>
      <c r="F1406" s="124"/>
      <c r="G1406" s="124"/>
      <c r="H1406" s="613"/>
      <c r="I1406" s="143"/>
      <c r="J1406" s="124"/>
      <c r="K1406" s="124"/>
      <c r="L1406" s="124"/>
      <c r="M1406" s="640"/>
      <c r="N1406" s="124"/>
      <c r="O1406" s="124"/>
      <c r="P1406" s="124"/>
      <c r="Q1406" s="124"/>
      <c r="R1406" s="124"/>
      <c r="S1406" s="124"/>
      <c r="T1406" s="124"/>
      <c r="U1406" s="124"/>
      <c r="V1406" s="124"/>
      <c r="W1406" s="124"/>
      <c r="X1406" s="124"/>
      <c r="Y1406" s="124"/>
      <c r="Z1406" s="124"/>
      <c r="AA1406" s="124"/>
      <c r="AB1406" s="124"/>
      <c r="AC1406" s="124"/>
      <c r="AD1406" s="124"/>
      <c r="AE1406" s="124"/>
      <c r="AF1406" s="124"/>
      <c r="AG1406" s="124"/>
      <c r="AH1406" s="124"/>
      <c r="AI1406" s="124"/>
      <c r="AJ1406" s="124"/>
      <c r="AK1406" s="124"/>
    </row>
    <row r="1407" spans="1:37" x14ac:dyDescent="0.3">
      <c r="A1407" s="124"/>
      <c r="B1407" s="124"/>
      <c r="C1407" s="124"/>
      <c r="D1407" s="124"/>
      <c r="E1407" s="124"/>
      <c r="F1407" s="124"/>
      <c r="G1407" s="124"/>
      <c r="H1407" s="613"/>
      <c r="I1407" s="143"/>
      <c r="J1407" s="124"/>
      <c r="K1407" s="124"/>
      <c r="L1407" s="124"/>
      <c r="M1407" s="640"/>
      <c r="N1407" s="124"/>
      <c r="O1407" s="124"/>
      <c r="P1407" s="124"/>
      <c r="Q1407" s="124"/>
      <c r="R1407" s="124"/>
      <c r="S1407" s="124"/>
      <c r="T1407" s="124"/>
      <c r="U1407" s="124"/>
      <c r="V1407" s="124"/>
      <c r="W1407" s="124"/>
      <c r="X1407" s="124"/>
      <c r="Y1407" s="124"/>
      <c r="Z1407" s="124"/>
      <c r="AA1407" s="124"/>
      <c r="AB1407" s="124"/>
      <c r="AC1407" s="124"/>
      <c r="AD1407" s="124"/>
      <c r="AE1407" s="124"/>
      <c r="AF1407" s="124"/>
      <c r="AG1407" s="124"/>
      <c r="AH1407" s="124"/>
      <c r="AI1407" s="124"/>
      <c r="AJ1407" s="124"/>
      <c r="AK1407" s="124"/>
    </row>
    <row r="1408" spans="1:37" x14ac:dyDescent="0.3">
      <c r="A1408" s="124"/>
      <c r="B1408" s="124"/>
      <c r="C1408" s="124"/>
      <c r="D1408" s="124"/>
      <c r="E1408" s="124"/>
      <c r="F1408" s="124"/>
      <c r="G1408" s="124"/>
      <c r="H1408" s="613"/>
      <c r="I1408" s="143"/>
      <c r="J1408" s="124"/>
      <c r="K1408" s="124"/>
      <c r="L1408" s="124"/>
      <c r="M1408" s="640"/>
      <c r="N1408" s="124"/>
      <c r="O1408" s="124"/>
      <c r="P1408" s="124"/>
      <c r="Q1408" s="124"/>
      <c r="R1408" s="124"/>
      <c r="S1408" s="124"/>
      <c r="T1408" s="124"/>
      <c r="U1408" s="124"/>
      <c r="V1408" s="124"/>
      <c r="W1408" s="124"/>
      <c r="X1408" s="124"/>
      <c r="Y1408" s="124"/>
      <c r="Z1408" s="124"/>
      <c r="AA1408" s="124"/>
      <c r="AB1408" s="124"/>
      <c r="AC1408" s="124"/>
      <c r="AD1408" s="124"/>
      <c r="AE1408" s="124"/>
      <c r="AF1408" s="124"/>
      <c r="AG1408" s="124"/>
      <c r="AH1408" s="124"/>
      <c r="AI1408" s="124"/>
      <c r="AJ1408" s="124"/>
      <c r="AK1408" s="124"/>
    </row>
    <row r="1409" spans="1:37" x14ac:dyDescent="0.3">
      <c r="A1409" s="124"/>
      <c r="B1409" s="124"/>
      <c r="C1409" s="124"/>
      <c r="D1409" s="124"/>
      <c r="E1409" s="124"/>
      <c r="F1409" s="124"/>
      <c r="G1409" s="124"/>
      <c r="H1409" s="613"/>
      <c r="I1409" s="143"/>
      <c r="J1409" s="124"/>
      <c r="K1409" s="124"/>
      <c r="L1409" s="124"/>
      <c r="M1409" s="640"/>
      <c r="N1409" s="124"/>
      <c r="O1409" s="124"/>
      <c r="P1409" s="124"/>
      <c r="Q1409" s="124"/>
      <c r="R1409" s="124"/>
      <c r="S1409" s="124"/>
      <c r="T1409" s="124"/>
      <c r="U1409" s="124"/>
      <c r="V1409" s="124"/>
      <c r="W1409" s="124"/>
      <c r="X1409" s="124"/>
      <c r="Y1409" s="124"/>
      <c r="Z1409" s="124"/>
      <c r="AA1409" s="124"/>
      <c r="AB1409" s="124"/>
      <c r="AC1409" s="124"/>
      <c r="AD1409" s="124"/>
      <c r="AE1409" s="124"/>
      <c r="AF1409" s="124"/>
      <c r="AG1409" s="124"/>
      <c r="AH1409" s="124"/>
      <c r="AI1409" s="124"/>
      <c r="AJ1409" s="124"/>
      <c r="AK1409" s="124"/>
    </row>
    <row r="1410" spans="1:37" x14ac:dyDescent="0.3">
      <c r="A1410" s="124"/>
      <c r="B1410" s="124"/>
      <c r="C1410" s="124"/>
      <c r="D1410" s="124"/>
      <c r="E1410" s="124"/>
      <c r="F1410" s="124"/>
      <c r="G1410" s="124"/>
      <c r="H1410" s="613"/>
      <c r="I1410" s="143"/>
      <c r="J1410" s="124"/>
      <c r="K1410" s="124"/>
      <c r="L1410" s="124"/>
      <c r="M1410" s="640"/>
      <c r="N1410" s="124"/>
      <c r="O1410" s="124"/>
      <c r="P1410" s="124"/>
      <c r="Q1410" s="124"/>
      <c r="R1410" s="124"/>
      <c r="S1410" s="124"/>
      <c r="T1410" s="124"/>
      <c r="U1410" s="124"/>
      <c r="V1410" s="124"/>
      <c r="W1410" s="124"/>
      <c r="X1410" s="124"/>
      <c r="Y1410" s="124"/>
      <c r="Z1410" s="124"/>
      <c r="AA1410" s="124"/>
      <c r="AB1410" s="124"/>
      <c r="AC1410" s="124"/>
      <c r="AD1410" s="124"/>
      <c r="AE1410" s="124"/>
      <c r="AF1410" s="124"/>
      <c r="AG1410" s="124"/>
      <c r="AH1410" s="124"/>
      <c r="AI1410" s="124"/>
      <c r="AJ1410" s="124"/>
      <c r="AK1410" s="124"/>
    </row>
    <row r="1411" spans="1:37" x14ac:dyDescent="0.3">
      <c r="A1411" s="124"/>
      <c r="B1411" s="124"/>
      <c r="C1411" s="124"/>
      <c r="D1411" s="124"/>
      <c r="E1411" s="124"/>
      <c r="F1411" s="124"/>
      <c r="G1411" s="124"/>
      <c r="H1411" s="613"/>
      <c r="I1411" s="143"/>
      <c r="J1411" s="124"/>
      <c r="K1411" s="124"/>
      <c r="L1411" s="124"/>
      <c r="M1411" s="640"/>
      <c r="N1411" s="124"/>
      <c r="O1411" s="124"/>
      <c r="P1411" s="124"/>
      <c r="Q1411" s="124"/>
      <c r="R1411" s="124"/>
      <c r="S1411" s="124"/>
      <c r="T1411" s="124"/>
      <c r="U1411" s="124"/>
      <c r="V1411" s="124"/>
      <c r="W1411" s="124"/>
      <c r="X1411" s="124"/>
      <c r="Y1411" s="124"/>
      <c r="Z1411" s="124"/>
      <c r="AA1411" s="124"/>
      <c r="AB1411" s="124"/>
      <c r="AC1411" s="124"/>
      <c r="AD1411" s="124"/>
      <c r="AE1411" s="124"/>
      <c r="AF1411" s="124"/>
      <c r="AG1411" s="124"/>
      <c r="AH1411" s="124"/>
      <c r="AI1411" s="124"/>
      <c r="AJ1411" s="124"/>
      <c r="AK1411" s="124"/>
    </row>
    <row r="1412" spans="1:37" x14ac:dyDescent="0.3">
      <c r="A1412" s="124"/>
      <c r="B1412" s="124"/>
      <c r="C1412" s="124"/>
      <c r="D1412" s="124"/>
      <c r="E1412" s="124"/>
      <c r="F1412" s="124"/>
      <c r="G1412" s="124"/>
      <c r="H1412" s="613"/>
      <c r="I1412" s="143"/>
      <c r="J1412" s="124"/>
      <c r="K1412" s="124"/>
      <c r="L1412" s="124"/>
      <c r="M1412" s="640"/>
      <c r="N1412" s="124"/>
      <c r="O1412" s="124"/>
      <c r="P1412" s="124"/>
      <c r="Q1412" s="124"/>
      <c r="R1412" s="124"/>
      <c r="S1412" s="124"/>
      <c r="T1412" s="124"/>
      <c r="U1412" s="124"/>
      <c r="V1412" s="124"/>
      <c r="W1412" s="124"/>
      <c r="X1412" s="124"/>
      <c r="Y1412" s="124"/>
      <c r="Z1412" s="124"/>
      <c r="AA1412" s="124"/>
      <c r="AB1412" s="124"/>
      <c r="AC1412" s="124"/>
      <c r="AD1412" s="124"/>
      <c r="AE1412" s="124"/>
      <c r="AF1412" s="124"/>
      <c r="AG1412" s="124"/>
      <c r="AH1412" s="124"/>
      <c r="AI1412" s="124"/>
      <c r="AJ1412" s="124"/>
      <c r="AK1412" s="124"/>
    </row>
    <row r="1413" spans="1:37" x14ac:dyDescent="0.3">
      <c r="A1413" s="124"/>
      <c r="B1413" s="124"/>
      <c r="C1413" s="124"/>
      <c r="D1413" s="124"/>
      <c r="E1413" s="124"/>
      <c r="F1413" s="124"/>
      <c r="G1413" s="124"/>
      <c r="H1413" s="613"/>
      <c r="I1413" s="143"/>
      <c r="J1413" s="124"/>
      <c r="K1413" s="124"/>
      <c r="L1413" s="124"/>
      <c r="M1413" s="640"/>
      <c r="N1413" s="124"/>
      <c r="O1413" s="124"/>
      <c r="P1413" s="124"/>
      <c r="Q1413" s="124"/>
      <c r="R1413" s="124"/>
      <c r="S1413" s="124"/>
      <c r="T1413" s="124"/>
      <c r="U1413" s="124"/>
      <c r="V1413" s="124"/>
      <c r="W1413" s="124"/>
      <c r="X1413" s="124"/>
      <c r="Y1413" s="124"/>
      <c r="Z1413" s="124"/>
      <c r="AA1413" s="124"/>
      <c r="AB1413" s="124"/>
      <c r="AC1413" s="124"/>
      <c r="AD1413" s="124"/>
      <c r="AE1413" s="124"/>
      <c r="AF1413" s="124"/>
      <c r="AG1413" s="124"/>
      <c r="AH1413" s="124"/>
      <c r="AI1413" s="124"/>
      <c r="AJ1413" s="124"/>
      <c r="AK1413" s="124"/>
    </row>
    <row r="1414" spans="1:37" x14ac:dyDescent="0.3">
      <c r="A1414" s="124"/>
      <c r="B1414" s="124"/>
      <c r="C1414" s="124"/>
      <c r="D1414" s="124"/>
      <c r="E1414" s="124"/>
      <c r="F1414" s="124"/>
      <c r="G1414" s="124"/>
      <c r="H1414" s="613"/>
      <c r="I1414" s="143"/>
      <c r="J1414" s="124"/>
      <c r="K1414" s="124"/>
      <c r="L1414" s="124"/>
      <c r="M1414" s="640"/>
      <c r="N1414" s="124"/>
      <c r="O1414" s="124"/>
      <c r="P1414" s="124"/>
      <c r="Q1414" s="124"/>
      <c r="R1414" s="124"/>
      <c r="S1414" s="124"/>
      <c r="T1414" s="124"/>
      <c r="U1414" s="124"/>
      <c r="V1414" s="124"/>
      <c r="W1414" s="124"/>
      <c r="X1414" s="124"/>
      <c r="Y1414" s="124"/>
      <c r="Z1414" s="124"/>
      <c r="AA1414" s="124"/>
      <c r="AB1414" s="124"/>
      <c r="AC1414" s="124"/>
      <c r="AD1414" s="124"/>
      <c r="AE1414" s="124"/>
      <c r="AF1414" s="124"/>
      <c r="AG1414" s="124"/>
      <c r="AH1414" s="124"/>
      <c r="AI1414" s="124"/>
      <c r="AJ1414" s="124"/>
      <c r="AK1414" s="124"/>
    </row>
    <row r="1415" spans="1:37" x14ac:dyDescent="0.3">
      <c r="A1415" s="124"/>
      <c r="B1415" s="124"/>
      <c r="C1415" s="124"/>
      <c r="D1415" s="124"/>
      <c r="E1415" s="124"/>
      <c r="F1415" s="124"/>
      <c r="G1415" s="124"/>
      <c r="H1415" s="613"/>
      <c r="I1415" s="143"/>
      <c r="J1415" s="124"/>
      <c r="K1415" s="124"/>
      <c r="L1415" s="124"/>
      <c r="M1415" s="640"/>
      <c r="N1415" s="124"/>
      <c r="O1415" s="124"/>
      <c r="P1415" s="124"/>
      <c r="Q1415" s="124"/>
      <c r="R1415" s="124"/>
      <c r="S1415" s="124"/>
      <c r="T1415" s="124"/>
      <c r="U1415" s="124"/>
      <c r="V1415" s="124"/>
      <c r="W1415" s="124"/>
      <c r="X1415" s="124"/>
      <c r="Y1415" s="124"/>
      <c r="Z1415" s="124"/>
      <c r="AA1415" s="124"/>
      <c r="AB1415" s="124"/>
      <c r="AC1415" s="124"/>
      <c r="AD1415" s="124"/>
      <c r="AE1415" s="124"/>
      <c r="AF1415" s="124"/>
      <c r="AG1415" s="124"/>
      <c r="AH1415" s="124"/>
      <c r="AI1415" s="124"/>
      <c r="AJ1415" s="124"/>
      <c r="AK1415" s="124"/>
    </row>
    <row r="1416" spans="1:37" x14ac:dyDescent="0.3">
      <c r="A1416" s="124"/>
      <c r="B1416" s="124"/>
      <c r="C1416" s="124"/>
      <c r="D1416" s="124"/>
      <c r="E1416" s="124"/>
      <c r="F1416" s="124"/>
      <c r="G1416" s="124"/>
      <c r="H1416" s="613"/>
      <c r="I1416" s="143"/>
      <c r="J1416" s="124"/>
      <c r="K1416" s="124"/>
      <c r="L1416" s="124"/>
      <c r="M1416" s="640"/>
      <c r="N1416" s="124"/>
      <c r="O1416" s="124"/>
      <c r="P1416" s="124"/>
      <c r="Q1416" s="124"/>
      <c r="R1416" s="124"/>
      <c r="S1416" s="124"/>
      <c r="T1416" s="124"/>
      <c r="U1416" s="124"/>
      <c r="V1416" s="124"/>
      <c r="W1416" s="124"/>
      <c r="X1416" s="124"/>
      <c r="Y1416" s="124"/>
      <c r="Z1416" s="124"/>
      <c r="AA1416" s="124"/>
      <c r="AB1416" s="124"/>
      <c r="AC1416" s="124"/>
      <c r="AD1416" s="124"/>
      <c r="AE1416" s="124"/>
      <c r="AF1416" s="124"/>
      <c r="AG1416" s="124"/>
      <c r="AH1416" s="124"/>
      <c r="AI1416" s="124"/>
      <c r="AJ1416" s="124"/>
      <c r="AK1416" s="124"/>
    </row>
    <row r="1417" spans="1:37" x14ac:dyDescent="0.3">
      <c r="A1417" s="124"/>
      <c r="B1417" s="124"/>
      <c r="C1417" s="124"/>
      <c r="D1417" s="124"/>
      <c r="E1417" s="124"/>
      <c r="F1417" s="124"/>
      <c r="G1417" s="124"/>
      <c r="H1417" s="613"/>
      <c r="I1417" s="143"/>
      <c r="J1417" s="124"/>
      <c r="K1417" s="124"/>
      <c r="L1417" s="124"/>
      <c r="M1417" s="640"/>
      <c r="N1417" s="124"/>
      <c r="O1417" s="124"/>
      <c r="P1417" s="124"/>
      <c r="Q1417" s="124"/>
      <c r="R1417" s="124"/>
      <c r="S1417" s="124"/>
      <c r="T1417" s="124"/>
      <c r="U1417" s="124"/>
      <c r="V1417" s="124"/>
      <c r="W1417" s="124"/>
      <c r="X1417" s="124"/>
      <c r="Y1417" s="124"/>
      <c r="Z1417" s="124"/>
      <c r="AA1417" s="124"/>
      <c r="AB1417" s="124"/>
      <c r="AC1417" s="124"/>
      <c r="AD1417" s="124"/>
      <c r="AE1417" s="124"/>
      <c r="AF1417" s="124"/>
      <c r="AG1417" s="124"/>
      <c r="AH1417" s="124"/>
      <c r="AI1417" s="124"/>
      <c r="AJ1417" s="124"/>
      <c r="AK1417" s="124"/>
    </row>
    <row r="1418" spans="1:37" x14ac:dyDescent="0.3">
      <c r="A1418" s="124"/>
      <c r="B1418" s="124"/>
      <c r="C1418" s="124"/>
      <c r="D1418" s="124"/>
      <c r="E1418" s="124"/>
      <c r="F1418" s="124"/>
      <c r="G1418" s="124"/>
      <c r="H1418" s="613"/>
      <c r="I1418" s="143"/>
      <c r="J1418" s="124"/>
      <c r="K1418" s="124"/>
      <c r="L1418" s="124"/>
      <c r="M1418" s="640"/>
      <c r="N1418" s="124"/>
      <c r="O1418" s="124"/>
      <c r="P1418" s="124"/>
      <c r="Q1418" s="124"/>
      <c r="R1418" s="124"/>
      <c r="S1418" s="124"/>
      <c r="T1418" s="124"/>
      <c r="U1418" s="124"/>
      <c r="V1418" s="124"/>
      <c r="W1418" s="124"/>
      <c r="X1418" s="124"/>
      <c r="Y1418" s="124"/>
      <c r="Z1418" s="124"/>
      <c r="AA1418" s="124"/>
      <c r="AB1418" s="124"/>
      <c r="AC1418" s="124"/>
      <c r="AD1418" s="124"/>
      <c r="AE1418" s="124"/>
      <c r="AF1418" s="124"/>
      <c r="AG1418" s="124"/>
      <c r="AH1418" s="124"/>
      <c r="AI1418" s="124"/>
      <c r="AJ1418" s="124"/>
      <c r="AK1418" s="124"/>
    </row>
    <row r="1419" spans="1:37" x14ac:dyDescent="0.3">
      <c r="A1419" s="124"/>
      <c r="B1419" s="124"/>
      <c r="C1419" s="124"/>
      <c r="D1419" s="124"/>
      <c r="E1419" s="124"/>
      <c r="F1419" s="124"/>
      <c r="G1419" s="124"/>
      <c r="H1419" s="613"/>
      <c r="I1419" s="143"/>
      <c r="J1419" s="124"/>
      <c r="K1419" s="124"/>
      <c r="L1419" s="124"/>
      <c r="M1419" s="640"/>
      <c r="N1419" s="124"/>
      <c r="O1419" s="124"/>
      <c r="P1419" s="124"/>
      <c r="Q1419" s="124"/>
      <c r="R1419" s="124"/>
      <c r="S1419" s="124"/>
      <c r="T1419" s="124"/>
      <c r="U1419" s="124"/>
      <c r="V1419" s="124"/>
      <c r="W1419" s="124"/>
      <c r="X1419" s="124"/>
      <c r="Y1419" s="124"/>
      <c r="Z1419" s="124"/>
      <c r="AA1419" s="124"/>
      <c r="AB1419" s="124"/>
      <c r="AC1419" s="124"/>
      <c r="AD1419" s="124"/>
      <c r="AE1419" s="124"/>
      <c r="AF1419" s="124"/>
      <c r="AG1419" s="124"/>
      <c r="AH1419" s="124"/>
      <c r="AI1419" s="124"/>
      <c r="AJ1419" s="124"/>
      <c r="AK1419" s="124"/>
    </row>
    <row r="1420" spans="1:37" x14ac:dyDescent="0.3">
      <c r="A1420" s="124"/>
      <c r="B1420" s="124"/>
      <c r="C1420" s="124"/>
      <c r="D1420" s="124"/>
      <c r="E1420" s="124"/>
      <c r="F1420" s="124"/>
      <c r="G1420" s="124"/>
      <c r="H1420" s="613"/>
      <c r="I1420" s="143"/>
      <c r="J1420" s="124"/>
      <c r="K1420" s="124"/>
      <c r="L1420" s="124"/>
      <c r="M1420" s="640"/>
      <c r="N1420" s="124"/>
      <c r="O1420" s="124"/>
      <c r="P1420" s="124"/>
      <c r="Q1420" s="124"/>
      <c r="R1420" s="124"/>
      <c r="S1420" s="124"/>
      <c r="T1420" s="124"/>
      <c r="U1420" s="124"/>
      <c r="V1420" s="124"/>
      <c r="W1420" s="124"/>
      <c r="X1420" s="124"/>
      <c r="Y1420" s="124"/>
      <c r="Z1420" s="124"/>
      <c r="AA1420" s="124"/>
      <c r="AB1420" s="124"/>
      <c r="AC1420" s="124"/>
      <c r="AD1420" s="124"/>
      <c r="AE1420" s="124"/>
      <c r="AF1420" s="124"/>
      <c r="AG1420" s="124"/>
      <c r="AH1420" s="124"/>
      <c r="AI1420" s="124"/>
      <c r="AJ1420" s="124"/>
      <c r="AK1420" s="124"/>
    </row>
    <row r="1421" spans="1:37" x14ac:dyDescent="0.3">
      <c r="A1421" s="124"/>
      <c r="B1421" s="124"/>
      <c r="C1421" s="124"/>
      <c r="D1421" s="124"/>
      <c r="E1421" s="124"/>
      <c r="F1421" s="124"/>
      <c r="G1421" s="124"/>
      <c r="H1421" s="613"/>
      <c r="I1421" s="143"/>
      <c r="J1421" s="124"/>
      <c r="K1421" s="124"/>
      <c r="L1421" s="124"/>
      <c r="M1421" s="640"/>
      <c r="N1421" s="124"/>
      <c r="O1421" s="124"/>
      <c r="P1421" s="124"/>
      <c r="Q1421" s="124"/>
      <c r="R1421" s="124"/>
      <c r="S1421" s="124"/>
      <c r="T1421" s="124"/>
      <c r="U1421" s="124"/>
      <c r="V1421" s="124"/>
      <c r="W1421" s="124"/>
      <c r="X1421" s="124"/>
      <c r="Y1421" s="124"/>
      <c r="Z1421" s="124"/>
      <c r="AA1421" s="124"/>
      <c r="AB1421" s="124"/>
      <c r="AC1421" s="124"/>
      <c r="AD1421" s="124"/>
      <c r="AE1421" s="124"/>
      <c r="AF1421" s="124"/>
      <c r="AG1421" s="124"/>
      <c r="AH1421" s="124"/>
      <c r="AI1421" s="124"/>
      <c r="AJ1421" s="124"/>
      <c r="AK1421" s="124"/>
    </row>
    <row r="1422" spans="1:37" x14ac:dyDescent="0.3">
      <c r="A1422" s="124"/>
      <c r="B1422" s="124"/>
      <c r="C1422" s="124"/>
      <c r="D1422" s="124"/>
      <c r="E1422" s="124"/>
      <c r="F1422" s="124"/>
      <c r="G1422" s="124"/>
      <c r="H1422" s="613"/>
      <c r="I1422" s="143"/>
      <c r="J1422" s="124"/>
      <c r="K1422" s="124"/>
      <c r="L1422" s="124"/>
      <c r="M1422" s="640"/>
      <c r="N1422" s="124"/>
      <c r="O1422" s="124"/>
      <c r="P1422" s="124"/>
      <c r="Q1422" s="124"/>
      <c r="R1422" s="124"/>
      <c r="S1422" s="124"/>
      <c r="T1422" s="124"/>
      <c r="U1422" s="124"/>
      <c r="V1422" s="124"/>
      <c r="W1422" s="124"/>
      <c r="X1422" s="124"/>
      <c r="Y1422" s="124"/>
      <c r="Z1422" s="124"/>
      <c r="AA1422" s="124"/>
      <c r="AB1422" s="124"/>
      <c r="AC1422" s="124"/>
      <c r="AD1422" s="124"/>
      <c r="AE1422" s="124"/>
      <c r="AF1422" s="124"/>
      <c r="AG1422" s="124"/>
      <c r="AH1422" s="124"/>
      <c r="AI1422" s="124"/>
      <c r="AJ1422" s="124"/>
      <c r="AK1422" s="124"/>
    </row>
    <row r="1423" spans="1:37" x14ac:dyDescent="0.3">
      <c r="A1423" s="124"/>
      <c r="B1423" s="124"/>
      <c r="C1423" s="124"/>
      <c r="D1423" s="124"/>
      <c r="E1423" s="124"/>
      <c r="F1423" s="124"/>
      <c r="G1423" s="124"/>
      <c r="H1423" s="613"/>
      <c r="I1423" s="143"/>
      <c r="J1423" s="124"/>
      <c r="K1423" s="124"/>
      <c r="L1423" s="124"/>
      <c r="M1423" s="640"/>
      <c r="N1423" s="124"/>
      <c r="O1423" s="124"/>
      <c r="P1423" s="124"/>
      <c r="Q1423" s="124"/>
      <c r="R1423" s="124"/>
      <c r="S1423" s="124"/>
      <c r="T1423" s="124"/>
      <c r="U1423" s="124"/>
      <c r="V1423" s="124"/>
      <c r="W1423" s="124"/>
      <c r="X1423" s="124"/>
      <c r="Y1423" s="124"/>
      <c r="Z1423" s="124"/>
      <c r="AA1423" s="124"/>
      <c r="AB1423" s="124"/>
      <c r="AC1423" s="124"/>
      <c r="AD1423" s="124"/>
      <c r="AE1423" s="124"/>
      <c r="AF1423" s="124"/>
      <c r="AG1423" s="124"/>
      <c r="AH1423" s="124"/>
      <c r="AI1423" s="124"/>
      <c r="AJ1423" s="124"/>
      <c r="AK1423" s="124"/>
    </row>
    <row r="1424" spans="1:37" x14ac:dyDescent="0.3">
      <c r="A1424" s="124"/>
      <c r="B1424" s="124"/>
      <c r="C1424" s="124"/>
      <c r="D1424" s="124"/>
      <c r="E1424" s="124"/>
      <c r="F1424" s="124"/>
      <c r="G1424" s="124"/>
      <c r="H1424" s="613"/>
      <c r="I1424" s="143"/>
      <c r="J1424" s="124"/>
      <c r="K1424" s="124"/>
      <c r="L1424" s="124"/>
      <c r="M1424" s="640"/>
      <c r="N1424" s="124"/>
      <c r="O1424" s="124"/>
      <c r="P1424" s="124"/>
      <c r="Q1424" s="124"/>
      <c r="R1424" s="124"/>
      <c r="S1424" s="124"/>
      <c r="T1424" s="124"/>
      <c r="U1424" s="124"/>
      <c r="V1424" s="124"/>
      <c r="W1424" s="124"/>
      <c r="X1424" s="124"/>
      <c r="Y1424" s="124"/>
      <c r="Z1424" s="124"/>
      <c r="AA1424" s="124"/>
      <c r="AB1424" s="124"/>
      <c r="AC1424" s="124"/>
      <c r="AD1424" s="124"/>
      <c r="AE1424" s="124"/>
      <c r="AF1424" s="124"/>
      <c r="AG1424" s="124"/>
      <c r="AH1424" s="124"/>
      <c r="AI1424" s="124"/>
      <c r="AJ1424" s="124"/>
      <c r="AK1424" s="124"/>
    </row>
    <row r="1425" spans="1:37" x14ac:dyDescent="0.3">
      <c r="A1425" s="124"/>
      <c r="B1425" s="124"/>
      <c r="C1425" s="124"/>
      <c r="D1425" s="124"/>
      <c r="E1425" s="124"/>
      <c r="F1425" s="124"/>
      <c r="G1425" s="124"/>
      <c r="H1425" s="613"/>
      <c r="I1425" s="143"/>
      <c r="J1425" s="124"/>
      <c r="K1425" s="124"/>
      <c r="L1425" s="124"/>
      <c r="M1425" s="640"/>
      <c r="N1425" s="124"/>
      <c r="O1425" s="124"/>
      <c r="P1425" s="124"/>
      <c r="Q1425" s="124"/>
      <c r="R1425" s="124"/>
      <c r="S1425" s="124"/>
      <c r="T1425" s="124"/>
      <c r="U1425" s="124"/>
      <c r="V1425" s="124"/>
      <c r="W1425" s="124"/>
      <c r="X1425" s="124"/>
      <c r="Y1425" s="124"/>
      <c r="Z1425" s="124"/>
      <c r="AA1425" s="124"/>
      <c r="AB1425" s="124"/>
      <c r="AC1425" s="124"/>
      <c r="AD1425" s="124"/>
      <c r="AE1425" s="124"/>
      <c r="AF1425" s="124"/>
      <c r="AG1425" s="124"/>
      <c r="AH1425" s="124"/>
      <c r="AI1425" s="124"/>
      <c r="AJ1425" s="124"/>
      <c r="AK1425" s="124"/>
    </row>
    <row r="1426" spans="1:37" x14ac:dyDescent="0.3">
      <c r="A1426" s="124"/>
      <c r="B1426" s="124"/>
      <c r="C1426" s="124"/>
      <c r="D1426" s="124"/>
      <c r="E1426" s="124"/>
      <c r="F1426" s="124"/>
      <c r="G1426" s="124"/>
      <c r="H1426" s="613"/>
      <c r="I1426" s="143"/>
      <c r="J1426" s="124"/>
      <c r="K1426" s="124"/>
      <c r="L1426" s="124"/>
      <c r="M1426" s="640"/>
      <c r="N1426" s="124"/>
      <c r="O1426" s="124"/>
      <c r="P1426" s="124"/>
      <c r="Q1426" s="124"/>
      <c r="R1426" s="124"/>
      <c r="S1426" s="124"/>
      <c r="T1426" s="124"/>
      <c r="U1426" s="124"/>
      <c r="V1426" s="124"/>
      <c r="W1426" s="124"/>
      <c r="X1426" s="124"/>
      <c r="Y1426" s="124"/>
      <c r="Z1426" s="124"/>
      <c r="AA1426" s="124"/>
      <c r="AB1426" s="124"/>
      <c r="AC1426" s="124"/>
      <c r="AD1426" s="124"/>
      <c r="AE1426" s="124"/>
      <c r="AF1426" s="124"/>
      <c r="AG1426" s="124"/>
      <c r="AH1426" s="124"/>
      <c r="AI1426" s="124"/>
      <c r="AJ1426" s="124"/>
      <c r="AK1426" s="124"/>
    </row>
    <row r="1427" spans="1:37" x14ac:dyDescent="0.3">
      <c r="A1427" s="124"/>
      <c r="B1427" s="124"/>
      <c r="C1427" s="124"/>
      <c r="D1427" s="124"/>
      <c r="E1427" s="124"/>
      <c r="F1427" s="124"/>
      <c r="G1427" s="124"/>
      <c r="H1427" s="613"/>
      <c r="I1427" s="143"/>
      <c r="J1427" s="124"/>
      <c r="K1427" s="124"/>
      <c r="L1427" s="124"/>
      <c r="M1427" s="640"/>
      <c r="N1427" s="124"/>
      <c r="O1427" s="124"/>
      <c r="P1427" s="124"/>
      <c r="Q1427" s="124"/>
      <c r="R1427" s="124"/>
      <c r="S1427" s="124"/>
      <c r="T1427" s="124"/>
      <c r="U1427" s="124"/>
      <c r="V1427" s="124"/>
      <c r="W1427" s="124"/>
      <c r="X1427" s="124"/>
      <c r="Y1427" s="124"/>
      <c r="Z1427" s="124"/>
      <c r="AA1427" s="124"/>
      <c r="AB1427" s="124"/>
      <c r="AC1427" s="124"/>
      <c r="AD1427" s="124"/>
      <c r="AE1427" s="124"/>
      <c r="AF1427" s="124"/>
      <c r="AG1427" s="124"/>
      <c r="AH1427" s="124"/>
      <c r="AI1427" s="124"/>
      <c r="AJ1427" s="124"/>
      <c r="AK1427" s="124"/>
    </row>
    <row r="1428" spans="1:37" x14ac:dyDescent="0.3">
      <c r="A1428" s="124"/>
      <c r="B1428" s="124"/>
      <c r="C1428" s="124"/>
      <c r="D1428" s="124"/>
      <c r="E1428" s="124"/>
      <c r="F1428" s="124"/>
      <c r="G1428" s="124"/>
      <c r="H1428" s="613"/>
      <c r="I1428" s="143"/>
      <c r="J1428" s="124"/>
      <c r="K1428" s="124"/>
      <c r="L1428" s="124"/>
      <c r="M1428" s="640"/>
      <c r="N1428" s="124"/>
      <c r="O1428" s="124"/>
      <c r="P1428" s="124"/>
      <c r="Q1428" s="124"/>
      <c r="R1428" s="124"/>
      <c r="S1428" s="124"/>
      <c r="T1428" s="124"/>
      <c r="U1428" s="124"/>
      <c r="V1428" s="124"/>
      <c r="W1428" s="124"/>
      <c r="X1428" s="124"/>
      <c r="Y1428" s="124"/>
      <c r="Z1428" s="124"/>
      <c r="AA1428" s="124"/>
      <c r="AB1428" s="124"/>
      <c r="AC1428" s="124"/>
      <c r="AD1428" s="124"/>
      <c r="AE1428" s="124"/>
      <c r="AF1428" s="124"/>
      <c r="AG1428" s="124"/>
      <c r="AH1428" s="124"/>
      <c r="AI1428" s="124"/>
      <c r="AJ1428" s="124"/>
      <c r="AK1428" s="124"/>
    </row>
    <row r="1429" spans="1:37" x14ac:dyDescent="0.3">
      <c r="A1429" s="124"/>
      <c r="B1429" s="124"/>
      <c r="C1429" s="124"/>
      <c r="D1429" s="124"/>
      <c r="E1429" s="124"/>
      <c r="F1429" s="124"/>
      <c r="G1429" s="124"/>
      <c r="H1429" s="613"/>
      <c r="I1429" s="143"/>
      <c r="J1429" s="124"/>
      <c r="K1429" s="124"/>
      <c r="L1429" s="124"/>
      <c r="M1429" s="640"/>
      <c r="N1429" s="124"/>
      <c r="O1429" s="124"/>
      <c r="P1429" s="124"/>
      <c r="Q1429" s="124"/>
      <c r="R1429" s="124"/>
      <c r="S1429" s="124"/>
      <c r="T1429" s="124"/>
      <c r="U1429" s="124"/>
      <c r="V1429" s="124"/>
      <c r="W1429" s="124"/>
      <c r="X1429" s="124"/>
      <c r="Y1429" s="124"/>
      <c r="Z1429" s="124"/>
      <c r="AA1429" s="124"/>
      <c r="AB1429" s="124"/>
      <c r="AC1429" s="124"/>
      <c r="AD1429" s="124"/>
      <c r="AE1429" s="124"/>
      <c r="AF1429" s="124"/>
      <c r="AG1429" s="124"/>
      <c r="AH1429" s="124"/>
      <c r="AI1429" s="124"/>
      <c r="AJ1429" s="124"/>
      <c r="AK1429" s="124"/>
    </row>
    <row r="1430" spans="1:37" x14ac:dyDescent="0.3">
      <c r="A1430" s="124"/>
      <c r="B1430" s="124"/>
      <c r="C1430" s="124"/>
      <c r="D1430" s="124"/>
      <c r="E1430" s="124"/>
      <c r="F1430" s="124"/>
      <c r="G1430" s="124"/>
      <c r="H1430" s="613"/>
      <c r="I1430" s="143"/>
      <c r="J1430" s="124"/>
      <c r="K1430" s="124"/>
      <c r="L1430" s="124"/>
      <c r="M1430" s="640"/>
      <c r="N1430" s="124"/>
      <c r="O1430" s="124"/>
      <c r="P1430" s="124"/>
      <c r="Q1430" s="124"/>
      <c r="R1430" s="124"/>
      <c r="S1430" s="124"/>
      <c r="T1430" s="124"/>
      <c r="U1430" s="124"/>
      <c r="V1430" s="124"/>
      <c r="W1430" s="124"/>
      <c r="X1430" s="124"/>
      <c r="Y1430" s="124"/>
      <c r="Z1430" s="124"/>
      <c r="AA1430" s="124"/>
      <c r="AB1430" s="124"/>
      <c r="AC1430" s="124"/>
      <c r="AD1430" s="124"/>
      <c r="AE1430" s="124"/>
      <c r="AF1430" s="124"/>
      <c r="AG1430" s="124"/>
      <c r="AH1430" s="124"/>
      <c r="AI1430" s="124"/>
      <c r="AJ1430" s="124"/>
      <c r="AK1430" s="124"/>
    </row>
    <row r="1431" spans="1:37" x14ac:dyDescent="0.3">
      <c r="A1431" s="124"/>
      <c r="B1431" s="124"/>
      <c r="C1431" s="124"/>
      <c r="D1431" s="124"/>
      <c r="E1431" s="124"/>
      <c r="F1431" s="124"/>
      <c r="G1431" s="124"/>
      <c r="H1431" s="613"/>
      <c r="I1431" s="143"/>
      <c r="J1431" s="124"/>
      <c r="K1431" s="124"/>
      <c r="L1431" s="124"/>
      <c r="M1431" s="640"/>
      <c r="N1431" s="124"/>
      <c r="O1431" s="124"/>
      <c r="P1431" s="124"/>
      <c r="Q1431" s="124"/>
      <c r="R1431" s="124"/>
      <c r="S1431" s="124"/>
      <c r="T1431" s="124"/>
      <c r="U1431" s="124"/>
      <c r="V1431" s="124"/>
      <c r="W1431" s="124"/>
      <c r="X1431" s="124"/>
      <c r="Y1431" s="124"/>
      <c r="Z1431" s="124"/>
      <c r="AA1431" s="124"/>
      <c r="AB1431" s="124"/>
      <c r="AC1431" s="124"/>
      <c r="AD1431" s="124"/>
      <c r="AE1431" s="124"/>
      <c r="AF1431" s="124"/>
      <c r="AG1431" s="124"/>
      <c r="AH1431" s="124"/>
      <c r="AI1431" s="124"/>
      <c r="AJ1431" s="124"/>
      <c r="AK1431" s="124"/>
    </row>
    <row r="1432" spans="1:37" x14ac:dyDescent="0.3">
      <c r="A1432" s="124"/>
      <c r="B1432" s="124"/>
      <c r="C1432" s="124"/>
      <c r="D1432" s="124"/>
      <c r="E1432" s="124"/>
      <c r="F1432" s="124"/>
      <c r="G1432" s="124"/>
      <c r="H1432" s="613"/>
      <c r="I1432" s="143"/>
      <c r="J1432" s="124"/>
      <c r="K1432" s="124"/>
      <c r="L1432" s="124"/>
      <c r="M1432" s="640"/>
      <c r="N1432" s="124"/>
      <c r="O1432" s="124"/>
      <c r="P1432" s="124"/>
      <c r="Q1432" s="124"/>
      <c r="R1432" s="124"/>
      <c r="S1432" s="124"/>
      <c r="T1432" s="124"/>
      <c r="U1432" s="124"/>
      <c r="V1432" s="124"/>
      <c r="W1432" s="124"/>
      <c r="X1432" s="124"/>
      <c r="Y1432" s="124"/>
      <c r="Z1432" s="124"/>
      <c r="AA1432" s="124"/>
      <c r="AB1432" s="124"/>
      <c r="AC1432" s="124"/>
      <c r="AD1432" s="124"/>
      <c r="AE1432" s="124"/>
      <c r="AF1432" s="124"/>
      <c r="AG1432" s="124"/>
      <c r="AH1432" s="124"/>
      <c r="AI1432" s="124"/>
      <c r="AJ1432" s="124"/>
      <c r="AK1432" s="124"/>
    </row>
    <row r="1433" spans="1:37" x14ac:dyDescent="0.3">
      <c r="A1433" s="124"/>
      <c r="B1433" s="124"/>
      <c r="C1433" s="124"/>
      <c r="D1433" s="124"/>
      <c r="E1433" s="124"/>
      <c r="F1433" s="124"/>
      <c r="G1433" s="124"/>
      <c r="H1433" s="613"/>
      <c r="I1433" s="143"/>
      <c r="J1433" s="124"/>
      <c r="K1433" s="124"/>
      <c r="L1433" s="124"/>
      <c r="M1433" s="640"/>
      <c r="N1433" s="124"/>
      <c r="O1433" s="124"/>
      <c r="P1433" s="124"/>
      <c r="Q1433" s="124"/>
      <c r="R1433" s="124"/>
      <c r="S1433" s="124"/>
      <c r="T1433" s="124"/>
      <c r="U1433" s="124"/>
      <c r="V1433" s="124"/>
      <c r="W1433" s="124"/>
      <c r="X1433" s="124"/>
      <c r="Y1433" s="124"/>
      <c r="Z1433" s="124"/>
      <c r="AA1433" s="124"/>
      <c r="AB1433" s="124"/>
      <c r="AC1433" s="124"/>
      <c r="AD1433" s="124"/>
      <c r="AE1433" s="124"/>
      <c r="AF1433" s="124"/>
      <c r="AG1433" s="124"/>
      <c r="AH1433" s="124"/>
      <c r="AI1433" s="124"/>
      <c r="AJ1433" s="124"/>
      <c r="AK1433" s="124"/>
    </row>
    <row r="1434" spans="1:37" x14ac:dyDescent="0.3">
      <c r="A1434" s="124"/>
      <c r="B1434" s="124"/>
      <c r="C1434" s="124"/>
      <c r="D1434" s="124"/>
      <c r="E1434" s="124"/>
      <c r="F1434" s="124"/>
      <c r="G1434" s="124"/>
      <c r="H1434" s="613"/>
      <c r="I1434" s="143"/>
      <c r="J1434" s="124"/>
      <c r="K1434" s="124"/>
      <c r="L1434" s="124"/>
      <c r="M1434" s="640"/>
      <c r="N1434" s="124"/>
      <c r="O1434" s="124"/>
      <c r="P1434" s="124"/>
      <c r="Q1434" s="124"/>
      <c r="R1434" s="124"/>
      <c r="S1434" s="124"/>
      <c r="T1434" s="124"/>
      <c r="U1434" s="124"/>
      <c r="V1434" s="124"/>
      <c r="W1434" s="124"/>
      <c r="X1434" s="124"/>
      <c r="Y1434" s="124"/>
      <c r="Z1434" s="124"/>
      <c r="AA1434" s="124"/>
      <c r="AB1434" s="124"/>
      <c r="AC1434" s="124"/>
      <c r="AD1434" s="124"/>
      <c r="AE1434" s="124"/>
      <c r="AF1434" s="124"/>
      <c r="AG1434" s="124"/>
      <c r="AH1434" s="124"/>
      <c r="AI1434" s="124"/>
      <c r="AJ1434" s="124"/>
      <c r="AK1434" s="124"/>
    </row>
    <row r="1435" spans="1:37" x14ac:dyDescent="0.3">
      <c r="A1435" s="124"/>
      <c r="B1435" s="124"/>
      <c r="C1435" s="124"/>
      <c r="D1435" s="124"/>
      <c r="E1435" s="124"/>
      <c r="F1435" s="124"/>
      <c r="G1435" s="124"/>
      <c r="H1435" s="613"/>
      <c r="I1435" s="143"/>
      <c r="J1435" s="124"/>
      <c r="K1435" s="124"/>
      <c r="L1435" s="124"/>
      <c r="M1435" s="640"/>
      <c r="N1435" s="124"/>
      <c r="O1435" s="124"/>
      <c r="P1435" s="124"/>
      <c r="Q1435" s="124"/>
      <c r="R1435" s="124"/>
      <c r="S1435" s="124"/>
      <c r="T1435" s="124"/>
      <c r="U1435" s="124"/>
      <c r="V1435" s="124"/>
      <c r="W1435" s="124"/>
      <c r="X1435" s="124"/>
      <c r="Y1435" s="124"/>
      <c r="Z1435" s="124"/>
      <c r="AA1435" s="124"/>
      <c r="AB1435" s="124"/>
      <c r="AC1435" s="124"/>
      <c r="AD1435" s="124"/>
      <c r="AE1435" s="124"/>
      <c r="AF1435" s="124"/>
      <c r="AG1435" s="124"/>
      <c r="AH1435" s="124"/>
      <c r="AI1435" s="124"/>
      <c r="AJ1435" s="124"/>
      <c r="AK1435" s="124"/>
    </row>
    <row r="1436" spans="1:37" x14ac:dyDescent="0.3">
      <c r="A1436" s="124"/>
      <c r="B1436" s="124"/>
      <c r="C1436" s="124"/>
      <c r="D1436" s="124"/>
      <c r="E1436" s="124"/>
      <c r="F1436" s="124"/>
      <c r="G1436" s="124"/>
      <c r="H1436" s="613"/>
      <c r="I1436" s="143"/>
      <c r="J1436" s="124"/>
      <c r="K1436" s="124"/>
      <c r="L1436" s="124"/>
      <c r="M1436" s="640"/>
      <c r="N1436" s="124"/>
      <c r="O1436" s="124"/>
      <c r="P1436" s="124"/>
      <c r="Q1436" s="124"/>
      <c r="R1436" s="124"/>
      <c r="S1436" s="124"/>
      <c r="T1436" s="124"/>
      <c r="U1436" s="124"/>
      <c r="V1436" s="124"/>
      <c r="W1436" s="124"/>
      <c r="X1436" s="124"/>
      <c r="Y1436" s="124"/>
      <c r="Z1436" s="124"/>
      <c r="AA1436" s="124"/>
      <c r="AB1436" s="124"/>
      <c r="AC1436" s="124"/>
      <c r="AD1436" s="124"/>
      <c r="AE1436" s="124"/>
      <c r="AF1436" s="124"/>
      <c r="AG1436" s="124"/>
      <c r="AH1436" s="124"/>
      <c r="AI1436" s="124"/>
      <c r="AJ1436" s="124"/>
      <c r="AK1436" s="124"/>
    </row>
    <row r="1437" spans="1:37" x14ac:dyDescent="0.3">
      <c r="A1437" s="124"/>
      <c r="B1437" s="124"/>
      <c r="C1437" s="124"/>
      <c r="D1437" s="124"/>
      <c r="E1437" s="124"/>
      <c r="F1437" s="124"/>
      <c r="G1437" s="124"/>
      <c r="H1437" s="613"/>
      <c r="I1437" s="143"/>
      <c r="J1437" s="124"/>
      <c r="K1437" s="124"/>
      <c r="L1437" s="124"/>
      <c r="M1437" s="640"/>
      <c r="N1437" s="124"/>
      <c r="O1437" s="124"/>
      <c r="P1437" s="124"/>
      <c r="Q1437" s="124"/>
      <c r="R1437" s="124"/>
      <c r="S1437" s="124"/>
      <c r="T1437" s="124"/>
      <c r="U1437" s="124"/>
      <c r="V1437" s="124"/>
      <c r="W1437" s="124"/>
      <c r="X1437" s="124"/>
      <c r="Y1437" s="124"/>
      <c r="Z1437" s="124"/>
      <c r="AA1437" s="124"/>
      <c r="AB1437" s="124"/>
      <c r="AC1437" s="124"/>
      <c r="AD1437" s="124"/>
      <c r="AE1437" s="124"/>
      <c r="AF1437" s="124"/>
      <c r="AG1437" s="124"/>
      <c r="AH1437" s="124"/>
      <c r="AI1437" s="124"/>
      <c r="AJ1437" s="124"/>
      <c r="AK1437" s="124"/>
    </row>
    <row r="1438" spans="1:37" x14ac:dyDescent="0.3">
      <c r="A1438" s="124"/>
      <c r="B1438" s="124"/>
      <c r="C1438" s="124"/>
      <c r="D1438" s="124"/>
      <c r="E1438" s="124"/>
      <c r="F1438" s="124"/>
      <c r="G1438" s="124"/>
      <c r="H1438" s="613"/>
      <c r="I1438" s="143"/>
      <c r="J1438" s="124"/>
      <c r="K1438" s="124"/>
      <c r="L1438" s="124"/>
      <c r="M1438" s="640"/>
      <c r="N1438" s="124"/>
      <c r="O1438" s="124"/>
      <c r="P1438" s="124"/>
      <c r="Q1438" s="124"/>
      <c r="R1438" s="124"/>
      <c r="S1438" s="124"/>
      <c r="T1438" s="124"/>
      <c r="U1438" s="124"/>
      <c r="V1438" s="124"/>
      <c r="W1438" s="124"/>
      <c r="X1438" s="124"/>
      <c r="Y1438" s="124"/>
      <c r="Z1438" s="124"/>
      <c r="AA1438" s="124"/>
      <c r="AB1438" s="124"/>
      <c r="AC1438" s="124"/>
      <c r="AD1438" s="124"/>
      <c r="AE1438" s="124"/>
      <c r="AF1438" s="124"/>
      <c r="AG1438" s="124"/>
      <c r="AH1438" s="124"/>
      <c r="AI1438" s="124"/>
      <c r="AJ1438" s="124"/>
      <c r="AK1438" s="124"/>
    </row>
    <row r="1439" spans="1:37" x14ac:dyDescent="0.3">
      <c r="A1439" s="124"/>
      <c r="B1439" s="124"/>
      <c r="C1439" s="124"/>
      <c r="D1439" s="124"/>
      <c r="E1439" s="124"/>
      <c r="F1439" s="124"/>
      <c r="G1439" s="124"/>
      <c r="H1439" s="613"/>
      <c r="I1439" s="143"/>
      <c r="J1439" s="124"/>
      <c r="K1439" s="124"/>
      <c r="L1439" s="124"/>
      <c r="M1439" s="640"/>
      <c r="N1439" s="124"/>
      <c r="O1439" s="124"/>
      <c r="P1439" s="124"/>
      <c r="Q1439" s="124"/>
      <c r="R1439" s="124"/>
      <c r="S1439" s="124"/>
      <c r="T1439" s="124"/>
      <c r="U1439" s="124"/>
      <c r="V1439" s="124"/>
      <c r="W1439" s="124"/>
      <c r="X1439" s="124"/>
      <c r="Y1439" s="124"/>
      <c r="Z1439" s="124"/>
      <c r="AA1439" s="124"/>
      <c r="AB1439" s="124"/>
      <c r="AC1439" s="124"/>
      <c r="AD1439" s="124"/>
      <c r="AE1439" s="124"/>
      <c r="AF1439" s="124"/>
      <c r="AG1439" s="124"/>
      <c r="AH1439" s="124"/>
      <c r="AI1439" s="124"/>
      <c r="AJ1439" s="124"/>
      <c r="AK1439" s="124"/>
    </row>
    <row r="1440" spans="1:37" x14ac:dyDescent="0.3">
      <c r="A1440" s="124"/>
      <c r="B1440" s="124"/>
      <c r="C1440" s="124"/>
      <c r="D1440" s="124"/>
      <c r="E1440" s="124"/>
      <c r="F1440" s="124"/>
      <c r="G1440" s="124"/>
      <c r="H1440" s="613"/>
      <c r="I1440" s="143"/>
      <c r="J1440" s="124"/>
      <c r="K1440" s="124"/>
      <c r="L1440" s="124"/>
      <c r="M1440" s="640"/>
      <c r="N1440" s="124"/>
      <c r="O1440" s="124"/>
      <c r="P1440" s="124"/>
      <c r="Q1440" s="124"/>
      <c r="R1440" s="124"/>
      <c r="S1440" s="124"/>
      <c r="T1440" s="124"/>
      <c r="U1440" s="124"/>
      <c r="V1440" s="124"/>
      <c r="W1440" s="124"/>
      <c r="X1440" s="124"/>
      <c r="Y1440" s="124"/>
      <c r="Z1440" s="124"/>
      <c r="AA1440" s="124"/>
      <c r="AB1440" s="124"/>
      <c r="AC1440" s="124"/>
      <c r="AD1440" s="124"/>
      <c r="AE1440" s="124"/>
      <c r="AF1440" s="124"/>
      <c r="AG1440" s="124"/>
      <c r="AH1440" s="124"/>
      <c r="AI1440" s="124"/>
      <c r="AJ1440" s="124"/>
      <c r="AK1440" s="124"/>
    </row>
    <row r="1441" spans="1:37" x14ac:dyDescent="0.3">
      <c r="A1441" s="124"/>
      <c r="B1441" s="124"/>
      <c r="C1441" s="124"/>
      <c r="D1441" s="124"/>
      <c r="E1441" s="124"/>
      <c r="F1441" s="124"/>
      <c r="G1441" s="124"/>
      <c r="H1441" s="613"/>
      <c r="I1441" s="143"/>
      <c r="J1441" s="124"/>
      <c r="K1441" s="124"/>
      <c r="L1441" s="124"/>
      <c r="M1441" s="640"/>
      <c r="N1441" s="124"/>
      <c r="O1441" s="124"/>
      <c r="P1441" s="124"/>
      <c r="Q1441" s="124"/>
      <c r="R1441" s="124"/>
      <c r="S1441" s="124"/>
      <c r="T1441" s="124"/>
      <c r="U1441" s="124"/>
      <c r="V1441" s="124"/>
      <c r="W1441" s="124"/>
      <c r="X1441" s="124"/>
      <c r="Y1441" s="124"/>
      <c r="Z1441" s="124"/>
      <c r="AA1441" s="124"/>
      <c r="AB1441" s="124"/>
      <c r="AC1441" s="124"/>
      <c r="AD1441" s="124"/>
      <c r="AE1441" s="124"/>
      <c r="AF1441" s="124"/>
      <c r="AG1441" s="124"/>
      <c r="AH1441" s="124"/>
      <c r="AI1441" s="124"/>
      <c r="AJ1441" s="124"/>
      <c r="AK1441" s="124"/>
    </row>
    <row r="1442" spans="1:37" x14ac:dyDescent="0.3">
      <c r="A1442" s="124"/>
      <c r="B1442" s="124"/>
      <c r="C1442" s="124"/>
      <c r="D1442" s="124"/>
      <c r="E1442" s="124"/>
      <c r="F1442" s="124"/>
      <c r="G1442" s="124"/>
      <c r="H1442" s="613"/>
      <c r="I1442" s="143"/>
      <c r="J1442" s="124"/>
      <c r="K1442" s="124"/>
      <c r="L1442" s="124"/>
      <c r="M1442" s="640"/>
      <c r="N1442" s="124"/>
      <c r="O1442" s="124"/>
      <c r="P1442" s="124"/>
      <c r="Q1442" s="124"/>
      <c r="R1442" s="124"/>
      <c r="S1442" s="124"/>
      <c r="T1442" s="124"/>
      <c r="U1442" s="124"/>
      <c r="V1442" s="124"/>
      <c r="W1442" s="124"/>
      <c r="X1442" s="124"/>
      <c r="Y1442" s="124"/>
      <c r="Z1442" s="124"/>
      <c r="AA1442" s="124"/>
      <c r="AB1442" s="124"/>
      <c r="AC1442" s="124"/>
      <c r="AD1442" s="124"/>
      <c r="AE1442" s="124"/>
      <c r="AF1442" s="124"/>
      <c r="AG1442" s="124"/>
      <c r="AH1442" s="124"/>
      <c r="AI1442" s="124"/>
      <c r="AJ1442" s="124"/>
      <c r="AK1442" s="124"/>
    </row>
    <row r="1443" spans="1:37" x14ac:dyDescent="0.3">
      <c r="A1443" s="124"/>
      <c r="B1443" s="124"/>
      <c r="C1443" s="124"/>
      <c r="D1443" s="124"/>
      <c r="E1443" s="124"/>
      <c r="F1443" s="124"/>
      <c r="G1443" s="124"/>
      <c r="H1443" s="613"/>
      <c r="I1443" s="143"/>
      <c r="J1443" s="124"/>
      <c r="K1443" s="124"/>
      <c r="L1443" s="124"/>
      <c r="M1443" s="640"/>
      <c r="N1443" s="124"/>
      <c r="O1443" s="124"/>
      <c r="P1443" s="124"/>
      <c r="Q1443" s="124"/>
      <c r="R1443" s="124"/>
      <c r="S1443" s="124"/>
      <c r="T1443" s="124"/>
      <c r="U1443" s="124"/>
      <c r="V1443" s="124"/>
      <c r="W1443" s="124"/>
      <c r="X1443" s="124"/>
      <c r="Y1443" s="124"/>
      <c r="Z1443" s="124"/>
      <c r="AA1443" s="124"/>
      <c r="AB1443" s="124"/>
      <c r="AC1443" s="124"/>
      <c r="AD1443" s="124"/>
      <c r="AE1443" s="124"/>
      <c r="AF1443" s="124"/>
      <c r="AG1443" s="124"/>
      <c r="AH1443" s="124"/>
      <c r="AI1443" s="124"/>
      <c r="AJ1443" s="124"/>
      <c r="AK1443" s="124"/>
    </row>
    <row r="1444" spans="1:37" x14ac:dyDescent="0.3">
      <c r="A1444" s="124"/>
      <c r="B1444" s="124"/>
      <c r="C1444" s="124"/>
      <c r="D1444" s="124"/>
      <c r="E1444" s="124"/>
      <c r="F1444" s="124"/>
      <c r="G1444" s="124"/>
      <c r="H1444" s="613"/>
      <c r="I1444" s="143"/>
      <c r="J1444" s="124"/>
      <c r="K1444" s="124"/>
      <c r="L1444" s="124"/>
      <c r="M1444" s="640"/>
      <c r="N1444" s="124"/>
      <c r="O1444" s="124"/>
      <c r="P1444" s="124"/>
      <c r="Q1444" s="124"/>
      <c r="R1444" s="124"/>
      <c r="S1444" s="124"/>
      <c r="T1444" s="124"/>
      <c r="U1444" s="124"/>
      <c r="V1444" s="124"/>
      <c r="W1444" s="124"/>
      <c r="X1444" s="124"/>
      <c r="Y1444" s="124"/>
      <c r="Z1444" s="124"/>
      <c r="AA1444" s="124"/>
      <c r="AB1444" s="124"/>
      <c r="AC1444" s="124"/>
      <c r="AD1444" s="124"/>
      <c r="AE1444" s="124"/>
      <c r="AF1444" s="124"/>
      <c r="AG1444" s="124"/>
      <c r="AH1444" s="124"/>
      <c r="AI1444" s="124"/>
      <c r="AJ1444" s="124"/>
      <c r="AK1444" s="124"/>
    </row>
    <row r="1445" spans="1:37" x14ac:dyDescent="0.3">
      <c r="A1445" s="124"/>
      <c r="B1445" s="124"/>
      <c r="C1445" s="124"/>
      <c r="D1445" s="124"/>
      <c r="E1445" s="124"/>
      <c r="F1445" s="124"/>
      <c r="G1445" s="124"/>
      <c r="H1445" s="613"/>
      <c r="I1445" s="143"/>
      <c r="J1445" s="124"/>
      <c r="K1445" s="124"/>
      <c r="L1445" s="124"/>
      <c r="M1445" s="640"/>
      <c r="N1445" s="124"/>
      <c r="O1445" s="124"/>
      <c r="P1445" s="124"/>
      <c r="Q1445" s="124"/>
      <c r="R1445" s="124"/>
      <c r="S1445" s="124"/>
      <c r="T1445" s="124"/>
      <c r="U1445" s="124"/>
      <c r="V1445" s="124"/>
      <c r="W1445" s="124"/>
      <c r="X1445" s="124"/>
      <c r="Y1445" s="124"/>
      <c r="Z1445" s="124"/>
      <c r="AA1445" s="124"/>
      <c r="AB1445" s="124"/>
      <c r="AC1445" s="124"/>
      <c r="AD1445" s="124"/>
      <c r="AE1445" s="124"/>
      <c r="AF1445" s="124"/>
      <c r="AG1445" s="124"/>
      <c r="AH1445" s="124"/>
      <c r="AI1445" s="124"/>
      <c r="AJ1445" s="124"/>
      <c r="AK1445" s="124"/>
    </row>
    <row r="1446" spans="1:37" x14ac:dyDescent="0.3">
      <c r="A1446" s="124"/>
      <c r="B1446" s="124"/>
      <c r="C1446" s="124"/>
      <c r="D1446" s="124"/>
      <c r="E1446" s="124"/>
      <c r="F1446" s="124"/>
      <c r="G1446" s="124"/>
      <c r="H1446" s="613"/>
      <c r="I1446" s="143"/>
      <c r="J1446" s="124"/>
      <c r="K1446" s="124"/>
      <c r="L1446" s="124"/>
      <c r="M1446" s="640"/>
      <c r="N1446" s="124"/>
      <c r="O1446" s="124"/>
      <c r="P1446" s="124"/>
      <c r="Q1446" s="124"/>
      <c r="R1446" s="124"/>
      <c r="S1446" s="124"/>
      <c r="T1446" s="124"/>
      <c r="U1446" s="124"/>
      <c r="V1446" s="124"/>
      <c r="W1446" s="124"/>
      <c r="X1446" s="124"/>
      <c r="Y1446" s="124"/>
      <c r="Z1446" s="124"/>
      <c r="AA1446" s="124"/>
      <c r="AB1446" s="124"/>
      <c r="AC1446" s="124"/>
      <c r="AD1446" s="124"/>
      <c r="AE1446" s="124"/>
      <c r="AF1446" s="124"/>
      <c r="AG1446" s="124"/>
      <c r="AH1446" s="124"/>
      <c r="AI1446" s="124"/>
      <c r="AJ1446" s="124"/>
      <c r="AK1446" s="124"/>
    </row>
    <row r="1447" spans="1:37" x14ac:dyDescent="0.3">
      <c r="A1447" s="124"/>
      <c r="B1447" s="124"/>
      <c r="C1447" s="124"/>
      <c r="D1447" s="124"/>
      <c r="E1447" s="124"/>
      <c r="F1447" s="124"/>
      <c r="G1447" s="124"/>
      <c r="H1447" s="613"/>
      <c r="I1447" s="143"/>
      <c r="J1447" s="124"/>
      <c r="K1447" s="124"/>
      <c r="L1447" s="124"/>
      <c r="M1447" s="640"/>
      <c r="N1447" s="124"/>
      <c r="O1447" s="124"/>
      <c r="P1447" s="124"/>
      <c r="Q1447" s="124"/>
      <c r="R1447" s="124"/>
      <c r="S1447" s="124"/>
      <c r="T1447" s="124"/>
      <c r="U1447" s="124"/>
      <c r="V1447" s="124"/>
      <c r="W1447" s="124"/>
      <c r="X1447" s="124"/>
      <c r="Y1447" s="124"/>
      <c r="Z1447" s="124"/>
      <c r="AA1447" s="124"/>
      <c r="AB1447" s="124"/>
      <c r="AC1447" s="124"/>
      <c r="AD1447" s="124"/>
      <c r="AE1447" s="124"/>
      <c r="AF1447" s="124"/>
      <c r="AG1447" s="124"/>
      <c r="AH1447" s="124"/>
      <c r="AI1447" s="124"/>
      <c r="AJ1447" s="124"/>
      <c r="AK1447" s="124"/>
    </row>
    <row r="1448" spans="1:37" x14ac:dyDescent="0.3">
      <c r="A1448" s="124"/>
      <c r="B1448" s="124"/>
      <c r="C1448" s="124"/>
      <c r="D1448" s="124"/>
      <c r="E1448" s="124"/>
      <c r="F1448" s="124"/>
      <c r="G1448" s="124"/>
      <c r="H1448" s="613"/>
      <c r="I1448" s="143"/>
      <c r="J1448" s="124"/>
      <c r="K1448" s="124"/>
      <c r="L1448" s="124"/>
      <c r="M1448" s="640"/>
      <c r="N1448" s="124"/>
      <c r="O1448" s="124"/>
      <c r="P1448" s="124"/>
      <c r="Q1448" s="124"/>
      <c r="R1448" s="124"/>
      <c r="S1448" s="124"/>
      <c r="T1448" s="124"/>
      <c r="U1448" s="124"/>
      <c r="V1448" s="124"/>
      <c r="W1448" s="124"/>
      <c r="X1448" s="124"/>
      <c r="Y1448" s="124"/>
      <c r="Z1448" s="124"/>
      <c r="AA1448" s="124"/>
      <c r="AB1448" s="124"/>
      <c r="AC1448" s="124"/>
      <c r="AD1448" s="124"/>
      <c r="AE1448" s="124"/>
      <c r="AF1448" s="124"/>
      <c r="AG1448" s="124"/>
      <c r="AH1448" s="124"/>
      <c r="AI1448" s="124"/>
      <c r="AJ1448" s="124"/>
      <c r="AK1448" s="124"/>
    </row>
    <row r="1449" spans="1:37" x14ac:dyDescent="0.3">
      <c r="A1449" s="124"/>
      <c r="B1449" s="124"/>
      <c r="C1449" s="124"/>
      <c r="D1449" s="124"/>
      <c r="E1449" s="124"/>
      <c r="F1449" s="124"/>
      <c r="G1449" s="124"/>
      <c r="H1449" s="613"/>
      <c r="I1449" s="143"/>
      <c r="J1449" s="124"/>
      <c r="K1449" s="124"/>
      <c r="L1449" s="124"/>
      <c r="M1449" s="640"/>
      <c r="N1449" s="124"/>
      <c r="O1449" s="124"/>
      <c r="P1449" s="124"/>
      <c r="Q1449" s="124"/>
      <c r="R1449" s="124"/>
      <c r="S1449" s="124"/>
      <c r="T1449" s="124"/>
      <c r="U1449" s="124"/>
      <c r="V1449" s="124"/>
      <c r="W1449" s="124"/>
      <c r="X1449" s="124"/>
      <c r="Y1449" s="124"/>
      <c r="Z1449" s="124"/>
      <c r="AA1449" s="124"/>
      <c r="AB1449" s="124"/>
      <c r="AC1449" s="124"/>
      <c r="AD1449" s="124"/>
      <c r="AE1449" s="124"/>
      <c r="AF1449" s="124"/>
      <c r="AG1449" s="124"/>
      <c r="AH1449" s="124"/>
      <c r="AI1449" s="124"/>
      <c r="AJ1449" s="124"/>
      <c r="AK1449" s="124"/>
    </row>
    <row r="1450" spans="1:37" x14ac:dyDescent="0.3">
      <c r="A1450" s="124"/>
      <c r="B1450" s="124"/>
      <c r="C1450" s="124"/>
      <c r="D1450" s="124"/>
      <c r="E1450" s="124"/>
      <c r="F1450" s="124"/>
      <c r="G1450" s="124"/>
      <c r="H1450" s="613"/>
      <c r="I1450" s="143"/>
      <c r="J1450" s="124"/>
      <c r="K1450" s="124"/>
      <c r="L1450" s="124"/>
      <c r="M1450" s="640"/>
      <c r="N1450" s="124"/>
      <c r="O1450" s="124"/>
      <c r="P1450" s="124"/>
      <c r="Q1450" s="124"/>
      <c r="R1450" s="124"/>
      <c r="S1450" s="124"/>
      <c r="T1450" s="124"/>
      <c r="U1450" s="124"/>
      <c r="V1450" s="124"/>
      <c r="W1450" s="124"/>
      <c r="X1450" s="124"/>
      <c r="Y1450" s="124"/>
      <c r="Z1450" s="124"/>
      <c r="AA1450" s="124"/>
      <c r="AB1450" s="124"/>
      <c r="AC1450" s="124"/>
      <c r="AD1450" s="124"/>
      <c r="AE1450" s="124"/>
      <c r="AF1450" s="124"/>
      <c r="AG1450" s="124"/>
      <c r="AH1450" s="124"/>
      <c r="AI1450" s="124"/>
      <c r="AJ1450" s="124"/>
      <c r="AK1450" s="124"/>
    </row>
    <row r="1451" spans="1:37" x14ac:dyDescent="0.3">
      <c r="A1451" s="124"/>
      <c r="B1451" s="124"/>
      <c r="C1451" s="124"/>
      <c r="D1451" s="124"/>
      <c r="E1451" s="124"/>
      <c r="F1451" s="124"/>
      <c r="G1451" s="124"/>
      <c r="H1451" s="613"/>
      <c r="I1451" s="143"/>
      <c r="J1451" s="124"/>
      <c r="K1451" s="124"/>
      <c r="L1451" s="124"/>
      <c r="M1451" s="640"/>
      <c r="N1451" s="124"/>
      <c r="O1451" s="124"/>
      <c r="P1451" s="124"/>
      <c r="Q1451" s="124"/>
      <c r="R1451" s="124"/>
      <c r="S1451" s="124"/>
      <c r="T1451" s="124"/>
      <c r="U1451" s="124"/>
      <c r="V1451" s="124"/>
      <c r="W1451" s="124"/>
      <c r="X1451" s="124"/>
      <c r="Y1451" s="124"/>
      <c r="Z1451" s="124"/>
      <c r="AA1451" s="124"/>
      <c r="AB1451" s="124"/>
      <c r="AC1451" s="124"/>
      <c r="AD1451" s="124"/>
      <c r="AE1451" s="124"/>
      <c r="AF1451" s="124"/>
      <c r="AG1451" s="124"/>
      <c r="AH1451" s="124"/>
      <c r="AI1451" s="124"/>
      <c r="AJ1451" s="124"/>
      <c r="AK1451" s="124"/>
    </row>
    <row r="1452" spans="1:37" x14ac:dyDescent="0.3">
      <c r="A1452" s="124"/>
      <c r="B1452" s="124"/>
      <c r="C1452" s="124"/>
      <c r="D1452" s="124"/>
      <c r="E1452" s="124"/>
      <c r="F1452" s="124"/>
      <c r="G1452" s="124"/>
      <c r="H1452" s="613"/>
      <c r="I1452" s="143"/>
      <c r="J1452" s="124"/>
      <c r="K1452" s="124"/>
      <c r="L1452" s="124"/>
      <c r="M1452" s="640"/>
      <c r="N1452" s="124"/>
      <c r="O1452" s="124"/>
      <c r="P1452" s="124"/>
      <c r="Q1452" s="124"/>
      <c r="R1452" s="124"/>
      <c r="S1452" s="124"/>
      <c r="T1452" s="124"/>
      <c r="U1452" s="124"/>
      <c r="V1452" s="124"/>
      <c r="W1452" s="124"/>
      <c r="X1452" s="124"/>
      <c r="Y1452" s="124"/>
      <c r="Z1452" s="124"/>
      <c r="AA1452" s="124"/>
      <c r="AB1452" s="124"/>
      <c r="AC1452" s="124"/>
      <c r="AD1452" s="124"/>
      <c r="AE1452" s="124"/>
      <c r="AF1452" s="124"/>
      <c r="AG1452" s="124"/>
      <c r="AH1452" s="124"/>
      <c r="AI1452" s="124"/>
      <c r="AJ1452" s="124"/>
      <c r="AK1452" s="124"/>
    </row>
    <row r="1453" spans="1:37" x14ac:dyDescent="0.3">
      <c r="A1453" s="124"/>
      <c r="B1453" s="124"/>
      <c r="C1453" s="124"/>
      <c r="D1453" s="124"/>
      <c r="E1453" s="124"/>
      <c r="F1453" s="124"/>
      <c r="G1453" s="124"/>
      <c r="H1453" s="613"/>
      <c r="I1453" s="143"/>
      <c r="J1453" s="124"/>
      <c r="K1453" s="124"/>
      <c r="L1453" s="124"/>
      <c r="M1453" s="640"/>
      <c r="N1453" s="124"/>
      <c r="O1453" s="124"/>
      <c r="P1453" s="124"/>
      <c r="Q1453" s="124"/>
      <c r="R1453" s="124"/>
      <c r="S1453" s="124"/>
      <c r="T1453" s="124"/>
      <c r="U1453" s="124"/>
      <c r="V1453" s="124"/>
      <c r="W1453" s="124"/>
      <c r="X1453" s="124"/>
      <c r="Y1453" s="124"/>
      <c r="Z1453" s="124"/>
      <c r="AA1453" s="124"/>
      <c r="AB1453" s="124"/>
      <c r="AC1453" s="124"/>
      <c r="AD1453" s="124"/>
      <c r="AE1453" s="124"/>
      <c r="AF1453" s="124"/>
      <c r="AG1453" s="124"/>
      <c r="AH1453" s="124"/>
      <c r="AI1453" s="124"/>
      <c r="AJ1453" s="124"/>
      <c r="AK1453" s="124"/>
    </row>
    <row r="1454" spans="1:37" x14ac:dyDescent="0.3">
      <c r="A1454" s="124"/>
      <c r="B1454" s="124"/>
      <c r="C1454" s="124"/>
      <c r="D1454" s="124"/>
      <c r="E1454" s="124"/>
      <c r="F1454" s="124"/>
      <c r="G1454" s="124"/>
      <c r="H1454" s="613"/>
      <c r="I1454" s="143"/>
      <c r="J1454" s="124"/>
      <c r="K1454" s="124"/>
      <c r="L1454" s="124"/>
      <c r="M1454" s="640"/>
      <c r="N1454" s="124"/>
      <c r="O1454" s="124"/>
      <c r="P1454" s="124"/>
      <c r="Q1454" s="124"/>
      <c r="R1454" s="124"/>
      <c r="S1454" s="124"/>
      <c r="T1454" s="124"/>
      <c r="U1454" s="124"/>
      <c r="V1454" s="124"/>
      <c r="W1454" s="124"/>
      <c r="X1454" s="124"/>
      <c r="Y1454" s="124"/>
      <c r="Z1454" s="124"/>
      <c r="AA1454" s="124"/>
      <c r="AB1454" s="124"/>
      <c r="AC1454" s="124"/>
      <c r="AD1454" s="124"/>
      <c r="AE1454" s="124"/>
      <c r="AF1454" s="124"/>
      <c r="AG1454" s="124"/>
      <c r="AH1454" s="124"/>
      <c r="AI1454" s="124"/>
      <c r="AJ1454" s="124"/>
      <c r="AK1454" s="124"/>
    </row>
    <row r="1455" spans="1:37" x14ac:dyDescent="0.3">
      <c r="A1455" s="124"/>
      <c r="B1455" s="124"/>
      <c r="C1455" s="124"/>
      <c r="D1455" s="124"/>
      <c r="E1455" s="124"/>
      <c r="F1455" s="124"/>
      <c r="G1455" s="124"/>
      <c r="H1455" s="613"/>
      <c r="I1455" s="143"/>
      <c r="J1455" s="124"/>
      <c r="K1455" s="124"/>
      <c r="L1455" s="124"/>
      <c r="M1455" s="640"/>
      <c r="N1455" s="124"/>
      <c r="O1455" s="124"/>
      <c r="P1455" s="124"/>
      <c r="Q1455" s="124"/>
      <c r="R1455" s="124"/>
      <c r="S1455" s="124"/>
      <c r="T1455" s="124"/>
      <c r="U1455" s="124"/>
      <c r="V1455" s="124"/>
      <c r="W1455" s="124"/>
      <c r="X1455" s="124"/>
      <c r="Y1455" s="124"/>
      <c r="Z1455" s="124"/>
      <c r="AA1455" s="124"/>
      <c r="AB1455" s="124"/>
      <c r="AC1455" s="124"/>
      <c r="AD1455" s="124"/>
      <c r="AE1455" s="124"/>
      <c r="AF1455" s="124"/>
      <c r="AG1455" s="124"/>
      <c r="AH1455" s="124"/>
      <c r="AI1455" s="124"/>
      <c r="AJ1455" s="124"/>
      <c r="AK1455" s="124"/>
    </row>
    <row r="1456" spans="1:37" x14ac:dyDescent="0.3">
      <c r="A1456" s="124"/>
      <c r="B1456" s="124"/>
      <c r="C1456" s="124"/>
      <c r="D1456" s="124"/>
      <c r="E1456" s="124"/>
      <c r="F1456" s="124"/>
      <c r="G1456" s="124"/>
      <c r="H1456" s="613"/>
      <c r="I1456" s="143"/>
      <c r="J1456" s="124"/>
      <c r="K1456" s="124"/>
      <c r="L1456" s="124"/>
      <c r="M1456" s="640"/>
      <c r="N1456" s="124"/>
      <c r="O1456" s="124"/>
      <c r="P1456" s="124"/>
      <c r="Q1456" s="124"/>
      <c r="R1456" s="124"/>
      <c r="S1456" s="124"/>
      <c r="T1456" s="124"/>
      <c r="U1456" s="124"/>
      <c r="V1456" s="124"/>
      <c r="W1456" s="124"/>
      <c r="X1456" s="124"/>
      <c r="Y1456" s="124"/>
      <c r="Z1456" s="124"/>
      <c r="AA1456" s="124"/>
      <c r="AB1456" s="124"/>
      <c r="AC1456" s="124"/>
      <c r="AD1456" s="124"/>
      <c r="AE1456" s="124"/>
      <c r="AF1456" s="124"/>
      <c r="AG1456" s="124"/>
      <c r="AH1456" s="124"/>
      <c r="AI1456" s="124"/>
      <c r="AJ1456" s="124"/>
      <c r="AK1456" s="124"/>
    </row>
    <row r="1457" spans="1:17" x14ac:dyDescent="0.3">
      <c r="A1457" s="124"/>
      <c r="B1457" s="124"/>
      <c r="C1457" s="124"/>
      <c r="D1457" s="124"/>
      <c r="E1457" s="124"/>
      <c r="F1457" s="124"/>
      <c r="G1457" s="124"/>
      <c r="H1457" s="613"/>
      <c r="I1457" s="143"/>
      <c r="J1457" s="124"/>
      <c r="K1457" s="124"/>
      <c r="L1457" s="124"/>
      <c r="M1457" s="640"/>
      <c r="N1457" s="124"/>
      <c r="O1457" s="124"/>
      <c r="P1457" s="124"/>
      <c r="Q1457" s="124"/>
    </row>
  </sheetData>
  <autoFilter ref="A7:P445" xr:uid="{FED1F03C-B054-4304-B699-C14161CBF956}">
    <filterColumn colId="2">
      <filters>
        <filter val="ELINGUE CHAINE DE LEVAGE 4 M"/>
      </filters>
    </filterColumn>
    <sortState xmlns:xlrd2="http://schemas.microsoft.com/office/spreadsheetml/2017/richdata2" ref="A189:P195">
      <sortCondition ref="B7:B445"/>
    </sortState>
  </autoFilter>
  <mergeCells count="2">
    <mergeCell ref="C4:M4"/>
    <mergeCell ref="C1:M2"/>
  </mergeCells>
  <phoneticPr fontId="39" type="noConversion"/>
  <dataValidations disablePrompts="1" count="1">
    <dataValidation allowBlank="1" showInputMessage="1" showErrorMessage="1" prompt="Entrez la quantité en stock de chaque article dans cette colonne" sqref="M19:N20 M8:N11" xr:uid="{D932A25E-D63E-49B9-979B-E3FCAD9FBCF9}"/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9DB9-8003-4D7E-ABFA-F5E4824F2726}">
  <sheetPr filterMode="1">
    <tabColor rgb="FFFFFF00"/>
    <pageSetUpPr fitToPage="1"/>
  </sheetPr>
  <dimension ref="A1:XEA168"/>
  <sheetViews>
    <sheetView zoomScaleNormal="100" zoomScaleSheetLayoutView="100" workbookViewId="0">
      <pane ySplit="3" topLeftCell="A27" activePane="bottomLeft" state="frozen"/>
      <selection pane="bottomLeft" activeCell="B35" sqref="B35"/>
    </sheetView>
  </sheetViews>
  <sheetFormatPr baseColWidth="10" defaultRowHeight="14.4" x14ac:dyDescent="0.3"/>
  <cols>
    <col min="1" max="1" width="9" style="460" customWidth="1"/>
    <col min="2" max="2" width="43.33203125" style="389" customWidth="1"/>
    <col min="3" max="3" width="24.5546875" style="389" customWidth="1"/>
    <col min="4" max="4" width="42.5546875" style="494" customWidth="1"/>
    <col min="5" max="5" width="18.5546875" style="389" customWidth="1"/>
    <col min="6" max="16384" width="11.5546875" style="386"/>
  </cols>
  <sheetData>
    <row r="1" spans="1:8" x14ac:dyDescent="0.3">
      <c r="A1" s="466"/>
      <c r="B1" s="648" t="s">
        <v>4228</v>
      </c>
      <c r="C1" s="648"/>
      <c r="D1" s="648"/>
      <c r="E1" s="648"/>
      <c r="F1" s="389"/>
      <c r="G1" s="389"/>
      <c r="H1" s="389"/>
    </row>
    <row r="2" spans="1:8" x14ac:dyDescent="0.3">
      <c r="A2" s="466"/>
      <c r="B2" s="648"/>
      <c r="C2" s="648"/>
      <c r="D2" s="648"/>
      <c r="E2" s="648"/>
      <c r="F2" s="389"/>
      <c r="G2" s="389"/>
      <c r="H2" s="389"/>
    </row>
    <row r="3" spans="1:8" x14ac:dyDescent="0.3">
      <c r="A3" s="466"/>
      <c r="F3" s="389"/>
      <c r="G3" s="389"/>
      <c r="H3" s="389"/>
    </row>
    <row r="4" spans="1:8" x14ac:dyDescent="0.3">
      <c r="A4" s="466"/>
      <c r="B4" s="521"/>
      <c r="C4" s="444"/>
      <c r="D4" s="495"/>
      <c r="E4" s="440"/>
      <c r="F4" s="389"/>
      <c r="G4" s="389"/>
      <c r="H4" s="389"/>
    </row>
    <row r="5" spans="1:8" x14ac:dyDescent="0.3">
      <c r="A5" s="466"/>
      <c r="B5" s="521"/>
      <c r="C5" s="444"/>
      <c r="D5" s="495"/>
      <c r="E5" s="440"/>
      <c r="F5" s="389"/>
      <c r="G5" s="389"/>
      <c r="H5" s="389"/>
    </row>
    <row r="6" spans="1:8" x14ac:dyDescent="0.3">
      <c r="A6" s="466"/>
      <c r="B6" s="521"/>
      <c r="C6" s="444"/>
      <c r="D6" s="495"/>
      <c r="E6" s="440"/>
      <c r="F6" s="389"/>
      <c r="G6" s="389"/>
      <c r="H6" s="389"/>
    </row>
    <row r="7" spans="1:8" x14ac:dyDescent="0.3">
      <c r="A7" s="466"/>
      <c r="B7" s="521"/>
      <c r="C7" s="444"/>
      <c r="D7" s="495"/>
      <c r="E7" s="440"/>
      <c r="F7" s="389"/>
      <c r="G7" s="389"/>
      <c r="H7" s="389"/>
    </row>
    <row r="8" spans="1:8" ht="57" customHeight="1" x14ac:dyDescent="0.3">
      <c r="A8" s="401" t="s">
        <v>2849</v>
      </c>
      <c r="B8" s="402" t="s">
        <v>0</v>
      </c>
      <c r="C8" s="446" t="s">
        <v>1157</v>
      </c>
      <c r="D8" s="446" t="s">
        <v>3476</v>
      </c>
      <c r="E8" s="446" t="s">
        <v>1522</v>
      </c>
      <c r="F8" s="389"/>
      <c r="G8" s="389"/>
      <c r="H8" s="389"/>
    </row>
    <row r="9" spans="1:8" ht="25.05" customHeight="1" x14ac:dyDescent="0.35">
      <c r="A9" s="463"/>
      <c r="B9" s="629" t="s">
        <v>3416</v>
      </c>
      <c r="C9" s="630" t="s">
        <v>1647</v>
      </c>
      <c r="D9" s="631" t="s">
        <v>4231</v>
      </c>
      <c r="E9" s="629" t="s">
        <v>1523</v>
      </c>
      <c r="F9" s="389"/>
      <c r="G9" s="389"/>
      <c r="H9" s="389"/>
    </row>
    <row r="10" spans="1:8" ht="14.4" hidden="1" customHeight="1" x14ac:dyDescent="0.3">
      <c r="A10" s="464" t="s">
        <v>922</v>
      </c>
      <c r="B10" s="410" t="s">
        <v>2055</v>
      </c>
      <c r="C10" s="410" t="s">
        <v>1648</v>
      </c>
      <c r="D10" s="410" t="s">
        <v>1579</v>
      </c>
      <c r="E10" s="410" t="s">
        <v>1523</v>
      </c>
      <c r="F10" s="389"/>
      <c r="G10" s="389"/>
      <c r="H10" s="389"/>
    </row>
    <row r="11" spans="1:8" ht="14.4" hidden="1" customHeight="1" x14ac:dyDescent="0.3">
      <c r="A11" s="464" t="s">
        <v>1984</v>
      </c>
      <c r="B11" s="410" t="s">
        <v>1632</v>
      </c>
      <c r="C11" s="410" t="s">
        <v>1647</v>
      </c>
      <c r="D11" s="410" t="s">
        <v>1577</v>
      </c>
      <c r="E11" s="410" t="s">
        <v>1523</v>
      </c>
      <c r="F11" s="389"/>
      <c r="G11" s="389"/>
      <c r="H11" s="389"/>
    </row>
    <row r="12" spans="1:8" ht="14.4" hidden="1" customHeight="1" x14ac:dyDescent="0.3">
      <c r="A12" s="464" t="s">
        <v>1984</v>
      </c>
      <c r="B12" s="410" t="s">
        <v>1633</v>
      </c>
      <c r="C12" s="410" t="s">
        <v>1647</v>
      </c>
      <c r="D12" s="410" t="s">
        <v>1577</v>
      </c>
      <c r="E12" s="410" t="s">
        <v>1523</v>
      </c>
      <c r="F12" s="389"/>
      <c r="G12" s="389"/>
      <c r="H12" s="389"/>
    </row>
    <row r="13" spans="1:8" ht="14.4" hidden="1" customHeight="1" x14ac:dyDescent="0.3">
      <c r="A13" s="464" t="s">
        <v>922</v>
      </c>
      <c r="B13" s="410" t="s">
        <v>2056</v>
      </c>
      <c r="C13" s="410" t="s">
        <v>1648</v>
      </c>
      <c r="D13" s="410" t="s">
        <v>1579</v>
      </c>
      <c r="E13" s="410" t="s">
        <v>1523</v>
      </c>
      <c r="F13" s="389"/>
      <c r="G13" s="389"/>
      <c r="H13" s="389"/>
    </row>
    <row r="14" spans="1:8" ht="25.05" customHeight="1" x14ac:dyDescent="0.35">
      <c r="A14" s="464" t="s">
        <v>922</v>
      </c>
      <c r="B14" s="630" t="s">
        <v>1635</v>
      </c>
      <c r="C14" s="630" t="s">
        <v>1302</v>
      </c>
      <c r="D14" s="632" t="s">
        <v>4229</v>
      </c>
      <c r="E14" s="630" t="s">
        <v>1523</v>
      </c>
      <c r="F14" s="389"/>
      <c r="G14" s="389"/>
      <c r="H14" s="389"/>
    </row>
    <row r="15" spans="1:8" ht="14.4" hidden="1" customHeight="1" x14ac:dyDescent="0.3">
      <c r="A15" s="464" t="s">
        <v>922</v>
      </c>
      <c r="B15" s="410" t="s">
        <v>1634</v>
      </c>
      <c r="C15" s="410" t="s">
        <v>1647</v>
      </c>
      <c r="D15" s="410" t="s">
        <v>1579</v>
      </c>
      <c r="E15" s="410" t="s">
        <v>1523</v>
      </c>
      <c r="F15" s="389"/>
      <c r="G15" s="389"/>
      <c r="H15" s="389"/>
    </row>
    <row r="16" spans="1:8" s="423" customFormat="1" ht="25.05" customHeight="1" x14ac:dyDescent="0.35">
      <c r="A16" s="464" t="s">
        <v>922</v>
      </c>
      <c r="B16" s="630" t="s">
        <v>1636</v>
      </c>
      <c r="C16" s="630" t="s">
        <v>1649</v>
      </c>
      <c r="D16" s="632" t="s">
        <v>4230</v>
      </c>
      <c r="E16" s="630" t="s">
        <v>1523</v>
      </c>
    </row>
    <row r="17" spans="1:16355" s="424" customFormat="1" ht="25.05" customHeight="1" x14ac:dyDescent="0.35">
      <c r="A17" s="464" t="s">
        <v>922</v>
      </c>
      <c r="B17" s="630" t="s">
        <v>1637</v>
      </c>
      <c r="C17" s="630" t="s">
        <v>1302</v>
      </c>
      <c r="D17" s="632" t="s">
        <v>4232</v>
      </c>
      <c r="E17" s="630" t="s">
        <v>1523</v>
      </c>
      <c r="F17" s="426"/>
      <c r="G17" s="426"/>
      <c r="H17" s="426"/>
    </row>
    <row r="18" spans="1:16355" s="424" customFormat="1" ht="25.05" customHeight="1" x14ac:dyDescent="0.35">
      <c r="A18" s="464" t="s">
        <v>1984</v>
      </c>
      <c r="B18" s="630" t="s">
        <v>1850</v>
      </c>
      <c r="C18" s="630" t="s">
        <v>1647</v>
      </c>
      <c r="D18" s="632" t="s">
        <v>4229</v>
      </c>
      <c r="E18" s="630" t="s">
        <v>1523</v>
      </c>
      <c r="F18" s="426"/>
      <c r="G18" s="426"/>
      <c r="H18" s="426"/>
    </row>
    <row r="19" spans="1:16355" s="424" customFormat="1" ht="14.4" hidden="1" customHeight="1" x14ac:dyDescent="0.3">
      <c r="A19" s="464" t="s">
        <v>922</v>
      </c>
      <c r="B19" s="410" t="s">
        <v>1851</v>
      </c>
      <c r="C19" s="410" t="s">
        <v>1647</v>
      </c>
      <c r="D19" s="410" t="s">
        <v>1579</v>
      </c>
      <c r="E19" s="410" t="s">
        <v>1523</v>
      </c>
      <c r="F19" s="426"/>
      <c r="G19" s="426"/>
      <c r="H19" s="426"/>
    </row>
    <row r="20" spans="1:16355" s="424" customFormat="1" ht="14.4" hidden="1" customHeight="1" x14ac:dyDescent="0.3">
      <c r="A20" s="464" t="s">
        <v>922</v>
      </c>
      <c r="B20" s="410" t="s">
        <v>1640</v>
      </c>
      <c r="C20" s="410" t="s">
        <v>1647</v>
      </c>
      <c r="D20" s="410" t="s">
        <v>1579</v>
      </c>
      <c r="E20" s="410" t="s">
        <v>1523</v>
      </c>
      <c r="F20" s="426"/>
      <c r="G20" s="426"/>
      <c r="H20" s="426"/>
    </row>
    <row r="21" spans="1:16355" s="424" customFormat="1" ht="14.4" hidden="1" customHeight="1" x14ac:dyDescent="0.3">
      <c r="A21" s="464" t="s">
        <v>922</v>
      </c>
      <c r="B21" s="410" t="s">
        <v>1640</v>
      </c>
      <c r="C21" s="410" t="s">
        <v>1647</v>
      </c>
      <c r="D21" s="410" t="s">
        <v>3512</v>
      </c>
      <c r="E21" s="410" t="s">
        <v>1523</v>
      </c>
      <c r="F21" s="426"/>
      <c r="G21" s="426"/>
      <c r="H21" s="426"/>
    </row>
    <row r="22" spans="1:16355" s="424" customFormat="1" ht="14.4" hidden="1" customHeight="1" x14ac:dyDescent="0.3">
      <c r="A22" s="464" t="s">
        <v>1984</v>
      </c>
      <c r="B22" s="410" t="s">
        <v>1641</v>
      </c>
      <c r="C22" s="410" t="s">
        <v>1647</v>
      </c>
      <c r="D22" s="410" t="s">
        <v>1577</v>
      </c>
      <c r="E22" s="410" t="s">
        <v>1523</v>
      </c>
      <c r="F22" s="426"/>
      <c r="G22" s="426"/>
      <c r="H22" s="426"/>
    </row>
    <row r="23" spans="1:16355" s="24" customFormat="1" ht="14.4" hidden="1" customHeight="1" x14ac:dyDescent="0.3">
      <c r="A23" s="385" t="s">
        <v>751</v>
      </c>
      <c r="B23" s="123" t="s">
        <v>1643</v>
      </c>
      <c r="C23" s="123" t="s">
        <v>1647</v>
      </c>
      <c r="D23" s="123" t="s">
        <v>1577</v>
      </c>
      <c r="E23" s="123" t="s">
        <v>1523</v>
      </c>
    </row>
    <row r="24" spans="1:16355" s="24" customFormat="1" ht="14.4" hidden="1" customHeight="1" x14ac:dyDescent="0.3">
      <c r="A24" s="385" t="s">
        <v>751</v>
      </c>
      <c r="B24" s="116" t="s">
        <v>1644</v>
      </c>
      <c r="C24" s="116" t="s">
        <v>1650</v>
      </c>
      <c r="D24" s="116" t="s">
        <v>1577</v>
      </c>
      <c r="E24" s="116" t="s">
        <v>1523</v>
      </c>
    </row>
    <row r="25" spans="1:16355" ht="25.05" customHeight="1" x14ac:dyDescent="0.35">
      <c r="A25" s="464" t="s">
        <v>922</v>
      </c>
      <c r="B25" s="630" t="s">
        <v>1642</v>
      </c>
      <c r="C25" s="630" t="s">
        <v>1647</v>
      </c>
      <c r="D25" s="631" t="s">
        <v>4231</v>
      </c>
      <c r="E25" s="630" t="s">
        <v>1523</v>
      </c>
      <c r="F25" s="389"/>
      <c r="G25" s="389"/>
      <c r="H25" s="389"/>
    </row>
    <row r="26" spans="1:16355" ht="25.05" customHeight="1" x14ac:dyDescent="0.35">
      <c r="A26" s="464" t="s">
        <v>922</v>
      </c>
      <c r="B26" s="630" t="s">
        <v>1645</v>
      </c>
      <c r="C26" s="630" t="s">
        <v>1647</v>
      </c>
      <c r="D26" s="631" t="s">
        <v>4231</v>
      </c>
      <c r="E26" s="630" t="s">
        <v>1523</v>
      </c>
      <c r="F26" s="389"/>
      <c r="G26" s="389"/>
      <c r="H26" s="389"/>
    </row>
    <row r="27" spans="1:16355" s="425" customFormat="1" ht="25.05" customHeight="1" x14ac:dyDescent="0.35">
      <c r="A27" s="464" t="s">
        <v>922</v>
      </c>
      <c r="B27" s="630" t="s">
        <v>1646</v>
      </c>
      <c r="C27" s="630" t="s">
        <v>1647</v>
      </c>
      <c r="D27" s="632" t="s">
        <v>4229</v>
      </c>
      <c r="E27" s="630" t="s">
        <v>1523</v>
      </c>
      <c r="F27" s="389"/>
      <c r="G27" s="389"/>
      <c r="H27" s="389"/>
      <c r="I27" s="386"/>
      <c r="J27" s="386"/>
      <c r="K27" s="386"/>
      <c r="L27" s="386"/>
      <c r="M27" s="386"/>
      <c r="N27" s="386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  <c r="AA27" s="386"/>
      <c r="AB27" s="386"/>
      <c r="AC27" s="386"/>
      <c r="AD27" s="386"/>
      <c r="AE27" s="386"/>
      <c r="AF27" s="386"/>
      <c r="AG27" s="386"/>
      <c r="AH27" s="386"/>
      <c r="AI27" s="386"/>
      <c r="AJ27" s="386"/>
      <c r="AK27" s="386"/>
      <c r="AL27" s="386"/>
      <c r="AM27" s="386"/>
      <c r="AN27" s="386"/>
      <c r="AO27" s="386"/>
      <c r="AP27" s="386"/>
      <c r="AQ27" s="386"/>
      <c r="AR27" s="386"/>
      <c r="AS27" s="386"/>
      <c r="AT27" s="386"/>
      <c r="AU27" s="386"/>
      <c r="AV27" s="386"/>
      <c r="AW27" s="386"/>
      <c r="AX27" s="386"/>
      <c r="AY27" s="386"/>
      <c r="AZ27" s="386"/>
      <c r="BA27" s="386"/>
      <c r="BB27" s="386"/>
      <c r="BC27" s="386"/>
      <c r="BD27" s="386"/>
      <c r="BE27" s="386"/>
      <c r="BF27" s="386"/>
      <c r="BG27" s="386"/>
      <c r="BH27" s="386"/>
      <c r="BI27" s="386"/>
      <c r="BJ27" s="386"/>
      <c r="BK27" s="386"/>
      <c r="BL27" s="386"/>
      <c r="BM27" s="386"/>
      <c r="BN27" s="386"/>
      <c r="BO27" s="386"/>
      <c r="BP27" s="386"/>
      <c r="BQ27" s="386"/>
      <c r="BR27" s="386"/>
      <c r="BS27" s="386"/>
      <c r="BT27" s="386"/>
      <c r="BU27" s="386"/>
      <c r="BV27" s="386"/>
      <c r="BW27" s="386"/>
      <c r="BX27" s="386"/>
      <c r="BY27" s="386"/>
      <c r="BZ27" s="386"/>
      <c r="CA27" s="386"/>
      <c r="CB27" s="386"/>
      <c r="CC27" s="386"/>
      <c r="CD27" s="386"/>
      <c r="CE27" s="386"/>
      <c r="CF27" s="386"/>
      <c r="CG27" s="386"/>
      <c r="CH27" s="386"/>
      <c r="CI27" s="386"/>
      <c r="CJ27" s="386"/>
      <c r="CK27" s="386"/>
      <c r="CL27" s="386"/>
      <c r="CM27" s="386"/>
      <c r="CN27" s="386"/>
      <c r="CO27" s="386"/>
      <c r="CP27" s="386"/>
      <c r="CQ27" s="386"/>
      <c r="CR27" s="386"/>
      <c r="CS27" s="386"/>
      <c r="CT27" s="386"/>
      <c r="CU27" s="386"/>
      <c r="CV27" s="386"/>
      <c r="CW27" s="386"/>
      <c r="CX27" s="386"/>
      <c r="CY27" s="386"/>
      <c r="CZ27" s="386"/>
      <c r="DA27" s="386"/>
      <c r="DB27" s="386"/>
      <c r="DC27" s="386"/>
      <c r="DD27" s="386"/>
      <c r="DE27" s="386"/>
      <c r="DF27" s="386"/>
      <c r="DG27" s="386"/>
      <c r="DH27" s="386"/>
      <c r="DI27" s="386"/>
      <c r="DJ27" s="386"/>
      <c r="DK27" s="386"/>
      <c r="DL27" s="386"/>
      <c r="DM27" s="386"/>
      <c r="DN27" s="386"/>
      <c r="DO27" s="386"/>
      <c r="DP27" s="386"/>
      <c r="DQ27" s="386"/>
      <c r="DR27" s="386"/>
      <c r="DS27" s="386"/>
      <c r="DT27" s="386"/>
      <c r="DU27" s="386"/>
      <c r="DV27" s="386"/>
      <c r="DW27" s="386"/>
      <c r="DX27" s="386"/>
      <c r="DY27" s="386"/>
      <c r="DZ27" s="386"/>
      <c r="EA27" s="386"/>
      <c r="EB27" s="386"/>
      <c r="EC27" s="386"/>
      <c r="ED27" s="386"/>
      <c r="EE27" s="386"/>
      <c r="EF27" s="386"/>
      <c r="EG27" s="386"/>
      <c r="EH27" s="386"/>
      <c r="EI27" s="386"/>
      <c r="EJ27" s="386"/>
      <c r="EK27" s="386"/>
      <c r="EL27" s="386"/>
      <c r="EM27" s="386"/>
      <c r="EN27" s="386"/>
      <c r="EO27" s="386"/>
      <c r="EP27" s="386"/>
      <c r="EQ27" s="386"/>
      <c r="ER27" s="386"/>
      <c r="ES27" s="386"/>
      <c r="ET27" s="386"/>
      <c r="EU27" s="386"/>
      <c r="EV27" s="386"/>
      <c r="EW27" s="386"/>
      <c r="EX27" s="386"/>
      <c r="EY27" s="386"/>
      <c r="EZ27" s="386"/>
      <c r="FA27" s="386"/>
      <c r="FB27" s="386"/>
      <c r="FC27" s="386"/>
      <c r="FD27" s="386"/>
      <c r="FE27" s="386"/>
      <c r="FF27" s="386"/>
      <c r="FG27" s="386"/>
      <c r="FH27" s="386"/>
      <c r="FI27" s="386"/>
      <c r="FJ27" s="386"/>
      <c r="FK27" s="386"/>
      <c r="FL27" s="386"/>
      <c r="FM27" s="386"/>
      <c r="FN27" s="386"/>
      <c r="FO27" s="386"/>
      <c r="FP27" s="386"/>
      <c r="FQ27" s="386"/>
      <c r="FR27" s="386"/>
      <c r="FS27" s="386"/>
      <c r="FT27" s="386"/>
      <c r="FU27" s="386"/>
      <c r="FV27" s="386"/>
      <c r="FW27" s="386"/>
      <c r="FX27" s="386"/>
      <c r="FY27" s="386"/>
      <c r="FZ27" s="386"/>
      <c r="GA27" s="386"/>
      <c r="GB27" s="386"/>
      <c r="GC27" s="386"/>
      <c r="GD27" s="386"/>
      <c r="GE27" s="386"/>
      <c r="GF27" s="386"/>
      <c r="GG27" s="386"/>
      <c r="GH27" s="386"/>
      <c r="GI27" s="386"/>
      <c r="GJ27" s="386"/>
      <c r="GK27" s="386"/>
      <c r="GL27" s="386"/>
      <c r="GM27" s="386"/>
      <c r="GN27" s="386"/>
      <c r="GO27" s="386"/>
      <c r="GP27" s="386"/>
      <c r="GQ27" s="386"/>
      <c r="GR27" s="386"/>
      <c r="GS27" s="386"/>
      <c r="GT27" s="386"/>
      <c r="GU27" s="386"/>
      <c r="GV27" s="386"/>
      <c r="GW27" s="386"/>
      <c r="GX27" s="386"/>
      <c r="GY27" s="386"/>
      <c r="GZ27" s="386"/>
      <c r="HA27" s="386"/>
      <c r="HB27" s="386"/>
      <c r="HC27" s="386"/>
      <c r="HD27" s="386"/>
      <c r="HE27" s="386"/>
      <c r="HF27" s="386"/>
      <c r="HG27" s="386"/>
      <c r="HH27" s="386"/>
      <c r="HI27" s="386"/>
      <c r="HJ27" s="386"/>
      <c r="HK27" s="386"/>
      <c r="HL27" s="386"/>
      <c r="HM27" s="386"/>
      <c r="HN27" s="386"/>
      <c r="HO27" s="386"/>
      <c r="HP27" s="386"/>
      <c r="HQ27" s="386"/>
      <c r="HR27" s="386"/>
      <c r="HS27" s="386"/>
      <c r="HT27" s="386"/>
      <c r="HU27" s="386"/>
      <c r="HV27" s="386"/>
      <c r="HW27" s="386"/>
      <c r="HX27" s="386"/>
      <c r="HY27" s="386"/>
      <c r="HZ27" s="386"/>
      <c r="IA27" s="386"/>
      <c r="IB27" s="386"/>
      <c r="IC27" s="386"/>
      <c r="ID27" s="386"/>
      <c r="IE27" s="386"/>
      <c r="IF27" s="386"/>
      <c r="IG27" s="386"/>
      <c r="IH27" s="386"/>
      <c r="II27" s="386"/>
      <c r="IJ27" s="386"/>
      <c r="IK27" s="386"/>
      <c r="IL27" s="386"/>
      <c r="IM27" s="386"/>
      <c r="IN27" s="386"/>
      <c r="IO27" s="386"/>
      <c r="IP27" s="386"/>
      <c r="IQ27" s="386"/>
      <c r="IR27" s="386"/>
      <c r="IS27" s="386"/>
      <c r="IT27" s="386"/>
      <c r="IU27" s="386"/>
      <c r="IV27" s="386"/>
      <c r="IW27" s="386"/>
      <c r="IX27" s="386"/>
      <c r="IY27" s="386"/>
      <c r="IZ27" s="386"/>
      <c r="JA27" s="386"/>
      <c r="JB27" s="386"/>
      <c r="JC27" s="386"/>
      <c r="JD27" s="386"/>
      <c r="JE27" s="386"/>
      <c r="JF27" s="386"/>
      <c r="JG27" s="386"/>
      <c r="JH27" s="386"/>
      <c r="JI27" s="386"/>
      <c r="JJ27" s="386"/>
      <c r="JK27" s="386"/>
      <c r="JL27" s="386"/>
      <c r="JM27" s="386"/>
      <c r="JN27" s="386"/>
      <c r="JO27" s="386"/>
      <c r="JP27" s="386"/>
      <c r="JQ27" s="386"/>
      <c r="JR27" s="386"/>
      <c r="JS27" s="386"/>
      <c r="JT27" s="386"/>
      <c r="JU27" s="386"/>
      <c r="JV27" s="386"/>
      <c r="JW27" s="386"/>
      <c r="JX27" s="386"/>
      <c r="JY27" s="386"/>
      <c r="JZ27" s="386"/>
      <c r="KA27" s="386"/>
      <c r="KB27" s="386"/>
      <c r="KC27" s="386"/>
      <c r="KD27" s="386"/>
      <c r="KE27" s="386"/>
      <c r="KF27" s="386"/>
      <c r="KG27" s="386"/>
      <c r="KH27" s="386"/>
      <c r="KI27" s="386"/>
      <c r="KJ27" s="386"/>
      <c r="KK27" s="386"/>
      <c r="KL27" s="386"/>
      <c r="KM27" s="386"/>
      <c r="KN27" s="386"/>
      <c r="KO27" s="386"/>
      <c r="KP27" s="386"/>
      <c r="KQ27" s="386"/>
      <c r="KR27" s="386"/>
      <c r="KS27" s="386"/>
      <c r="KT27" s="386"/>
      <c r="KU27" s="386"/>
      <c r="KV27" s="386"/>
      <c r="KW27" s="386"/>
      <c r="KX27" s="386"/>
      <c r="KY27" s="386"/>
      <c r="KZ27" s="386"/>
      <c r="LA27" s="386"/>
      <c r="LB27" s="386"/>
      <c r="LC27" s="386"/>
      <c r="LD27" s="386"/>
      <c r="LE27" s="386"/>
      <c r="LF27" s="386"/>
      <c r="LG27" s="386"/>
      <c r="LH27" s="386"/>
      <c r="LI27" s="386"/>
      <c r="LJ27" s="386"/>
      <c r="LK27" s="386"/>
      <c r="LL27" s="386"/>
      <c r="LM27" s="386"/>
      <c r="LN27" s="386"/>
      <c r="LO27" s="386"/>
      <c r="LP27" s="386"/>
      <c r="LQ27" s="386"/>
      <c r="LR27" s="386"/>
      <c r="LS27" s="386"/>
      <c r="LT27" s="386"/>
      <c r="LU27" s="386"/>
      <c r="LV27" s="386"/>
      <c r="LW27" s="386"/>
      <c r="LX27" s="386"/>
      <c r="LY27" s="386"/>
      <c r="LZ27" s="386"/>
      <c r="MA27" s="386"/>
      <c r="MB27" s="386"/>
      <c r="MC27" s="386"/>
      <c r="MD27" s="386"/>
      <c r="ME27" s="386"/>
      <c r="MF27" s="386"/>
      <c r="MG27" s="386"/>
      <c r="MH27" s="386"/>
      <c r="MI27" s="386"/>
      <c r="MJ27" s="386"/>
      <c r="MK27" s="386"/>
      <c r="ML27" s="386"/>
      <c r="MM27" s="386"/>
      <c r="MN27" s="386"/>
      <c r="MO27" s="386"/>
      <c r="MP27" s="386"/>
      <c r="MQ27" s="386"/>
      <c r="MR27" s="386"/>
      <c r="MS27" s="386"/>
      <c r="MT27" s="386"/>
      <c r="MU27" s="386"/>
      <c r="MV27" s="386"/>
      <c r="MW27" s="386"/>
      <c r="MX27" s="386"/>
      <c r="MY27" s="386"/>
      <c r="MZ27" s="386"/>
      <c r="NA27" s="386"/>
      <c r="NB27" s="386"/>
      <c r="NC27" s="386"/>
      <c r="ND27" s="386"/>
      <c r="NE27" s="386"/>
      <c r="NF27" s="386"/>
      <c r="NG27" s="386"/>
      <c r="NH27" s="386"/>
      <c r="NI27" s="386"/>
      <c r="NJ27" s="386"/>
      <c r="NK27" s="386"/>
      <c r="NL27" s="386"/>
      <c r="NM27" s="386"/>
      <c r="NN27" s="386"/>
      <c r="NO27" s="386"/>
      <c r="NP27" s="386"/>
      <c r="NQ27" s="386"/>
      <c r="NR27" s="386"/>
      <c r="NS27" s="386"/>
      <c r="NT27" s="386"/>
      <c r="NU27" s="386"/>
      <c r="NV27" s="386"/>
      <c r="NW27" s="386"/>
      <c r="NX27" s="386"/>
      <c r="NY27" s="386"/>
      <c r="NZ27" s="386"/>
      <c r="OA27" s="386"/>
      <c r="OB27" s="386"/>
      <c r="OC27" s="386"/>
      <c r="OD27" s="386"/>
      <c r="OE27" s="386"/>
      <c r="OF27" s="386"/>
      <c r="OG27" s="386"/>
      <c r="OH27" s="386"/>
      <c r="OI27" s="386"/>
      <c r="OJ27" s="386"/>
      <c r="OK27" s="386"/>
      <c r="OL27" s="386"/>
      <c r="OM27" s="386"/>
      <c r="ON27" s="386"/>
      <c r="OO27" s="386"/>
      <c r="OP27" s="386"/>
      <c r="OQ27" s="386"/>
      <c r="OR27" s="386"/>
      <c r="OS27" s="386"/>
      <c r="OT27" s="386"/>
      <c r="OU27" s="386"/>
      <c r="OV27" s="386"/>
      <c r="OW27" s="386"/>
      <c r="OX27" s="386"/>
      <c r="OY27" s="386"/>
      <c r="OZ27" s="386"/>
      <c r="PA27" s="386"/>
      <c r="PB27" s="386"/>
      <c r="PC27" s="386"/>
      <c r="PD27" s="386"/>
      <c r="PE27" s="386"/>
      <c r="PF27" s="386"/>
      <c r="PG27" s="386"/>
      <c r="PH27" s="386"/>
      <c r="PI27" s="386"/>
      <c r="PJ27" s="386"/>
      <c r="PK27" s="386"/>
      <c r="PL27" s="386"/>
      <c r="PM27" s="386"/>
      <c r="PN27" s="386"/>
      <c r="PO27" s="386"/>
      <c r="PP27" s="386"/>
      <c r="PQ27" s="386"/>
      <c r="PR27" s="386"/>
      <c r="PS27" s="386"/>
      <c r="PT27" s="386"/>
      <c r="PU27" s="386"/>
      <c r="PV27" s="386"/>
      <c r="PW27" s="386"/>
      <c r="PX27" s="386"/>
      <c r="PY27" s="386"/>
      <c r="PZ27" s="386"/>
      <c r="QA27" s="386"/>
      <c r="QB27" s="386"/>
      <c r="QC27" s="386"/>
      <c r="QD27" s="386"/>
      <c r="QE27" s="386"/>
      <c r="QF27" s="386"/>
      <c r="QG27" s="386"/>
      <c r="QH27" s="386"/>
      <c r="QI27" s="386"/>
      <c r="QJ27" s="386"/>
      <c r="QK27" s="386"/>
      <c r="QL27" s="386"/>
      <c r="QM27" s="386"/>
      <c r="QN27" s="386"/>
      <c r="QO27" s="386"/>
      <c r="QP27" s="386"/>
      <c r="QQ27" s="386"/>
      <c r="QR27" s="386"/>
      <c r="QS27" s="386"/>
      <c r="QT27" s="386"/>
      <c r="QU27" s="386"/>
      <c r="QV27" s="386"/>
      <c r="QW27" s="386"/>
      <c r="QX27" s="386"/>
      <c r="QY27" s="386"/>
      <c r="QZ27" s="386"/>
      <c r="RA27" s="386"/>
      <c r="RB27" s="386"/>
      <c r="RC27" s="386"/>
      <c r="RD27" s="386"/>
      <c r="RE27" s="386"/>
      <c r="RF27" s="386"/>
      <c r="RG27" s="386"/>
      <c r="RH27" s="386"/>
      <c r="RI27" s="386"/>
      <c r="RJ27" s="386"/>
      <c r="RK27" s="386"/>
      <c r="RL27" s="386"/>
      <c r="RM27" s="386"/>
      <c r="RN27" s="386"/>
      <c r="RO27" s="386"/>
      <c r="RP27" s="386"/>
      <c r="RQ27" s="386"/>
      <c r="RR27" s="386"/>
      <c r="RS27" s="386"/>
      <c r="RT27" s="386"/>
      <c r="RU27" s="386"/>
      <c r="RV27" s="386"/>
      <c r="RW27" s="386"/>
      <c r="RX27" s="386"/>
      <c r="RY27" s="386"/>
      <c r="RZ27" s="386"/>
      <c r="SA27" s="386"/>
      <c r="SB27" s="386"/>
      <c r="SC27" s="386"/>
      <c r="SD27" s="386"/>
      <c r="SE27" s="386"/>
      <c r="SF27" s="386"/>
      <c r="SG27" s="386"/>
      <c r="SH27" s="386"/>
      <c r="SI27" s="386"/>
      <c r="SJ27" s="386"/>
      <c r="SK27" s="386"/>
      <c r="SL27" s="386"/>
      <c r="SM27" s="386"/>
      <c r="SN27" s="386"/>
      <c r="SO27" s="386"/>
      <c r="SP27" s="386"/>
      <c r="SQ27" s="386"/>
      <c r="SR27" s="386"/>
      <c r="SS27" s="386"/>
      <c r="ST27" s="386"/>
      <c r="SU27" s="386"/>
      <c r="SV27" s="386"/>
      <c r="SW27" s="386"/>
      <c r="SX27" s="386"/>
      <c r="SY27" s="386"/>
      <c r="SZ27" s="386"/>
      <c r="TA27" s="386"/>
      <c r="TB27" s="386"/>
      <c r="TC27" s="386"/>
      <c r="TD27" s="386"/>
      <c r="TE27" s="386"/>
      <c r="TF27" s="386"/>
      <c r="TG27" s="386"/>
      <c r="TH27" s="386"/>
      <c r="TI27" s="386"/>
      <c r="TJ27" s="386"/>
      <c r="TK27" s="386"/>
      <c r="TL27" s="386"/>
      <c r="TM27" s="386"/>
      <c r="TN27" s="386"/>
      <c r="TO27" s="386"/>
      <c r="TP27" s="386"/>
      <c r="TQ27" s="386"/>
      <c r="TR27" s="386"/>
      <c r="TS27" s="386"/>
      <c r="TT27" s="386"/>
      <c r="TU27" s="386"/>
      <c r="TV27" s="386"/>
      <c r="TW27" s="386"/>
      <c r="TX27" s="386"/>
      <c r="TY27" s="386"/>
      <c r="TZ27" s="386"/>
      <c r="UA27" s="386"/>
      <c r="UB27" s="386"/>
      <c r="UC27" s="386"/>
      <c r="UD27" s="386"/>
      <c r="UE27" s="386"/>
      <c r="UF27" s="386"/>
      <c r="UG27" s="386"/>
      <c r="UH27" s="386"/>
      <c r="UI27" s="386"/>
      <c r="UJ27" s="386"/>
      <c r="UK27" s="386"/>
      <c r="UL27" s="386"/>
      <c r="UM27" s="386"/>
      <c r="UN27" s="386"/>
      <c r="UO27" s="386"/>
      <c r="UP27" s="386"/>
      <c r="UQ27" s="386"/>
      <c r="UR27" s="386"/>
      <c r="US27" s="386"/>
      <c r="UT27" s="386"/>
      <c r="UU27" s="386"/>
      <c r="UV27" s="386"/>
      <c r="UW27" s="386"/>
      <c r="UX27" s="386"/>
      <c r="UY27" s="386"/>
      <c r="UZ27" s="386"/>
      <c r="VA27" s="386"/>
      <c r="VB27" s="386"/>
      <c r="VC27" s="386"/>
      <c r="VD27" s="386"/>
      <c r="VE27" s="386"/>
      <c r="VF27" s="386"/>
      <c r="VG27" s="386"/>
      <c r="VH27" s="386"/>
      <c r="VI27" s="386"/>
      <c r="VJ27" s="386"/>
      <c r="VK27" s="386"/>
      <c r="VL27" s="386"/>
      <c r="VM27" s="386"/>
      <c r="VN27" s="386"/>
      <c r="VO27" s="386"/>
      <c r="VP27" s="386"/>
      <c r="VQ27" s="386"/>
      <c r="VR27" s="386"/>
      <c r="VS27" s="386"/>
      <c r="VT27" s="386"/>
      <c r="VU27" s="386"/>
      <c r="VV27" s="386"/>
      <c r="VW27" s="386"/>
      <c r="VX27" s="386"/>
      <c r="VY27" s="386"/>
      <c r="VZ27" s="386"/>
      <c r="WA27" s="386"/>
      <c r="WB27" s="386"/>
      <c r="WC27" s="386"/>
      <c r="WD27" s="386"/>
      <c r="WE27" s="386"/>
      <c r="WF27" s="386"/>
      <c r="WG27" s="386"/>
      <c r="WH27" s="386"/>
      <c r="WI27" s="386"/>
      <c r="WJ27" s="386"/>
      <c r="WK27" s="386"/>
      <c r="WL27" s="386"/>
      <c r="WM27" s="386"/>
      <c r="WN27" s="386"/>
      <c r="WO27" s="386"/>
      <c r="WP27" s="386"/>
      <c r="WQ27" s="386"/>
      <c r="WR27" s="386"/>
      <c r="WS27" s="386"/>
      <c r="WT27" s="386"/>
      <c r="WU27" s="386"/>
      <c r="WV27" s="386"/>
      <c r="WW27" s="386"/>
      <c r="WX27" s="386"/>
      <c r="WY27" s="386"/>
      <c r="WZ27" s="386"/>
      <c r="XA27" s="386"/>
      <c r="XB27" s="386"/>
      <c r="XC27" s="386"/>
      <c r="XD27" s="386"/>
      <c r="XE27" s="386"/>
      <c r="XF27" s="386"/>
      <c r="XG27" s="386"/>
      <c r="XH27" s="386"/>
      <c r="XI27" s="386"/>
      <c r="XJ27" s="386"/>
      <c r="XK27" s="386"/>
      <c r="XL27" s="386"/>
      <c r="XM27" s="386"/>
      <c r="XN27" s="386"/>
      <c r="XO27" s="386"/>
      <c r="XP27" s="386"/>
      <c r="XQ27" s="386"/>
      <c r="XR27" s="386"/>
      <c r="XS27" s="386"/>
      <c r="XT27" s="386"/>
      <c r="XU27" s="386"/>
      <c r="XV27" s="386"/>
      <c r="XW27" s="386"/>
      <c r="XX27" s="386"/>
      <c r="XY27" s="386"/>
      <c r="XZ27" s="386"/>
      <c r="YA27" s="386"/>
      <c r="YB27" s="386"/>
      <c r="YC27" s="386"/>
      <c r="YD27" s="386"/>
      <c r="YE27" s="386"/>
      <c r="YF27" s="386"/>
      <c r="YG27" s="386"/>
      <c r="YH27" s="386"/>
      <c r="YI27" s="386"/>
      <c r="YJ27" s="386"/>
      <c r="YK27" s="386"/>
      <c r="YL27" s="386"/>
      <c r="YM27" s="386"/>
      <c r="YN27" s="386"/>
      <c r="YO27" s="386"/>
      <c r="YP27" s="386"/>
      <c r="YQ27" s="386"/>
      <c r="YR27" s="386"/>
      <c r="YS27" s="386"/>
      <c r="YT27" s="386"/>
      <c r="YU27" s="386"/>
      <c r="YV27" s="386"/>
      <c r="YW27" s="386"/>
      <c r="YX27" s="386"/>
      <c r="YY27" s="386"/>
      <c r="YZ27" s="386"/>
      <c r="ZA27" s="386"/>
      <c r="ZB27" s="386"/>
      <c r="ZC27" s="386"/>
      <c r="ZD27" s="386"/>
      <c r="ZE27" s="386"/>
      <c r="ZF27" s="386"/>
      <c r="ZG27" s="386"/>
      <c r="ZH27" s="386"/>
      <c r="ZI27" s="386"/>
      <c r="ZJ27" s="386"/>
      <c r="ZK27" s="386"/>
      <c r="ZL27" s="386"/>
      <c r="ZM27" s="386"/>
      <c r="ZN27" s="386"/>
      <c r="ZO27" s="386"/>
      <c r="ZP27" s="386"/>
      <c r="ZQ27" s="386"/>
      <c r="ZR27" s="386"/>
      <c r="ZS27" s="386"/>
      <c r="ZT27" s="386"/>
      <c r="ZU27" s="386"/>
      <c r="ZV27" s="386"/>
      <c r="ZW27" s="386"/>
      <c r="ZX27" s="386"/>
      <c r="ZY27" s="386"/>
      <c r="ZZ27" s="386"/>
      <c r="AAA27" s="386"/>
      <c r="AAB27" s="386"/>
      <c r="AAC27" s="386"/>
      <c r="AAD27" s="386"/>
      <c r="AAE27" s="386"/>
      <c r="AAF27" s="386"/>
      <c r="AAG27" s="386"/>
      <c r="AAH27" s="386"/>
      <c r="AAI27" s="386"/>
      <c r="AAJ27" s="386"/>
      <c r="AAK27" s="386"/>
      <c r="AAL27" s="386"/>
      <c r="AAM27" s="386"/>
      <c r="AAN27" s="386"/>
      <c r="AAO27" s="386"/>
      <c r="AAP27" s="386"/>
      <c r="AAQ27" s="386"/>
      <c r="AAR27" s="386"/>
      <c r="AAS27" s="386"/>
      <c r="AAT27" s="386"/>
      <c r="AAU27" s="386"/>
      <c r="AAV27" s="386"/>
      <c r="AAW27" s="386"/>
      <c r="AAX27" s="386"/>
      <c r="AAY27" s="386"/>
      <c r="AAZ27" s="386"/>
      <c r="ABA27" s="386"/>
      <c r="ABB27" s="386"/>
      <c r="ABC27" s="386"/>
      <c r="ABD27" s="386"/>
      <c r="ABE27" s="386"/>
      <c r="ABF27" s="386"/>
      <c r="ABG27" s="386"/>
      <c r="ABH27" s="386"/>
      <c r="ABI27" s="386"/>
      <c r="ABJ27" s="386"/>
      <c r="ABK27" s="386"/>
      <c r="ABL27" s="386"/>
      <c r="ABM27" s="386"/>
      <c r="ABN27" s="386"/>
      <c r="ABO27" s="386"/>
      <c r="ABP27" s="386"/>
      <c r="ABQ27" s="386"/>
      <c r="ABR27" s="386"/>
      <c r="ABS27" s="386"/>
      <c r="ABT27" s="386"/>
      <c r="ABU27" s="386"/>
      <c r="ABV27" s="386"/>
      <c r="ABW27" s="386"/>
      <c r="ABX27" s="386"/>
      <c r="ABY27" s="386"/>
      <c r="ABZ27" s="386"/>
      <c r="ACA27" s="386"/>
      <c r="ACB27" s="386"/>
      <c r="ACC27" s="386"/>
      <c r="ACD27" s="386"/>
      <c r="ACE27" s="386"/>
      <c r="ACF27" s="386"/>
      <c r="ACG27" s="386"/>
      <c r="ACH27" s="386"/>
      <c r="ACI27" s="386"/>
      <c r="ACJ27" s="386"/>
      <c r="ACK27" s="386"/>
      <c r="ACL27" s="386"/>
      <c r="ACM27" s="386"/>
      <c r="ACN27" s="386"/>
      <c r="ACO27" s="386"/>
      <c r="ACP27" s="386"/>
      <c r="ACQ27" s="386"/>
      <c r="ACR27" s="386"/>
      <c r="ACS27" s="386"/>
      <c r="ACT27" s="386"/>
      <c r="ACU27" s="386"/>
      <c r="ACV27" s="386"/>
      <c r="ACW27" s="386"/>
      <c r="ACX27" s="386"/>
      <c r="ACY27" s="386"/>
      <c r="ACZ27" s="386"/>
      <c r="ADA27" s="386"/>
      <c r="ADB27" s="386"/>
      <c r="ADC27" s="386"/>
      <c r="ADD27" s="386"/>
      <c r="ADE27" s="386"/>
      <c r="ADF27" s="386"/>
      <c r="ADG27" s="386"/>
      <c r="ADH27" s="386"/>
      <c r="ADI27" s="386"/>
      <c r="ADJ27" s="386"/>
      <c r="ADK27" s="386"/>
      <c r="ADL27" s="386"/>
      <c r="ADM27" s="386"/>
      <c r="ADN27" s="386"/>
      <c r="ADO27" s="386"/>
      <c r="ADP27" s="386"/>
      <c r="ADQ27" s="386"/>
      <c r="ADR27" s="386"/>
      <c r="ADS27" s="386"/>
      <c r="ADT27" s="386"/>
      <c r="ADU27" s="386"/>
      <c r="ADV27" s="386"/>
      <c r="ADW27" s="386"/>
      <c r="ADX27" s="386"/>
      <c r="ADY27" s="386"/>
      <c r="ADZ27" s="386"/>
      <c r="AEA27" s="386"/>
      <c r="AEB27" s="386"/>
      <c r="AEC27" s="386"/>
      <c r="AED27" s="386"/>
      <c r="AEE27" s="386"/>
      <c r="AEF27" s="386"/>
      <c r="AEG27" s="386"/>
      <c r="AEH27" s="386"/>
      <c r="AEI27" s="386"/>
      <c r="AEJ27" s="386"/>
      <c r="AEK27" s="386"/>
      <c r="AEL27" s="386"/>
      <c r="AEM27" s="386"/>
      <c r="AEN27" s="386"/>
      <c r="AEO27" s="386"/>
      <c r="AEP27" s="386"/>
      <c r="AEQ27" s="386"/>
      <c r="AER27" s="386"/>
      <c r="AES27" s="386"/>
      <c r="AET27" s="386"/>
      <c r="AEU27" s="386"/>
      <c r="AEV27" s="386"/>
      <c r="AEW27" s="386"/>
      <c r="AEX27" s="386"/>
      <c r="AEY27" s="386"/>
      <c r="AEZ27" s="386"/>
      <c r="AFA27" s="386"/>
      <c r="AFB27" s="386"/>
      <c r="AFC27" s="386"/>
      <c r="AFD27" s="386"/>
      <c r="AFE27" s="386"/>
      <c r="AFF27" s="386"/>
      <c r="AFG27" s="386"/>
      <c r="AFH27" s="386"/>
      <c r="AFI27" s="386"/>
      <c r="AFJ27" s="386"/>
      <c r="AFK27" s="386"/>
      <c r="AFL27" s="386"/>
      <c r="AFM27" s="386"/>
      <c r="AFN27" s="386"/>
      <c r="AFO27" s="386"/>
      <c r="AFP27" s="386"/>
      <c r="AFQ27" s="386"/>
      <c r="AFR27" s="386"/>
      <c r="AFS27" s="386"/>
      <c r="AFT27" s="386"/>
      <c r="AFU27" s="386"/>
      <c r="AFV27" s="386"/>
      <c r="AFW27" s="386"/>
      <c r="AFX27" s="386"/>
      <c r="AFY27" s="386"/>
      <c r="AFZ27" s="386"/>
      <c r="AGA27" s="386"/>
      <c r="AGB27" s="386"/>
      <c r="AGC27" s="386"/>
      <c r="AGD27" s="386"/>
      <c r="AGE27" s="386"/>
      <c r="AGF27" s="386"/>
      <c r="AGG27" s="386"/>
      <c r="AGH27" s="386"/>
      <c r="AGI27" s="386"/>
      <c r="AGJ27" s="386"/>
      <c r="AGK27" s="386"/>
      <c r="AGL27" s="386"/>
      <c r="AGM27" s="386"/>
      <c r="AGN27" s="386"/>
      <c r="AGO27" s="386"/>
      <c r="AGP27" s="386"/>
      <c r="AGQ27" s="386"/>
      <c r="AGR27" s="386"/>
      <c r="AGS27" s="386"/>
      <c r="AGT27" s="386"/>
      <c r="AGU27" s="386"/>
      <c r="AGV27" s="386"/>
      <c r="AGW27" s="386"/>
      <c r="AGX27" s="386"/>
      <c r="AGY27" s="386"/>
      <c r="AGZ27" s="386"/>
      <c r="AHA27" s="386"/>
      <c r="AHB27" s="386"/>
      <c r="AHC27" s="386"/>
      <c r="AHD27" s="386"/>
      <c r="AHE27" s="386"/>
      <c r="AHF27" s="386"/>
      <c r="AHG27" s="386"/>
      <c r="AHH27" s="386"/>
      <c r="AHI27" s="386"/>
      <c r="AHJ27" s="386"/>
      <c r="AHK27" s="386"/>
      <c r="AHL27" s="386"/>
      <c r="AHM27" s="386"/>
      <c r="AHN27" s="386"/>
      <c r="AHO27" s="386"/>
      <c r="AHP27" s="386"/>
      <c r="AHQ27" s="386"/>
      <c r="AHR27" s="386"/>
      <c r="AHS27" s="386"/>
      <c r="AHT27" s="386"/>
      <c r="AHU27" s="386"/>
      <c r="AHV27" s="386"/>
      <c r="AHW27" s="386"/>
      <c r="AHX27" s="386"/>
      <c r="AHY27" s="386"/>
      <c r="AHZ27" s="386"/>
      <c r="AIA27" s="386"/>
      <c r="AIB27" s="386"/>
      <c r="AIC27" s="386"/>
      <c r="AID27" s="386"/>
      <c r="AIE27" s="386"/>
      <c r="AIF27" s="386"/>
      <c r="AIG27" s="386"/>
      <c r="AIH27" s="386"/>
      <c r="AII27" s="386"/>
      <c r="AIJ27" s="386"/>
      <c r="AIK27" s="386"/>
      <c r="AIL27" s="386"/>
      <c r="AIM27" s="386"/>
      <c r="AIN27" s="386"/>
      <c r="AIO27" s="386"/>
      <c r="AIP27" s="386"/>
      <c r="AIQ27" s="386"/>
      <c r="AIR27" s="386"/>
      <c r="AIS27" s="386"/>
      <c r="AIT27" s="386"/>
      <c r="AIU27" s="386"/>
      <c r="AIV27" s="386"/>
      <c r="AIW27" s="386"/>
      <c r="AIX27" s="386"/>
      <c r="AIY27" s="386"/>
      <c r="AIZ27" s="386"/>
      <c r="AJA27" s="386"/>
      <c r="AJB27" s="386"/>
      <c r="AJC27" s="386"/>
      <c r="AJD27" s="386"/>
      <c r="AJE27" s="386"/>
      <c r="AJF27" s="386"/>
      <c r="AJG27" s="386"/>
      <c r="AJH27" s="386"/>
      <c r="AJI27" s="386"/>
      <c r="AJJ27" s="386"/>
      <c r="AJK27" s="386"/>
      <c r="AJL27" s="386"/>
      <c r="AJM27" s="386"/>
      <c r="AJN27" s="386"/>
      <c r="AJO27" s="386"/>
      <c r="AJP27" s="386"/>
      <c r="AJQ27" s="386"/>
      <c r="AJR27" s="386"/>
      <c r="AJS27" s="386"/>
      <c r="AJT27" s="386"/>
      <c r="AJU27" s="386"/>
      <c r="AJV27" s="386"/>
      <c r="AJW27" s="386"/>
      <c r="AJX27" s="386"/>
      <c r="AJY27" s="386"/>
      <c r="AJZ27" s="386"/>
      <c r="AKA27" s="386"/>
      <c r="AKB27" s="386"/>
      <c r="AKC27" s="386"/>
      <c r="AKD27" s="386"/>
      <c r="AKE27" s="386"/>
      <c r="AKF27" s="386"/>
      <c r="AKG27" s="386"/>
      <c r="AKH27" s="386"/>
      <c r="AKI27" s="386"/>
      <c r="AKJ27" s="386"/>
      <c r="AKK27" s="386"/>
      <c r="AKL27" s="386"/>
      <c r="AKM27" s="386"/>
      <c r="AKN27" s="386"/>
      <c r="AKO27" s="386"/>
      <c r="AKP27" s="386"/>
      <c r="AKQ27" s="386"/>
      <c r="AKR27" s="386"/>
      <c r="AKS27" s="386"/>
      <c r="AKT27" s="386"/>
      <c r="AKU27" s="386"/>
      <c r="AKV27" s="386"/>
      <c r="AKW27" s="386"/>
      <c r="AKX27" s="386"/>
      <c r="AKY27" s="386"/>
      <c r="AKZ27" s="386"/>
      <c r="ALA27" s="386"/>
      <c r="ALB27" s="386"/>
      <c r="ALC27" s="386"/>
      <c r="ALD27" s="386"/>
      <c r="ALE27" s="386"/>
      <c r="ALF27" s="386"/>
      <c r="ALG27" s="386"/>
      <c r="ALH27" s="386"/>
      <c r="ALI27" s="386"/>
      <c r="ALJ27" s="386"/>
      <c r="ALK27" s="386"/>
      <c r="ALL27" s="386"/>
      <c r="ALM27" s="386"/>
      <c r="ALN27" s="386"/>
      <c r="ALO27" s="386"/>
      <c r="ALP27" s="386"/>
      <c r="ALQ27" s="386"/>
      <c r="ALR27" s="386"/>
      <c r="ALS27" s="386"/>
      <c r="ALT27" s="386"/>
      <c r="ALU27" s="386"/>
      <c r="ALV27" s="386"/>
      <c r="ALW27" s="386"/>
      <c r="ALX27" s="386"/>
      <c r="ALY27" s="386"/>
      <c r="ALZ27" s="386"/>
      <c r="AMA27" s="386"/>
      <c r="AMB27" s="386"/>
      <c r="AMC27" s="386"/>
      <c r="AMD27" s="386"/>
      <c r="AME27" s="386"/>
      <c r="AMF27" s="386"/>
      <c r="AMG27" s="386"/>
      <c r="AMH27" s="386"/>
      <c r="AMI27" s="386"/>
      <c r="AMJ27" s="386"/>
      <c r="AMK27" s="386"/>
      <c r="AML27" s="386"/>
      <c r="AMM27" s="386"/>
      <c r="AMN27" s="386"/>
      <c r="AMO27" s="386"/>
      <c r="AMP27" s="386"/>
      <c r="AMQ27" s="386"/>
      <c r="AMR27" s="386"/>
      <c r="AMS27" s="386"/>
      <c r="AMT27" s="386"/>
      <c r="AMU27" s="386"/>
      <c r="AMV27" s="386"/>
      <c r="AMW27" s="386"/>
      <c r="AMX27" s="386"/>
      <c r="AMY27" s="386"/>
      <c r="AMZ27" s="386"/>
      <c r="ANA27" s="386"/>
      <c r="ANB27" s="386"/>
      <c r="ANC27" s="386"/>
      <c r="AND27" s="386"/>
      <c r="ANE27" s="386"/>
      <c r="ANF27" s="386"/>
      <c r="ANG27" s="386"/>
      <c r="ANH27" s="386"/>
      <c r="ANI27" s="386"/>
      <c r="ANJ27" s="386"/>
      <c r="ANK27" s="386"/>
      <c r="ANL27" s="386"/>
      <c r="ANM27" s="386"/>
      <c r="ANN27" s="386"/>
      <c r="ANO27" s="386"/>
      <c r="ANP27" s="386"/>
      <c r="ANQ27" s="386"/>
      <c r="ANR27" s="386"/>
      <c r="ANS27" s="386"/>
      <c r="ANT27" s="386"/>
      <c r="ANU27" s="386"/>
      <c r="ANV27" s="386"/>
      <c r="ANW27" s="386"/>
      <c r="ANX27" s="386"/>
      <c r="ANY27" s="386"/>
      <c r="ANZ27" s="386"/>
      <c r="AOA27" s="386"/>
      <c r="AOB27" s="386"/>
      <c r="AOC27" s="386"/>
      <c r="AOD27" s="386"/>
      <c r="AOE27" s="386"/>
      <c r="AOF27" s="386"/>
      <c r="AOG27" s="386"/>
      <c r="AOH27" s="386"/>
      <c r="AOI27" s="386"/>
      <c r="AOJ27" s="386"/>
      <c r="AOK27" s="386"/>
      <c r="AOL27" s="386"/>
      <c r="AOM27" s="386"/>
      <c r="AON27" s="386"/>
      <c r="AOO27" s="386"/>
      <c r="AOP27" s="386"/>
      <c r="AOQ27" s="386"/>
      <c r="AOR27" s="386"/>
      <c r="AOS27" s="386"/>
      <c r="AOT27" s="386"/>
      <c r="AOU27" s="386"/>
      <c r="AOV27" s="386"/>
      <c r="AOW27" s="386"/>
      <c r="AOX27" s="386"/>
      <c r="AOY27" s="386"/>
      <c r="AOZ27" s="386"/>
      <c r="APA27" s="386"/>
      <c r="APB27" s="386"/>
      <c r="APC27" s="386"/>
      <c r="APD27" s="386"/>
      <c r="APE27" s="386"/>
      <c r="APF27" s="386"/>
      <c r="APG27" s="386"/>
      <c r="APH27" s="386"/>
      <c r="API27" s="386"/>
      <c r="APJ27" s="386"/>
      <c r="APK27" s="386"/>
      <c r="APL27" s="386"/>
      <c r="APM27" s="386"/>
      <c r="APN27" s="386"/>
      <c r="APO27" s="386"/>
      <c r="APP27" s="386"/>
      <c r="APQ27" s="386"/>
      <c r="APR27" s="386"/>
      <c r="APS27" s="386"/>
      <c r="APT27" s="386"/>
      <c r="APU27" s="386"/>
      <c r="APV27" s="386"/>
      <c r="APW27" s="386"/>
      <c r="APX27" s="386"/>
      <c r="APY27" s="386"/>
      <c r="APZ27" s="386"/>
      <c r="AQA27" s="386"/>
      <c r="AQB27" s="386"/>
      <c r="AQC27" s="386"/>
      <c r="AQD27" s="386"/>
      <c r="AQE27" s="386"/>
      <c r="AQF27" s="386"/>
      <c r="AQG27" s="386"/>
      <c r="AQH27" s="386"/>
      <c r="AQI27" s="386"/>
      <c r="AQJ27" s="386"/>
      <c r="AQK27" s="386"/>
      <c r="AQL27" s="386"/>
      <c r="AQM27" s="386"/>
      <c r="AQN27" s="386"/>
      <c r="AQO27" s="386"/>
      <c r="AQP27" s="386"/>
      <c r="AQQ27" s="386"/>
      <c r="AQR27" s="386"/>
      <c r="AQS27" s="386"/>
      <c r="AQT27" s="386"/>
      <c r="AQU27" s="386"/>
      <c r="AQV27" s="386"/>
      <c r="AQW27" s="386"/>
      <c r="AQX27" s="386"/>
      <c r="AQY27" s="386"/>
      <c r="AQZ27" s="386"/>
      <c r="ARA27" s="386"/>
      <c r="ARB27" s="386"/>
      <c r="ARC27" s="386"/>
      <c r="ARD27" s="386"/>
      <c r="ARE27" s="386"/>
      <c r="ARF27" s="386"/>
      <c r="ARG27" s="386"/>
      <c r="ARH27" s="386"/>
      <c r="ARI27" s="386"/>
      <c r="ARJ27" s="386"/>
      <c r="ARK27" s="386"/>
      <c r="ARL27" s="386"/>
      <c r="ARM27" s="386"/>
      <c r="ARN27" s="386"/>
      <c r="ARO27" s="386"/>
      <c r="ARP27" s="386"/>
      <c r="ARQ27" s="386"/>
      <c r="ARR27" s="386"/>
      <c r="ARS27" s="386"/>
      <c r="ART27" s="386"/>
      <c r="ARU27" s="386"/>
      <c r="ARV27" s="386"/>
      <c r="ARW27" s="386"/>
      <c r="ARX27" s="386"/>
      <c r="ARY27" s="386"/>
      <c r="ARZ27" s="386"/>
      <c r="ASA27" s="386"/>
      <c r="ASB27" s="386"/>
      <c r="ASC27" s="386"/>
      <c r="ASD27" s="386"/>
      <c r="ASE27" s="386"/>
      <c r="ASF27" s="386"/>
      <c r="ASG27" s="386"/>
      <c r="ASH27" s="386"/>
      <c r="ASI27" s="386"/>
      <c r="ASJ27" s="386"/>
      <c r="ASK27" s="386"/>
      <c r="ASL27" s="386"/>
      <c r="ASM27" s="386"/>
      <c r="ASN27" s="386"/>
      <c r="ASO27" s="386"/>
      <c r="ASP27" s="386"/>
      <c r="ASQ27" s="386"/>
      <c r="ASR27" s="386"/>
      <c r="ASS27" s="386"/>
      <c r="AST27" s="386"/>
      <c r="ASU27" s="386"/>
      <c r="ASV27" s="386"/>
      <c r="ASW27" s="386"/>
      <c r="ASX27" s="386"/>
      <c r="ASY27" s="386"/>
      <c r="ASZ27" s="386"/>
      <c r="ATA27" s="386"/>
      <c r="ATB27" s="386"/>
      <c r="ATC27" s="386"/>
      <c r="ATD27" s="386"/>
      <c r="ATE27" s="386"/>
      <c r="ATF27" s="386"/>
      <c r="ATG27" s="386"/>
      <c r="ATH27" s="386"/>
      <c r="ATI27" s="386"/>
      <c r="ATJ27" s="386"/>
      <c r="ATK27" s="386"/>
      <c r="ATL27" s="386"/>
      <c r="ATM27" s="386"/>
      <c r="ATN27" s="386"/>
      <c r="ATO27" s="386"/>
      <c r="ATP27" s="386"/>
      <c r="ATQ27" s="386"/>
      <c r="ATR27" s="386"/>
      <c r="ATS27" s="386"/>
      <c r="ATT27" s="386"/>
      <c r="ATU27" s="386"/>
      <c r="ATV27" s="386"/>
      <c r="ATW27" s="386"/>
      <c r="ATX27" s="386"/>
      <c r="ATY27" s="386"/>
      <c r="ATZ27" s="386"/>
      <c r="AUA27" s="386"/>
      <c r="AUB27" s="386"/>
      <c r="AUC27" s="386"/>
      <c r="AUD27" s="386"/>
      <c r="AUE27" s="386"/>
      <c r="AUF27" s="386"/>
      <c r="AUG27" s="386"/>
      <c r="AUH27" s="386"/>
      <c r="AUI27" s="386"/>
      <c r="AUJ27" s="386"/>
      <c r="AUK27" s="386"/>
      <c r="AUL27" s="386"/>
      <c r="AUM27" s="386"/>
      <c r="AUN27" s="386"/>
      <c r="AUO27" s="386"/>
      <c r="AUP27" s="386"/>
      <c r="AUQ27" s="386"/>
      <c r="AUR27" s="386"/>
      <c r="AUS27" s="386"/>
      <c r="AUT27" s="386"/>
      <c r="AUU27" s="386"/>
      <c r="AUV27" s="386"/>
      <c r="AUW27" s="386"/>
      <c r="AUX27" s="386"/>
      <c r="AUY27" s="386"/>
      <c r="AUZ27" s="386"/>
      <c r="AVA27" s="386"/>
      <c r="AVB27" s="386"/>
      <c r="AVC27" s="386"/>
      <c r="AVD27" s="386"/>
      <c r="AVE27" s="386"/>
      <c r="AVF27" s="386"/>
      <c r="AVG27" s="386"/>
      <c r="AVH27" s="386"/>
      <c r="AVI27" s="386"/>
      <c r="AVJ27" s="386"/>
      <c r="AVK27" s="386"/>
      <c r="AVL27" s="386"/>
      <c r="AVM27" s="386"/>
      <c r="AVN27" s="386"/>
      <c r="AVO27" s="386"/>
      <c r="AVP27" s="386"/>
      <c r="AVQ27" s="386"/>
      <c r="AVR27" s="386"/>
      <c r="AVS27" s="386"/>
      <c r="AVT27" s="386"/>
      <c r="AVU27" s="386"/>
      <c r="AVV27" s="386"/>
      <c r="AVW27" s="386"/>
      <c r="AVX27" s="386"/>
      <c r="AVY27" s="386"/>
      <c r="AVZ27" s="386"/>
      <c r="AWA27" s="386"/>
      <c r="AWB27" s="386"/>
      <c r="AWC27" s="386"/>
      <c r="AWD27" s="386"/>
      <c r="AWE27" s="386"/>
      <c r="AWF27" s="386"/>
      <c r="AWG27" s="386"/>
      <c r="AWH27" s="386"/>
      <c r="AWI27" s="386"/>
      <c r="AWJ27" s="386"/>
      <c r="AWK27" s="386"/>
      <c r="AWL27" s="386"/>
      <c r="AWM27" s="386"/>
      <c r="AWN27" s="386"/>
      <c r="AWO27" s="386"/>
      <c r="AWP27" s="386"/>
      <c r="AWQ27" s="386"/>
      <c r="AWR27" s="386"/>
      <c r="AWS27" s="386"/>
      <c r="AWT27" s="386"/>
      <c r="AWU27" s="386"/>
      <c r="AWV27" s="386"/>
      <c r="AWW27" s="386"/>
      <c r="AWX27" s="386"/>
      <c r="AWY27" s="386"/>
      <c r="AWZ27" s="386"/>
      <c r="AXA27" s="386"/>
      <c r="AXB27" s="386"/>
      <c r="AXC27" s="386"/>
      <c r="AXD27" s="386"/>
      <c r="AXE27" s="386"/>
      <c r="AXF27" s="386"/>
      <c r="AXG27" s="386"/>
      <c r="AXH27" s="386"/>
      <c r="AXI27" s="386"/>
      <c r="AXJ27" s="386"/>
      <c r="AXK27" s="386"/>
      <c r="AXL27" s="386"/>
      <c r="AXM27" s="386"/>
      <c r="AXN27" s="386"/>
      <c r="AXO27" s="386"/>
      <c r="AXP27" s="386"/>
      <c r="AXQ27" s="386"/>
      <c r="AXR27" s="386"/>
      <c r="AXS27" s="386"/>
      <c r="AXT27" s="386"/>
      <c r="AXU27" s="386"/>
      <c r="AXV27" s="386"/>
      <c r="AXW27" s="386"/>
      <c r="AXX27" s="386"/>
      <c r="AXY27" s="386"/>
      <c r="AXZ27" s="386"/>
      <c r="AYA27" s="386"/>
      <c r="AYB27" s="386"/>
      <c r="AYC27" s="386"/>
      <c r="AYD27" s="386"/>
      <c r="AYE27" s="386"/>
      <c r="AYF27" s="386"/>
      <c r="AYG27" s="386"/>
      <c r="AYH27" s="386"/>
      <c r="AYI27" s="386"/>
      <c r="AYJ27" s="386"/>
      <c r="AYK27" s="386"/>
      <c r="AYL27" s="386"/>
      <c r="AYM27" s="386"/>
      <c r="AYN27" s="386"/>
      <c r="AYO27" s="386"/>
      <c r="AYP27" s="386"/>
      <c r="AYQ27" s="386"/>
      <c r="AYR27" s="386"/>
      <c r="AYS27" s="386"/>
      <c r="AYT27" s="386"/>
      <c r="AYU27" s="386"/>
      <c r="AYV27" s="386"/>
      <c r="AYW27" s="386"/>
      <c r="AYX27" s="386"/>
      <c r="AYY27" s="386"/>
      <c r="AYZ27" s="386"/>
      <c r="AZA27" s="386"/>
      <c r="AZB27" s="386"/>
      <c r="AZC27" s="386"/>
      <c r="AZD27" s="386"/>
      <c r="AZE27" s="386"/>
      <c r="AZF27" s="386"/>
      <c r="AZG27" s="386"/>
      <c r="AZH27" s="386"/>
      <c r="AZI27" s="386"/>
      <c r="AZJ27" s="386"/>
      <c r="AZK27" s="386"/>
      <c r="AZL27" s="386"/>
      <c r="AZM27" s="386"/>
      <c r="AZN27" s="386"/>
      <c r="AZO27" s="386"/>
      <c r="AZP27" s="386"/>
      <c r="AZQ27" s="386"/>
      <c r="AZR27" s="386"/>
      <c r="AZS27" s="386"/>
      <c r="AZT27" s="386"/>
      <c r="AZU27" s="386"/>
      <c r="AZV27" s="386"/>
      <c r="AZW27" s="386"/>
      <c r="AZX27" s="386"/>
      <c r="AZY27" s="386"/>
      <c r="AZZ27" s="386"/>
      <c r="BAA27" s="386"/>
      <c r="BAB27" s="386"/>
      <c r="BAC27" s="386"/>
      <c r="BAD27" s="386"/>
      <c r="BAE27" s="386"/>
      <c r="BAF27" s="386"/>
      <c r="BAG27" s="386"/>
      <c r="BAH27" s="386"/>
      <c r="BAI27" s="386"/>
      <c r="BAJ27" s="386"/>
      <c r="BAK27" s="386"/>
      <c r="BAL27" s="386"/>
      <c r="BAM27" s="386"/>
      <c r="BAN27" s="386"/>
      <c r="BAO27" s="386"/>
      <c r="BAP27" s="386"/>
      <c r="BAQ27" s="386"/>
      <c r="BAR27" s="386"/>
      <c r="BAS27" s="386"/>
      <c r="BAT27" s="386"/>
      <c r="BAU27" s="386"/>
      <c r="BAV27" s="386"/>
      <c r="BAW27" s="386"/>
      <c r="BAX27" s="386"/>
      <c r="BAY27" s="386"/>
      <c r="BAZ27" s="386"/>
      <c r="BBA27" s="386"/>
      <c r="BBB27" s="386"/>
      <c r="BBC27" s="386"/>
      <c r="BBD27" s="386"/>
      <c r="BBE27" s="386"/>
      <c r="BBF27" s="386"/>
      <c r="BBG27" s="386"/>
      <c r="BBH27" s="386"/>
      <c r="BBI27" s="386"/>
      <c r="BBJ27" s="386"/>
      <c r="BBK27" s="386"/>
      <c r="BBL27" s="386"/>
      <c r="BBM27" s="386"/>
      <c r="BBN27" s="386"/>
      <c r="BBO27" s="386"/>
      <c r="BBP27" s="386"/>
      <c r="BBQ27" s="386"/>
      <c r="BBR27" s="386"/>
      <c r="BBS27" s="386"/>
      <c r="BBT27" s="386"/>
      <c r="BBU27" s="386"/>
      <c r="BBV27" s="386"/>
      <c r="BBW27" s="386"/>
      <c r="BBX27" s="386"/>
      <c r="BBY27" s="386"/>
      <c r="BBZ27" s="386"/>
      <c r="BCA27" s="386"/>
      <c r="BCB27" s="386"/>
      <c r="BCC27" s="386"/>
      <c r="BCD27" s="386"/>
      <c r="BCE27" s="386"/>
      <c r="BCF27" s="386"/>
      <c r="BCG27" s="386"/>
      <c r="BCH27" s="386"/>
      <c r="BCI27" s="386"/>
      <c r="BCJ27" s="386"/>
      <c r="BCK27" s="386"/>
      <c r="BCL27" s="386"/>
      <c r="BCM27" s="386"/>
      <c r="BCN27" s="386"/>
      <c r="BCO27" s="386"/>
      <c r="BCP27" s="386"/>
      <c r="BCQ27" s="386"/>
      <c r="BCR27" s="386"/>
      <c r="BCS27" s="386"/>
      <c r="BCT27" s="386"/>
      <c r="BCU27" s="386"/>
      <c r="BCV27" s="386"/>
      <c r="BCW27" s="386"/>
      <c r="BCX27" s="386"/>
      <c r="BCY27" s="386"/>
      <c r="BCZ27" s="386"/>
      <c r="BDA27" s="386"/>
      <c r="BDB27" s="386"/>
      <c r="BDC27" s="386"/>
      <c r="BDD27" s="386"/>
      <c r="BDE27" s="386"/>
      <c r="BDF27" s="386"/>
      <c r="BDG27" s="386"/>
      <c r="BDH27" s="386"/>
      <c r="BDI27" s="386"/>
      <c r="BDJ27" s="386"/>
      <c r="BDK27" s="386"/>
      <c r="BDL27" s="386"/>
      <c r="BDM27" s="386"/>
      <c r="BDN27" s="386"/>
      <c r="BDO27" s="386"/>
      <c r="BDP27" s="386"/>
      <c r="BDQ27" s="386"/>
      <c r="BDR27" s="386"/>
      <c r="BDS27" s="386"/>
      <c r="BDT27" s="386"/>
      <c r="BDU27" s="386"/>
      <c r="BDV27" s="386"/>
      <c r="BDW27" s="386"/>
      <c r="BDX27" s="386"/>
      <c r="BDY27" s="386"/>
      <c r="BDZ27" s="386"/>
      <c r="BEA27" s="386"/>
      <c r="BEB27" s="386"/>
      <c r="BEC27" s="386"/>
      <c r="BED27" s="386"/>
      <c r="BEE27" s="386"/>
      <c r="BEF27" s="386"/>
      <c r="BEG27" s="386"/>
      <c r="BEH27" s="386"/>
      <c r="BEI27" s="386"/>
      <c r="BEJ27" s="386"/>
      <c r="BEK27" s="386"/>
      <c r="BEL27" s="386"/>
      <c r="BEM27" s="386"/>
      <c r="BEN27" s="386"/>
      <c r="BEO27" s="386"/>
      <c r="BEP27" s="386"/>
      <c r="BEQ27" s="386"/>
      <c r="BER27" s="386"/>
      <c r="BES27" s="386"/>
      <c r="BET27" s="386"/>
      <c r="BEU27" s="386"/>
      <c r="BEV27" s="386"/>
      <c r="BEW27" s="386"/>
      <c r="BEX27" s="386"/>
      <c r="BEY27" s="386"/>
      <c r="BEZ27" s="386"/>
      <c r="BFA27" s="386"/>
      <c r="BFB27" s="386"/>
      <c r="BFC27" s="386"/>
      <c r="BFD27" s="386"/>
      <c r="BFE27" s="386"/>
      <c r="BFF27" s="386"/>
      <c r="BFG27" s="386"/>
      <c r="BFH27" s="386"/>
      <c r="BFI27" s="386"/>
      <c r="BFJ27" s="386"/>
      <c r="BFK27" s="386"/>
      <c r="BFL27" s="386"/>
      <c r="BFM27" s="386"/>
      <c r="BFN27" s="386"/>
      <c r="BFO27" s="386"/>
      <c r="BFP27" s="386"/>
      <c r="BFQ27" s="386"/>
      <c r="BFR27" s="386"/>
      <c r="BFS27" s="386"/>
      <c r="BFT27" s="386"/>
      <c r="BFU27" s="386"/>
      <c r="BFV27" s="386"/>
      <c r="BFW27" s="386"/>
      <c r="BFX27" s="386"/>
      <c r="BFY27" s="386"/>
      <c r="BFZ27" s="386"/>
      <c r="BGA27" s="386"/>
      <c r="BGB27" s="386"/>
      <c r="BGC27" s="386"/>
      <c r="BGD27" s="386"/>
      <c r="BGE27" s="386"/>
      <c r="BGF27" s="386"/>
      <c r="BGG27" s="386"/>
      <c r="BGH27" s="386"/>
      <c r="BGI27" s="386"/>
      <c r="BGJ27" s="386"/>
      <c r="BGK27" s="386"/>
      <c r="BGL27" s="386"/>
      <c r="BGM27" s="386"/>
      <c r="BGN27" s="386"/>
      <c r="BGO27" s="386"/>
      <c r="BGP27" s="386"/>
      <c r="BGQ27" s="386"/>
      <c r="BGR27" s="386"/>
      <c r="BGS27" s="386"/>
      <c r="BGT27" s="386"/>
      <c r="BGU27" s="386"/>
      <c r="BGV27" s="386"/>
      <c r="BGW27" s="386"/>
      <c r="BGX27" s="386"/>
      <c r="BGY27" s="386"/>
      <c r="BGZ27" s="386"/>
      <c r="BHA27" s="386"/>
      <c r="BHB27" s="386"/>
      <c r="BHC27" s="386"/>
      <c r="BHD27" s="386"/>
      <c r="BHE27" s="386"/>
      <c r="BHF27" s="386"/>
      <c r="BHG27" s="386"/>
      <c r="BHH27" s="386"/>
      <c r="BHI27" s="386"/>
      <c r="BHJ27" s="386"/>
      <c r="BHK27" s="386"/>
      <c r="BHL27" s="386"/>
      <c r="BHM27" s="386"/>
      <c r="BHN27" s="386"/>
      <c r="BHO27" s="386"/>
      <c r="BHP27" s="386"/>
      <c r="BHQ27" s="386"/>
      <c r="BHR27" s="386"/>
      <c r="BHS27" s="386"/>
      <c r="BHT27" s="386"/>
      <c r="BHU27" s="386"/>
      <c r="BHV27" s="386"/>
      <c r="BHW27" s="386"/>
      <c r="BHX27" s="386"/>
      <c r="BHY27" s="386"/>
      <c r="BHZ27" s="386"/>
      <c r="BIA27" s="386"/>
      <c r="BIB27" s="386"/>
      <c r="BIC27" s="386"/>
      <c r="BID27" s="386"/>
      <c r="BIE27" s="386"/>
      <c r="BIF27" s="386"/>
      <c r="BIG27" s="386"/>
      <c r="BIH27" s="386"/>
      <c r="BII27" s="386"/>
      <c r="BIJ27" s="386"/>
      <c r="BIK27" s="386"/>
      <c r="BIL27" s="386"/>
      <c r="BIM27" s="386"/>
      <c r="BIN27" s="386"/>
      <c r="BIO27" s="386"/>
      <c r="BIP27" s="386"/>
      <c r="BIQ27" s="386"/>
      <c r="BIR27" s="386"/>
      <c r="BIS27" s="386"/>
      <c r="BIT27" s="386"/>
      <c r="BIU27" s="386"/>
      <c r="BIV27" s="386"/>
      <c r="BIW27" s="386"/>
      <c r="BIX27" s="386"/>
      <c r="BIY27" s="386"/>
      <c r="BIZ27" s="386"/>
      <c r="BJA27" s="386"/>
      <c r="BJB27" s="386"/>
      <c r="BJC27" s="386"/>
      <c r="BJD27" s="386"/>
      <c r="BJE27" s="386"/>
      <c r="BJF27" s="386"/>
      <c r="BJG27" s="386"/>
      <c r="BJH27" s="386"/>
      <c r="BJI27" s="386"/>
      <c r="BJJ27" s="386"/>
      <c r="BJK27" s="386"/>
      <c r="BJL27" s="386"/>
      <c r="BJM27" s="386"/>
      <c r="BJN27" s="386"/>
      <c r="BJO27" s="386"/>
      <c r="BJP27" s="386"/>
      <c r="BJQ27" s="386"/>
      <c r="BJR27" s="386"/>
      <c r="BJS27" s="386"/>
      <c r="BJT27" s="386"/>
      <c r="BJU27" s="386"/>
      <c r="BJV27" s="386"/>
      <c r="BJW27" s="386"/>
      <c r="BJX27" s="386"/>
      <c r="BJY27" s="386"/>
      <c r="BJZ27" s="386"/>
      <c r="BKA27" s="386"/>
      <c r="BKB27" s="386"/>
      <c r="BKC27" s="386"/>
      <c r="BKD27" s="386"/>
      <c r="BKE27" s="386"/>
      <c r="BKF27" s="386"/>
      <c r="BKG27" s="386"/>
      <c r="BKH27" s="386"/>
      <c r="BKI27" s="386"/>
      <c r="BKJ27" s="386"/>
      <c r="BKK27" s="386"/>
      <c r="BKL27" s="386"/>
      <c r="BKM27" s="386"/>
      <c r="BKN27" s="386"/>
      <c r="BKO27" s="386"/>
      <c r="BKP27" s="386"/>
      <c r="BKQ27" s="386"/>
      <c r="BKR27" s="386"/>
      <c r="BKS27" s="386"/>
      <c r="BKT27" s="386"/>
      <c r="BKU27" s="386"/>
      <c r="BKV27" s="386"/>
      <c r="BKW27" s="386"/>
      <c r="BKX27" s="386"/>
      <c r="BKY27" s="386"/>
      <c r="BKZ27" s="386"/>
      <c r="BLA27" s="386"/>
      <c r="BLB27" s="386"/>
      <c r="BLC27" s="386"/>
      <c r="BLD27" s="386"/>
      <c r="BLE27" s="386"/>
      <c r="BLF27" s="386"/>
      <c r="BLG27" s="386"/>
      <c r="BLH27" s="386"/>
      <c r="BLI27" s="386"/>
      <c r="BLJ27" s="386"/>
      <c r="BLK27" s="386"/>
      <c r="BLL27" s="386"/>
      <c r="BLM27" s="386"/>
      <c r="BLN27" s="386"/>
      <c r="BLO27" s="386"/>
      <c r="BLP27" s="386"/>
      <c r="BLQ27" s="386"/>
      <c r="BLR27" s="386"/>
      <c r="BLS27" s="386"/>
      <c r="BLT27" s="386"/>
      <c r="BLU27" s="386"/>
      <c r="BLV27" s="386"/>
      <c r="BLW27" s="386"/>
      <c r="BLX27" s="386"/>
      <c r="BLY27" s="386"/>
      <c r="BLZ27" s="386"/>
      <c r="BMA27" s="386"/>
      <c r="BMB27" s="386"/>
      <c r="BMC27" s="386"/>
      <c r="BMD27" s="386"/>
      <c r="BME27" s="386"/>
      <c r="BMF27" s="386"/>
      <c r="BMG27" s="386"/>
      <c r="BMH27" s="386"/>
      <c r="BMI27" s="386"/>
      <c r="BMJ27" s="386"/>
      <c r="BMK27" s="386"/>
      <c r="BML27" s="386"/>
      <c r="BMM27" s="386"/>
      <c r="BMN27" s="386"/>
      <c r="BMO27" s="386"/>
      <c r="BMP27" s="386"/>
      <c r="BMQ27" s="386"/>
      <c r="BMR27" s="386"/>
      <c r="BMS27" s="386"/>
      <c r="BMT27" s="386"/>
      <c r="BMU27" s="386"/>
      <c r="BMV27" s="386"/>
      <c r="BMW27" s="386"/>
      <c r="BMX27" s="386"/>
      <c r="BMY27" s="386"/>
      <c r="BMZ27" s="386"/>
      <c r="BNA27" s="386"/>
      <c r="BNB27" s="386"/>
      <c r="BNC27" s="386"/>
      <c r="BND27" s="386"/>
      <c r="BNE27" s="386"/>
      <c r="BNF27" s="386"/>
      <c r="BNG27" s="386"/>
      <c r="BNH27" s="386"/>
      <c r="BNI27" s="386"/>
      <c r="BNJ27" s="386"/>
      <c r="BNK27" s="386"/>
      <c r="BNL27" s="386"/>
      <c r="BNM27" s="386"/>
      <c r="BNN27" s="386"/>
      <c r="BNO27" s="386"/>
      <c r="BNP27" s="386"/>
      <c r="BNQ27" s="386"/>
      <c r="BNR27" s="386"/>
      <c r="BNS27" s="386"/>
      <c r="BNT27" s="386"/>
      <c r="BNU27" s="386"/>
      <c r="BNV27" s="386"/>
      <c r="BNW27" s="386"/>
      <c r="BNX27" s="386"/>
      <c r="BNY27" s="386"/>
      <c r="BNZ27" s="386"/>
      <c r="BOA27" s="386"/>
      <c r="BOB27" s="386"/>
      <c r="BOC27" s="386"/>
      <c r="BOD27" s="386"/>
      <c r="BOE27" s="386"/>
      <c r="BOF27" s="386"/>
      <c r="BOG27" s="386"/>
      <c r="BOH27" s="386"/>
      <c r="BOI27" s="386"/>
      <c r="BOJ27" s="386"/>
      <c r="BOK27" s="386"/>
      <c r="BOL27" s="386"/>
      <c r="BOM27" s="386"/>
      <c r="BON27" s="386"/>
      <c r="BOO27" s="386"/>
      <c r="BOP27" s="386"/>
      <c r="BOQ27" s="386"/>
      <c r="BOR27" s="386"/>
      <c r="BOS27" s="386"/>
      <c r="BOT27" s="386"/>
      <c r="BOU27" s="386"/>
      <c r="BOV27" s="386"/>
      <c r="BOW27" s="386"/>
      <c r="BOX27" s="386"/>
      <c r="BOY27" s="386"/>
      <c r="BOZ27" s="386"/>
      <c r="BPA27" s="386"/>
      <c r="BPB27" s="386"/>
      <c r="BPC27" s="386"/>
      <c r="BPD27" s="386"/>
      <c r="BPE27" s="386"/>
      <c r="BPF27" s="386"/>
      <c r="BPG27" s="386"/>
      <c r="BPH27" s="386"/>
      <c r="BPI27" s="386"/>
      <c r="BPJ27" s="386"/>
      <c r="BPK27" s="386"/>
      <c r="BPL27" s="386"/>
      <c r="BPM27" s="386"/>
      <c r="BPN27" s="386"/>
      <c r="BPO27" s="386"/>
      <c r="BPP27" s="386"/>
      <c r="BPQ27" s="386"/>
      <c r="BPR27" s="386"/>
      <c r="BPS27" s="386"/>
      <c r="BPT27" s="386"/>
      <c r="BPU27" s="386"/>
      <c r="BPV27" s="386"/>
      <c r="BPW27" s="386"/>
      <c r="BPX27" s="386"/>
      <c r="BPY27" s="386"/>
      <c r="BPZ27" s="386"/>
      <c r="BQA27" s="386"/>
      <c r="BQB27" s="386"/>
      <c r="BQC27" s="386"/>
      <c r="BQD27" s="386"/>
      <c r="BQE27" s="386"/>
      <c r="BQF27" s="386"/>
      <c r="BQG27" s="386"/>
      <c r="BQH27" s="386"/>
      <c r="BQI27" s="386"/>
      <c r="BQJ27" s="386"/>
      <c r="BQK27" s="386"/>
      <c r="BQL27" s="386"/>
      <c r="BQM27" s="386"/>
      <c r="BQN27" s="386"/>
      <c r="BQO27" s="386"/>
      <c r="BQP27" s="386"/>
      <c r="BQQ27" s="386"/>
      <c r="BQR27" s="386"/>
      <c r="BQS27" s="386"/>
      <c r="BQT27" s="386"/>
      <c r="BQU27" s="386"/>
      <c r="BQV27" s="386"/>
      <c r="BQW27" s="386"/>
      <c r="BQX27" s="386"/>
      <c r="BQY27" s="386"/>
      <c r="BQZ27" s="386"/>
      <c r="BRA27" s="386"/>
      <c r="BRB27" s="386"/>
      <c r="BRC27" s="386"/>
      <c r="BRD27" s="386"/>
      <c r="BRE27" s="386"/>
      <c r="BRF27" s="386"/>
      <c r="BRG27" s="386"/>
      <c r="BRH27" s="386"/>
      <c r="BRI27" s="386"/>
      <c r="BRJ27" s="386"/>
      <c r="BRK27" s="386"/>
      <c r="BRL27" s="386"/>
      <c r="BRM27" s="386"/>
      <c r="BRN27" s="386"/>
      <c r="BRO27" s="386"/>
      <c r="BRP27" s="386"/>
      <c r="BRQ27" s="386"/>
      <c r="BRR27" s="386"/>
      <c r="BRS27" s="386"/>
      <c r="BRT27" s="386"/>
      <c r="BRU27" s="386"/>
      <c r="BRV27" s="386"/>
      <c r="BRW27" s="386"/>
      <c r="BRX27" s="386"/>
      <c r="BRY27" s="386"/>
      <c r="BRZ27" s="386"/>
      <c r="BSA27" s="386"/>
      <c r="BSB27" s="386"/>
      <c r="BSC27" s="386"/>
      <c r="BSD27" s="386"/>
      <c r="BSE27" s="386"/>
      <c r="BSF27" s="386"/>
      <c r="BSG27" s="386"/>
      <c r="BSH27" s="386"/>
      <c r="BSI27" s="386"/>
      <c r="BSJ27" s="386"/>
      <c r="BSK27" s="386"/>
      <c r="BSL27" s="386"/>
      <c r="BSM27" s="386"/>
      <c r="BSN27" s="386"/>
      <c r="BSO27" s="386"/>
      <c r="BSP27" s="386"/>
      <c r="BSQ27" s="386"/>
      <c r="BSR27" s="386"/>
      <c r="BSS27" s="386"/>
      <c r="BST27" s="386"/>
      <c r="BSU27" s="386"/>
      <c r="BSV27" s="386"/>
      <c r="BSW27" s="386"/>
      <c r="BSX27" s="386"/>
      <c r="BSY27" s="386"/>
      <c r="BSZ27" s="386"/>
      <c r="BTA27" s="386"/>
      <c r="BTB27" s="386"/>
      <c r="BTC27" s="386"/>
      <c r="BTD27" s="386"/>
      <c r="BTE27" s="386"/>
      <c r="BTF27" s="386"/>
      <c r="BTG27" s="386"/>
      <c r="BTH27" s="386"/>
      <c r="BTI27" s="386"/>
      <c r="BTJ27" s="386"/>
      <c r="BTK27" s="386"/>
      <c r="BTL27" s="386"/>
      <c r="BTM27" s="386"/>
      <c r="BTN27" s="386"/>
      <c r="BTO27" s="386"/>
      <c r="BTP27" s="386"/>
      <c r="BTQ27" s="386"/>
      <c r="BTR27" s="386"/>
      <c r="BTS27" s="386"/>
      <c r="BTT27" s="386"/>
      <c r="BTU27" s="386"/>
      <c r="BTV27" s="386"/>
      <c r="BTW27" s="386"/>
      <c r="BTX27" s="386"/>
      <c r="BTY27" s="386"/>
      <c r="BTZ27" s="386"/>
      <c r="BUA27" s="386"/>
      <c r="BUB27" s="386"/>
      <c r="BUC27" s="386"/>
      <c r="BUD27" s="386"/>
      <c r="BUE27" s="386"/>
      <c r="BUF27" s="386"/>
      <c r="BUG27" s="386"/>
      <c r="BUH27" s="386"/>
      <c r="BUI27" s="386"/>
      <c r="BUJ27" s="386"/>
      <c r="BUK27" s="386"/>
      <c r="BUL27" s="386"/>
      <c r="BUM27" s="386"/>
      <c r="BUN27" s="386"/>
      <c r="BUO27" s="386"/>
      <c r="BUP27" s="386"/>
      <c r="BUQ27" s="386"/>
      <c r="BUR27" s="386"/>
      <c r="BUS27" s="386"/>
      <c r="BUT27" s="386"/>
      <c r="BUU27" s="386"/>
      <c r="BUV27" s="386"/>
      <c r="BUW27" s="386"/>
      <c r="BUX27" s="386"/>
      <c r="BUY27" s="386"/>
      <c r="BUZ27" s="386"/>
      <c r="BVA27" s="386"/>
      <c r="BVB27" s="386"/>
      <c r="BVC27" s="386"/>
      <c r="BVD27" s="386"/>
      <c r="BVE27" s="386"/>
      <c r="BVF27" s="386"/>
      <c r="BVG27" s="386"/>
      <c r="BVH27" s="386"/>
      <c r="BVI27" s="386"/>
      <c r="BVJ27" s="386"/>
      <c r="BVK27" s="386"/>
      <c r="BVL27" s="386"/>
      <c r="BVM27" s="386"/>
      <c r="BVN27" s="386"/>
      <c r="BVO27" s="386"/>
      <c r="BVP27" s="386"/>
      <c r="BVQ27" s="386"/>
      <c r="BVR27" s="386"/>
      <c r="BVS27" s="386"/>
      <c r="BVT27" s="386"/>
      <c r="BVU27" s="386"/>
      <c r="BVV27" s="386"/>
      <c r="BVW27" s="386"/>
      <c r="BVX27" s="386"/>
      <c r="BVY27" s="386"/>
      <c r="BVZ27" s="386"/>
      <c r="BWA27" s="386"/>
      <c r="BWB27" s="386"/>
      <c r="BWC27" s="386"/>
      <c r="BWD27" s="386"/>
      <c r="BWE27" s="386"/>
      <c r="BWF27" s="386"/>
      <c r="BWG27" s="386"/>
      <c r="BWH27" s="386"/>
      <c r="BWI27" s="386"/>
      <c r="BWJ27" s="386"/>
      <c r="BWK27" s="386"/>
      <c r="BWL27" s="386"/>
      <c r="BWM27" s="386"/>
      <c r="BWN27" s="386"/>
      <c r="BWO27" s="386"/>
      <c r="BWP27" s="386"/>
      <c r="BWQ27" s="386"/>
      <c r="BWR27" s="386"/>
      <c r="BWS27" s="386"/>
      <c r="BWT27" s="386"/>
      <c r="BWU27" s="386"/>
      <c r="BWV27" s="386"/>
      <c r="BWW27" s="386"/>
      <c r="BWX27" s="386"/>
      <c r="BWY27" s="386"/>
      <c r="BWZ27" s="386"/>
      <c r="BXA27" s="386"/>
      <c r="BXB27" s="386"/>
      <c r="BXC27" s="386"/>
      <c r="BXD27" s="386"/>
      <c r="BXE27" s="386"/>
      <c r="BXF27" s="386"/>
      <c r="BXG27" s="386"/>
      <c r="BXH27" s="386"/>
      <c r="BXI27" s="386"/>
      <c r="BXJ27" s="386"/>
      <c r="BXK27" s="386"/>
      <c r="BXL27" s="386"/>
      <c r="BXM27" s="386"/>
      <c r="BXN27" s="386"/>
      <c r="BXO27" s="386"/>
      <c r="BXP27" s="386"/>
      <c r="BXQ27" s="386"/>
      <c r="BXR27" s="386"/>
      <c r="BXS27" s="386"/>
      <c r="BXT27" s="386"/>
      <c r="BXU27" s="386"/>
      <c r="BXV27" s="386"/>
      <c r="BXW27" s="386"/>
      <c r="BXX27" s="386"/>
      <c r="BXY27" s="386"/>
      <c r="BXZ27" s="386"/>
      <c r="BYA27" s="386"/>
      <c r="BYB27" s="386"/>
      <c r="BYC27" s="386"/>
      <c r="BYD27" s="386"/>
      <c r="BYE27" s="386"/>
      <c r="BYF27" s="386"/>
      <c r="BYG27" s="386"/>
      <c r="BYH27" s="386"/>
      <c r="BYI27" s="386"/>
      <c r="BYJ27" s="386"/>
      <c r="BYK27" s="386"/>
      <c r="BYL27" s="386"/>
      <c r="BYM27" s="386"/>
      <c r="BYN27" s="386"/>
      <c r="BYO27" s="386"/>
      <c r="BYP27" s="386"/>
      <c r="BYQ27" s="386"/>
      <c r="BYR27" s="386"/>
      <c r="BYS27" s="386"/>
      <c r="BYT27" s="386"/>
      <c r="BYU27" s="386"/>
      <c r="BYV27" s="386"/>
      <c r="BYW27" s="386"/>
      <c r="BYX27" s="386"/>
      <c r="BYY27" s="386"/>
      <c r="BYZ27" s="386"/>
      <c r="BZA27" s="386"/>
      <c r="BZB27" s="386"/>
      <c r="BZC27" s="386"/>
      <c r="BZD27" s="386"/>
      <c r="BZE27" s="386"/>
      <c r="BZF27" s="386"/>
      <c r="BZG27" s="386"/>
      <c r="BZH27" s="386"/>
      <c r="BZI27" s="386"/>
      <c r="BZJ27" s="386"/>
      <c r="BZK27" s="386"/>
      <c r="BZL27" s="386"/>
      <c r="BZM27" s="386"/>
      <c r="BZN27" s="386"/>
      <c r="BZO27" s="386"/>
      <c r="BZP27" s="386"/>
      <c r="BZQ27" s="386"/>
      <c r="BZR27" s="386"/>
      <c r="BZS27" s="386"/>
      <c r="BZT27" s="386"/>
      <c r="BZU27" s="386"/>
      <c r="BZV27" s="386"/>
      <c r="BZW27" s="386"/>
      <c r="BZX27" s="386"/>
      <c r="BZY27" s="386"/>
      <c r="BZZ27" s="386"/>
      <c r="CAA27" s="386"/>
      <c r="CAB27" s="386"/>
      <c r="CAC27" s="386"/>
      <c r="CAD27" s="386"/>
      <c r="CAE27" s="386"/>
      <c r="CAF27" s="386"/>
      <c r="CAG27" s="386"/>
      <c r="CAH27" s="386"/>
      <c r="CAI27" s="386"/>
      <c r="CAJ27" s="386"/>
      <c r="CAK27" s="386"/>
      <c r="CAL27" s="386"/>
      <c r="CAM27" s="386"/>
      <c r="CAN27" s="386"/>
      <c r="CAO27" s="386"/>
      <c r="CAP27" s="386"/>
      <c r="CAQ27" s="386"/>
      <c r="CAR27" s="386"/>
      <c r="CAS27" s="386"/>
      <c r="CAT27" s="386"/>
      <c r="CAU27" s="386"/>
      <c r="CAV27" s="386"/>
      <c r="CAW27" s="386"/>
      <c r="CAX27" s="386"/>
      <c r="CAY27" s="386"/>
      <c r="CAZ27" s="386"/>
      <c r="CBA27" s="386"/>
      <c r="CBB27" s="386"/>
      <c r="CBC27" s="386"/>
      <c r="CBD27" s="386"/>
      <c r="CBE27" s="386"/>
      <c r="CBF27" s="386"/>
      <c r="CBG27" s="386"/>
      <c r="CBH27" s="386"/>
      <c r="CBI27" s="386"/>
      <c r="CBJ27" s="386"/>
      <c r="CBK27" s="386"/>
      <c r="CBL27" s="386"/>
      <c r="CBM27" s="386"/>
      <c r="CBN27" s="386"/>
      <c r="CBO27" s="386"/>
      <c r="CBP27" s="386"/>
      <c r="CBQ27" s="386"/>
      <c r="CBR27" s="386"/>
      <c r="CBS27" s="386"/>
      <c r="CBT27" s="386"/>
      <c r="CBU27" s="386"/>
      <c r="CBV27" s="386"/>
      <c r="CBW27" s="386"/>
      <c r="CBX27" s="386"/>
      <c r="CBY27" s="386"/>
      <c r="CBZ27" s="386"/>
      <c r="CCA27" s="386"/>
      <c r="CCB27" s="386"/>
      <c r="CCC27" s="386"/>
      <c r="CCD27" s="386"/>
      <c r="CCE27" s="386"/>
      <c r="CCF27" s="386"/>
      <c r="CCG27" s="386"/>
      <c r="CCH27" s="386"/>
      <c r="CCI27" s="386"/>
      <c r="CCJ27" s="386"/>
      <c r="CCK27" s="386"/>
      <c r="CCL27" s="386"/>
      <c r="CCM27" s="386"/>
      <c r="CCN27" s="386"/>
      <c r="CCO27" s="386"/>
      <c r="CCP27" s="386"/>
      <c r="CCQ27" s="386"/>
      <c r="CCR27" s="386"/>
      <c r="CCS27" s="386"/>
      <c r="CCT27" s="386"/>
      <c r="CCU27" s="386"/>
      <c r="CCV27" s="386"/>
      <c r="CCW27" s="386"/>
      <c r="CCX27" s="386"/>
      <c r="CCY27" s="386"/>
      <c r="CCZ27" s="386"/>
      <c r="CDA27" s="386"/>
      <c r="CDB27" s="386"/>
      <c r="CDC27" s="386"/>
      <c r="CDD27" s="386"/>
      <c r="CDE27" s="386"/>
      <c r="CDF27" s="386"/>
      <c r="CDG27" s="386"/>
      <c r="CDH27" s="386"/>
      <c r="CDI27" s="386"/>
      <c r="CDJ27" s="386"/>
      <c r="CDK27" s="386"/>
      <c r="CDL27" s="386"/>
      <c r="CDM27" s="386"/>
      <c r="CDN27" s="386"/>
      <c r="CDO27" s="386"/>
      <c r="CDP27" s="386"/>
      <c r="CDQ27" s="386"/>
      <c r="CDR27" s="386"/>
      <c r="CDS27" s="386"/>
      <c r="CDT27" s="386"/>
      <c r="CDU27" s="386"/>
      <c r="CDV27" s="386"/>
      <c r="CDW27" s="386"/>
      <c r="CDX27" s="386"/>
      <c r="CDY27" s="386"/>
      <c r="CDZ27" s="386"/>
      <c r="CEA27" s="386"/>
      <c r="CEB27" s="386"/>
      <c r="CEC27" s="386"/>
      <c r="CED27" s="386"/>
      <c r="CEE27" s="386"/>
      <c r="CEF27" s="386"/>
      <c r="CEG27" s="386"/>
      <c r="CEH27" s="386"/>
      <c r="CEI27" s="386"/>
      <c r="CEJ27" s="386"/>
      <c r="CEK27" s="386"/>
      <c r="CEL27" s="386"/>
      <c r="CEM27" s="386"/>
      <c r="CEN27" s="386"/>
      <c r="CEO27" s="386"/>
      <c r="CEP27" s="386"/>
      <c r="CEQ27" s="386"/>
      <c r="CER27" s="386"/>
      <c r="CES27" s="386"/>
      <c r="CET27" s="386"/>
      <c r="CEU27" s="386"/>
      <c r="CEV27" s="386"/>
      <c r="CEW27" s="386"/>
      <c r="CEX27" s="386"/>
      <c r="CEY27" s="386"/>
      <c r="CEZ27" s="386"/>
      <c r="CFA27" s="386"/>
      <c r="CFB27" s="386"/>
      <c r="CFC27" s="386"/>
      <c r="CFD27" s="386"/>
      <c r="CFE27" s="386"/>
      <c r="CFF27" s="386"/>
      <c r="CFG27" s="386"/>
      <c r="CFH27" s="386"/>
      <c r="CFI27" s="386"/>
      <c r="CFJ27" s="386"/>
      <c r="CFK27" s="386"/>
      <c r="CFL27" s="386"/>
      <c r="CFM27" s="386"/>
      <c r="CFN27" s="386"/>
      <c r="CFO27" s="386"/>
      <c r="CFP27" s="386"/>
      <c r="CFQ27" s="386"/>
      <c r="CFR27" s="386"/>
      <c r="CFS27" s="386"/>
      <c r="CFT27" s="386"/>
      <c r="CFU27" s="386"/>
      <c r="CFV27" s="386"/>
      <c r="CFW27" s="386"/>
      <c r="CFX27" s="386"/>
      <c r="CFY27" s="386"/>
      <c r="CFZ27" s="386"/>
      <c r="CGA27" s="386"/>
      <c r="CGB27" s="386"/>
      <c r="CGC27" s="386"/>
      <c r="CGD27" s="386"/>
      <c r="CGE27" s="386"/>
      <c r="CGF27" s="386"/>
      <c r="CGG27" s="386"/>
      <c r="CGH27" s="386"/>
      <c r="CGI27" s="386"/>
      <c r="CGJ27" s="386"/>
      <c r="CGK27" s="386"/>
      <c r="CGL27" s="386"/>
      <c r="CGM27" s="386"/>
      <c r="CGN27" s="386"/>
      <c r="CGO27" s="386"/>
      <c r="CGP27" s="386"/>
      <c r="CGQ27" s="386"/>
      <c r="CGR27" s="386"/>
      <c r="CGS27" s="386"/>
      <c r="CGT27" s="386"/>
      <c r="CGU27" s="386"/>
      <c r="CGV27" s="386"/>
      <c r="CGW27" s="386"/>
      <c r="CGX27" s="386"/>
      <c r="CGY27" s="386"/>
      <c r="CGZ27" s="386"/>
      <c r="CHA27" s="386"/>
      <c r="CHB27" s="386"/>
      <c r="CHC27" s="386"/>
      <c r="CHD27" s="386"/>
      <c r="CHE27" s="386"/>
      <c r="CHF27" s="386"/>
      <c r="CHG27" s="386"/>
      <c r="CHH27" s="386"/>
      <c r="CHI27" s="386"/>
      <c r="CHJ27" s="386"/>
      <c r="CHK27" s="386"/>
      <c r="CHL27" s="386"/>
      <c r="CHM27" s="386"/>
      <c r="CHN27" s="386"/>
      <c r="CHO27" s="386"/>
      <c r="CHP27" s="386"/>
      <c r="CHQ27" s="386"/>
      <c r="CHR27" s="386"/>
      <c r="CHS27" s="386"/>
      <c r="CHT27" s="386"/>
      <c r="CHU27" s="386"/>
      <c r="CHV27" s="386"/>
      <c r="CHW27" s="386"/>
      <c r="CHX27" s="386"/>
      <c r="CHY27" s="386"/>
      <c r="CHZ27" s="386"/>
      <c r="CIA27" s="386"/>
      <c r="CIB27" s="386"/>
      <c r="CIC27" s="386"/>
      <c r="CID27" s="386"/>
      <c r="CIE27" s="386"/>
      <c r="CIF27" s="386"/>
      <c r="CIG27" s="386"/>
      <c r="CIH27" s="386"/>
      <c r="CII27" s="386"/>
      <c r="CIJ27" s="386"/>
      <c r="CIK27" s="386"/>
      <c r="CIL27" s="386"/>
      <c r="CIM27" s="386"/>
      <c r="CIN27" s="386"/>
      <c r="CIO27" s="386"/>
      <c r="CIP27" s="386"/>
      <c r="CIQ27" s="386"/>
      <c r="CIR27" s="386"/>
      <c r="CIS27" s="386"/>
      <c r="CIT27" s="386"/>
      <c r="CIU27" s="386"/>
      <c r="CIV27" s="386"/>
      <c r="CIW27" s="386"/>
      <c r="CIX27" s="386"/>
      <c r="CIY27" s="386"/>
      <c r="CIZ27" s="386"/>
      <c r="CJA27" s="386"/>
      <c r="CJB27" s="386"/>
      <c r="CJC27" s="386"/>
      <c r="CJD27" s="386"/>
      <c r="CJE27" s="386"/>
      <c r="CJF27" s="386"/>
      <c r="CJG27" s="386"/>
      <c r="CJH27" s="386"/>
      <c r="CJI27" s="386"/>
      <c r="CJJ27" s="386"/>
      <c r="CJK27" s="386"/>
      <c r="CJL27" s="386"/>
      <c r="CJM27" s="386"/>
      <c r="CJN27" s="386"/>
      <c r="CJO27" s="386"/>
      <c r="CJP27" s="386"/>
      <c r="CJQ27" s="386"/>
      <c r="CJR27" s="386"/>
      <c r="CJS27" s="386"/>
      <c r="CJT27" s="386"/>
      <c r="CJU27" s="386"/>
      <c r="CJV27" s="386"/>
      <c r="CJW27" s="386"/>
      <c r="CJX27" s="386"/>
      <c r="CJY27" s="386"/>
      <c r="CJZ27" s="386"/>
      <c r="CKA27" s="386"/>
      <c r="CKB27" s="386"/>
      <c r="CKC27" s="386"/>
      <c r="CKD27" s="386"/>
      <c r="CKE27" s="386"/>
      <c r="CKF27" s="386"/>
      <c r="CKG27" s="386"/>
      <c r="CKH27" s="386"/>
      <c r="CKI27" s="386"/>
      <c r="CKJ27" s="386"/>
      <c r="CKK27" s="386"/>
      <c r="CKL27" s="386"/>
      <c r="CKM27" s="386"/>
      <c r="CKN27" s="386"/>
      <c r="CKO27" s="386"/>
      <c r="CKP27" s="386"/>
      <c r="CKQ27" s="386"/>
      <c r="CKR27" s="386"/>
      <c r="CKS27" s="386"/>
      <c r="CKT27" s="386"/>
      <c r="CKU27" s="386"/>
      <c r="CKV27" s="386"/>
      <c r="CKW27" s="386"/>
      <c r="CKX27" s="386"/>
      <c r="CKY27" s="386"/>
      <c r="CKZ27" s="386"/>
      <c r="CLA27" s="386"/>
      <c r="CLB27" s="386"/>
      <c r="CLC27" s="386"/>
      <c r="CLD27" s="386"/>
      <c r="CLE27" s="386"/>
      <c r="CLF27" s="386"/>
      <c r="CLG27" s="386"/>
      <c r="CLH27" s="386"/>
      <c r="CLI27" s="386"/>
      <c r="CLJ27" s="386"/>
      <c r="CLK27" s="386"/>
      <c r="CLL27" s="386"/>
      <c r="CLM27" s="386"/>
      <c r="CLN27" s="386"/>
      <c r="CLO27" s="386"/>
      <c r="CLP27" s="386"/>
      <c r="CLQ27" s="386"/>
      <c r="CLR27" s="386"/>
      <c r="CLS27" s="386"/>
      <c r="CLT27" s="386"/>
      <c r="CLU27" s="386"/>
      <c r="CLV27" s="386"/>
      <c r="CLW27" s="386"/>
      <c r="CLX27" s="386"/>
      <c r="CLY27" s="386"/>
      <c r="CLZ27" s="386"/>
      <c r="CMA27" s="386"/>
      <c r="CMB27" s="386"/>
      <c r="CMC27" s="386"/>
      <c r="CMD27" s="386"/>
      <c r="CME27" s="386"/>
      <c r="CMF27" s="386"/>
      <c r="CMG27" s="386"/>
      <c r="CMH27" s="386"/>
      <c r="CMI27" s="386"/>
      <c r="CMJ27" s="386"/>
      <c r="CMK27" s="386"/>
      <c r="CML27" s="386"/>
      <c r="CMM27" s="386"/>
      <c r="CMN27" s="386"/>
      <c r="CMO27" s="386"/>
      <c r="CMP27" s="386"/>
      <c r="CMQ27" s="386"/>
      <c r="CMR27" s="386"/>
      <c r="CMS27" s="386"/>
      <c r="CMT27" s="386"/>
      <c r="CMU27" s="386"/>
      <c r="CMV27" s="386"/>
      <c r="CMW27" s="386"/>
      <c r="CMX27" s="386"/>
      <c r="CMY27" s="386"/>
      <c r="CMZ27" s="386"/>
      <c r="CNA27" s="386"/>
      <c r="CNB27" s="386"/>
      <c r="CNC27" s="386"/>
      <c r="CND27" s="386"/>
      <c r="CNE27" s="386"/>
      <c r="CNF27" s="386"/>
      <c r="CNG27" s="386"/>
      <c r="CNH27" s="386"/>
      <c r="CNI27" s="386"/>
      <c r="CNJ27" s="386"/>
      <c r="CNK27" s="386"/>
      <c r="CNL27" s="386"/>
      <c r="CNM27" s="386"/>
      <c r="CNN27" s="386"/>
      <c r="CNO27" s="386"/>
      <c r="CNP27" s="386"/>
      <c r="CNQ27" s="386"/>
      <c r="CNR27" s="386"/>
      <c r="CNS27" s="386"/>
      <c r="CNT27" s="386"/>
      <c r="CNU27" s="386"/>
      <c r="CNV27" s="386"/>
      <c r="CNW27" s="386"/>
      <c r="CNX27" s="386"/>
      <c r="CNY27" s="386"/>
      <c r="CNZ27" s="386"/>
      <c r="COA27" s="386"/>
      <c r="COB27" s="386"/>
      <c r="COC27" s="386"/>
      <c r="COD27" s="386"/>
      <c r="COE27" s="386"/>
      <c r="COF27" s="386"/>
      <c r="COG27" s="386"/>
      <c r="COH27" s="386"/>
      <c r="COI27" s="386"/>
      <c r="COJ27" s="386"/>
      <c r="COK27" s="386"/>
      <c r="COL27" s="386"/>
      <c r="COM27" s="386"/>
      <c r="CON27" s="386"/>
      <c r="COO27" s="386"/>
      <c r="COP27" s="386"/>
      <c r="COQ27" s="386"/>
      <c r="COR27" s="386"/>
      <c r="COS27" s="386"/>
      <c r="COT27" s="386"/>
      <c r="COU27" s="386"/>
      <c r="COV27" s="386"/>
      <c r="COW27" s="386"/>
      <c r="COX27" s="386"/>
      <c r="COY27" s="386"/>
      <c r="COZ27" s="386"/>
      <c r="CPA27" s="386"/>
      <c r="CPB27" s="386"/>
      <c r="CPC27" s="386"/>
      <c r="CPD27" s="386"/>
      <c r="CPE27" s="386"/>
      <c r="CPF27" s="386"/>
      <c r="CPG27" s="386"/>
      <c r="CPH27" s="386"/>
      <c r="CPI27" s="386"/>
      <c r="CPJ27" s="386"/>
      <c r="CPK27" s="386"/>
      <c r="CPL27" s="386"/>
      <c r="CPM27" s="386"/>
      <c r="CPN27" s="386"/>
      <c r="CPO27" s="386"/>
      <c r="CPP27" s="386"/>
      <c r="CPQ27" s="386"/>
      <c r="CPR27" s="386"/>
      <c r="CPS27" s="386"/>
      <c r="CPT27" s="386"/>
      <c r="CPU27" s="386"/>
      <c r="CPV27" s="386"/>
      <c r="CPW27" s="386"/>
      <c r="CPX27" s="386"/>
      <c r="CPY27" s="386"/>
      <c r="CPZ27" s="386"/>
      <c r="CQA27" s="386"/>
      <c r="CQB27" s="386"/>
      <c r="CQC27" s="386"/>
      <c r="CQD27" s="386"/>
      <c r="CQE27" s="386"/>
      <c r="CQF27" s="386"/>
      <c r="CQG27" s="386"/>
      <c r="CQH27" s="386"/>
      <c r="CQI27" s="386"/>
      <c r="CQJ27" s="386"/>
      <c r="CQK27" s="386"/>
      <c r="CQL27" s="386"/>
      <c r="CQM27" s="386"/>
      <c r="CQN27" s="386"/>
      <c r="CQO27" s="386"/>
      <c r="CQP27" s="386"/>
      <c r="CQQ27" s="386"/>
      <c r="CQR27" s="386"/>
      <c r="CQS27" s="386"/>
      <c r="CQT27" s="386"/>
      <c r="CQU27" s="386"/>
      <c r="CQV27" s="386"/>
      <c r="CQW27" s="386"/>
      <c r="CQX27" s="386"/>
      <c r="CQY27" s="386"/>
      <c r="CQZ27" s="386"/>
      <c r="CRA27" s="386"/>
      <c r="CRB27" s="386"/>
      <c r="CRC27" s="386"/>
      <c r="CRD27" s="386"/>
      <c r="CRE27" s="386"/>
      <c r="CRF27" s="386"/>
      <c r="CRG27" s="386"/>
      <c r="CRH27" s="386"/>
      <c r="CRI27" s="386"/>
      <c r="CRJ27" s="386"/>
      <c r="CRK27" s="386"/>
      <c r="CRL27" s="386"/>
      <c r="CRM27" s="386"/>
      <c r="CRN27" s="386"/>
      <c r="CRO27" s="386"/>
      <c r="CRP27" s="386"/>
      <c r="CRQ27" s="386"/>
      <c r="CRR27" s="386"/>
      <c r="CRS27" s="386"/>
      <c r="CRT27" s="386"/>
      <c r="CRU27" s="386"/>
      <c r="CRV27" s="386"/>
      <c r="CRW27" s="386"/>
      <c r="CRX27" s="386"/>
      <c r="CRY27" s="386"/>
      <c r="CRZ27" s="386"/>
      <c r="CSA27" s="386"/>
      <c r="CSB27" s="386"/>
      <c r="CSC27" s="386"/>
      <c r="CSD27" s="386"/>
      <c r="CSE27" s="386"/>
      <c r="CSF27" s="386"/>
      <c r="CSG27" s="386"/>
      <c r="CSH27" s="386"/>
      <c r="CSI27" s="386"/>
      <c r="CSJ27" s="386"/>
      <c r="CSK27" s="386"/>
      <c r="CSL27" s="386"/>
      <c r="CSM27" s="386"/>
      <c r="CSN27" s="386"/>
      <c r="CSO27" s="386"/>
      <c r="CSP27" s="386"/>
      <c r="CSQ27" s="386"/>
      <c r="CSR27" s="386"/>
      <c r="CSS27" s="386"/>
      <c r="CST27" s="386"/>
      <c r="CSU27" s="386"/>
      <c r="CSV27" s="386"/>
      <c r="CSW27" s="386"/>
      <c r="CSX27" s="386"/>
      <c r="CSY27" s="386"/>
      <c r="CSZ27" s="386"/>
      <c r="CTA27" s="386"/>
      <c r="CTB27" s="386"/>
      <c r="CTC27" s="386"/>
      <c r="CTD27" s="386"/>
      <c r="CTE27" s="386"/>
      <c r="CTF27" s="386"/>
      <c r="CTG27" s="386"/>
      <c r="CTH27" s="386"/>
      <c r="CTI27" s="386"/>
      <c r="CTJ27" s="386"/>
      <c r="CTK27" s="386"/>
      <c r="CTL27" s="386"/>
      <c r="CTM27" s="386"/>
      <c r="CTN27" s="386"/>
      <c r="CTO27" s="386"/>
      <c r="CTP27" s="386"/>
      <c r="CTQ27" s="386"/>
      <c r="CTR27" s="386"/>
      <c r="CTS27" s="386"/>
      <c r="CTT27" s="386"/>
      <c r="CTU27" s="386"/>
      <c r="CTV27" s="386"/>
      <c r="CTW27" s="386"/>
      <c r="CTX27" s="386"/>
      <c r="CTY27" s="386"/>
      <c r="CTZ27" s="386"/>
      <c r="CUA27" s="386"/>
      <c r="CUB27" s="386"/>
      <c r="CUC27" s="386"/>
      <c r="CUD27" s="386"/>
      <c r="CUE27" s="386"/>
      <c r="CUF27" s="386"/>
      <c r="CUG27" s="386"/>
      <c r="CUH27" s="386"/>
      <c r="CUI27" s="386"/>
      <c r="CUJ27" s="386"/>
      <c r="CUK27" s="386"/>
      <c r="CUL27" s="386"/>
      <c r="CUM27" s="386"/>
      <c r="CUN27" s="386"/>
      <c r="CUO27" s="386"/>
      <c r="CUP27" s="386"/>
      <c r="CUQ27" s="386"/>
      <c r="CUR27" s="386"/>
      <c r="CUS27" s="386"/>
      <c r="CUT27" s="386"/>
      <c r="CUU27" s="386"/>
      <c r="CUV27" s="386"/>
      <c r="CUW27" s="386"/>
      <c r="CUX27" s="386"/>
      <c r="CUY27" s="386"/>
      <c r="CUZ27" s="386"/>
      <c r="CVA27" s="386"/>
      <c r="CVB27" s="386"/>
      <c r="CVC27" s="386"/>
      <c r="CVD27" s="386"/>
      <c r="CVE27" s="386"/>
      <c r="CVF27" s="386"/>
      <c r="CVG27" s="386"/>
      <c r="CVH27" s="386"/>
      <c r="CVI27" s="386"/>
      <c r="CVJ27" s="386"/>
      <c r="CVK27" s="386"/>
      <c r="CVL27" s="386"/>
      <c r="CVM27" s="386"/>
      <c r="CVN27" s="386"/>
      <c r="CVO27" s="386"/>
      <c r="CVP27" s="386"/>
      <c r="CVQ27" s="386"/>
      <c r="CVR27" s="386"/>
      <c r="CVS27" s="386"/>
      <c r="CVT27" s="386"/>
      <c r="CVU27" s="386"/>
      <c r="CVV27" s="386"/>
      <c r="CVW27" s="386"/>
      <c r="CVX27" s="386"/>
      <c r="CVY27" s="386"/>
      <c r="CVZ27" s="386"/>
      <c r="CWA27" s="386"/>
      <c r="CWB27" s="386"/>
      <c r="CWC27" s="386"/>
      <c r="CWD27" s="386"/>
      <c r="CWE27" s="386"/>
      <c r="CWF27" s="386"/>
      <c r="CWG27" s="386"/>
      <c r="CWH27" s="386"/>
      <c r="CWI27" s="386"/>
      <c r="CWJ27" s="386"/>
      <c r="CWK27" s="386"/>
      <c r="CWL27" s="386"/>
      <c r="CWM27" s="386"/>
      <c r="CWN27" s="386"/>
      <c r="CWO27" s="386"/>
      <c r="CWP27" s="386"/>
      <c r="CWQ27" s="386"/>
      <c r="CWR27" s="386"/>
      <c r="CWS27" s="386"/>
      <c r="CWT27" s="386"/>
      <c r="CWU27" s="386"/>
      <c r="CWV27" s="386"/>
      <c r="CWW27" s="386"/>
      <c r="CWX27" s="386"/>
      <c r="CWY27" s="386"/>
      <c r="CWZ27" s="386"/>
      <c r="CXA27" s="386"/>
      <c r="CXB27" s="386"/>
      <c r="CXC27" s="386"/>
      <c r="CXD27" s="386"/>
      <c r="CXE27" s="386"/>
      <c r="CXF27" s="386"/>
      <c r="CXG27" s="386"/>
      <c r="CXH27" s="386"/>
      <c r="CXI27" s="386"/>
      <c r="CXJ27" s="386"/>
      <c r="CXK27" s="386"/>
      <c r="CXL27" s="386"/>
      <c r="CXM27" s="386"/>
      <c r="CXN27" s="386"/>
      <c r="CXO27" s="386"/>
      <c r="CXP27" s="386"/>
      <c r="CXQ27" s="386"/>
      <c r="CXR27" s="386"/>
      <c r="CXS27" s="386"/>
      <c r="CXT27" s="386"/>
      <c r="CXU27" s="386"/>
      <c r="CXV27" s="386"/>
      <c r="CXW27" s="386"/>
      <c r="CXX27" s="386"/>
      <c r="CXY27" s="386"/>
      <c r="CXZ27" s="386"/>
      <c r="CYA27" s="386"/>
      <c r="CYB27" s="386"/>
      <c r="CYC27" s="386"/>
      <c r="CYD27" s="386"/>
      <c r="CYE27" s="386"/>
      <c r="CYF27" s="386"/>
      <c r="CYG27" s="386"/>
      <c r="CYH27" s="386"/>
      <c r="CYI27" s="386"/>
      <c r="CYJ27" s="386"/>
      <c r="CYK27" s="386"/>
      <c r="CYL27" s="386"/>
      <c r="CYM27" s="386"/>
      <c r="CYN27" s="386"/>
      <c r="CYO27" s="386"/>
      <c r="CYP27" s="386"/>
      <c r="CYQ27" s="386"/>
      <c r="CYR27" s="386"/>
      <c r="CYS27" s="386"/>
      <c r="CYT27" s="386"/>
      <c r="CYU27" s="386"/>
      <c r="CYV27" s="386"/>
      <c r="CYW27" s="386"/>
      <c r="CYX27" s="386"/>
      <c r="CYY27" s="386"/>
      <c r="CYZ27" s="386"/>
      <c r="CZA27" s="386"/>
      <c r="CZB27" s="386"/>
      <c r="CZC27" s="386"/>
      <c r="CZD27" s="386"/>
      <c r="CZE27" s="386"/>
      <c r="CZF27" s="386"/>
      <c r="CZG27" s="386"/>
      <c r="CZH27" s="386"/>
      <c r="CZI27" s="386"/>
      <c r="CZJ27" s="386"/>
      <c r="CZK27" s="386"/>
      <c r="CZL27" s="386"/>
      <c r="CZM27" s="386"/>
      <c r="CZN27" s="386"/>
      <c r="CZO27" s="386"/>
      <c r="CZP27" s="386"/>
      <c r="CZQ27" s="386"/>
      <c r="CZR27" s="386"/>
      <c r="CZS27" s="386"/>
      <c r="CZT27" s="386"/>
      <c r="CZU27" s="386"/>
      <c r="CZV27" s="386"/>
      <c r="CZW27" s="386"/>
      <c r="CZX27" s="386"/>
      <c r="CZY27" s="386"/>
      <c r="CZZ27" s="386"/>
      <c r="DAA27" s="386"/>
      <c r="DAB27" s="386"/>
      <c r="DAC27" s="386"/>
      <c r="DAD27" s="386"/>
      <c r="DAE27" s="386"/>
      <c r="DAF27" s="386"/>
      <c r="DAG27" s="386"/>
      <c r="DAH27" s="386"/>
      <c r="DAI27" s="386"/>
      <c r="DAJ27" s="386"/>
      <c r="DAK27" s="386"/>
      <c r="DAL27" s="386"/>
      <c r="DAM27" s="386"/>
      <c r="DAN27" s="386"/>
      <c r="DAO27" s="386"/>
      <c r="DAP27" s="386"/>
      <c r="DAQ27" s="386"/>
      <c r="DAR27" s="386"/>
      <c r="DAS27" s="386"/>
      <c r="DAT27" s="386"/>
      <c r="DAU27" s="386"/>
      <c r="DAV27" s="386"/>
      <c r="DAW27" s="386"/>
      <c r="DAX27" s="386"/>
      <c r="DAY27" s="386"/>
      <c r="DAZ27" s="386"/>
      <c r="DBA27" s="386"/>
      <c r="DBB27" s="386"/>
      <c r="DBC27" s="386"/>
      <c r="DBD27" s="386"/>
      <c r="DBE27" s="386"/>
      <c r="DBF27" s="386"/>
      <c r="DBG27" s="386"/>
      <c r="DBH27" s="386"/>
      <c r="DBI27" s="386"/>
      <c r="DBJ27" s="386"/>
      <c r="DBK27" s="386"/>
      <c r="DBL27" s="386"/>
      <c r="DBM27" s="386"/>
      <c r="DBN27" s="386"/>
      <c r="DBO27" s="386"/>
      <c r="DBP27" s="386"/>
      <c r="DBQ27" s="386"/>
      <c r="DBR27" s="386"/>
      <c r="DBS27" s="386"/>
      <c r="DBT27" s="386"/>
      <c r="DBU27" s="386"/>
      <c r="DBV27" s="386"/>
      <c r="DBW27" s="386"/>
      <c r="DBX27" s="386"/>
      <c r="DBY27" s="386"/>
      <c r="DBZ27" s="386"/>
      <c r="DCA27" s="386"/>
      <c r="DCB27" s="386"/>
      <c r="DCC27" s="386"/>
      <c r="DCD27" s="386"/>
      <c r="DCE27" s="386"/>
      <c r="DCF27" s="386"/>
      <c r="DCG27" s="386"/>
      <c r="DCH27" s="386"/>
      <c r="DCI27" s="386"/>
      <c r="DCJ27" s="386"/>
      <c r="DCK27" s="386"/>
      <c r="DCL27" s="386"/>
      <c r="DCM27" s="386"/>
      <c r="DCN27" s="386"/>
      <c r="DCO27" s="386"/>
      <c r="DCP27" s="386"/>
      <c r="DCQ27" s="386"/>
      <c r="DCR27" s="386"/>
      <c r="DCS27" s="386"/>
      <c r="DCT27" s="386"/>
      <c r="DCU27" s="386"/>
      <c r="DCV27" s="386"/>
      <c r="DCW27" s="386"/>
      <c r="DCX27" s="386"/>
      <c r="DCY27" s="386"/>
      <c r="DCZ27" s="386"/>
      <c r="DDA27" s="386"/>
      <c r="DDB27" s="386"/>
      <c r="DDC27" s="386"/>
      <c r="DDD27" s="386"/>
      <c r="DDE27" s="386"/>
      <c r="DDF27" s="386"/>
      <c r="DDG27" s="386"/>
      <c r="DDH27" s="386"/>
      <c r="DDI27" s="386"/>
      <c r="DDJ27" s="386"/>
      <c r="DDK27" s="386"/>
      <c r="DDL27" s="386"/>
      <c r="DDM27" s="386"/>
      <c r="DDN27" s="386"/>
      <c r="DDO27" s="386"/>
      <c r="DDP27" s="386"/>
      <c r="DDQ27" s="386"/>
      <c r="DDR27" s="386"/>
      <c r="DDS27" s="386"/>
      <c r="DDT27" s="386"/>
      <c r="DDU27" s="386"/>
      <c r="DDV27" s="386"/>
      <c r="DDW27" s="386"/>
      <c r="DDX27" s="386"/>
      <c r="DDY27" s="386"/>
      <c r="DDZ27" s="386"/>
      <c r="DEA27" s="386"/>
      <c r="DEB27" s="386"/>
      <c r="DEC27" s="386"/>
      <c r="DED27" s="386"/>
      <c r="DEE27" s="386"/>
      <c r="DEF27" s="386"/>
      <c r="DEG27" s="386"/>
      <c r="DEH27" s="386"/>
      <c r="DEI27" s="386"/>
      <c r="DEJ27" s="386"/>
      <c r="DEK27" s="386"/>
      <c r="DEL27" s="386"/>
      <c r="DEM27" s="386"/>
      <c r="DEN27" s="386"/>
      <c r="DEO27" s="386"/>
      <c r="DEP27" s="386"/>
      <c r="DEQ27" s="386"/>
      <c r="DER27" s="386"/>
      <c r="DES27" s="386"/>
      <c r="DET27" s="386"/>
      <c r="DEU27" s="386"/>
      <c r="DEV27" s="386"/>
      <c r="DEW27" s="386"/>
      <c r="DEX27" s="386"/>
      <c r="DEY27" s="386"/>
      <c r="DEZ27" s="386"/>
      <c r="DFA27" s="386"/>
      <c r="DFB27" s="386"/>
      <c r="DFC27" s="386"/>
      <c r="DFD27" s="386"/>
      <c r="DFE27" s="386"/>
      <c r="DFF27" s="386"/>
      <c r="DFG27" s="386"/>
      <c r="DFH27" s="386"/>
      <c r="DFI27" s="386"/>
      <c r="DFJ27" s="386"/>
      <c r="DFK27" s="386"/>
      <c r="DFL27" s="386"/>
      <c r="DFM27" s="386"/>
      <c r="DFN27" s="386"/>
      <c r="DFO27" s="386"/>
      <c r="DFP27" s="386"/>
      <c r="DFQ27" s="386"/>
      <c r="DFR27" s="386"/>
      <c r="DFS27" s="386"/>
      <c r="DFT27" s="386"/>
      <c r="DFU27" s="386"/>
      <c r="DFV27" s="386"/>
      <c r="DFW27" s="386"/>
      <c r="DFX27" s="386"/>
      <c r="DFY27" s="386"/>
      <c r="DFZ27" s="386"/>
      <c r="DGA27" s="386"/>
      <c r="DGB27" s="386"/>
      <c r="DGC27" s="386"/>
      <c r="DGD27" s="386"/>
      <c r="DGE27" s="386"/>
      <c r="DGF27" s="386"/>
      <c r="DGG27" s="386"/>
      <c r="DGH27" s="386"/>
      <c r="DGI27" s="386"/>
      <c r="DGJ27" s="386"/>
      <c r="DGK27" s="386"/>
      <c r="DGL27" s="386"/>
      <c r="DGM27" s="386"/>
      <c r="DGN27" s="386"/>
      <c r="DGO27" s="386"/>
      <c r="DGP27" s="386"/>
      <c r="DGQ27" s="386"/>
      <c r="DGR27" s="386"/>
      <c r="DGS27" s="386"/>
      <c r="DGT27" s="386"/>
      <c r="DGU27" s="386"/>
      <c r="DGV27" s="386"/>
      <c r="DGW27" s="386"/>
      <c r="DGX27" s="386"/>
      <c r="DGY27" s="386"/>
      <c r="DGZ27" s="386"/>
      <c r="DHA27" s="386"/>
      <c r="DHB27" s="386"/>
      <c r="DHC27" s="386"/>
      <c r="DHD27" s="386"/>
      <c r="DHE27" s="386"/>
      <c r="DHF27" s="386"/>
      <c r="DHG27" s="386"/>
      <c r="DHH27" s="386"/>
      <c r="DHI27" s="386"/>
      <c r="DHJ27" s="386"/>
      <c r="DHK27" s="386"/>
      <c r="DHL27" s="386"/>
      <c r="DHM27" s="386"/>
      <c r="DHN27" s="386"/>
      <c r="DHO27" s="386"/>
      <c r="DHP27" s="386"/>
      <c r="DHQ27" s="386"/>
      <c r="DHR27" s="386"/>
      <c r="DHS27" s="386"/>
      <c r="DHT27" s="386"/>
      <c r="DHU27" s="386"/>
      <c r="DHV27" s="386"/>
      <c r="DHW27" s="386"/>
      <c r="DHX27" s="386"/>
      <c r="DHY27" s="386"/>
      <c r="DHZ27" s="386"/>
      <c r="DIA27" s="386"/>
      <c r="DIB27" s="386"/>
      <c r="DIC27" s="386"/>
      <c r="DID27" s="386"/>
      <c r="DIE27" s="386"/>
      <c r="DIF27" s="386"/>
      <c r="DIG27" s="386"/>
      <c r="DIH27" s="386"/>
      <c r="DII27" s="386"/>
      <c r="DIJ27" s="386"/>
      <c r="DIK27" s="386"/>
      <c r="DIL27" s="386"/>
      <c r="DIM27" s="386"/>
      <c r="DIN27" s="386"/>
      <c r="DIO27" s="386"/>
      <c r="DIP27" s="386"/>
      <c r="DIQ27" s="386"/>
      <c r="DIR27" s="386"/>
      <c r="DIS27" s="386"/>
      <c r="DIT27" s="386"/>
      <c r="DIU27" s="386"/>
      <c r="DIV27" s="386"/>
      <c r="DIW27" s="386"/>
      <c r="DIX27" s="386"/>
      <c r="DIY27" s="386"/>
      <c r="DIZ27" s="386"/>
      <c r="DJA27" s="386"/>
      <c r="DJB27" s="386"/>
      <c r="DJC27" s="386"/>
      <c r="DJD27" s="386"/>
      <c r="DJE27" s="386"/>
      <c r="DJF27" s="386"/>
      <c r="DJG27" s="386"/>
      <c r="DJH27" s="386"/>
      <c r="DJI27" s="386"/>
      <c r="DJJ27" s="386"/>
      <c r="DJK27" s="386"/>
      <c r="DJL27" s="386"/>
      <c r="DJM27" s="386"/>
      <c r="DJN27" s="386"/>
      <c r="DJO27" s="386"/>
      <c r="DJP27" s="386"/>
      <c r="DJQ27" s="386"/>
      <c r="DJR27" s="386"/>
      <c r="DJS27" s="386"/>
      <c r="DJT27" s="386"/>
      <c r="DJU27" s="386"/>
      <c r="DJV27" s="386"/>
      <c r="DJW27" s="386"/>
      <c r="DJX27" s="386"/>
      <c r="DJY27" s="386"/>
      <c r="DJZ27" s="386"/>
      <c r="DKA27" s="386"/>
      <c r="DKB27" s="386"/>
      <c r="DKC27" s="386"/>
      <c r="DKD27" s="386"/>
      <c r="DKE27" s="386"/>
      <c r="DKF27" s="386"/>
      <c r="DKG27" s="386"/>
      <c r="DKH27" s="386"/>
      <c r="DKI27" s="386"/>
      <c r="DKJ27" s="386"/>
      <c r="DKK27" s="386"/>
      <c r="DKL27" s="386"/>
      <c r="DKM27" s="386"/>
      <c r="DKN27" s="386"/>
      <c r="DKO27" s="386"/>
      <c r="DKP27" s="386"/>
      <c r="DKQ27" s="386"/>
      <c r="DKR27" s="386"/>
      <c r="DKS27" s="386"/>
      <c r="DKT27" s="386"/>
      <c r="DKU27" s="386"/>
      <c r="DKV27" s="386"/>
      <c r="DKW27" s="386"/>
      <c r="DKX27" s="386"/>
      <c r="DKY27" s="386"/>
      <c r="DKZ27" s="386"/>
      <c r="DLA27" s="386"/>
      <c r="DLB27" s="386"/>
      <c r="DLC27" s="386"/>
      <c r="DLD27" s="386"/>
      <c r="DLE27" s="386"/>
      <c r="DLF27" s="386"/>
      <c r="DLG27" s="386"/>
      <c r="DLH27" s="386"/>
      <c r="DLI27" s="386"/>
      <c r="DLJ27" s="386"/>
      <c r="DLK27" s="386"/>
      <c r="DLL27" s="386"/>
      <c r="DLM27" s="386"/>
      <c r="DLN27" s="386"/>
      <c r="DLO27" s="386"/>
      <c r="DLP27" s="386"/>
      <c r="DLQ27" s="386"/>
      <c r="DLR27" s="386"/>
      <c r="DLS27" s="386"/>
      <c r="DLT27" s="386"/>
      <c r="DLU27" s="386"/>
      <c r="DLV27" s="386"/>
      <c r="DLW27" s="386"/>
      <c r="DLX27" s="386"/>
      <c r="DLY27" s="386"/>
      <c r="DLZ27" s="386"/>
      <c r="DMA27" s="386"/>
      <c r="DMB27" s="386"/>
      <c r="DMC27" s="386"/>
      <c r="DMD27" s="386"/>
      <c r="DME27" s="386"/>
      <c r="DMF27" s="386"/>
      <c r="DMG27" s="386"/>
      <c r="DMH27" s="386"/>
      <c r="DMI27" s="386"/>
      <c r="DMJ27" s="386"/>
      <c r="DMK27" s="386"/>
      <c r="DML27" s="386"/>
      <c r="DMM27" s="386"/>
      <c r="DMN27" s="386"/>
      <c r="DMO27" s="386"/>
      <c r="DMP27" s="386"/>
      <c r="DMQ27" s="386"/>
      <c r="DMR27" s="386"/>
      <c r="DMS27" s="386"/>
      <c r="DMT27" s="386"/>
      <c r="DMU27" s="386"/>
      <c r="DMV27" s="386"/>
      <c r="DMW27" s="386"/>
      <c r="DMX27" s="386"/>
      <c r="DMY27" s="386"/>
      <c r="DMZ27" s="386"/>
      <c r="DNA27" s="386"/>
      <c r="DNB27" s="386"/>
      <c r="DNC27" s="386"/>
      <c r="DND27" s="386"/>
      <c r="DNE27" s="386"/>
      <c r="DNF27" s="386"/>
      <c r="DNG27" s="386"/>
      <c r="DNH27" s="386"/>
      <c r="DNI27" s="386"/>
      <c r="DNJ27" s="386"/>
      <c r="DNK27" s="386"/>
      <c r="DNL27" s="386"/>
      <c r="DNM27" s="386"/>
      <c r="DNN27" s="386"/>
      <c r="DNO27" s="386"/>
      <c r="DNP27" s="386"/>
      <c r="DNQ27" s="386"/>
      <c r="DNR27" s="386"/>
      <c r="DNS27" s="386"/>
      <c r="DNT27" s="386"/>
      <c r="DNU27" s="386"/>
      <c r="DNV27" s="386"/>
      <c r="DNW27" s="386"/>
      <c r="DNX27" s="386"/>
      <c r="DNY27" s="386"/>
      <c r="DNZ27" s="386"/>
      <c r="DOA27" s="386"/>
      <c r="DOB27" s="386"/>
      <c r="DOC27" s="386"/>
      <c r="DOD27" s="386"/>
      <c r="DOE27" s="386"/>
      <c r="DOF27" s="386"/>
      <c r="DOG27" s="386"/>
      <c r="DOH27" s="386"/>
      <c r="DOI27" s="386"/>
      <c r="DOJ27" s="386"/>
      <c r="DOK27" s="386"/>
      <c r="DOL27" s="386"/>
      <c r="DOM27" s="386"/>
      <c r="DON27" s="386"/>
      <c r="DOO27" s="386"/>
      <c r="DOP27" s="386"/>
      <c r="DOQ27" s="386"/>
      <c r="DOR27" s="386"/>
      <c r="DOS27" s="386"/>
      <c r="DOT27" s="386"/>
      <c r="DOU27" s="386"/>
      <c r="DOV27" s="386"/>
      <c r="DOW27" s="386"/>
      <c r="DOX27" s="386"/>
      <c r="DOY27" s="386"/>
      <c r="DOZ27" s="386"/>
      <c r="DPA27" s="386"/>
      <c r="DPB27" s="386"/>
      <c r="DPC27" s="386"/>
      <c r="DPD27" s="386"/>
      <c r="DPE27" s="386"/>
      <c r="DPF27" s="386"/>
      <c r="DPG27" s="386"/>
      <c r="DPH27" s="386"/>
      <c r="DPI27" s="386"/>
      <c r="DPJ27" s="386"/>
      <c r="DPK27" s="386"/>
      <c r="DPL27" s="386"/>
      <c r="DPM27" s="386"/>
      <c r="DPN27" s="386"/>
      <c r="DPO27" s="386"/>
      <c r="DPP27" s="386"/>
      <c r="DPQ27" s="386"/>
      <c r="DPR27" s="386"/>
      <c r="DPS27" s="386"/>
      <c r="DPT27" s="386"/>
      <c r="DPU27" s="386"/>
      <c r="DPV27" s="386"/>
      <c r="DPW27" s="386"/>
      <c r="DPX27" s="386"/>
      <c r="DPY27" s="386"/>
      <c r="DPZ27" s="386"/>
      <c r="DQA27" s="386"/>
      <c r="DQB27" s="386"/>
      <c r="DQC27" s="386"/>
      <c r="DQD27" s="386"/>
      <c r="DQE27" s="386"/>
      <c r="DQF27" s="386"/>
      <c r="DQG27" s="386"/>
      <c r="DQH27" s="386"/>
      <c r="DQI27" s="386"/>
      <c r="DQJ27" s="386"/>
      <c r="DQK27" s="386"/>
      <c r="DQL27" s="386"/>
      <c r="DQM27" s="386"/>
      <c r="DQN27" s="386"/>
      <c r="DQO27" s="386"/>
      <c r="DQP27" s="386"/>
      <c r="DQQ27" s="386"/>
      <c r="DQR27" s="386"/>
      <c r="DQS27" s="386"/>
      <c r="DQT27" s="386"/>
      <c r="DQU27" s="386"/>
      <c r="DQV27" s="386"/>
      <c r="DQW27" s="386"/>
      <c r="DQX27" s="386"/>
      <c r="DQY27" s="386"/>
      <c r="DQZ27" s="386"/>
      <c r="DRA27" s="386"/>
      <c r="DRB27" s="386"/>
      <c r="DRC27" s="386"/>
      <c r="DRD27" s="386"/>
      <c r="DRE27" s="386"/>
      <c r="DRF27" s="386"/>
      <c r="DRG27" s="386"/>
      <c r="DRH27" s="386"/>
      <c r="DRI27" s="386"/>
      <c r="DRJ27" s="386"/>
      <c r="DRK27" s="386"/>
      <c r="DRL27" s="386"/>
      <c r="DRM27" s="386"/>
      <c r="DRN27" s="386"/>
      <c r="DRO27" s="386"/>
      <c r="DRP27" s="386"/>
      <c r="DRQ27" s="386"/>
      <c r="DRR27" s="386"/>
      <c r="DRS27" s="386"/>
      <c r="DRT27" s="386"/>
      <c r="DRU27" s="386"/>
      <c r="DRV27" s="386"/>
      <c r="DRW27" s="386"/>
      <c r="DRX27" s="386"/>
      <c r="DRY27" s="386"/>
      <c r="DRZ27" s="386"/>
      <c r="DSA27" s="386"/>
      <c r="DSB27" s="386"/>
      <c r="DSC27" s="386"/>
      <c r="DSD27" s="386"/>
      <c r="DSE27" s="386"/>
      <c r="DSF27" s="386"/>
      <c r="DSG27" s="386"/>
      <c r="DSH27" s="386"/>
      <c r="DSI27" s="386"/>
      <c r="DSJ27" s="386"/>
      <c r="DSK27" s="386"/>
      <c r="DSL27" s="386"/>
      <c r="DSM27" s="386"/>
      <c r="DSN27" s="386"/>
      <c r="DSO27" s="386"/>
      <c r="DSP27" s="386"/>
      <c r="DSQ27" s="386"/>
      <c r="DSR27" s="386"/>
      <c r="DSS27" s="386"/>
      <c r="DST27" s="386"/>
      <c r="DSU27" s="386"/>
      <c r="DSV27" s="386"/>
      <c r="DSW27" s="386"/>
      <c r="DSX27" s="386"/>
      <c r="DSY27" s="386"/>
      <c r="DSZ27" s="386"/>
      <c r="DTA27" s="386"/>
      <c r="DTB27" s="386"/>
      <c r="DTC27" s="386"/>
      <c r="DTD27" s="386"/>
      <c r="DTE27" s="386"/>
      <c r="DTF27" s="386"/>
      <c r="DTG27" s="386"/>
      <c r="DTH27" s="386"/>
      <c r="DTI27" s="386"/>
      <c r="DTJ27" s="386"/>
      <c r="DTK27" s="386"/>
      <c r="DTL27" s="386"/>
      <c r="DTM27" s="386"/>
      <c r="DTN27" s="386"/>
      <c r="DTO27" s="386"/>
      <c r="DTP27" s="386"/>
      <c r="DTQ27" s="386"/>
      <c r="DTR27" s="386"/>
      <c r="DTS27" s="386"/>
      <c r="DTT27" s="386"/>
      <c r="DTU27" s="386"/>
      <c r="DTV27" s="386"/>
      <c r="DTW27" s="386"/>
      <c r="DTX27" s="386"/>
      <c r="DTY27" s="386"/>
      <c r="DTZ27" s="386"/>
      <c r="DUA27" s="386"/>
      <c r="DUB27" s="386"/>
      <c r="DUC27" s="386"/>
      <c r="DUD27" s="386"/>
      <c r="DUE27" s="386"/>
      <c r="DUF27" s="386"/>
      <c r="DUG27" s="386"/>
      <c r="DUH27" s="386"/>
      <c r="DUI27" s="386"/>
      <c r="DUJ27" s="386"/>
      <c r="DUK27" s="386"/>
      <c r="DUL27" s="386"/>
      <c r="DUM27" s="386"/>
      <c r="DUN27" s="386"/>
      <c r="DUO27" s="386"/>
      <c r="DUP27" s="386"/>
      <c r="DUQ27" s="386"/>
      <c r="DUR27" s="386"/>
      <c r="DUS27" s="386"/>
      <c r="DUT27" s="386"/>
      <c r="DUU27" s="386"/>
      <c r="DUV27" s="386"/>
      <c r="DUW27" s="386"/>
      <c r="DUX27" s="386"/>
      <c r="DUY27" s="386"/>
      <c r="DUZ27" s="386"/>
      <c r="DVA27" s="386"/>
      <c r="DVB27" s="386"/>
      <c r="DVC27" s="386"/>
      <c r="DVD27" s="386"/>
      <c r="DVE27" s="386"/>
      <c r="DVF27" s="386"/>
      <c r="DVG27" s="386"/>
      <c r="DVH27" s="386"/>
      <c r="DVI27" s="386"/>
      <c r="DVJ27" s="386"/>
      <c r="DVK27" s="386"/>
      <c r="DVL27" s="386"/>
      <c r="DVM27" s="386"/>
      <c r="DVN27" s="386"/>
      <c r="DVO27" s="386"/>
      <c r="DVP27" s="386"/>
      <c r="DVQ27" s="386"/>
      <c r="DVR27" s="386"/>
      <c r="DVS27" s="386"/>
      <c r="DVT27" s="386"/>
      <c r="DVU27" s="386"/>
      <c r="DVV27" s="386"/>
      <c r="DVW27" s="386"/>
      <c r="DVX27" s="386"/>
      <c r="DVY27" s="386"/>
      <c r="DVZ27" s="386"/>
      <c r="DWA27" s="386"/>
      <c r="DWB27" s="386"/>
      <c r="DWC27" s="386"/>
      <c r="DWD27" s="386"/>
      <c r="DWE27" s="386"/>
      <c r="DWF27" s="386"/>
      <c r="DWG27" s="386"/>
      <c r="DWH27" s="386"/>
      <c r="DWI27" s="386"/>
      <c r="DWJ27" s="386"/>
      <c r="DWK27" s="386"/>
      <c r="DWL27" s="386"/>
      <c r="DWM27" s="386"/>
      <c r="DWN27" s="386"/>
      <c r="DWO27" s="386"/>
      <c r="DWP27" s="386"/>
      <c r="DWQ27" s="386"/>
      <c r="DWR27" s="386"/>
      <c r="DWS27" s="386"/>
      <c r="DWT27" s="386"/>
      <c r="DWU27" s="386"/>
      <c r="DWV27" s="386"/>
      <c r="DWW27" s="386"/>
      <c r="DWX27" s="386"/>
      <c r="DWY27" s="386"/>
      <c r="DWZ27" s="386"/>
      <c r="DXA27" s="386"/>
      <c r="DXB27" s="386"/>
      <c r="DXC27" s="386"/>
      <c r="DXD27" s="386"/>
      <c r="DXE27" s="386"/>
      <c r="DXF27" s="386"/>
      <c r="DXG27" s="386"/>
      <c r="DXH27" s="386"/>
      <c r="DXI27" s="386"/>
      <c r="DXJ27" s="386"/>
      <c r="DXK27" s="386"/>
      <c r="DXL27" s="386"/>
      <c r="DXM27" s="386"/>
      <c r="DXN27" s="386"/>
      <c r="DXO27" s="386"/>
      <c r="DXP27" s="386"/>
      <c r="DXQ27" s="386"/>
      <c r="DXR27" s="386"/>
      <c r="DXS27" s="386"/>
      <c r="DXT27" s="386"/>
      <c r="DXU27" s="386"/>
      <c r="DXV27" s="386"/>
      <c r="DXW27" s="386"/>
      <c r="DXX27" s="386"/>
      <c r="DXY27" s="386"/>
      <c r="DXZ27" s="386"/>
      <c r="DYA27" s="386"/>
      <c r="DYB27" s="386"/>
      <c r="DYC27" s="386"/>
      <c r="DYD27" s="386"/>
      <c r="DYE27" s="386"/>
      <c r="DYF27" s="386"/>
      <c r="DYG27" s="386"/>
      <c r="DYH27" s="386"/>
      <c r="DYI27" s="386"/>
      <c r="DYJ27" s="386"/>
      <c r="DYK27" s="386"/>
      <c r="DYL27" s="386"/>
      <c r="DYM27" s="386"/>
      <c r="DYN27" s="386"/>
      <c r="DYO27" s="386"/>
      <c r="DYP27" s="386"/>
      <c r="DYQ27" s="386"/>
      <c r="DYR27" s="386"/>
      <c r="DYS27" s="386"/>
      <c r="DYT27" s="386"/>
      <c r="DYU27" s="386"/>
      <c r="DYV27" s="386"/>
      <c r="DYW27" s="386"/>
      <c r="DYX27" s="386"/>
      <c r="DYY27" s="386"/>
      <c r="DYZ27" s="386"/>
      <c r="DZA27" s="386"/>
      <c r="DZB27" s="386"/>
      <c r="DZC27" s="386"/>
      <c r="DZD27" s="386"/>
      <c r="DZE27" s="386"/>
      <c r="DZF27" s="386"/>
      <c r="DZG27" s="386"/>
      <c r="DZH27" s="386"/>
      <c r="DZI27" s="386"/>
      <c r="DZJ27" s="386"/>
      <c r="DZK27" s="386"/>
      <c r="DZL27" s="386"/>
      <c r="DZM27" s="386"/>
      <c r="DZN27" s="386"/>
      <c r="DZO27" s="386"/>
      <c r="DZP27" s="386"/>
      <c r="DZQ27" s="386"/>
      <c r="DZR27" s="386"/>
      <c r="DZS27" s="386"/>
      <c r="DZT27" s="386"/>
      <c r="DZU27" s="386"/>
      <c r="DZV27" s="386"/>
      <c r="DZW27" s="386"/>
      <c r="DZX27" s="386"/>
      <c r="DZY27" s="386"/>
      <c r="DZZ27" s="386"/>
      <c r="EAA27" s="386"/>
      <c r="EAB27" s="386"/>
      <c r="EAC27" s="386"/>
      <c r="EAD27" s="386"/>
      <c r="EAE27" s="386"/>
      <c r="EAF27" s="386"/>
      <c r="EAG27" s="386"/>
      <c r="EAH27" s="386"/>
      <c r="EAI27" s="386"/>
      <c r="EAJ27" s="386"/>
      <c r="EAK27" s="386"/>
      <c r="EAL27" s="386"/>
      <c r="EAM27" s="386"/>
      <c r="EAN27" s="386"/>
      <c r="EAO27" s="386"/>
      <c r="EAP27" s="386"/>
      <c r="EAQ27" s="386"/>
      <c r="EAR27" s="386"/>
      <c r="EAS27" s="386"/>
      <c r="EAT27" s="386"/>
      <c r="EAU27" s="386"/>
      <c r="EAV27" s="386"/>
      <c r="EAW27" s="386"/>
      <c r="EAX27" s="386"/>
      <c r="EAY27" s="386"/>
      <c r="EAZ27" s="386"/>
      <c r="EBA27" s="386"/>
      <c r="EBB27" s="386"/>
      <c r="EBC27" s="386"/>
      <c r="EBD27" s="386"/>
      <c r="EBE27" s="386"/>
      <c r="EBF27" s="386"/>
      <c r="EBG27" s="386"/>
      <c r="EBH27" s="386"/>
      <c r="EBI27" s="386"/>
      <c r="EBJ27" s="386"/>
      <c r="EBK27" s="386"/>
      <c r="EBL27" s="386"/>
      <c r="EBM27" s="386"/>
      <c r="EBN27" s="386"/>
      <c r="EBO27" s="386"/>
      <c r="EBP27" s="386"/>
      <c r="EBQ27" s="386"/>
      <c r="EBR27" s="386"/>
      <c r="EBS27" s="386"/>
      <c r="EBT27" s="386"/>
      <c r="EBU27" s="386"/>
      <c r="EBV27" s="386"/>
      <c r="EBW27" s="386"/>
      <c r="EBX27" s="386"/>
      <c r="EBY27" s="386"/>
      <c r="EBZ27" s="386"/>
      <c r="ECA27" s="386"/>
      <c r="ECB27" s="386"/>
      <c r="ECC27" s="386"/>
      <c r="ECD27" s="386"/>
      <c r="ECE27" s="386"/>
      <c r="ECF27" s="386"/>
      <c r="ECG27" s="386"/>
      <c r="ECH27" s="386"/>
      <c r="ECI27" s="386"/>
      <c r="ECJ27" s="386"/>
      <c r="ECK27" s="386"/>
      <c r="ECL27" s="386"/>
      <c r="ECM27" s="386"/>
      <c r="ECN27" s="386"/>
      <c r="ECO27" s="386"/>
      <c r="ECP27" s="386"/>
      <c r="ECQ27" s="386"/>
      <c r="ECR27" s="386"/>
      <c r="ECS27" s="386"/>
      <c r="ECT27" s="386"/>
      <c r="ECU27" s="386"/>
      <c r="ECV27" s="386"/>
      <c r="ECW27" s="386"/>
      <c r="ECX27" s="386"/>
      <c r="ECY27" s="386"/>
      <c r="ECZ27" s="386"/>
      <c r="EDA27" s="386"/>
      <c r="EDB27" s="386"/>
      <c r="EDC27" s="386"/>
      <c r="EDD27" s="386"/>
      <c r="EDE27" s="386"/>
      <c r="EDF27" s="386"/>
      <c r="EDG27" s="386"/>
      <c r="EDH27" s="386"/>
      <c r="EDI27" s="386"/>
      <c r="EDJ27" s="386"/>
      <c r="EDK27" s="386"/>
      <c r="EDL27" s="386"/>
      <c r="EDM27" s="386"/>
      <c r="EDN27" s="386"/>
      <c r="EDO27" s="386"/>
      <c r="EDP27" s="386"/>
      <c r="EDQ27" s="386"/>
      <c r="EDR27" s="386"/>
      <c r="EDS27" s="386"/>
      <c r="EDT27" s="386"/>
      <c r="EDU27" s="386"/>
      <c r="EDV27" s="386"/>
      <c r="EDW27" s="386"/>
      <c r="EDX27" s="386"/>
      <c r="EDY27" s="386"/>
      <c r="EDZ27" s="386"/>
      <c r="EEA27" s="386"/>
      <c r="EEB27" s="386"/>
      <c r="EEC27" s="386"/>
      <c r="EED27" s="386"/>
      <c r="EEE27" s="386"/>
      <c r="EEF27" s="386"/>
      <c r="EEG27" s="386"/>
      <c r="EEH27" s="386"/>
      <c r="EEI27" s="386"/>
      <c r="EEJ27" s="386"/>
      <c r="EEK27" s="386"/>
      <c r="EEL27" s="386"/>
      <c r="EEM27" s="386"/>
      <c r="EEN27" s="386"/>
      <c r="EEO27" s="386"/>
      <c r="EEP27" s="386"/>
      <c r="EEQ27" s="386"/>
      <c r="EER27" s="386"/>
      <c r="EES27" s="386"/>
      <c r="EET27" s="386"/>
      <c r="EEU27" s="386"/>
      <c r="EEV27" s="386"/>
      <c r="EEW27" s="386"/>
      <c r="EEX27" s="386"/>
      <c r="EEY27" s="386"/>
      <c r="EEZ27" s="386"/>
      <c r="EFA27" s="386"/>
      <c r="EFB27" s="386"/>
      <c r="EFC27" s="386"/>
      <c r="EFD27" s="386"/>
      <c r="EFE27" s="386"/>
      <c r="EFF27" s="386"/>
      <c r="EFG27" s="386"/>
      <c r="EFH27" s="386"/>
      <c r="EFI27" s="386"/>
      <c r="EFJ27" s="386"/>
      <c r="EFK27" s="386"/>
      <c r="EFL27" s="386"/>
      <c r="EFM27" s="386"/>
      <c r="EFN27" s="386"/>
      <c r="EFO27" s="386"/>
      <c r="EFP27" s="386"/>
      <c r="EFQ27" s="386"/>
      <c r="EFR27" s="386"/>
      <c r="EFS27" s="386"/>
      <c r="EFT27" s="386"/>
      <c r="EFU27" s="386"/>
      <c r="EFV27" s="386"/>
      <c r="EFW27" s="386"/>
      <c r="EFX27" s="386"/>
      <c r="EFY27" s="386"/>
      <c r="EFZ27" s="386"/>
      <c r="EGA27" s="386"/>
      <c r="EGB27" s="386"/>
      <c r="EGC27" s="386"/>
      <c r="EGD27" s="386"/>
      <c r="EGE27" s="386"/>
      <c r="EGF27" s="386"/>
      <c r="EGG27" s="386"/>
      <c r="EGH27" s="386"/>
      <c r="EGI27" s="386"/>
      <c r="EGJ27" s="386"/>
      <c r="EGK27" s="386"/>
      <c r="EGL27" s="386"/>
      <c r="EGM27" s="386"/>
      <c r="EGN27" s="386"/>
      <c r="EGO27" s="386"/>
      <c r="EGP27" s="386"/>
      <c r="EGQ27" s="386"/>
      <c r="EGR27" s="386"/>
      <c r="EGS27" s="386"/>
      <c r="EGT27" s="386"/>
      <c r="EGU27" s="386"/>
      <c r="EGV27" s="386"/>
      <c r="EGW27" s="386"/>
      <c r="EGX27" s="386"/>
      <c r="EGY27" s="386"/>
      <c r="EGZ27" s="386"/>
      <c r="EHA27" s="386"/>
      <c r="EHB27" s="386"/>
      <c r="EHC27" s="386"/>
      <c r="EHD27" s="386"/>
      <c r="EHE27" s="386"/>
      <c r="EHF27" s="386"/>
      <c r="EHG27" s="386"/>
      <c r="EHH27" s="386"/>
      <c r="EHI27" s="386"/>
      <c r="EHJ27" s="386"/>
      <c r="EHK27" s="386"/>
      <c r="EHL27" s="386"/>
      <c r="EHM27" s="386"/>
      <c r="EHN27" s="386"/>
      <c r="EHO27" s="386"/>
      <c r="EHP27" s="386"/>
      <c r="EHQ27" s="386"/>
      <c r="EHR27" s="386"/>
      <c r="EHS27" s="386"/>
      <c r="EHT27" s="386"/>
      <c r="EHU27" s="386"/>
      <c r="EHV27" s="386"/>
      <c r="EHW27" s="386"/>
      <c r="EHX27" s="386"/>
      <c r="EHY27" s="386"/>
      <c r="EHZ27" s="386"/>
      <c r="EIA27" s="386"/>
      <c r="EIB27" s="386"/>
      <c r="EIC27" s="386"/>
      <c r="EID27" s="386"/>
      <c r="EIE27" s="386"/>
      <c r="EIF27" s="386"/>
      <c r="EIG27" s="386"/>
      <c r="EIH27" s="386"/>
      <c r="EII27" s="386"/>
      <c r="EIJ27" s="386"/>
      <c r="EIK27" s="386"/>
      <c r="EIL27" s="386"/>
      <c r="EIM27" s="386"/>
      <c r="EIN27" s="386"/>
      <c r="EIO27" s="386"/>
      <c r="EIP27" s="386"/>
      <c r="EIQ27" s="386"/>
      <c r="EIR27" s="386"/>
      <c r="EIS27" s="386"/>
      <c r="EIT27" s="386"/>
      <c r="EIU27" s="386"/>
      <c r="EIV27" s="386"/>
      <c r="EIW27" s="386"/>
      <c r="EIX27" s="386"/>
      <c r="EIY27" s="386"/>
      <c r="EIZ27" s="386"/>
      <c r="EJA27" s="386"/>
      <c r="EJB27" s="386"/>
      <c r="EJC27" s="386"/>
      <c r="EJD27" s="386"/>
      <c r="EJE27" s="386"/>
      <c r="EJF27" s="386"/>
      <c r="EJG27" s="386"/>
      <c r="EJH27" s="386"/>
      <c r="EJI27" s="386"/>
      <c r="EJJ27" s="386"/>
      <c r="EJK27" s="386"/>
      <c r="EJL27" s="386"/>
      <c r="EJM27" s="386"/>
      <c r="EJN27" s="386"/>
      <c r="EJO27" s="386"/>
      <c r="EJP27" s="386"/>
      <c r="EJQ27" s="386"/>
      <c r="EJR27" s="386"/>
      <c r="EJS27" s="386"/>
      <c r="EJT27" s="386"/>
      <c r="EJU27" s="386"/>
      <c r="EJV27" s="386"/>
      <c r="EJW27" s="386"/>
      <c r="EJX27" s="386"/>
      <c r="EJY27" s="386"/>
      <c r="EJZ27" s="386"/>
      <c r="EKA27" s="386"/>
      <c r="EKB27" s="386"/>
      <c r="EKC27" s="386"/>
      <c r="EKD27" s="386"/>
      <c r="EKE27" s="386"/>
      <c r="EKF27" s="386"/>
      <c r="EKG27" s="386"/>
      <c r="EKH27" s="386"/>
      <c r="EKI27" s="386"/>
      <c r="EKJ27" s="386"/>
      <c r="EKK27" s="386"/>
      <c r="EKL27" s="386"/>
      <c r="EKM27" s="386"/>
      <c r="EKN27" s="386"/>
      <c r="EKO27" s="386"/>
      <c r="EKP27" s="386"/>
      <c r="EKQ27" s="386"/>
      <c r="EKR27" s="386"/>
      <c r="EKS27" s="386"/>
      <c r="EKT27" s="386"/>
      <c r="EKU27" s="386"/>
      <c r="EKV27" s="386"/>
      <c r="EKW27" s="386"/>
      <c r="EKX27" s="386"/>
      <c r="EKY27" s="386"/>
      <c r="EKZ27" s="386"/>
      <c r="ELA27" s="386"/>
      <c r="ELB27" s="386"/>
      <c r="ELC27" s="386"/>
      <c r="ELD27" s="386"/>
      <c r="ELE27" s="386"/>
      <c r="ELF27" s="386"/>
      <c r="ELG27" s="386"/>
      <c r="ELH27" s="386"/>
      <c r="ELI27" s="386"/>
      <c r="ELJ27" s="386"/>
      <c r="ELK27" s="386"/>
      <c r="ELL27" s="386"/>
      <c r="ELM27" s="386"/>
      <c r="ELN27" s="386"/>
      <c r="ELO27" s="386"/>
      <c r="ELP27" s="386"/>
      <c r="ELQ27" s="386"/>
      <c r="ELR27" s="386"/>
      <c r="ELS27" s="386"/>
      <c r="ELT27" s="386"/>
      <c r="ELU27" s="386"/>
      <c r="ELV27" s="386"/>
      <c r="ELW27" s="386"/>
      <c r="ELX27" s="386"/>
      <c r="ELY27" s="386"/>
      <c r="ELZ27" s="386"/>
      <c r="EMA27" s="386"/>
      <c r="EMB27" s="386"/>
      <c r="EMC27" s="386"/>
      <c r="EMD27" s="386"/>
      <c r="EME27" s="386"/>
      <c r="EMF27" s="386"/>
      <c r="EMG27" s="386"/>
      <c r="EMH27" s="386"/>
      <c r="EMI27" s="386"/>
      <c r="EMJ27" s="386"/>
      <c r="EMK27" s="386"/>
      <c r="EML27" s="386"/>
      <c r="EMM27" s="386"/>
      <c r="EMN27" s="386"/>
      <c r="EMO27" s="386"/>
      <c r="EMP27" s="386"/>
      <c r="EMQ27" s="386"/>
      <c r="EMR27" s="386"/>
      <c r="EMS27" s="386"/>
      <c r="EMT27" s="386"/>
      <c r="EMU27" s="386"/>
      <c r="EMV27" s="386"/>
      <c r="EMW27" s="386"/>
      <c r="EMX27" s="386"/>
      <c r="EMY27" s="386"/>
      <c r="EMZ27" s="386"/>
      <c r="ENA27" s="386"/>
      <c r="ENB27" s="386"/>
      <c r="ENC27" s="386"/>
      <c r="END27" s="386"/>
      <c r="ENE27" s="386"/>
      <c r="ENF27" s="386"/>
      <c r="ENG27" s="386"/>
      <c r="ENH27" s="386"/>
      <c r="ENI27" s="386"/>
      <c r="ENJ27" s="386"/>
      <c r="ENK27" s="386"/>
      <c r="ENL27" s="386"/>
      <c r="ENM27" s="386"/>
      <c r="ENN27" s="386"/>
      <c r="ENO27" s="386"/>
      <c r="ENP27" s="386"/>
      <c r="ENQ27" s="386"/>
      <c r="ENR27" s="386"/>
      <c r="ENS27" s="386"/>
      <c r="ENT27" s="386"/>
      <c r="ENU27" s="386"/>
      <c r="ENV27" s="386"/>
      <c r="ENW27" s="386"/>
      <c r="ENX27" s="386"/>
      <c r="ENY27" s="386"/>
      <c r="ENZ27" s="386"/>
      <c r="EOA27" s="386"/>
      <c r="EOB27" s="386"/>
      <c r="EOC27" s="386"/>
      <c r="EOD27" s="386"/>
      <c r="EOE27" s="386"/>
      <c r="EOF27" s="386"/>
      <c r="EOG27" s="386"/>
      <c r="EOH27" s="386"/>
      <c r="EOI27" s="386"/>
      <c r="EOJ27" s="386"/>
      <c r="EOK27" s="386"/>
      <c r="EOL27" s="386"/>
      <c r="EOM27" s="386"/>
      <c r="EON27" s="386"/>
      <c r="EOO27" s="386"/>
      <c r="EOP27" s="386"/>
      <c r="EOQ27" s="386"/>
      <c r="EOR27" s="386"/>
      <c r="EOS27" s="386"/>
      <c r="EOT27" s="386"/>
      <c r="EOU27" s="386"/>
      <c r="EOV27" s="386"/>
      <c r="EOW27" s="386"/>
      <c r="EOX27" s="386"/>
      <c r="EOY27" s="386"/>
      <c r="EOZ27" s="386"/>
      <c r="EPA27" s="386"/>
      <c r="EPB27" s="386"/>
      <c r="EPC27" s="386"/>
      <c r="EPD27" s="386"/>
      <c r="EPE27" s="386"/>
      <c r="EPF27" s="386"/>
      <c r="EPG27" s="386"/>
      <c r="EPH27" s="386"/>
      <c r="EPI27" s="386"/>
      <c r="EPJ27" s="386"/>
      <c r="EPK27" s="386"/>
      <c r="EPL27" s="386"/>
      <c r="EPM27" s="386"/>
      <c r="EPN27" s="386"/>
      <c r="EPO27" s="386"/>
      <c r="EPP27" s="386"/>
      <c r="EPQ27" s="386"/>
      <c r="EPR27" s="386"/>
      <c r="EPS27" s="386"/>
      <c r="EPT27" s="386"/>
      <c r="EPU27" s="386"/>
      <c r="EPV27" s="386"/>
      <c r="EPW27" s="386"/>
      <c r="EPX27" s="386"/>
      <c r="EPY27" s="386"/>
      <c r="EPZ27" s="386"/>
      <c r="EQA27" s="386"/>
      <c r="EQB27" s="386"/>
      <c r="EQC27" s="386"/>
      <c r="EQD27" s="386"/>
      <c r="EQE27" s="386"/>
      <c r="EQF27" s="386"/>
      <c r="EQG27" s="386"/>
      <c r="EQH27" s="386"/>
      <c r="EQI27" s="386"/>
      <c r="EQJ27" s="386"/>
      <c r="EQK27" s="386"/>
      <c r="EQL27" s="386"/>
      <c r="EQM27" s="386"/>
      <c r="EQN27" s="386"/>
      <c r="EQO27" s="386"/>
      <c r="EQP27" s="386"/>
      <c r="EQQ27" s="386"/>
      <c r="EQR27" s="386"/>
      <c r="EQS27" s="386"/>
      <c r="EQT27" s="386"/>
      <c r="EQU27" s="386"/>
      <c r="EQV27" s="386"/>
      <c r="EQW27" s="386"/>
      <c r="EQX27" s="386"/>
      <c r="EQY27" s="386"/>
      <c r="EQZ27" s="386"/>
      <c r="ERA27" s="386"/>
      <c r="ERB27" s="386"/>
      <c r="ERC27" s="386"/>
      <c r="ERD27" s="386"/>
      <c r="ERE27" s="386"/>
      <c r="ERF27" s="386"/>
      <c r="ERG27" s="386"/>
      <c r="ERH27" s="386"/>
      <c r="ERI27" s="386"/>
      <c r="ERJ27" s="386"/>
      <c r="ERK27" s="386"/>
      <c r="ERL27" s="386"/>
      <c r="ERM27" s="386"/>
      <c r="ERN27" s="386"/>
      <c r="ERO27" s="386"/>
      <c r="ERP27" s="386"/>
      <c r="ERQ27" s="386"/>
      <c r="ERR27" s="386"/>
      <c r="ERS27" s="386"/>
      <c r="ERT27" s="386"/>
      <c r="ERU27" s="386"/>
      <c r="ERV27" s="386"/>
      <c r="ERW27" s="386"/>
      <c r="ERX27" s="386"/>
      <c r="ERY27" s="386"/>
      <c r="ERZ27" s="386"/>
      <c r="ESA27" s="386"/>
      <c r="ESB27" s="386"/>
      <c r="ESC27" s="386"/>
      <c r="ESD27" s="386"/>
      <c r="ESE27" s="386"/>
      <c r="ESF27" s="386"/>
      <c r="ESG27" s="386"/>
      <c r="ESH27" s="386"/>
      <c r="ESI27" s="386"/>
      <c r="ESJ27" s="386"/>
      <c r="ESK27" s="386"/>
      <c r="ESL27" s="386"/>
      <c r="ESM27" s="386"/>
      <c r="ESN27" s="386"/>
      <c r="ESO27" s="386"/>
      <c r="ESP27" s="386"/>
      <c r="ESQ27" s="386"/>
      <c r="ESR27" s="386"/>
      <c r="ESS27" s="386"/>
      <c r="EST27" s="386"/>
      <c r="ESU27" s="386"/>
      <c r="ESV27" s="386"/>
      <c r="ESW27" s="386"/>
      <c r="ESX27" s="386"/>
      <c r="ESY27" s="386"/>
      <c r="ESZ27" s="386"/>
      <c r="ETA27" s="386"/>
      <c r="ETB27" s="386"/>
      <c r="ETC27" s="386"/>
      <c r="ETD27" s="386"/>
      <c r="ETE27" s="386"/>
      <c r="ETF27" s="386"/>
      <c r="ETG27" s="386"/>
      <c r="ETH27" s="386"/>
      <c r="ETI27" s="386"/>
      <c r="ETJ27" s="386"/>
      <c r="ETK27" s="386"/>
      <c r="ETL27" s="386"/>
      <c r="ETM27" s="386"/>
      <c r="ETN27" s="386"/>
      <c r="ETO27" s="386"/>
      <c r="ETP27" s="386"/>
      <c r="ETQ27" s="386"/>
      <c r="ETR27" s="386"/>
      <c r="ETS27" s="386"/>
      <c r="ETT27" s="386"/>
      <c r="ETU27" s="386"/>
      <c r="ETV27" s="386"/>
      <c r="ETW27" s="386"/>
      <c r="ETX27" s="386"/>
      <c r="ETY27" s="386"/>
      <c r="ETZ27" s="386"/>
      <c r="EUA27" s="386"/>
      <c r="EUB27" s="386"/>
      <c r="EUC27" s="386"/>
      <c r="EUD27" s="386"/>
      <c r="EUE27" s="386"/>
      <c r="EUF27" s="386"/>
      <c r="EUG27" s="386"/>
      <c r="EUH27" s="386"/>
      <c r="EUI27" s="386"/>
      <c r="EUJ27" s="386"/>
      <c r="EUK27" s="386"/>
      <c r="EUL27" s="386"/>
      <c r="EUM27" s="386"/>
      <c r="EUN27" s="386"/>
      <c r="EUO27" s="386"/>
      <c r="EUP27" s="386"/>
      <c r="EUQ27" s="386"/>
      <c r="EUR27" s="386"/>
      <c r="EUS27" s="386"/>
      <c r="EUT27" s="386"/>
      <c r="EUU27" s="386"/>
      <c r="EUV27" s="386"/>
      <c r="EUW27" s="386"/>
      <c r="EUX27" s="386"/>
      <c r="EUY27" s="386"/>
      <c r="EUZ27" s="386"/>
      <c r="EVA27" s="386"/>
      <c r="EVB27" s="386"/>
      <c r="EVC27" s="386"/>
      <c r="EVD27" s="386"/>
      <c r="EVE27" s="386"/>
      <c r="EVF27" s="386"/>
      <c r="EVG27" s="386"/>
      <c r="EVH27" s="386"/>
      <c r="EVI27" s="386"/>
      <c r="EVJ27" s="386"/>
      <c r="EVK27" s="386"/>
      <c r="EVL27" s="386"/>
      <c r="EVM27" s="386"/>
      <c r="EVN27" s="386"/>
      <c r="EVO27" s="386"/>
      <c r="EVP27" s="386"/>
      <c r="EVQ27" s="386"/>
      <c r="EVR27" s="386"/>
      <c r="EVS27" s="386"/>
      <c r="EVT27" s="386"/>
      <c r="EVU27" s="386"/>
      <c r="EVV27" s="386"/>
      <c r="EVW27" s="386"/>
      <c r="EVX27" s="386"/>
      <c r="EVY27" s="386"/>
      <c r="EVZ27" s="386"/>
      <c r="EWA27" s="386"/>
      <c r="EWB27" s="386"/>
      <c r="EWC27" s="386"/>
      <c r="EWD27" s="386"/>
      <c r="EWE27" s="386"/>
      <c r="EWF27" s="386"/>
      <c r="EWG27" s="386"/>
      <c r="EWH27" s="386"/>
      <c r="EWI27" s="386"/>
      <c r="EWJ27" s="386"/>
      <c r="EWK27" s="386"/>
      <c r="EWL27" s="386"/>
      <c r="EWM27" s="386"/>
      <c r="EWN27" s="386"/>
      <c r="EWO27" s="386"/>
      <c r="EWP27" s="386"/>
      <c r="EWQ27" s="386"/>
      <c r="EWR27" s="386"/>
      <c r="EWS27" s="386"/>
      <c r="EWT27" s="386"/>
      <c r="EWU27" s="386"/>
      <c r="EWV27" s="386"/>
      <c r="EWW27" s="386"/>
      <c r="EWX27" s="386"/>
      <c r="EWY27" s="386"/>
      <c r="EWZ27" s="386"/>
      <c r="EXA27" s="386"/>
      <c r="EXB27" s="386"/>
      <c r="EXC27" s="386"/>
      <c r="EXD27" s="386"/>
      <c r="EXE27" s="386"/>
      <c r="EXF27" s="386"/>
      <c r="EXG27" s="386"/>
      <c r="EXH27" s="386"/>
      <c r="EXI27" s="386"/>
      <c r="EXJ27" s="386"/>
      <c r="EXK27" s="386"/>
      <c r="EXL27" s="386"/>
      <c r="EXM27" s="386"/>
      <c r="EXN27" s="386"/>
      <c r="EXO27" s="386"/>
      <c r="EXP27" s="386"/>
      <c r="EXQ27" s="386"/>
      <c r="EXR27" s="386"/>
      <c r="EXS27" s="386"/>
      <c r="EXT27" s="386"/>
      <c r="EXU27" s="386"/>
      <c r="EXV27" s="386"/>
      <c r="EXW27" s="386"/>
      <c r="EXX27" s="386"/>
      <c r="EXY27" s="386"/>
      <c r="EXZ27" s="386"/>
      <c r="EYA27" s="386"/>
      <c r="EYB27" s="386"/>
      <c r="EYC27" s="386"/>
      <c r="EYD27" s="386"/>
      <c r="EYE27" s="386"/>
      <c r="EYF27" s="386"/>
      <c r="EYG27" s="386"/>
      <c r="EYH27" s="386"/>
      <c r="EYI27" s="386"/>
      <c r="EYJ27" s="386"/>
      <c r="EYK27" s="386"/>
      <c r="EYL27" s="386"/>
      <c r="EYM27" s="386"/>
      <c r="EYN27" s="386"/>
      <c r="EYO27" s="386"/>
      <c r="EYP27" s="386"/>
      <c r="EYQ27" s="386"/>
      <c r="EYR27" s="386"/>
      <c r="EYS27" s="386"/>
      <c r="EYT27" s="386"/>
      <c r="EYU27" s="386"/>
      <c r="EYV27" s="386"/>
      <c r="EYW27" s="386"/>
      <c r="EYX27" s="386"/>
      <c r="EYY27" s="386"/>
      <c r="EYZ27" s="386"/>
      <c r="EZA27" s="386"/>
      <c r="EZB27" s="386"/>
      <c r="EZC27" s="386"/>
      <c r="EZD27" s="386"/>
      <c r="EZE27" s="386"/>
      <c r="EZF27" s="386"/>
      <c r="EZG27" s="386"/>
      <c r="EZH27" s="386"/>
      <c r="EZI27" s="386"/>
      <c r="EZJ27" s="386"/>
      <c r="EZK27" s="386"/>
      <c r="EZL27" s="386"/>
      <c r="EZM27" s="386"/>
      <c r="EZN27" s="386"/>
      <c r="EZO27" s="386"/>
      <c r="EZP27" s="386"/>
      <c r="EZQ27" s="386"/>
      <c r="EZR27" s="386"/>
      <c r="EZS27" s="386"/>
      <c r="EZT27" s="386"/>
      <c r="EZU27" s="386"/>
      <c r="EZV27" s="386"/>
      <c r="EZW27" s="386"/>
      <c r="EZX27" s="386"/>
      <c r="EZY27" s="386"/>
      <c r="EZZ27" s="386"/>
      <c r="FAA27" s="386"/>
      <c r="FAB27" s="386"/>
      <c r="FAC27" s="386"/>
      <c r="FAD27" s="386"/>
      <c r="FAE27" s="386"/>
      <c r="FAF27" s="386"/>
      <c r="FAG27" s="386"/>
      <c r="FAH27" s="386"/>
      <c r="FAI27" s="386"/>
      <c r="FAJ27" s="386"/>
      <c r="FAK27" s="386"/>
      <c r="FAL27" s="386"/>
      <c r="FAM27" s="386"/>
      <c r="FAN27" s="386"/>
      <c r="FAO27" s="386"/>
      <c r="FAP27" s="386"/>
      <c r="FAQ27" s="386"/>
      <c r="FAR27" s="386"/>
      <c r="FAS27" s="386"/>
      <c r="FAT27" s="386"/>
      <c r="FAU27" s="386"/>
      <c r="FAV27" s="386"/>
      <c r="FAW27" s="386"/>
      <c r="FAX27" s="386"/>
      <c r="FAY27" s="386"/>
      <c r="FAZ27" s="386"/>
      <c r="FBA27" s="386"/>
      <c r="FBB27" s="386"/>
      <c r="FBC27" s="386"/>
      <c r="FBD27" s="386"/>
      <c r="FBE27" s="386"/>
      <c r="FBF27" s="386"/>
      <c r="FBG27" s="386"/>
      <c r="FBH27" s="386"/>
      <c r="FBI27" s="386"/>
      <c r="FBJ27" s="386"/>
      <c r="FBK27" s="386"/>
      <c r="FBL27" s="386"/>
      <c r="FBM27" s="386"/>
      <c r="FBN27" s="386"/>
      <c r="FBO27" s="386"/>
      <c r="FBP27" s="386"/>
      <c r="FBQ27" s="386"/>
      <c r="FBR27" s="386"/>
      <c r="FBS27" s="386"/>
      <c r="FBT27" s="386"/>
      <c r="FBU27" s="386"/>
      <c r="FBV27" s="386"/>
      <c r="FBW27" s="386"/>
      <c r="FBX27" s="386"/>
      <c r="FBY27" s="386"/>
      <c r="FBZ27" s="386"/>
      <c r="FCA27" s="386"/>
      <c r="FCB27" s="386"/>
      <c r="FCC27" s="386"/>
      <c r="FCD27" s="386"/>
      <c r="FCE27" s="386"/>
      <c r="FCF27" s="386"/>
      <c r="FCG27" s="386"/>
      <c r="FCH27" s="386"/>
      <c r="FCI27" s="386"/>
      <c r="FCJ27" s="386"/>
      <c r="FCK27" s="386"/>
      <c r="FCL27" s="386"/>
      <c r="FCM27" s="386"/>
      <c r="FCN27" s="386"/>
      <c r="FCO27" s="386"/>
      <c r="FCP27" s="386"/>
      <c r="FCQ27" s="386"/>
      <c r="FCR27" s="386"/>
      <c r="FCS27" s="386"/>
      <c r="FCT27" s="386"/>
      <c r="FCU27" s="386"/>
      <c r="FCV27" s="386"/>
      <c r="FCW27" s="386"/>
      <c r="FCX27" s="386"/>
      <c r="FCY27" s="386"/>
      <c r="FCZ27" s="386"/>
      <c r="FDA27" s="386"/>
      <c r="FDB27" s="386"/>
      <c r="FDC27" s="386"/>
      <c r="FDD27" s="386"/>
      <c r="FDE27" s="386"/>
      <c r="FDF27" s="386"/>
      <c r="FDG27" s="386"/>
      <c r="FDH27" s="386"/>
      <c r="FDI27" s="386"/>
      <c r="FDJ27" s="386"/>
      <c r="FDK27" s="386"/>
      <c r="FDL27" s="386"/>
      <c r="FDM27" s="386"/>
      <c r="FDN27" s="386"/>
      <c r="FDO27" s="386"/>
      <c r="FDP27" s="386"/>
      <c r="FDQ27" s="386"/>
      <c r="FDR27" s="386"/>
      <c r="FDS27" s="386"/>
      <c r="FDT27" s="386"/>
      <c r="FDU27" s="386"/>
      <c r="FDV27" s="386"/>
      <c r="FDW27" s="386"/>
      <c r="FDX27" s="386"/>
      <c r="FDY27" s="386"/>
      <c r="FDZ27" s="386"/>
      <c r="FEA27" s="386"/>
      <c r="FEB27" s="386"/>
      <c r="FEC27" s="386"/>
      <c r="FED27" s="386"/>
      <c r="FEE27" s="386"/>
      <c r="FEF27" s="386"/>
      <c r="FEG27" s="386"/>
      <c r="FEH27" s="386"/>
      <c r="FEI27" s="386"/>
      <c r="FEJ27" s="386"/>
      <c r="FEK27" s="386"/>
      <c r="FEL27" s="386"/>
      <c r="FEM27" s="386"/>
      <c r="FEN27" s="386"/>
      <c r="FEO27" s="386"/>
      <c r="FEP27" s="386"/>
      <c r="FEQ27" s="386"/>
      <c r="FER27" s="386"/>
      <c r="FES27" s="386"/>
      <c r="FET27" s="386"/>
      <c r="FEU27" s="386"/>
      <c r="FEV27" s="386"/>
      <c r="FEW27" s="386"/>
      <c r="FEX27" s="386"/>
      <c r="FEY27" s="386"/>
      <c r="FEZ27" s="386"/>
      <c r="FFA27" s="386"/>
      <c r="FFB27" s="386"/>
      <c r="FFC27" s="386"/>
      <c r="FFD27" s="386"/>
      <c r="FFE27" s="386"/>
      <c r="FFF27" s="386"/>
      <c r="FFG27" s="386"/>
      <c r="FFH27" s="386"/>
      <c r="FFI27" s="386"/>
      <c r="FFJ27" s="386"/>
      <c r="FFK27" s="386"/>
      <c r="FFL27" s="386"/>
      <c r="FFM27" s="386"/>
      <c r="FFN27" s="386"/>
      <c r="FFO27" s="386"/>
      <c r="FFP27" s="386"/>
      <c r="FFQ27" s="386"/>
      <c r="FFR27" s="386"/>
      <c r="FFS27" s="386"/>
      <c r="FFT27" s="386"/>
      <c r="FFU27" s="386"/>
      <c r="FFV27" s="386"/>
      <c r="FFW27" s="386"/>
      <c r="FFX27" s="386"/>
      <c r="FFY27" s="386"/>
      <c r="FFZ27" s="386"/>
      <c r="FGA27" s="386"/>
      <c r="FGB27" s="386"/>
      <c r="FGC27" s="386"/>
      <c r="FGD27" s="386"/>
      <c r="FGE27" s="386"/>
      <c r="FGF27" s="386"/>
      <c r="FGG27" s="386"/>
      <c r="FGH27" s="386"/>
      <c r="FGI27" s="386"/>
      <c r="FGJ27" s="386"/>
      <c r="FGK27" s="386"/>
      <c r="FGL27" s="386"/>
      <c r="FGM27" s="386"/>
      <c r="FGN27" s="386"/>
      <c r="FGO27" s="386"/>
      <c r="FGP27" s="386"/>
      <c r="FGQ27" s="386"/>
      <c r="FGR27" s="386"/>
      <c r="FGS27" s="386"/>
      <c r="FGT27" s="386"/>
      <c r="FGU27" s="386"/>
      <c r="FGV27" s="386"/>
      <c r="FGW27" s="386"/>
      <c r="FGX27" s="386"/>
      <c r="FGY27" s="386"/>
      <c r="FGZ27" s="386"/>
      <c r="FHA27" s="386"/>
      <c r="FHB27" s="386"/>
      <c r="FHC27" s="386"/>
      <c r="FHD27" s="386"/>
      <c r="FHE27" s="386"/>
      <c r="FHF27" s="386"/>
      <c r="FHG27" s="386"/>
      <c r="FHH27" s="386"/>
      <c r="FHI27" s="386"/>
      <c r="FHJ27" s="386"/>
      <c r="FHK27" s="386"/>
      <c r="FHL27" s="386"/>
      <c r="FHM27" s="386"/>
      <c r="FHN27" s="386"/>
      <c r="FHO27" s="386"/>
      <c r="FHP27" s="386"/>
      <c r="FHQ27" s="386"/>
      <c r="FHR27" s="386"/>
      <c r="FHS27" s="386"/>
      <c r="FHT27" s="386"/>
      <c r="FHU27" s="386"/>
      <c r="FHV27" s="386"/>
      <c r="FHW27" s="386"/>
      <c r="FHX27" s="386"/>
      <c r="FHY27" s="386"/>
      <c r="FHZ27" s="386"/>
      <c r="FIA27" s="386"/>
      <c r="FIB27" s="386"/>
      <c r="FIC27" s="386"/>
      <c r="FID27" s="386"/>
      <c r="FIE27" s="386"/>
      <c r="FIF27" s="386"/>
      <c r="FIG27" s="386"/>
      <c r="FIH27" s="386"/>
      <c r="FII27" s="386"/>
      <c r="FIJ27" s="386"/>
      <c r="FIK27" s="386"/>
      <c r="FIL27" s="386"/>
      <c r="FIM27" s="386"/>
      <c r="FIN27" s="386"/>
      <c r="FIO27" s="386"/>
      <c r="FIP27" s="386"/>
      <c r="FIQ27" s="386"/>
      <c r="FIR27" s="386"/>
      <c r="FIS27" s="386"/>
      <c r="FIT27" s="386"/>
      <c r="FIU27" s="386"/>
      <c r="FIV27" s="386"/>
      <c r="FIW27" s="386"/>
      <c r="FIX27" s="386"/>
      <c r="FIY27" s="386"/>
      <c r="FIZ27" s="386"/>
      <c r="FJA27" s="386"/>
      <c r="FJB27" s="386"/>
      <c r="FJC27" s="386"/>
      <c r="FJD27" s="386"/>
      <c r="FJE27" s="386"/>
      <c r="FJF27" s="386"/>
      <c r="FJG27" s="386"/>
      <c r="FJH27" s="386"/>
      <c r="FJI27" s="386"/>
      <c r="FJJ27" s="386"/>
      <c r="FJK27" s="386"/>
      <c r="FJL27" s="386"/>
      <c r="FJM27" s="386"/>
      <c r="FJN27" s="386"/>
      <c r="FJO27" s="386"/>
      <c r="FJP27" s="386"/>
      <c r="FJQ27" s="386"/>
      <c r="FJR27" s="386"/>
      <c r="FJS27" s="386"/>
      <c r="FJT27" s="386"/>
      <c r="FJU27" s="386"/>
      <c r="FJV27" s="386"/>
      <c r="FJW27" s="386"/>
      <c r="FJX27" s="386"/>
      <c r="FJY27" s="386"/>
      <c r="FJZ27" s="386"/>
      <c r="FKA27" s="386"/>
      <c r="FKB27" s="386"/>
      <c r="FKC27" s="386"/>
      <c r="FKD27" s="386"/>
      <c r="FKE27" s="386"/>
      <c r="FKF27" s="386"/>
      <c r="FKG27" s="386"/>
      <c r="FKH27" s="386"/>
      <c r="FKI27" s="386"/>
      <c r="FKJ27" s="386"/>
      <c r="FKK27" s="386"/>
      <c r="FKL27" s="386"/>
      <c r="FKM27" s="386"/>
      <c r="FKN27" s="386"/>
      <c r="FKO27" s="386"/>
      <c r="FKP27" s="386"/>
      <c r="FKQ27" s="386"/>
      <c r="FKR27" s="386"/>
      <c r="FKS27" s="386"/>
      <c r="FKT27" s="386"/>
      <c r="FKU27" s="386"/>
      <c r="FKV27" s="386"/>
      <c r="FKW27" s="386"/>
      <c r="FKX27" s="386"/>
      <c r="FKY27" s="386"/>
      <c r="FKZ27" s="386"/>
      <c r="FLA27" s="386"/>
      <c r="FLB27" s="386"/>
      <c r="FLC27" s="386"/>
      <c r="FLD27" s="386"/>
      <c r="FLE27" s="386"/>
      <c r="FLF27" s="386"/>
      <c r="FLG27" s="386"/>
      <c r="FLH27" s="386"/>
      <c r="FLI27" s="386"/>
      <c r="FLJ27" s="386"/>
      <c r="FLK27" s="386"/>
      <c r="FLL27" s="386"/>
      <c r="FLM27" s="386"/>
      <c r="FLN27" s="386"/>
      <c r="FLO27" s="386"/>
      <c r="FLP27" s="386"/>
      <c r="FLQ27" s="386"/>
      <c r="FLR27" s="386"/>
      <c r="FLS27" s="386"/>
      <c r="FLT27" s="386"/>
      <c r="FLU27" s="386"/>
      <c r="FLV27" s="386"/>
      <c r="FLW27" s="386"/>
      <c r="FLX27" s="386"/>
      <c r="FLY27" s="386"/>
      <c r="FLZ27" s="386"/>
      <c r="FMA27" s="386"/>
      <c r="FMB27" s="386"/>
      <c r="FMC27" s="386"/>
      <c r="FMD27" s="386"/>
      <c r="FME27" s="386"/>
      <c r="FMF27" s="386"/>
      <c r="FMG27" s="386"/>
      <c r="FMH27" s="386"/>
      <c r="FMI27" s="386"/>
      <c r="FMJ27" s="386"/>
      <c r="FMK27" s="386"/>
      <c r="FML27" s="386"/>
      <c r="FMM27" s="386"/>
      <c r="FMN27" s="386"/>
      <c r="FMO27" s="386"/>
      <c r="FMP27" s="386"/>
      <c r="FMQ27" s="386"/>
      <c r="FMR27" s="386"/>
      <c r="FMS27" s="386"/>
      <c r="FMT27" s="386"/>
      <c r="FMU27" s="386"/>
      <c r="FMV27" s="386"/>
      <c r="FMW27" s="386"/>
      <c r="FMX27" s="386"/>
      <c r="FMY27" s="386"/>
      <c r="FMZ27" s="386"/>
      <c r="FNA27" s="386"/>
      <c r="FNB27" s="386"/>
      <c r="FNC27" s="386"/>
      <c r="FND27" s="386"/>
      <c r="FNE27" s="386"/>
      <c r="FNF27" s="386"/>
      <c r="FNG27" s="386"/>
      <c r="FNH27" s="386"/>
      <c r="FNI27" s="386"/>
      <c r="FNJ27" s="386"/>
      <c r="FNK27" s="386"/>
      <c r="FNL27" s="386"/>
      <c r="FNM27" s="386"/>
      <c r="FNN27" s="386"/>
      <c r="FNO27" s="386"/>
      <c r="FNP27" s="386"/>
      <c r="FNQ27" s="386"/>
      <c r="FNR27" s="386"/>
      <c r="FNS27" s="386"/>
      <c r="FNT27" s="386"/>
      <c r="FNU27" s="386"/>
      <c r="FNV27" s="386"/>
      <c r="FNW27" s="386"/>
      <c r="FNX27" s="386"/>
      <c r="FNY27" s="386"/>
      <c r="FNZ27" s="386"/>
      <c r="FOA27" s="386"/>
      <c r="FOB27" s="386"/>
      <c r="FOC27" s="386"/>
      <c r="FOD27" s="386"/>
      <c r="FOE27" s="386"/>
      <c r="FOF27" s="386"/>
      <c r="FOG27" s="386"/>
      <c r="FOH27" s="386"/>
      <c r="FOI27" s="386"/>
      <c r="FOJ27" s="386"/>
      <c r="FOK27" s="386"/>
      <c r="FOL27" s="386"/>
      <c r="FOM27" s="386"/>
      <c r="FON27" s="386"/>
      <c r="FOO27" s="386"/>
      <c r="FOP27" s="386"/>
      <c r="FOQ27" s="386"/>
      <c r="FOR27" s="386"/>
      <c r="FOS27" s="386"/>
      <c r="FOT27" s="386"/>
      <c r="FOU27" s="386"/>
      <c r="FOV27" s="386"/>
      <c r="FOW27" s="386"/>
      <c r="FOX27" s="386"/>
      <c r="FOY27" s="386"/>
      <c r="FOZ27" s="386"/>
      <c r="FPA27" s="386"/>
      <c r="FPB27" s="386"/>
      <c r="FPC27" s="386"/>
      <c r="FPD27" s="386"/>
      <c r="FPE27" s="386"/>
      <c r="FPF27" s="386"/>
      <c r="FPG27" s="386"/>
      <c r="FPH27" s="386"/>
      <c r="FPI27" s="386"/>
      <c r="FPJ27" s="386"/>
      <c r="FPK27" s="386"/>
      <c r="FPL27" s="386"/>
      <c r="FPM27" s="386"/>
      <c r="FPN27" s="386"/>
      <c r="FPO27" s="386"/>
      <c r="FPP27" s="386"/>
      <c r="FPQ27" s="386"/>
      <c r="FPR27" s="386"/>
      <c r="FPS27" s="386"/>
      <c r="FPT27" s="386"/>
      <c r="FPU27" s="386"/>
      <c r="FPV27" s="386"/>
      <c r="FPW27" s="386"/>
      <c r="FPX27" s="386"/>
      <c r="FPY27" s="386"/>
      <c r="FPZ27" s="386"/>
      <c r="FQA27" s="386"/>
      <c r="FQB27" s="386"/>
      <c r="FQC27" s="386"/>
      <c r="FQD27" s="386"/>
      <c r="FQE27" s="386"/>
      <c r="FQF27" s="386"/>
      <c r="FQG27" s="386"/>
      <c r="FQH27" s="386"/>
      <c r="FQI27" s="386"/>
      <c r="FQJ27" s="386"/>
      <c r="FQK27" s="386"/>
      <c r="FQL27" s="386"/>
      <c r="FQM27" s="386"/>
      <c r="FQN27" s="386"/>
      <c r="FQO27" s="386"/>
      <c r="FQP27" s="386"/>
      <c r="FQQ27" s="386"/>
      <c r="FQR27" s="386"/>
      <c r="FQS27" s="386"/>
      <c r="FQT27" s="386"/>
      <c r="FQU27" s="386"/>
      <c r="FQV27" s="386"/>
      <c r="FQW27" s="386"/>
      <c r="FQX27" s="386"/>
      <c r="FQY27" s="386"/>
      <c r="FQZ27" s="386"/>
      <c r="FRA27" s="386"/>
      <c r="FRB27" s="386"/>
      <c r="FRC27" s="386"/>
      <c r="FRD27" s="386"/>
      <c r="FRE27" s="386"/>
      <c r="FRF27" s="386"/>
      <c r="FRG27" s="386"/>
      <c r="FRH27" s="386"/>
      <c r="FRI27" s="386"/>
      <c r="FRJ27" s="386"/>
      <c r="FRK27" s="386"/>
      <c r="FRL27" s="386"/>
      <c r="FRM27" s="386"/>
      <c r="FRN27" s="386"/>
      <c r="FRO27" s="386"/>
      <c r="FRP27" s="386"/>
      <c r="FRQ27" s="386"/>
      <c r="FRR27" s="386"/>
      <c r="FRS27" s="386"/>
      <c r="FRT27" s="386"/>
      <c r="FRU27" s="386"/>
      <c r="FRV27" s="386"/>
      <c r="FRW27" s="386"/>
      <c r="FRX27" s="386"/>
      <c r="FRY27" s="386"/>
      <c r="FRZ27" s="386"/>
      <c r="FSA27" s="386"/>
      <c r="FSB27" s="386"/>
      <c r="FSC27" s="386"/>
      <c r="FSD27" s="386"/>
      <c r="FSE27" s="386"/>
      <c r="FSF27" s="386"/>
      <c r="FSG27" s="386"/>
      <c r="FSH27" s="386"/>
      <c r="FSI27" s="386"/>
      <c r="FSJ27" s="386"/>
      <c r="FSK27" s="386"/>
      <c r="FSL27" s="386"/>
      <c r="FSM27" s="386"/>
      <c r="FSN27" s="386"/>
      <c r="FSO27" s="386"/>
      <c r="FSP27" s="386"/>
      <c r="FSQ27" s="386"/>
      <c r="FSR27" s="386"/>
      <c r="FSS27" s="386"/>
      <c r="FST27" s="386"/>
      <c r="FSU27" s="386"/>
      <c r="FSV27" s="386"/>
      <c r="FSW27" s="386"/>
      <c r="FSX27" s="386"/>
      <c r="FSY27" s="386"/>
      <c r="FSZ27" s="386"/>
      <c r="FTA27" s="386"/>
      <c r="FTB27" s="386"/>
      <c r="FTC27" s="386"/>
      <c r="FTD27" s="386"/>
      <c r="FTE27" s="386"/>
      <c r="FTF27" s="386"/>
      <c r="FTG27" s="386"/>
      <c r="FTH27" s="386"/>
      <c r="FTI27" s="386"/>
      <c r="FTJ27" s="386"/>
      <c r="FTK27" s="386"/>
      <c r="FTL27" s="386"/>
      <c r="FTM27" s="386"/>
      <c r="FTN27" s="386"/>
      <c r="FTO27" s="386"/>
      <c r="FTP27" s="386"/>
      <c r="FTQ27" s="386"/>
      <c r="FTR27" s="386"/>
      <c r="FTS27" s="386"/>
      <c r="FTT27" s="386"/>
      <c r="FTU27" s="386"/>
      <c r="FTV27" s="386"/>
      <c r="FTW27" s="386"/>
      <c r="FTX27" s="386"/>
      <c r="FTY27" s="386"/>
      <c r="FTZ27" s="386"/>
      <c r="FUA27" s="386"/>
      <c r="FUB27" s="386"/>
      <c r="FUC27" s="386"/>
      <c r="FUD27" s="386"/>
      <c r="FUE27" s="386"/>
      <c r="FUF27" s="386"/>
      <c r="FUG27" s="386"/>
      <c r="FUH27" s="386"/>
      <c r="FUI27" s="386"/>
      <c r="FUJ27" s="386"/>
      <c r="FUK27" s="386"/>
      <c r="FUL27" s="386"/>
      <c r="FUM27" s="386"/>
      <c r="FUN27" s="386"/>
      <c r="FUO27" s="386"/>
      <c r="FUP27" s="386"/>
      <c r="FUQ27" s="386"/>
      <c r="FUR27" s="386"/>
      <c r="FUS27" s="386"/>
      <c r="FUT27" s="386"/>
      <c r="FUU27" s="386"/>
      <c r="FUV27" s="386"/>
      <c r="FUW27" s="386"/>
      <c r="FUX27" s="386"/>
      <c r="FUY27" s="386"/>
      <c r="FUZ27" s="386"/>
      <c r="FVA27" s="386"/>
      <c r="FVB27" s="386"/>
      <c r="FVC27" s="386"/>
      <c r="FVD27" s="386"/>
      <c r="FVE27" s="386"/>
      <c r="FVF27" s="386"/>
      <c r="FVG27" s="386"/>
      <c r="FVH27" s="386"/>
      <c r="FVI27" s="386"/>
      <c r="FVJ27" s="386"/>
      <c r="FVK27" s="386"/>
      <c r="FVL27" s="386"/>
      <c r="FVM27" s="386"/>
      <c r="FVN27" s="386"/>
      <c r="FVO27" s="386"/>
      <c r="FVP27" s="386"/>
      <c r="FVQ27" s="386"/>
      <c r="FVR27" s="386"/>
      <c r="FVS27" s="386"/>
      <c r="FVT27" s="386"/>
      <c r="FVU27" s="386"/>
      <c r="FVV27" s="386"/>
      <c r="FVW27" s="386"/>
      <c r="FVX27" s="386"/>
      <c r="FVY27" s="386"/>
      <c r="FVZ27" s="386"/>
      <c r="FWA27" s="386"/>
      <c r="FWB27" s="386"/>
      <c r="FWC27" s="386"/>
      <c r="FWD27" s="386"/>
      <c r="FWE27" s="386"/>
      <c r="FWF27" s="386"/>
      <c r="FWG27" s="386"/>
      <c r="FWH27" s="386"/>
      <c r="FWI27" s="386"/>
      <c r="FWJ27" s="386"/>
      <c r="FWK27" s="386"/>
      <c r="FWL27" s="386"/>
      <c r="FWM27" s="386"/>
      <c r="FWN27" s="386"/>
      <c r="FWO27" s="386"/>
      <c r="FWP27" s="386"/>
      <c r="FWQ27" s="386"/>
      <c r="FWR27" s="386"/>
      <c r="FWS27" s="386"/>
      <c r="FWT27" s="386"/>
      <c r="FWU27" s="386"/>
      <c r="FWV27" s="386"/>
      <c r="FWW27" s="386"/>
      <c r="FWX27" s="386"/>
      <c r="FWY27" s="386"/>
      <c r="FWZ27" s="386"/>
      <c r="FXA27" s="386"/>
      <c r="FXB27" s="386"/>
      <c r="FXC27" s="386"/>
      <c r="FXD27" s="386"/>
      <c r="FXE27" s="386"/>
      <c r="FXF27" s="386"/>
      <c r="FXG27" s="386"/>
      <c r="FXH27" s="386"/>
      <c r="FXI27" s="386"/>
      <c r="FXJ27" s="386"/>
      <c r="FXK27" s="386"/>
      <c r="FXL27" s="386"/>
      <c r="FXM27" s="386"/>
      <c r="FXN27" s="386"/>
      <c r="FXO27" s="386"/>
      <c r="FXP27" s="386"/>
      <c r="FXQ27" s="386"/>
      <c r="FXR27" s="386"/>
      <c r="FXS27" s="386"/>
      <c r="FXT27" s="386"/>
      <c r="FXU27" s="386"/>
      <c r="FXV27" s="386"/>
      <c r="FXW27" s="386"/>
      <c r="FXX27" s="386"/>
      <c r="FXY27" s="386"/>
      <c r="FXZ27" s="386"/>
      <c r="FYA27" s="386"/>
      <c r="FYB27" s="386"/>
      <c r="FYC27" s="386"/>
      <c r="FYD27" s="386"/>
      <c r="FYE27" s="386"/>
      <c r="FYF27" s="386"/>
      <c r="FYG27" s="386"/>
      <c r="FYH27" s="386"/>
      <c r="FYI27" s="386"/>
      <c r="FYJ27" s="386"/>
      <c r="FYK27" s="386"/>
      <c r="FYL27" s="386"/>
      <c r="FYM27" s="386"/>
      <c r="FYN27" s="386"/>
      <c r="FYO27" s="386"/>
      <c r="FYP27" s="386"/>
      <c r="FYQ27" s="386"/>
      <c r="FYR27" s="386"/>
      <c r="FYS27" s="386"/>
      <c r="FYT27" s="386"/>
      <c r="FYU27" s="386"/>
      <c r="FYV27" s="386"/>
      <c r="FYW27" s="386"/>
      <c r="FYX27" s="386"/>
      <c r="FYY27" s="386"/>
      <c r="FYZ27" s="386"/>
      <c r="FZA27" s="386"/>
      <c r="FZB27" s="386"/>
      <c r="FZC27" s="386"/>
      <c r="FZD27" s="386"/>
      <c r="FZE27" s="386"/>
      <c r="FZF27" s="386"/>
      <c r="FZG27" s="386"/>
      <c r="FZH27" s="386"/>
      <c r="FZI27" s="386"/>
      <c r="FZJ27" s="386"/>
      <c r="FZK27" s="386"/>
      <c r="FZL27" s="386"/>
      <c r="FZM27" s="386"/>
      <c r="FZN27" s="386"/>
      <c r="FZO27" s="386"/>
      <c r="FZP27" s="386"/>
      <c r="FZQ27" s="386"/>
      <c r="FZR27" s="386"/>
      <c r="FZS27" s="386"/>
      <c r="FZT27" s="386"/>
      <c r="FZU27" s="386"/>
      <c r="FZV27" s="386"/>
      <c r="FZW27" s="386"/>
      <c r="FZX27" s="386"/>
      <c r="FZY27" s="386"/>
      <c r="FZZ27" s="386"/>
      <c r="GAA27" s="386"/>
      <c r="GAB27" s="386"/>
      <c r="GAC27" s="386"/>
      <c r="GAD27" s="386"/>
      <c r="GAE27" s="386"/>
      <c r="GAF27" s="386"/>
      <c r="GAG27" s="386"/>
      <c r="GAH27" s="386"/>
      <c r="GAI27" s="386"/>
      <c r="GAJ27" s="386"/>
      <c r="GAK27" s="386"/>
      <c r="GAL27" s="386"/>
      <c r="GAM27" s="386"/>
      <c r="GAN27" s="386"/>
      <c r="GAO27" s="386"/>
      <c r="GAP27" s="386"/>
      <c r="GAQ27" s="386"/>
      <c r="GAR27" s="386"/>
      <c r="GAS27" s="386"/>
      <c r="GAT27" s="386"/>
      <c r="GAU27" s="386"/>
      <c r="GAV27" s="386"/>
      <c r="GAW27" s="386"/>
      <c r="GAX27" s="386"/>
      <c r="GAY27" s="386"/>
      <c r="GAZ27" s="386"/>
      <c r="GBA27" s="386"/>
      <c r="GBB27" s="386"/>
      <c r="GBC27" s="386"/>
      <c r="GBD27" s="386"/>
      <c r="GBE27" s="386"/>
      <c r="GBF27" s="386"/>
      <c r="GBG27" s="386"/>
      <c r="GBH27" s="386"/>
      <c r="GBI27" s="386"/>
      <c r="GBJ27" s="386"/>
      <c r="GBK27" s="386"/>
      <c r="GBL27" s="386"/>
      <c r="GBM27" s="386"/>
      <c r="GBN27" s="386"/>
      <c r="GBO27" s="386"/>
      <c r="GBP27" s="386"/>
      <c r="GBQ27" s="386"/>
      <c r="GBR27" s="386"/>
      <c r="GBS27" s="386"/>
      <c r="GBT27" s="386"/>
      <c r="GBU27" s="386"/>
      <c r="GBV27" s="386"/>
      <c r="GBW27" s="386"/>
      <c r="GBX27" s="386"/>
      <c r="GBY27" s="386"/>
      <c r="GBZ27" s="386"/>
      <c r="GCA27" s="386"/>
      <c r="GCB27" s="386"/>
      <c r="GCC27" s="386"/>
      <c r="GCD27" s="386"/>
      <c r="GCE27" s="386"/>
      <c r="GCF27" s="386"/>
      <c r="GCG27" s="386"/>
      <c r="GCH27" s="386"/>
      <c r="GCI27" s="386"/>
      <c r="GCJ27" s="386"/>
      <c r="GCK27" s="386"/>
      <c r="GCL27" s="386"/>
      <c r="GCM27" s="386"/>
      <c r="GCN27" s="386"/>
      <c r="GCO27" s="386"/>
      <c r="GCP27" s="386"/>
      <c r="GCQ27" s="386"/>
      <c r="GCR27" s="386"/>
      <c r="GCS27" s="386"/>
      <c r="GCT27" s="386"/>
      <c r="GCU27" s="386"/>
      <c r="GCV27" s="386"/>
      <c r="GCW27" s="386"/>
      <c r="GCX27" s="386"/>
      <c r="GCY27" s="386"/>
      <c r="GCZ27" s="386"/>
      <c r="GDA27" s="386"/>
      <c r="GDB27" s="386"/>
      <c r="GDC27" s="386"/>
      <c r="GDD27" s="386"/>
      <c r="GDE27" s="386"/>
      <c r="GDF27" s="386"/>
      <c r="GDG27" s="386"/>
      <c r="GDH27" s="386"/>
      <c r="GDI27" s="386"/>
      <c r="GDJ27" s="386"/>
      <c r="GDK27" s="386"/>
      <c r="GDL27" s="386"/>
      <c r="GDM27" s="386"/>
      <c r="GDN27" s="386"/>
      <c r="GDO27" s="386"/>
      <c r="GDP27" s="386"/>
      <c r="GDQ27" s="386"/>
      <c r="GDR27" s="386"/>
      <c r="GDS27" s="386"/>
      <c r="GDT27" s="386"/>
      <c r="GDU27" s="386"/>
      <c r="GDV27" s="386"/>
      <c r="GDW27" s="386"/>
      <c r="GDX27" s="386"/>
      <c r="GDY27" s="386"/>
      <c r="GDZ27" s="386"/>
      <c r="GEA27" s="386"/>
      <c r="GEB27" s="386"/>
      <c r="GEC27" s="386"/>
      <c r="GED27" s="386"/>
      <c r="GEE27" s="386"/>
      <c r="GEF27" s="386"/>
      <c r="GEG27" s="386"/>
      <c r="GEH27" s="386"/>
      <c r="GEI27" s="386"/>
      <c r="GEJ27" s="386"/>
      <c r="GEK27" s="386"/>
      <c r="GEL27" s="386"/>
      <c r="GEM27" s="386"/>
      <c r="GEN27" s="386"/>
      <c r="GEO27" s="386"/>
      <c r="GEP27" s="386"/>
      <c r="GEQ27" s="386"/>
      <c r="GER27" s="386"/>
      <c r="GES27" s="386"/>
      <c r="GET27" s="386"/>
      <c r="GEU27" s="386"/>
      <c r="GEV27" s="386"/>
      <c r="GEW27" s="386"/>
      <c r="GEX27" s="386"/>
      <c r="GEY27" s="386"/>
      <c r="GEZ27" s="386"/>
      <c r="GFA27" s="386"/>
      <c r="GFB27" s="386"/>
      <c r="GFC27" s="386"/>
      <c r="GFD27" s="386"/>
      <c r="GFE27" s="386"/>
      <c r="GFF27" s="386"/>
      <c r="GFG27" s="386"/>
      <c r="GFH27" s="386"/>
      <c r="GFI27" s="386"/>
      <c r="GFJ27" s="386"/>
      <c r="GFK27" s="386"/>
      <c r="GFL27" s="386"/>
      <c r="GFM27" s="386"/>
      <c r="GFN27" s="386"/>
      <c r="GFO27" s="386"/>
      <c r="GFP27" s="386"/>
      <c r="GFQ27" s="386"/>
      <c r="GFR27" s="386"/>
      <c r="GFS27" s="386"/>
      <c r="GFT27" s="386"/>
      <c r="GFU27" s="386"/>
      <c r="GFV27" s="386"/>
      <c r="GFW27" s="386"/>
      <c r="GFX27" s="386"/>
      <c r="GFY27" s="386"/>
      <c r="GFZ27" s="386"/>
      <c r="GGA27" s="386"/>
      <c r="GGB27" s="386"/>
      <c r="GGC27" s="386"/>
      <c r="GGD27" s="386"/>
      <c r="GGE27" s="386"/>
      <c r="GGF27" s="386"/>
      <c r="GGG27" s="386"/>
      <c r="GGH27" s="386"/>
      <c r="GGI27" s="386"/>
      <c r="GGJ27" s="386"/>
      <c r="GGK27" s="386"/>
      <c r="GGL27" s="386"/>
      <c r="GGM27" s="386"/>
      <c r="GGN27" s="386"/>
      <c r="GGO27" s="386"/>
      <c r="GGP27" s="386"/>
      <c r="GGQ27" s="386"/>
      <c r="GGR27" s="386"/>
      <c r="GGS27" s="386"/>
      <c r="GGT27" s="386"/>
      <c r="GGU27" s="386"/>
      <c r="GGV27" s="386"/>
      <c r="GGW27" s="386"/>
      <c r="GGX27" s="386"/>
      <c r="GGY27" s="386"/>
      <c r="GGZ27" s="386"/>
      <c r="GHA27" s="386"/>
      <c r="GHB27" s="386"/>
      <c r="GHC27" s="386"/>
      <c r="GHD27" s="386"/>
      <c r="GHE27" s="386"/>
      <c r="GHF27" s="386"/>
      <c r="GHG27" s="386"/>
      <c r="GHH27" s="386"/>
      <c r="GHI27" s="386"/>
      <c r="GHJ27" s="386"/>
      <c r="GHK27" s="386"/>
      <c r="GHL27" s="386"/>
      <c r="GHM27" s="386"/>
      <c r="GHN27" s="386"/>
      <c r="GHO27" s="386"/>
      <c r="GHP27" s="386"/>
      <c r="GHQ27" s="386"/>
      <c r="GHR27" s="386"/>
      <c r="GHS27" s="386"/>
      <c r="GHT27" s="386"/>
      <c r="GHU27" s="386"/>
      <c r="GHV27" s="386"/>
      <c r="GHW27" s="386"/>
      <c r="GHX27" s="386"/>
      <c r="GHY27" s="386"/>
      <c r="GHZ27" s="386"/>
      <c r="GIA27" s="386"/>
      <c r="GIB27" s="386"/>
      <c r="GIC27" s="386"/>
      <c r="GID27" s="386"/>
      <c r="GIE27" s="386"/>
      <c r="GIF27" s="386"/>
      <c r="GIG27" s="386"/>
      <c r="GIH27" s="386"/>
      <c r="GII27" s="386"/>
      <c r="GIJ27" s="386"/>
      <c r="GIK27" s="386"/>
      <c r="GIL27" s="386"/>
      <c r="GIM27" s="386"/>
      <c r="GIN27" s="386"/>
      <c r="GIO27" s="386"/>
      <c r="GIP27" s="386"/>
      <c r="GIQ27" s="386"/>
      <c r="GIR27" s="386"/>
      <c r="GIS27" s="386"/>
      <c r="GIT27" s="386"/>
      <c r="GIU27" s="386"/>
      <c r="GIV27" s="386"/>
      <c r="GIW27" s="386"/>
      <c r="GIX27" s="386"/>
      <c r="GIY27" s="386"/>
      <c r="GIZ27" s="386"/>
      <c r="GJA27" s="386"/>
      <c r="GJB27" s="386"/>
      <c r="GJC27" s="386"/>
      <c r="GJD27" s="386"/>
      <c r="GJE27" s="386"/>
      <c r="GJF27" s="386"/>
      <c r="GJG27" s="386"/>
      <c r="GJH27" s="386"/>
      <c r="GJI27" s="386"/>
      <c r="GJJ27" s="386"/>
      <c r="GJK27" s="386"/>
      <c r="GJL27" s="386"/>
      <c r="GJM27" s="386"/>
      <c r="GJN27" s="386"/>
      <c r="GJO27" s="386"/>
      <c r="GJP27" s="386"/>
      <c r="GJQ27" s="386"/>
      <c r="GJR27" s="386"/>
      <c r="GJS27" s="386"/>
      <c r="GJT27" s="386"/>
      <c r="GJU27" s="386"/>
      <c r="GJV27" s="386"/>
      <c r="GJW27" s="386"/>
      <c r="GJX27" s="386"/>
      <c r="GJY27" s="386"/>
      <c r="GJZ27" s="386"/>
      <c r="GKA27" s="386"/>
      <c r="GKB27" s="386"/>
      <c r="GKC27" s="386"/>
      <c r="GKD27" s="386"/>
      <c r="GKE27" s="386"/>
      <c r="GKF27" s="386"/>
      <c r="GKG27" s="386"/>
      <c r="GKH27" s="386"/>
      <c r="GKI27" s="386"/>
      <c r="GKJ27" s="386"/>
      <c r="GKK27" s="386"/>
      <c r="GKL27" s="386"/>
      <c r="GKM27" s="386"/>
      <c r="GKN27" s="386"/>
      <c r="GKO27" s="386"/>
      <c r="GKP27" s="386"/>
      <c r="GKQ27" s="386"/>
      <c r="GKR27" s="386"/>
      <c r="GKS27" s="386"/>
      <c r="GKT27" s="386"/>
      <c r="GKU27" s="386"/>
      <c r="GKV27" s="386"/>
      <c r="GKW27" s="386"/>
      <c r="GKX27" s="386"/>
      <c r="GKY27" s="386"/>
      <c r="GKZ27" s="386"/>
      <c r="GLA27" s="386"/>
      <c r="GLB27" s="386"/>
      <c r="GLC27" s="386"/>
      <c r="GLD27" s="386"/>
      <c r="GLE27" s="386"/>
      <c r="GLF27" s="386"/>
      <c r="GLG27" s="386"/>
      <c r="GLH27" s="386"/>
      <c r="GLI27" s="386"/>
      <c r="GLJ27" s="386"/>
      <c r="GLK27" s="386"/>
      <c r="GLL27" s="386"/>
      <c r="GLM27" s="386"/>
      <c r="GLN27" s="386"/>
      <c r="GLO27" s="386"/>
      <c r="GLP27" s="386"/>
      <c r="GLQ27" s="386"/>
      <c r="GLR27" s="386"/>
      <c r="GLS27" s="386"/>
      <c r="GLT27" s="386"/>
      <c r="GLU27" s="386"/>
      <c r="GLV27" s="386"/>
      <c r="GLW27" s="386"/>
      <c r="GLX27" s="386"/>
      <c r="GLY27" s="386"/>
      <c r="GLZ27" s="386"/>
      <c r="GMA27" s="386"/>
      <c r="GMB27" s="386"/>
      <c r="GMC27" s="386"/>
      <c r="GMD27" s="386"/>
      <c r="GME27" s="386"/>
      <c r="GMF27" s="386"/>
      <c r="GMG27" s="386"/>
      <c r="GMH27" s="386"/>
      <c r="GMI27" s="386"/>
      <c r="GMJ27" s="386"/>
      <c r="GMK27" s="386"/>
      <c r="GML27" s="386"/>
      <c r="GMM27" s="386"/>
      <c r="GMN27" s="386"/>
      <c r="GMO27" s="386"/>
      <c r="GMP27" s="386"/>
      <c r="GMQ27" s="386"/>
      <c r="GMR27" s="386"/>
      <c r="GMS27" s="386"/>
      <c r="GMT27" s="386"/>
      <c r="GMU27" s="386"/>
      <c r="GMV27" s="386"/>
      <c r="GMW27" s="386"/>
      <c r="GMX27" s="386"/>
      <c r="GMY27" s="386"/>
      <c r="GMZ27" s="386"/>
      <c r="GNA27" s="386"/>
      <c r="GNB27" s="386"/>
      <c r="GNC27" s="386"/>
      <c r="GND27" s="386"/>
      <c r="GNE27" s="386"/>
      <c r="GNF27" s="386"/>
      <c r="GNG27" s="386"/>
      <c r="GNH27" s="386"/>
      <c r="GNI27" s="386"/>
      <c r="GNJ27" s="386"/>
      <c r="GNK27" s="386"/>
      <c r="GNL27" s="386"/>
      <c r="GNM27" s="386"/>
      <c r="GNN27" s="386"/>
      <c r="GNO27" s="386"/>
      <c r="GNP27" s="386"/>
      <c r="GNQ27" s="386"/>
      <c r="GNR27" s="386"/>
      <c r="GNS27" s="386"/>
      <c r="GNT27" s="386"/>
      <c r="GNU27" s="386"/>
      <c r="GNV27" s="386"/>
      <c r="GNW27" s="386"/>
      <c r="GNX27" s="386"/>
      <c r="GNY27" s="386"/>
      <c r="GNZ27" s="386"/>
      <c r="GOA27" s="386"/>
      <c r="GOB27" s="386"/>
      <c r="GOC27" s="386"/>
      <c r="GOD27" s="386"/>
      <c r="GOE27" s="386"/>
      <c r="GOF27" s="386"/>
      <c r="GOG27" s="386"/>
      <c r="GOH27" s="386"/>
      <c r="GOI27" s="386"/>
      <c r="GOJ27" s="386"/>
      <c r="GOK27" s="386"/>
      <c r="GOL27" s="386"/>
      <c r="GOM27" s="386"/>
      <c r="GON27" s="386"/>
      <c r="GOO27" s="386"/>
      <c r="GOP27" s="386"/>
      <c r="GOQ27" s="386"/>
      <c r="GOR27" s="386"/>
      <c r="GOS27" s="386"/>
      <c r="GOT27" s="386"/>
      <c r="GOU27" s="386"/>
      <c r="GOV27" s="386"/>
      <c r="GOW27" s="386"/>
      <c r="GOX27" s="386"/>
      <c r="GOY27" s="386"/>
      <c r="GOZ27" s="386"/>
      <c r="GPA27" s="386"/>
      <c r="GPB27" s="386"/>
      <c r="GPC27" s="386"/>
      <c r="GPD27" s="386"/>
      <c r="GPE27" s="386"/>
      <c r="GPF27" s="386"/>
      <c r="GPG27" s="386"/>
      <c r="GPH27" s="386"/>
      <c r="GPI27" s="386"/>
      <c r="GPJ27" s="386"/>
      <c r="GPK27" s="386"/>
      <c r="GPL27" s="386"/>
      <c r="GPM27" s="386"/>
      <c r="GPN27" s="386"/>
      <c r="GPO27" s="386"/>
      <c r="GPP27" s="386"/>
      <c r="GPQ27" s="386"/>
      <c r="GPR27" s="386"/>
      <c r="GPS27" s="386"/>
      <c r="GPT27" s="386"/>
      <c r="GPU27" s="386"/>
      <c r="GPV27" s="386"/>
      <c r="GPW27" s="386"/>
      <c r="GPX27" s="386"/>
      <c r="GPY27" s="386"/>
      <c r="GPZ27" s="386"/>
      <c r="GQA27" s="386"/>
      <c r="GQB27" s="386"/>
      <c r="GQC27" s="386"/>
      <c r="GQD27" s="386"/>
      <c r="GQE27" s="386"/>
      <c r="GQF27" s="386"/>
      <c r="GQG27" s="386"/>
      <c r="GQH27" s="386"/>
      <c r="GQI27" s="386"/>
      <c r="GQJ27" s="386"/>
      <c r="GQK27" s="386"/>
      <c r="GQL27" s="386"/>
      <c r="GQM27" s="386"/>
      <c r="GQN27" s="386"/>
      <c r="GQO27" s="386"/>
      <c r="GQP27" s="386"/>
      <c r="GQQ27" s="386"/>
      <c r="GQR27" s="386"/>
      <c r="GQS27" s="386"/>
      <c r="GQT27" s="386"/>
      <c r="GQU27" s="386"/>
      <c r="GQV27" s="386"/>
      <c r="GQW27" s="386"/>
      <c r="GQX27" s="386"/>
      <c r="GQY27" s="386"/>
      <c r="GQZ27" s="386"/>
      <c r="GRA27" s="386"/>
      <c r="GRB27" s="386"/>
      <c r="GRC27" s="386"/>
      <c r="GRD27" s="386"/>
      <c r="GRE27" s="386"/>
      <c r="GRF27" s="386"/>
      <c r="GRG27" s="386"/>
      <c r="GRH27" s="386"/>
      <c r="GRI27" s="386"/>
      <c r="GRJ27" s="386"/>
      <c r="GRK27" s="386"/>
      <c r="GRL27" s="386"/>
      <c r="GRM27" s="386"/>
      <c r="GRN27" s="386"/>
      <c r="GRO27" s="386"/>
      <c r="GRP27" s="386"/>
      <c r="GRQ27" s="386"/>
      <c r="GRR27" s="386"/>
      <c r="GRS27" s="386"/>
      <c r="GRT27" s="386"/>
      <c r="GRU27" s="386"/>
      <c r="GRV27" s="386"/>
      <c r="GRW27" s="386"/>
      <c r="GRX27" s="386"/>
      <c r="GRY27" s="386"/>
      <c r="GRZ27" s="386"/>
      <c r="GSA27" s="386"/>
      <c r="GSB27" s="386"/>
      <c r="GSC27" s="386"/>
      <c r="GSD27" s="386"/>
      <c r="GSE27" s="386"/>
      <c r="GSF27" s="386"/>
      <c r="GSG27" s="386"/>
      <c r="GSH27" s="386"/>
      <c r="GSI27" s="386"/>
      <c r="GSJ27" s="386"/>
      <c r="GSK27" s="386"/>
      <c r="GSL27" s="386"/>
      <c r="GSM27" s="386"/>
      <c r="GSN27" s="386"/>
      <c r="GSO27" s="386"/>
      <c r="GSP27" s="386"/>
      <c r="GSQ27" s="386"/>
      <c r="GSR27" s="386"/>
      <c r="GSS27" s="386"/>
      <c r="GST27" s="386"/>
      <c r="GSU27" s="386"/>
      <c r="GSV27" s="386"/>
      <c r="GSW27" s="386"/>
      <c r="GSX27" s="386"/>
      <c r="GSY27" s="386"/>
      <c r="GSZ27" s="386"/>
      <c r="GTA27" s="386"/>
      <c r="GTB27" s="386"/>
      <c r="GTC27" s="386"/>
      <c r="GTD27" s="386"/>
      <c r="GTE27" s="386"/>
      <c r="GTF27" s="386"/>
      <c r="GTG27" s="386"/>
      <c r="GTH27" s="386"/>
      <c r="GTI27" s="386"/>
      <c r="GTJ27" s="386"/>
      <c r="GTK27" s="386"/>
      <c r="GTL27" s="386"/>
      <c r="GTM27" s="386"/>
      <c r="GTN27" s="386"/>
      <c r="GTO27" s="386"/>
      <c r="GTP27" s="386"/>
      <c r="GTQ27" s="386"/>
      <c r="GTR27" s="386"/>
      <c r="GTS27" s="386"/>
      <c r="GTT27" s="386"/>
      <c r="GTU27" s="386"/>
      <c r="GTV27" s="386"/>
      <c r="GTW27" s="386"/>
      <c r="GTX27" s="386"/>
      <c r="GTY27" s="386"/>
      <c r="GTZ27" s="386"/>
      <c r="GUA27" s="386"/>
      <c r="GUB27" s="386"/>
      <c r="GUC27" s="386"/>
      <c r="GUD27" s="386"/>
      <c r="GUE27" s="386"/>
      <c r="GUF27" s="386"/>
      <c r="GUG27" s="386"/>
      <c r="GUH27" s="386"/>
      <c r="GUI27" s="386"/>
      <c r="GUJ27" s="386"/>
      <c r="GUK27" s="386"/>
      <c r="GUL27" s="386"/>
      <c r="GUM27" s="386"/>
      <c r="GUN27" s="386"/>
      <c r="GUO27" s="386"/>
      <c r="GUP27" s="386"/>
      <c r="GUQ27" s="386"/>
      <c r="GUR27" s="386"/>
      <c r="GUS27" s="386"/>
      <c r="GUT27" s="386"/>
      <c r="GUU27" s="386"/>
      <c r="GUV27" s="386"/>
      <c r="GUW27" s="386"/>
      <c r="GUX27" s="386"/>
      <c r="GUY27" s="386"/>
      <c r="GUZ27" s="386"/>
      <c r="GVA27" s="386"/>
      <c r="GVB27" s="386"/>
      <c r="GVC27" s="386"/>
      <c r="GVD27" s="386"/>
      <c r="GVE27" s="386"/>
      <c r="GVF27" s="386"/>
      <c r="GVG27" s="386"/>
      <c r="GVH27" s="386"/>
      <c r="GVI27" s="386"/>
      <c r="GVJ27" s="386"/>
      <c r="GVK27" s="386"/>
      <c r="GVL27" s="386"/>
      <c r="GVM27" s="386"/>
      <c r="GVN27" s="386"/>
      <c r="GVO27" s="386"/>
      <c r="GVP27" s="386"/>
      <c r="GVQ27" s="386"/>
      <c r="GVR27" s="386"/>
      <c r="GVS27" s="386"/>
      <c r="GVT27" s="386"/>
      <c r="GVU27" s="386"/>
      <c r="GVV27" s="386"/>
      <c r="GVW27" s="386"/>
      <c r="GVX27" s="386"/>
      <c r="GVY27" s="386"/>
      <c r="GVZ27" s="386"/>
      <c r="GWA27" s="386"/>
      <c r="GWB27" s="386"/>
      <c r="GWC27" s="386"/>
      <c r="GWD27" s="386"/>
      <c r="GWE27" s="386"/>
      <c r="GWF27" s="386"/>
      <c r="GWG27" s="386"/>
      <c r="GWH27" s="386"/>
      <c r="GWI27" s="386"/>
      <c r="GWJ27" s="386"/>
      <c r="GWK27" s="386"/>
      <c r="GWL27" s="386"/>
      <c r="GWM27" s="386"/>
      <c r="GWN27" s="386"/>
      <c r="GWO27" s="386"/>
      <c r="GWP27" s="386"/>
      <c r="GWQ27" s="386"/>
      <c r="GWR27" s="386"/>
      <c r="GWS27" s="386"/>
      <c r="GWT27" s="386"/>
      <c r="GWU27" s="386"/>
      <c r="GWV27" s="386"/>
      <c r="GWW27" s="386"/>
      <c r="GWX27" s="386"/>
      <c r="GWY27" s="386"/>
      <c r="GWZ27" s="386"/>
      <c r="GXA27" s="386"/>
      <c r="GXB27" s="386"/>
      <c r="GXC27" s="386"/>
      <c r="GXD27" s="386"/>
      <c r="GXE27" s="386"/>
      <c r="GXF27" s="386"/>
      <c r="GXG27" s="386"/>
      <c r="GXH27" s="386"/>
      <c r="GXI27" s="386"/>
      <c r="GXJ27" s="386"/>
      <c r="GXK27" s="386"/>
      <c r="GXL27" s="386"/>
      <c r="GXM27" s="386"/>
      <c r="GXN27" s="386"/>
      <c r="GXO27" s="386"/>
      <c r="GXP27" s="386"/>
      <c r="GXQ27" s="386"/>
      <c r="GXR27" s="386"/>
      <c r="GXS27" s="386"/>
      <c r="GXT27" s="386"/>
      <c r="GXU27" s="386"/>
      <c r="GXV27" s="386"/>
      <c r="GXW27" s="386"/>
      <c r="GXX27" s="386"/>
      <c r="GXY27" s="386"/>
      <c r="GXZ27" s="386"/>
      <c r="GYA27" s="386"/>
      <c r="GYB27" s="386"/>
      <c r="GYC27" s="386"/>
      <c r="GYD27" s="386"/>
      <c r="GYE27" s="386"/>
      <c r="GYF27" s="386"/>
      <c r="GYG27" s="386"/>
      <c r="GYH27" s="386"/>
      <c r="GYI27" s="386"/>
      <c r="GYJ27" s="386"/>
      <c r="GYK27" s="386"/>
      <c r="GYL27" s="386"/>
      <c r="GYM27" s="386"/>
      <c r="GYN27" s="386"/>
      <c r="GYO27" s="386"/>
      <c r="GYP27" s="386"/>
      <c r="GYQ27" s="386"/>
      <c r="GYR27" s="386"/>
      <c r="GYS27" s="386"/>
      <c r="GYT27" s="386"/>
      <c r="GYU27" s="386"/>
      <c r="GYV27" s="386"/>
      <c r="GYW27" s="386"/>
      <c r="GYX27" s="386"/>
      <c r="GYY27" s="386"/>
      <c r="GYZ27" s="386"/>
      <c r="GZA27" s="386"/>
      <c r="GZB27" s="386"/>
      <c r="GZC27" s="386"/>
      <c r="GZD27" s="386"/>
      <c r="GZE27" s="386"/>
      <c r="GZF27" s="386"/>
      <c r="GZG27" s="386"/>
      <c r="GZH27" s="386"/>
      <c r="GZI27" s="386"/>
      <c r="GZJ27" s="386"/>
      <c r="GZK27" s="386"/>
      <c r="GZL27" s="386"/>
      <c r="GZM27" s="386"/>
      <c r="GZN27" s="386"/>
      <c r="GZO27" s="386"/>
      <c r="GZP27" s="386"/>
      <c r="GZQ27" s="386"/>
      <c r="GZR27" s="386"/>
      <c r="GZS27" s="386"/>
      <c r="GZT27" s="386"/>
      <c r="GZU27" s="386"/>
      <c r="GZV27" s="386"/>
      <c r="GZW27" s="386"/>
      <c r="GZX27" s="386"/>
      <c r="GZY27" s="386"/>
      <c r="GZZ27" s="386"/>
      <c r="HAA27" s="386"/>
      <c r="HAB27" s="386"/>
      <c r="HAC27" s="386"/>
      <c r="HAD27" s="386"/>
      <c r="HAE27" s="386"/>
      <c r="HAF27" s="386"/>
      <c r="HAG27" s="386"/>
      <c r="HAH27" s="386"/>
      <c r="HAI27" s="386"/>
      <c r="HAJ27" s="386"/>
      <c r="HAK27" s="386"/>
      <c r="HAL27" s="386"/>
      <c r="HAM27" s="386"/>
      <c r="HAN27" s="386"/>
      <c r="HAO27" s="386"/>
      <c r="HAP27" s="386"/>
      <c r="HAQ27" s="386"/>
      <c r="HAR27" s="386"/>
      <c r="HAS27" s="386"/>
      <c r="HAT27" s="386"/>
      <c r="HAU27" s="386"/>
      <c r="HAV27" s="386"/>
      <c r="HAW27" s="386"/>
      <c r="HAX27" s="386"/>
      <c r="HAY27" s="386"/>
      <c r="HAZ27" s="386"/>
      <c r="HBA27" s="386"/>
      <c r="HBB27" s="386"/>
      <c r="HBC27" s="386"/>
      <c r="HBD27" s="386"/>
      <c r="HBE27" s="386"/>
      <c r="HBF27" s="386"/>
      <c r="HBG27" s="386"/>
      <c r="HBH27" s="386"/>
      <c r="HBI27" s="386"/>
      <c r="HBJ27" s="386"/>
      <c r="HBK27" s="386"/>
      <c r="HBL27" s="386"/>
      <c r="HBM27" s="386"/>
      <c r="HBN27" s="386"/>
      <c r="HBO27" s="386"/>
      <c r="HBP27" s="386"/>
      <c r="HBQ27" s="386"/>
      <c r="HBR27" s="386"/>
      <c r="HBS27" s="386"/>
      <c r="HBT27" s="386"/>
      <c r="HBU27" s="386"/>
      <c r="HBV27" s="386"/>
      <c r="HBW27" s="386"/>
      <c r="HBX27" s="386"/>
      <c r="HBY27" s="386"/>
      <c r="HBZ27" s="386"/>
      <c r="HCA27" s="386"/>
      <c r="HCB27" s="386"/>
      <c r="HCC27" s="386"/>
      <c r="HCD27" s="386"/>
      <c r="HCE27" s="386"/>
      <c r="HCF27" s="386"/>
      <c r="HCG27" s="386"/>
      <c r="HCH27" s="386"/>
      <c r="HCI27" s="386"/>
      <c r="HCJ27" s="386"/>
      <c r="HCK27" s="386"/>
      <c r="HCL27" s="386"/>
      <c r="HCM27" s="386"/>
      <c r="HCN27" s="386"/>
      <c r="HCO27" s="386"/>
      <c r="HCP27" s="386"/>
      <c r="HCQ27" s="386"/>
      <c r="HCR27" s="386"/>
      <c r="HCS27" s="386"/>
      <c r="HCT27" s="386"/>
      <c r="HCU27" s="386"/>
      <c r="HCV27" s="386"/>
      <c r="HCW27" s="386"/>
      <c r="HCX27" s="386"/>
      <c r="HCY27" s="386"/>
      <c r="HCZ27" s="386"/>
      <c r="HDA27" s="386"/>
      <c r="HDB27" s="386"/>
      <c r="HDC27" s="386"/>
      <c r="HDD27" s="386"/>
      <c r="HDE27" s="386"/>
      <c r="HDF27" s="386"/>
      <c r="HDG27" s="386"/>
      <c r="HDH27" s="386"/>
      <c r="HDI27" s="386"/>
      <c r="HDJ27" s="386"/>
      <c r="HDK27" s="386"/>
      <c r="HDL27" s="386"/>
      <c r="HDM27" s="386"/>
      <c r="HDN27" s="386"/>
      <c r="HDO27" s="386"/>
      <c r="HDP27" s="386"/>
      <c r="HDQ27" s="386"/>
      <c r="HDR27" s="386"/>
      <c r="HDS27" s="386"/>
      <c r="HDT27" s="386"/>
      <c r="HDU27" s="386"/>
      <c r="HDV27" s="386"/>
      <c r="HDW27" s="386"/>
      <c r="HDX27" s="386"/>
      <c r="HDY27" s="386"/>
      <c r="HDZ27" s="386"/>
      <c r="HEA27" s="386"/>
      <c r="HEB27" s="386"/>
      <c r="HEC27" s="386"/>
      <c r="HED27" s="386"/>
      <c r="HEE27" s="386"/>
      <c r="HEF27" s="386"/>
      <c r="HEG27" s="386"/>
      <c r="HEH27" s="386"/>
      <c r="HEI27" s="386"/>
      <c r="HEJ27" s="386"/>
      <c r="HEK27" s="386"/>
      <c r="HEL27" s="386"/>
      <c r="HEM27" s="386"/>
      <c r="HEN27" s="386"/>
      <c r="HEO27" s="386"/>
      <c r="HEP27" s="386"/>
      <c r="HEQ27" s="386"/>
      <c r="HER27" s="386"/>
      <c r="HES27" s="386"/>
      <c r="HET27" s="386"/>
      <c r="HEU27" s="386"/>
      <c r="HEV27" s="386"/>
      <c r="HEW27" s="386"/>
      <c r="HEX27" s="386"/>
      <c r="HEY27" s="386"/>
      <c r="HEZ27" s="386"/>
      <c r="HFA27" s="386"/>
      <c r="HFB27" s="386"/>
      <c r="HFC27" s="386"/>
      <c r="HFD27" s="386"/>
      <c r="HFE27" s="386"/>
      <c r="HFF27" s="386"/>
      <c r="HFG27" s="386"/>
      <c r="HFH27" s="386"/>
      <c r="HFI27" s="386"/>
      <c r="HFJ27" s="386"/>
      <c r="HFK27" s="386"/>
      <c r="HFL27" s="386"/>
      <c r="HFM27" s="386"/>
      <c r="HFN27" s="386"/>
      <c r="HFO27" s="386"/>
      <c r="HFP27" s="386"/>
      <c r="HFQ27" s="386"/>
      <c r="HFR27" s="386"/>
      <c r="HFS27" s="386"/>
      <c r="HFT27" s="386"/>
      <c r="HFU27" s="386"/>
      <c r="HFV27" s="386"/>
      <c r="HFW27" s="386"/>
      <c r="HFX27" s="386"/>
      <c r="HFY27" s="386"/>
      <c r="HFZ27" s="386"/>
      <c r="HGA27" s="386"/>
      <c r="HGB27" s="386"/>
      <c r="HGC27" s="386"/>
      <c r="HGD27" s="386"/>
      <c r="HGE27" s="386"/>
      <c r="HGF27" s="386"/>
      <c r="HGG27" s="386"/>
      <c r="HGH27" s="386"/>
      <c r="HGI27" s="386"/>
      <c r="HGJ27" s="386"/>
      <c r="HGK27" s="386"/>
      <c r="HGL27" s="386"/>
      <c r="HGM27" s="386"/>
      <c r="HGN27" s="386"/>
      <c r="HGO27" s="386"/>
      <c r="HGP27" s="386"/>
      <c r="HGQ27" s="386"/>
      <c r="HGR27" s="386"/>
      <c r="HGS27" s="386"/>
      <c r="HGT27" s="386"/>
      <c r="HGU27" s="386"/>
      <c r="HGV27" s="386"/>
      <c r="HGW27" s="386"/>
      <c r="HGX27" s="386"/>
      <c r="HGY27" s="386"/>
      <c r="HGZ27" s="386"/>
      <c r="HHA27" s="386"/>
      <c r="HHB27" s="386"/>
      <c r="HHC27" s="386"/>
      <c r="HHD27" s="386"/>
      <c r="HHE27" s="386"/>
      <c r="HHF27" s="386"/>
      <c r="HHG27" s="386"/>
      <c r="HHH27" s="386"/>
      <c r="HHI27" s="386"/>
      <c r="HHJ27" s="386"/>
      <c r="HHK27" s="386"/>
      <c r="HHL27" s="386"/>
      <c r="HHM27" s="386"/>
      <c r="HHN27" s="386"/>
      <c r="HHO27" s="386"/>
      <c r="HHP27" s="386"/>
      <c r="HHQ27" s="386"/>
      <c r="HHR27" s="386"/>
      <c r="HHS27" s="386"/>
      <c r="HHT27" s="386"/>
      <c r="HHU27" s="386"/>
      <c r="HHV27" s="386"/>
      <c r="HHW27" s="386"/>
      <c r="HHX27" s="386"/>
      <c r="HHY27" s="386"/>
      <c r="HHZ27" s="386"/>
      <c r="HIA27" s="386"/>
      <c r="HIB27" s="386"/>
      <c r="HIC27" s="386"/>
      <c r="HID27" s="386"/>
      <c r="HIE27" s="386"/>
      <c r="HIF27" s="386"/>
      <c r="HIG27" s="386"/>
      <c r="HIH27" s="386"/>
      <c r="HII27" s="386"/>
      <c r="HIJ27" s="386"/>
      <c r="HIK27" s="386"/>
      <c r="HIL27" s="386"/>
      <c r="HIM27" s="386"/>
      <c r="HIN27" s="386"/>
      <c r="HIO27" s="386"/>
      <c r="HIP27" s="386"/>
      <c r="HIQ27" s="386"/>
      <c r="HIR27" s="386"/>
      <c r="HIS27" s="386"/>
      <c r="HIT27" s="386"/>
      <c r="HIU27" s="386"/>
      <c r="HIV27" s="386"/>
      <c r="HIW27" s="386"/>
      <c r="HIX27" s="386"/>
      <c r="HIY27" s="386"/>
      <c r="HIZ27" s="386"/>
      <c r="HJA27" s="386"/>
      <c r="HJB27" s="386"/>
      <c r="HJC27" s="386"/>
      <c r="HJD27" s="386"/>
      <c r="HJE27" s="386"/>
      <c r="HJF27" s="386"/>
      <c r="HJG27" s="386"/>
      <c r="HJH27" s="386"/>
      <c r="HJI27" s="386"/>
      <c r="HJJ27" s="386"/>
      <c r="HJK27" s="386"/>
      <c r="HJL27" s="386"/>
      <c r="HJM27" s="386"/>
      <c r="HJN27" s="386"/>
      <c r="HJO27" s="386"/>
      <c r="HJP27" s="386"/>
      <c r="HJQ27" s="386"/>
      <c r="HJR27" s="386"/>
      <c r="HJS27" s="386"/>
      <c r="HJT27" s="386"/>
      <c r="HJU27" s="386"/>
      <c r="HJV27" s="386"/>
      <c r="HJW27" s="386"/>
      <c r="HJX27" s="386"/>
      <c r="HJY27" s="386"/>
      <c r="HJZ27" s="386"/>
      <c r="HKA27" s="386"/>
      <c r="HKB27" s="386"/>
      <c r="HKC27" s="386"/>
      <c r="HKD27" s="386"/>
      <c r="HKE27" s="386"/>
      <c r="HKF27" s="386"/>
      <c r="HKG27" s="386"/>
      <c r="HKH27" s="386"/>
      <c r="HKI27" s="386"/>
      <c r="HKJ27" s="386"/>
      <c r="HKK27" s="386"/>
      <c r="HKL27" s="386"/>
      <c r="HKM27" s="386"/>
      <c r="HKN27" s="386"/>
      <c r="HKO27" s="386"/>
      <c r="HKP27" s="386"/>
      <c r="HKQ27" s="386"/>
      <c r="HKR27" s="386"/>
      <c r="HKS27" s="386"/>
      <c r="HKT27" s="386"/>
      <c r="HKU27" s="386"/>
      <c r="HKV27" s="386"/>
      <c r="HKW27" s="386"/>
      <c r="HKX27" s="386"/>
      <c r="HKY27" s="386"/>
      <c r="HKZ27" s="386"/>
      <c r="HLA27" s="386"/>
      <c r="HLB27" s="386"/>
      <c r="HLC27" s="386"/>
      <c r="HLD27" s="386"/>
      <c r="HLE27" s="386"/>
      <c r="HLF27" s="386"/>
      <c r="HLG27" s="386"/>
      <c r="HLH27" s="386"/>
      <c r="HLI27" s="386"/>
      <c r="HLJ27" s="386"/>
      <c r="HLK27" s="386"/>
      <c r="HLL27" s="386"/>
      <c r="HLM27" s="386"/>
      <c r="HLN27" s="386"/>
      <c r="HLO27" s="386"/>
      <c r="HLP27" s="386"/>
      <c r="HLQ27" s="386"/>
      <c r="HLR27" s="386"/>
      <c r="HLS27" s="386"/>
      <c r="HLT27" s="386"/>
      <c r="HLU27" s="386"/>
      <c r="HLV27" s="386"/>
      <c r="HLW27" s="386"/>
      <c r="HLX27" s="386"/>
      <c r="HLY27" s="386"/>
      <c r="HLZ27" s="386"/>
      <c r="HMA27" s="386"/>
      <c r="HMB27" s="386"/>
      <c r="HMC27" s="386"/>
      <c r="HMD27" s="386"/>
      <c r="HME27" s="386"/>
      <c r="HMF27" s="386"/>
      <c r="HMG27" s="386"/>
      <c r="HMH27" s="386"/>
      <c r="HMI27" s="386"/>
      <c r="HMJ27" s="386"/>
      <c r="HMK27" s="386"/>
      <c r="HML27" s="386"/>
      <c r="HMM27" s="386"/>
      <c r="HMN27" s="386"/>
      <c r="HMO27" s="386"/>
      <c r="HMP27" s="386"/>
      <c r="HMQ27" s="386"/>
      <c r="HMR27" s="386"/>
      <c r="HMS27" s="386"/>
      <c r="HMT27" s="386"/>
      <c r="HMU27" s="386"/>
      <c r="HMV27" s="386"/>
      <c r="HMW27" s="386"/>
      <c r="HMX27" s="386"/>
      <c r="HMY27" s="386"/>
      <c r="HMZ27" s="386"/>
      <c r="HNA27" s="386"/>
      <c r="HNB27" s="386"/>
      <c r="HNC27" s="386"/>
      <c r="HND27" s="386"/>
      <c r="HNE27" s="386"/>
      <c r="HNF27" s="386"/>
      <c r="HNG27" s="386"/>
      <c r="HNH27" s="386"/>
      <c r="HNI27" s="386"/>
      <c r="HNJ27" s="386"/>
      <c r="HNK27" s="386"/>
      <c r="HNL27" s="386"/>
      <c r="HNM27" s="386"/>
      <c r="HNN27" s="386"/>
      <c r="HNO27" s="386"/>
      <c r="HNP27" s="386"/>
      <c r="HNQ27" s="386"/>
      <c r="HNR27" s="386"/>
      <c r="HNS27" s="386"/>
      <c r="HNT27" s="386"/>
      <c r="HNU27" s="386"/>
      <c r="HNV27" s="386"/>
      <c r="HNW27" s="386"/>
      <c r="HNX27" s="386"/>
      <c r="HNY27" s="386"/>
      <c r="HNZ27" s="386"/>
      <c r="HOA27" s="386"/>
      <c r="HOB27" s="386"/>
      <c r="HOC27" s="386"/>
      <c r="HOD27" s="386"/>
      <c r="HOE27" s="386"/>
      <c r="HOF27" s="386"/>
      <c r="HOG27" s="386"/>
      <c r="HOH27" s="386"/>
      <c r="HOI27" s="386"/>
      <c r="HOJ27" s="386"/>
      <c r="HOK27" s="386"/>
      <c r="HOL27" s="386"/>
      <c r="HOM27" s="386"/>
      <c r="HON27" s="386"/>
      <c r="HOO27" s="386"/>
      <c r="HOP27" s="386"/>
      <c r="HOQ27" s="386"/>
      <c r="HOR27" s="386"/>
      <c r="HOS27" s="386"/>
      <c r="HOT27" s="386"/>
      <c r="HOU27" s="386"/>
      <c r="HOV27" s="386"/>
      <c r="HOW27" s="386"/>
      <c r="HOX27" s="386"/>
      <c r="HOY27" s="386"/>
      <c r="HOZ27" s="386"/>
      <c r="HPA27" s="386"/>
      <c r="HPB27" s="386"/>
      <c r="HPC27" s="386"/>
      <c r="HPD27" s="386"/>
      <c r="HPE27" s="386"/>
      <c r="HPF27" s="386"/>
      <c r="HPG27" s="386"/>
      <c r="HPH27" s="386"/>
      <c r="HPI27" s="386"/>
      <c r="HPJ27" s="386"/>
      <c r="HPK27" s="386"/>
      <c r="HPL27" s="386"/>
      <c r="HPM27" s="386"/>
      <c r="HPN27" s="386"/>
      <c r="HPO27" s="386"/>
      <c r="HPP27" s="386"/>
      <c r="HPQ27" s="386"/>
      <c r="HPR27" s="386"/>
      <c r="HPS27" s="386"/>
      <c r="HPT27" s="386"/>
      <c r="HPU27" s="386"/>
      <c r="HPV27" s="386"/>
      <c r="HPW27" s="386"/>
      <c r="HPX27" s="386"/>
      <c r="HPY27" s="386"/>
      <c r="HPZ27" s="386"/>
      <c r="HQA27" s="386"/>
      <c r="HQB27" s="386"/>
      <c r="HQC27" s="386"/>
      <c r="HQD27" s="386"/>
      <c r="HQE27" s="386"/>
      <c r="HQF27" s="386"/>
      <c r="HQG27" s="386"/>
      <c r="HQH27" s="386"/>
      <c r="HQI27" s="386"/>
      <c r="HQJ27" s="386"/>
      <c r="HQK27" s="386"/>
      <c r="HQL27" s="386"/>
      <c r="HQM27" s="386"/>
      <c r="HQN27" s="386"/>
      <c r="HQO27" s="386"/>
      <c r="HQP27" s="386"/>
      <c r="HQQ27" s="386"/>
      <c r="HQR27" s="386"/>
      <c r="HQS27" s="386"/>
      <c r="HQT27" s="386"/>
      <c r="HQU27" s="386"/>
      <c r="HQV27" s="386"/>
      <c r="HQW27" s="386"/>
      <c r="HQX27" s="386"/>
      <c r="HQY27" s="386"/>
      <c r="HQZ27" s="386"/>
      <c r="HRA27" s="386"/>
      <c r="HRB27" s="386"/>
      <c r="HRC27" s="386"/>
      <c r="HRD27" s="386"/>
      <c r="HRE27" s="386"/>
      <c r="HRF27" s="386"/>
      <c r="HRG27" s="386"/>
      <c r="HRH27" s="386"/>
      <c r="HRI27" s="386"/>
      <c r="HRJ27" s="386"/>
      <c r="HRK27" s="386"/>
      <c r="HRL27" s="386"/>
      <c r="HRM27" s="386"/>
      <c r="HRN27" s="386"/>
      <c r="HRO27" s="386"/>
      <c r="HRP27" s="386"/>
      <c r="HRQ27" s="386"/>
      <c r="HRR27" s="386"/>
      <c r="HRS27" s="386"/>
      <c r="HRT27" s="386"/>
      <c r="HRU27" s="386"/>
      <c r="HRV27" s="386"/>
      <c r="HRW27" s="386"/>
      <c r="HRX27" s="386"/>
      <c r="HRY27" s="386"/>
      <c r="HRZ27" s="386"/>
      <c r="HSA27" s="386"/>
      <c r="HSB27" s="386"/>
      <c r="HSC27" s="386"/>
      <c r="HSD27" s="386"/>
      <c r="HSE27" s="386"/>
      <c r="HSF27" s="386"/>
      <c r="HSG27" s="386"/>
      <c r="HSH27" s="386"/>
      <c r="HSI27" s="386"/>
      <c r="HSJ27" s="386"/>
      <c r="HSK27" s="386"/>
      <c r="HSL27" s="386"/>
      <c r="HSM27" s="386"/>
      <c r="HSN27" s="386"/>
      <c r="HSO27" s="386"/>
      <c r="HSP27" s="386"/>
      <c r="HSQ27" s="386"/>
      <c r="HSR27" s="386"/>
      <c r="HSS27" s="386"/>
      <c r="HST27" s="386"/>
      <c r="HSU27" s="386"/>
      <c r="HSV27" s="386"/>
      <c r="HSW27" s="386"/>
      <c r="HSX27" s="386"/>
      <c r="HSY27" s="386"/>
      <c r="HSZ27" s="386"/>
      <c r="HTA27" s="386"/>
      <c r="HTB27" s="386"/>
      <c r="HTC27" s="386"/>
      <c r="HTD27" s="386"/>
      <c r="HTE27" s="386"/>
      <c r="HTF27" s="386"/>
      <c r="HTG27" s="386"/>
      <c r="HTH27" s="386"/>
      <c r="HTI27" s="386"/>
      <c r="HTJ27" s="386"/>
      <c r="HTK27" s="386"/>
      <c r="HTL27" s="386"/>
      <c r="HTM27" s="386"/>
      <c r="HTN27" s="386"/>
      <c r="HTO27" s="386"/>
      <c r="HTP27" s="386"/>
      <c r="HTQ27" s="386"/>
      <c r="HTR27" s="386"/>
      <c r="HTS27" s="386"/>
      <c r="HTT27" s="386"/>
      <c r="HTU27" s="386"/>
      <c r="HTV27" s="386"/>
      <c r="HTW27" s="386"/>
      <c r="HTX27" s="386"/>
      <c r="HTY27" s="386"/>
      <c r="HTZ27" s="386"/>
      <c r="HUA27" s="386"/>
      <c r="HUB27" s="386"/>
      <c r="HUC27" s="386"/>
      <c r="HUD27" s="386"/>
      <c r="HUE27" s="386"/>
      <c r="HUF27" s="386"/>
      <c r="HUG27" s="386"/>
      <c r="HUH27" s="386"/>
      <c r="HUI27" s="386"/>
      <c r="HUJ27" s="386"/>
      <c r="HUK27" s="386"/>
      <c r="HUL27" s="386"/>
      <c r="HUM27" s="386"/>
      <c r="HUN27" s="386"/>
      <c r="HUO27" s="386"/>
      <c r="HUP27" s="386"/>
      <c r="HUQ27" s="386"/>
      <c r="HUR27" s="386"/>
      <c r="HUS27" s="386"/>
      <c r="HUT27" s="386"/>
      <c r="HUU27" s="386"/>
      <c r="HUV27" s="386"/>
      <c r="HUW27" s="386"/>
      <c r="HUX27" s="386"/>
      <c r="HUY27" s="386"/>
      <c r="HUZ27" s="386"/>
      <c r="HVA27" s="386"/>
      <c r="HVB27" s="386"/>
      <c r="HVC27" s="386"/>
      <c r="HVD27" s="386"/>
      <c r="HVE27" s="386"/>
      <c r="HVF27" s="386"/>
      <c r="HVG27" s="386"/>
      <c r="HVH27" s="386"/>
      <c r="HVI27" s="386"/>
      <c r="HVJ27" s="386"/>
      <c r="HVK27" s="386"/>
      <c r="HVL27" s="386"/>
      <c r="HVM27" s="386"/>
      <c r="HVN27" s="386"/>
      <c r="HVO27" s="386"/>
      <c r="HVP27" s="386"/>
      <c r="HVQ27" s="386"/>
      <c r="HVR27" s="386"/>
      <c r="HVS27" s="386"/>
      <c r="HVT27" s="386"/>
      <c r="HVU27" s="386"/>
      <c r="HVV27" s="386"/>
      <c r="HVW27" s="386"/>
      <c r="HVX27" s="386"/>
      <c r="HVY27" s="386"/>
      <c r="HVZ27" s="386"/>
      <c r="HWA27" s="386"/>
      <c r="HWB27" s="386"/>
      <c r="HWC27" s="386"/>
      <c r="HWD27" s="386"/>
      <c r="HWE27" s="386"/>
      <c r="HWF27" s="386"/>
      <c r="HWG27" s="386"/>
      <c r="HWH27" s="386"/>
      <c r="HWI27" s="386"/>
      <c r="HWJ27" s="386"/>
      <c r="HWK27" s="386"/>
      <c r="HWL27" s="386"/>
      <c r="HWM27" s="386"/>
      <c r="HWN27" s="386"/>
      <c r="HWO27" s="386"/>
      <c r="HWP27" s="386"/>
      <c r="HWQ27" s="386"/>
      <c r="HWR27" s="386"/>
      <c r="HWS27" s="386"/>
      <c r="HWT27" s="386"/>
      <c r="HWU27" s="386"/>
      <c r="HWV27" s="386"/>
      <c r="HWW27" s="386"/>
      <c r="HWX27" s="386"/>
      <c r="HWY27" s="386"/>
      <c r="HWZ27" s="386"/>
      <c r="HXA27" s="386"/>
      <c r="HXB27" s="386"/>
      <c r="HXC27" s="386"/>
      <c r="HXD27" s="386"/>
      <c r="HXE27" s="386"/>
      <c r="HXF27" s="386"/>
      <c r="HXG27" s="386"/>
      <c r="HXH27" s="386"/>
      <c r="HXI27" s="386"/>
      <c r="HXJ27" s="386"/>
      <c r="HXK27" s="386"/>
      <c r="HXL27" s="386"/>
      <c r="HXM27" s="386"/>
      <c r="HXN27" s="386"/>
      <c r="HXO27" s="386"/>
      <c r="HXP27" s="386"/>
      <c r="HXQ27" s="386"/>
      <c r="HXR27" s="386"/>
      <c r="HXS27" s="386"/>
      <c r="HXT27" s="386"/>
      <c r="HXU27" s="386"/>
      <c r="HXV27" s="386"/>
      <c r="HXW27" s="386"/>
      <c r="HXX27" s="386"/>
      <c r="HXY27" s="386"/>
      <c r="HXZ27" s="386"/>
      <c r="HYA27" s="386"/>
      <c r="HYB27" s="386"/>
      <c r="HYC27" s="386"/>
      <c r="HYD27" s="386"/>
      <c r="HYE27" s="386"/>
      <c r="HYF27" s="386"/>
      <c r="HYG27" s="386"/>
      <c r="HYH27" s="386"/>
      <c r="HYI27" s="386"/>
      <c r="HYJ27" s="386"/>
      <c r="HYK27" s="386"/>
      <c r="HYL27" s="386"/>
      <c r="HYM27" s="386"/>
      <c r="HYN27" s="386"/>
      <c r="HYO27" s="386"/>
      <c r="HYP27" s="386"/>
      <c r="HYQ27" s="386"/>
      <c r="HYR27" s="386"/>
      <c r="HYS27" s="386"/>
      <c r="HYT27" s="386"/>
      <c r="HYU27" s="386"/>
      <c r="HYV27" s="386"/>
      <c r="HYW27" s="386"/>
      <c r="HYX27" s="386"/>
      <c r="HYY27" s="386"/>
      <c r="HYZ27" s="386"/>
      <c r="HZA27" s="386"/>
      <c r="HZB27" s="386"/>
      <c r="HZC27" s="386"/>
      <c r="HZD27" s="386"/>
      <c r="HZE27" s="386"/>
      <c r="HZF27" s="386"/>
      <c r="HZG27" s="386"/>
      <c r="HZH27" s="386"/>
      <c r="HZI27" s="386"/>
      <c r="HZJ27" s="386"/>
      <c r="HZK27" s="386"/>
      <c r="HZL27" s="386"/>
      <c r="HZM27" s="386"/>
      <c r="HZN27" s="386"/>
      <c r="HZO27" s="386"/>
      <c r="HZP27" s="386"/>
      <c r="HZQ27" s="386"/>
      <c r="HZR27" s="386"/>
      <c r="HZS27" s="386"/>
      <c r="HZT27" s="386"/>
      <c r="HZU27" s="386"/>
      <c r="HZV27" s="386"/>
      <c r="HZW27" s="386"/>
      <c r="HZX27" s="386"/>
      <c r="HZY27" s="386"/>
      <c r="HZZ27" s="386"/>
      <c r="IAA27" s="386"/>
      <c r="IAB27" s="386"/>
      <c r="IAC27" s="386"/>
      <c r="IAD27" s="386"/>
      <c r="IAE27" s="386"/>
      <c r="IAF27" s="386"/>
      <c r="IAG27" s="386"/>
      <c r="IAH27" s="386"/>
      <c r="IAI27" s="386"/>
      <c r="IAJ27" s="386"/>
      <c r="IAK27" s="386"/>
      <c r="IAL27" s="386"/>
      <c r="IAM27" s="386"/>
      <c r="IAN27" s="386"/>
      <c r="IAO27" s="386"/>
      <c r="IAP27" s="386"/>
      <c r="IAQ27" s="386"/>
      <c r="IAR27" s="386"/>
      <c r="IAS27" s="386"/>
      <c r="IAT27" s="386"/>
      <c r="IAU27" s="386"/>
      <c r="IAV27" s="386"/>
      <c r="IAW27" s="386"/>
      <c r="IAX27" s="386"/>
      <c r="IAY27" s="386"/>
      <c r="IAZ27" s="386"/>
      <c r="IBA27" s="386"/>
      <c r="IBB27" s="386"/>
      <c r="IBC27" s="386"/>
      <c r="IBD27" s="386"/>
      <c r="IBE27" s="386"/>
      <c r="IBF27" s="386"/>
      <c r="IBG27" s="386"/>
      <c r="IBH27" s="386"/>
      <c r="IBI27" s="386"/>
      <c r="IBJ27" s="386"/>
      <c r="IBK27" s="386"/>
      <c r="IBL27" s="386"/>
      <c r="IBM27" s="386"/>
      <c r="IBN27" s="386"/>
      <c r="IBO27" s="386"/>
      <c r="IBP27" s="386"/>
      <c r="IBQ27" s="386"/>
      <c r="IBR27" s="386"/>
      <c r="IBS27" s="386"/>
      <c r="IBT27" s="386"/>
      <c r="IBU27" s="386"/>
      <c r="IBV27" s="386"/>
      <c r="IBW27" s="386"/>
      <c r="IBX27" s="386"/>
      <c r="IBY27" s="386"/>
      <c r="IBZ27" s="386"/>
      <c r="ICA27" s="386"/>
      <c r="ICB27" s="386"/>
      <c r="ICC27" s="386"/>
      <c r="ICD27" s="386"/>
      <c r="ICE27" s="386"/>
      <c r="ICF27" s="386"/>
      <c r="ICG27" s="386"/>
      <c r="ICH27" s="386"/>
      <c r="ICI27" s="386"/>
      <c r="ICJ27" s="386"/>
      <c r="ICK27" s="386"/>
      <c r="ICL27" s="386"/>
      <c r="ICM27" s="386"/>
      <c r="ICN27" s="386"/>
      <c r="ICO27" s="386"/>
      <c r="ICP27" s="386"/>
      <c r="ICQ27" s="386"/>
      <c r="ICR27" s="386"/>
      <c r="ICS27" s="386"/>
      <c r="ICT27" s="386"/>
      <c r="ICU27" s="386"/>
      <c r="ICV27" s="386"/>
      <c r="ICW27" s="386"/>
      <c r="ICX27" s="386"/>
      <c r="ICY27" s="386"/>
      <c r="ICZ27" s="386"/>
      <c r="IDA27" s="386"/>
      <c r="IDB27" s="386"/>
      <c r="IDC27" s="386"/>
      <c r="IDD27" s="386"/>
      <c r="IDE27" s="386"/>
      <c r="IDF27" s="386"/>
      <c r="IDG27" s="386"/>
      <c r="IDH27" s="386"/>
      <c r="IDI27" s="386"/>
      <c r="IDJ27" s="386"/>
      <c r="IDK27" s="386"/>
      <c r="IDL27" s="386"/>
      <c r="IDM27" s="386"/>
      <c r="IDN27" s="386"/>
      <c r="IDO27" s="386"/>
      <c r="IDP27" s="386"/>
      <c r="IDQ27" s="386"/>
      <c r="IDR27" s="386"/>
      <c r="IDS27" s="386"/>
      <c r="IDT27" s="386"/>
      <c r="IDU27" s="386"/>
      <c r="IDV27" s="386"/>
      <c r="IDW27" s="386"/>
      <c r="IDX27" s="386"/>
      <c r="IDY27" s="386"/>
      <c r="IDZ27" s="386"/>
      <c r="IEA27" s="386"/>
      <c r="IEB27" s="386"/>
      <c r="IEC27" s="386"/>
      <c r="IED27" s="386"/>
      <c r="IEE27" s="386"/>
      <c r="IEF27" s="386"/>
      <c r="IEG27" s="386"/>
      <c r="IEH27" s="386"/>
      <c r="IEI27" s="386"/>
      <c r="IEJ27" s="386"/>
      <c r="IEK27" s="386"/>
      <c r="IEL27" s="386"/>
      <c r="IEM27" s="386"/>
      <c r="IEN27" s="386"/>
      <c r="IEO27" s="386"/>
      <c r="IEP27" s="386"/>
      <c r="IEQ27" s="386"/>
      <c r="IER27" s="386"/>
      <c r="IES27" s="386"/>
      <c r="IET27" s="386"/>
      <c r="IEU27" s="386"/>
      <c r="IEV27" s="386"/>
      <c r="IEW27" s="386"/>
      <c r="IEX27" s="386"/>
      <c r="IEY27" s="386"/>
      <c r="IEZ27" s="386"/>
      <c r="IFA27" s="386"/>
      <c r="IFB27" s="386"/>
      <c r="IFC27" s="386"/>
      <c r="IFD27" s="386"/>
      <c r="IFE27" s="386"/>
      <c r="IFF27" s="386"/>
      <c r="IFG27" s="386"/>
      <c r="IFH27" s="386"/>
      <c r="IFI27" s="386"/>
      <c r="IFJ27" s="386"/>
      <c r="IFK27" s="386"/>
      <c r="IFL27" s="386"/>
      <c r="IFM27" s="386"/>
      <c r="IFN27" s="386"/>
      <c r="IFO27" s="386"/>
      <c r="IFP27" s="386"/>
      <c r="IFQ27" s="386"/>
      <c r="IFR27" s="386"/>
      <c r="IFS27" s="386"/>
      <c r="IFT27" s="386"/>
      <c r="IFU27" s="386"/>
      <c r="IFV27" s="386"/>
      <c r="IFW27" s="386"/>
      <c r="IFX27" s="386"/>
      <c r="IFY27" s="386"/>
      <c r="IFZ27" s="386"/>
      <c r="IGA27" s="386"/>
      <c r="IGB27" s="386"/>
      <c r="IGC27" s="386"/>
      <c r="IGD27" s="386"/>
      <c r="IGE27" s="386"/>
      <c r="IGF27" s="386"/>
      <c r="IGG27" s="386"/>
      <c r="IGH27" s="386"/>
      <c r="IGI27" s="386"/>
      <c r="IGJ27" s="386"/>
      <c r="IGK27" s="386"/>
      <c r="IGL27" s="386"/>
      <c r="IGM27" s="386"/>
      <c r="IGN27" s="386"/>
      <c r="IGO27" s="386"/>
      <c r="IGP27" s="386"/>
      <c r="IGQ27" s="386"/>
      <c r="IGR27" s="386"/>
      <c r="IGS27" s="386"/>
      <c r="IGT27" s="386"/>
      <c r="IGU27" s="386"/>
      <c r="IGV27" s="386"/>
      <c r="IGW27" s="386"/>
      <c r="IGX27" s="386"/>
      <c r="IGY27" s="386"/>
      <c r="IGZ27" s="386"/>
      <c r="IHA27" s="386"/>
      <c r="IHB27" s="386"/>
      <c r="IHC27" s="386"/>
      <c r="IHD27" s="386"/>
      <c r="IHE27" s="386"/>
      <c r="IHF27" s="386"/>
      <c r="IHG27" s="386"/>
      <c r="IHH27" s="386"/>
      <c r="IHI27" s="386"/>
      <c r="IHJ27" s="386"/>
      <c r="IHK27" s="386"/>
      <c r="IHL27" s="386"/>
      <c r="IHM27" s="386"/>
      <c r="IHN27" s="386"/>
      <c r="IHO27" s="386"/>
      <c r="IHP27" s="386"/>
      <c r="IHQ27" s="386"/>
      <c r="IHR27" s="386"/>
      <c r="IHS27" s="386"/>
      <c r="IHT27" s="386"/>
      <c r="IHU27" s="386"/>
      <c r="IHV27" s="386"/>
      <c r="IHW27" s="386"/>
      <c r="IHX27" s="386"/>
      <c r="IHY27" s="386"/>
      <c r="IHZ27" s="386"/>
      <c r="IIA27" s="386"/>
      <c r="IIB27" s="386"/>
      <c r="IIC27" s="386"/>
      <c r="IID27" s="386"/>
      <c r="IIE27" s="386"/>
      <c r="IIF27" s="386"/>
      <c r="IIG27" s="386"/>
      <c r="IIH27" s="386"/>
      <c r="III27" s="386"/>
      <c r="IIJ27" s="386"/>
      <c r="IIK27" s="386"/>
      <c r="IIL27" s="386"/>
      <c r="IIM27" s="386"/>
      <c r="IIN27" s="386"/>
      <c r="IIO27" s="386"/>
      <c r="IIP27" s="386"/>
      <c r="IIQ27" s="386"/>
      <c r="IIR27" s="386"/>
      <c r="IIS27" s="386"/>
      <c r="IIT27" s="386"/>
      <c r="IIU27" s="386"/>
      <c r="IIV27" s="386"/>
      <c r="IIW27" s="386"/>
      <c r="IIX27" s="386"/>
      <c r="IIY27" s="386"/>
      <c r="IIZ27" s="386"/>
      <c r="IJA27" s="386"/>
      <c r="IJB27" s="386"/>
      <c r="IJC27" s="386"/>
      <c r="IJD27" s="386"/>
      <c r="IJE27" s="386"/>
      <c r="IJF27" s="386"/>
      <c r="IJG27" s="386"/>
      <c r="IJH27" s="386"/>
      <c r="IJI27" s="386"/>
      <c r="IJJ27" s="386"/>
      <c r="IJK27" s="386"/>
      <c r="IJL27" s="386"/>
      <c r="IJM27" s="386"/>
      <c r="IJN27" s="386"/>
      <c r="IJO27" s="386"/>
      <c r="IJP27" s="386"/>
      <c r="IJQ27" s="386"/>
      <c r="IJR27" s="386"/>
      <c r="IJS27" s="386"/>
      <c r="IJT27" s="386"/>
      <c r="IJU27" s="386"/>
      <c r="IJV27" s="386"/>
      <c r="IJW27" s="386"/>
      <c r="IJX27" s="386"/>
      <c r="IJY27" s="386"/>
      <c r="IJZ27" s="386"/>
      <c r="IKA27" s="386"/>
      <c r="IKB27" s="386"/>
      <c r="IKC27" s="386"/>
      <c r="IKD27" s="386"/>
      <c r="IKE27" s="386"/>
      <c r="IKF27" s="386"/>
      <c r="IKG27" s="386"/>
      <c r="IKH27" s="386"/>
      <c r="IKI27" s="386"/>
      <c r="IKJ27" s="386"/>
      <c r="IKK27" s="386"/>
      <c r="IKL27" s="386"/>
      <c r="IKM27" s="386"/>
      <c r="IKN27" s="386"/>
      <c r="IKO27" s="386"/>
      <c r="IKP27" s="386"/>
      <c r="IKQ27" s="386"/>
      <c r="IKR27" s="386"/>
      <c r="IKS27" s="386"/>
      <c r="IKT27" s="386"/>
      <c r="IKU27" s="386"/>
      <c r="IKV27" s="386"/>
      <c r="IKW27" s="386"/>
      <c r="IKX27" s="386"/>
      <c r="IKY27" s="386"/>
      <c r="IKZ27" s="386"/>
      <c r="ILA27" s="386"/>
      <c r="ILB27" s="386"/>
      <c r="ILC27" s="386"/>
      <c r="ILD27" s="386"/>
      <c r="ILE27" s="386"/>
      <c r="ILF27" s="386"/>
      <c r="ILG27" s="386"/>
      <c r="ILH27" s="386"/>
      <c r="ILI27" s="386"/>
      <c r="ILJ27" s="386"/>
      <c r="ILK27" s="386"/>
      <c r="ILL27" s="386"/>
      <c r="ILM27" s="386"/>
      <c r="ILN27" s="386"/>
      <c r="ILO27" s="386"/>
      <c r="ILP27" s="386"/>
      <c r="ILQ27" s="386"/>
      <c r="ILR27" s="386"/>
      <c r="ILS27" s="386"/>
      <c r="ILT27" s="386"/>
      <c r="ILU27" s="386"/>
      <c r="ILV27" s="386"/>
      <c r="ILW27" s="386"/>
      <c r="ILX27" s="386"/>
      <c r="ILY27" s="386"/>
      <c r="ILZ27" s="386"/>
      <c r="IMA27" s="386"/>
      <c r="IMB27" s="386"/>
      <c r="IMC27" s="386"/>
      <c r="IMD27" s="386"/>
      <c r="IME27" s="386"/>
      <c r="IMF27" s="386"/>
      <c r="IMG27" s="386"/>
      <c r="IMH27" s="386"/>
      <c r="IMI27" s="386"/>
      <c r="IMJ27" s="386"/>
      <c r="IMK27" s="386"/>
      <c r="IML27" s="386"/>
      <c r="IMM27" s="386"/>
      <c r="IMN27" s="386"/>
      <c r="IMO27" s="386"/>
      <c r="IMP27" s="386"/>
      <c r="IMQ27" s="386"/>
      <c r="IMR27" s="386"/>
      <c r="IMS27" s="386"/>
      <c r="IMT27" s="386"/>
      <c r="IMU27" s="386"/>
      <c r="IMV27" s="386"/>
      <c r="IMW27" s="386"/>
      <c r="IMX27" s="386"/>
      <c r="IMY27" s="386"/>
      <c r="IMZ27" s="386"/>
      <c r="INA27" s="386"/>
      <c r="INB27" s="386"/>
      <c r="INC27" s="386"/>
      <c r="IND27" s="386"/>
      <c r="INE27" s="386"/>
      <c r="INF27" s="386"/>
      <c r="ING27" s="386"/>
      <c r="INH27" s="386"/>
      <c r="INI27" s="386"/>
      <c r="INJ27" s="386"/>
      <c r="INK27" s="386"/>
      <c r="INL27" s="386"/>
      <c r="INM27" s="386"/>
      <c r="INN27" s="386"/>
      <c r="INO27" s="386"/>
      <c r="INP27" s="386"/>
      <c r="INQ27" s="386"/>
      <c r="INR27" s="386"/>
      <c r="INS27" s="386"/>
      <c r="INT27" s="386"/>
      <c r="INU27" s="386"/>
      <c r="INV27" s="386"/>
      <c r="INW27" s="386"/>
      <c r="INX27" s="386"/>
      <c r="INY27" s="386"/>
      <c r="INZ27" s="386"/>
      <c r="IOA27" s="386"/>
      <c r="IOB27" s="386"/>
      <c r="IOC27" s="386"/>
      <c r="IOD27" s="386"/>
      <c r="IOE27" s="386"/>
      <c r="IOF27" s="386"/>
      <c r="IOG27" s="386"/>
      <c r="IOH27" s="386"/>
      <c r="IOI27" s="386"/>
      <c r="IOJ27" s="386"/>
      <c r="IOK27" s="386"/>
      <c r="IOL27" s="386"/>
      <c r="IOM27" s="386"/>
      <c r="ION27" s="386"/>
      <c r="IOO27" s="386"/>
      <c r="IOP27" s="386"/>
      <c r="IOQ27" s="386"/>
      <c r="IOR27" s="386"/>
      <c r="IOS27" s="386"/>
      <c r="IOT27" s="386"/>
      <c r="IOU27" s="386"/>
      <c r="IOV27" s="386"/>
      <c r="IOW27" s="386"/>
      <c r="IOX27" s="386"/>
      <c r="IOY27" s="386"/>
      <c r="IOZ27" s="386"/>
      <c r="IPA27" s="386"/>
      <c r="IPB27" s="386"/>
      <c r="IPC27" s="386"/>
      <c r="IPD27" s="386"/>
      <c r="IPE27" s="386"/>
      <c r="IPF27" s="386"/>
      <c r="IPG27" s="386"/>
      <c r="IPH27" s="386"/>
      <c r="IPI27" s="386"/>
      <c r="IPJ27" s="386"/>
      <c r="IPK27" s="386"/>
      <c r="IPL27" s="386"/>
      <c r="IPM27" s="386"/>
      <c r="IPN27" s="386"/>
      <c r="IPO27" s="386"/>
      <c r="IPP27" s="386"/>
      <c r="IPQ27" s="386"/>
      <c r="IPR27" s="386"/>
      <c r="IPS27" s="386"/>
      <c r="IPT27" s="386"/>
      <c r="IPU27" s="386"/>
      <c r="IPV27" s="386"/>
      <c r="IPW27" s="386"/>
      <c r="IPX27" s="386"/>
      <c r="IPY27" s="386"/>
      <c r="IPZ27" s="386"/>
      <c r="IQA27" s="386"/>
      <c r="IQB27" s="386"/>
      <c r="IQC27" s="386"/>
      <c r="IQD27" s="386"/>
      <c r="IQE27" s="386"/>
      <c r="IQF27" s="386"/>
      <c r="IQG27" s="386"/>
      <c r="IQH27" s="386"/>
      <c r="IQI27" s="386"/>
      <c r="IQJ27" s="386"/>
      <c r="IQK27" s="386"/>
      <c r="IQL27" s="386"/>
      <c r="IQM27" s="386"/>
      <c r="IQN27" s="386"/>
      <c r="IQO27" s="386"/>
      <c r="IQP27" s="386"/>
      <c r="IQQ27" s="386"/>
      <c r="IQR27" s="386"/>
      <c r="IQS27" s="386"/>
      <c r="IQT27" s="386"/>
      <c r="IQU27" s="386"/>
      <c r="IQV27" s="386"/>
      <c r="IQW27" s="386"/>
      <c r="IQX27" s="386"/>
      <c r="IQY27" s="386"/>
      <c r="IQZ27" s="386"/>
      <c r="IRA27" s="386"/>
      <c r="IRB27" s="386"/>
      <c r="IRC27" s="386"/>
      <c r="IRD27" s="386"/>
      <c r="IRE27" s="386"/>
      <c r="IRF27" s="386"/>
      <c r="IRG27" s="386"/>
      <c r="IRH27" s="386"/>
      <c r="IRI27" s="386"/>
      <c r="IRJ27" s="386"/>
      <c r="IRK27" s="386"/>
      <c r="IRL27" s="386"/>
      <c r="IRM27" s="386"/>
      <c r="IRN27" s="386"/>
      <c r="IRO27" s="386"/>
      <c r="IRP27" s="386"/>
      <c r="IRQ27" s="386"/>
      <c r="IRR27" s="386"/>
      <c r="IRS27" s="386"/>
      <c r="IRT27" s="386"/>
      <c r="IRU27" s="386"/>
      <c r="IRV27" s="386"/>
      <c r="IRW27" s="386"/>
      <c r="IRX27" s="386"/>
      <c r="IRY27" s="386"/>
      <c r="IRZ27" s="386"/>
      <c r="ISA27" s="386"/>
      <c r="ISB27" s="386"/>
      <c r="ISC27" s="386"/>
      <c r="ISD27" s="386"/>
      <c r="ISE27" s="386"/>
      <c r="ISF27" s="386"/>
      <c r="ISG27" s="386"/>
      <c r="ISH27" s="386"/>
      <c r="ISI27" s="386"/>
      <c r="ISJ27" s="386"/>
      <c r="ISK27" s="386"/>
      <c r="ISL27" s="386"/>
      <c r="ISM27" s="386"/>
      <c r="ISN27" s="386"/>
      <c r="ISO27" s="386"/>
      <c r="ISP27" s="386"/>
      <c r="ISQ27" s="386"/>
      <c r="ISR27" s="386"/>
      <c r="ISS27" s="386"/>
      <c r="IST27" s="386"/>
      <c r="ISU27" s="386"/>
      <c r="ISV27" s="386"/>
      <c r="ISW27" s="386"/>
      <c r="ISX27" s="386"/>
      <c r="ISY27" s="386"/>
      <c r="ISZ27" s="386"/>
      <c r="ITA27" s="386"/>
      <c r="ITB27" s="386"/>
      <c r="ITC27" s="386"/>
      <c r="ITD27" s="386"/>
      <c r="ITE27" s="386"/>
      <c r="ITF27" s="386"/>
      <c r="ITG27" s="386"/>
      <c r="ITH27" s="386"/>
      <c r="ITI27" s="386"/>
      <c r="ITJ27" s="386"/>
      <c r="ITK27" s="386"/>
      <c r="ITL27" s="386"/>
      <c r="ITM27" s="386"/>
      <c r="ITN27" s="386"/>
      <c r="ITO27" s="386"/>
      <c r="ITP27" s="386"/>
      <c r="ITQ27" s="386"/>
      <c r="ITR27" s="386"/>
      <c r="ITS27" s="386"/>
      <c r="ITT27" s="386"/>
      <c r="ITU27" s="386"/>
      <c r="ITV27" s="386"/>
      <c r="ITW27" s="386"/>
      <c r="ITX27" s="386"/>
      <c r="ITY27" s="386"/>
      <c r="ITZ27" s="386"/>
      <c r="IUA27" s="386"/>
      <c r="IUB27" s="386"/>
      <c r="IUC27" s="386"/>
      <c r="IUD27" s="386"/>
      <c r="IUE27" s="386"/>
      <c r="IUF27" s="386"/>
      <c r="IUG27" s="386"/>
      <c r="IUH27" s="386"/>
      <c r="IUI27" s="386"/>
      <c r="IUJ27" s="386"/>
      <c r="IUK27" s="386"/>
      <c r="IUL27" s="386"/>
      <c r="IUM27" s="386"/>
      <c r="IUN27" s="386"/>
      <c r="IUO27" s="386"/>
      <c r="IUP27" s="386"/>
      <c r="IUQ27" s="386"/>
      <c r="IUR27" s="386"/>
      <c r="IUS27" s="386"/>
      <c r="IUT27" s="386"/>
      <c r="IUU27" s="386"/>
      <c r="IUV27" s="386"/>
      <c r="IUW27" s="386"/>
      <c r="IUX27" s="386"/>
      <c r="IUY27" s="386"/>
      <c r="IUZ27" s="386"/>
      <c r="IVA27" s="386"/>
      <c r="IVB27" s="386"/>
      <c r="IVC27" s="386"/>
      <c r="IVD27" s="386"/>
      <c r="IVE27" s="386"/>
      <c r="IVF27" s="386"/>
      <c r="IVG27" s="386"/>
      <c r="IVH27" s="386"/>
      <c r="IVI27" s="386"/>
      <c r="IVJ27" s="386"/>
      <c r="IVK27" s="386"/>
      <c r="IVL27" s="386"/>
      <c r="IVM27" s="386"/>
      <c r="IVN27" s="386"/>
      <c r="IVO27" s="386"/>
      <c r="IVP27" s="386"/>
      <c r="IVQ27" s="386"/>
      <c r="IVR27" s="386"/>
      <c r="IVS27" s="386"/>
      <c r="IVT27" s="386"/>
      <c r="IVU27" s="386"/>
      <c r="IVV27" s="386"/>
      <c r="IVW27" s="386"/>
      <c r="IVX27" s="386"/>
      <c r="IVY27" s="386"/>
      <c r="IVZ27" s="386"/>
      <c r="IWA27" s="386"/>
      <c r="IWB27" s="386"/>
      <c r="IWC27" s="386"/>
      <c r="IWD27" s="386"/>
      <c r="IWE27" s="386"/>
      <c r="IWF27" s="386"/>
      <c r="IWG27" s="386"/>
      <c r="IWH27" s="386"/>
      <c r="IWI27" s="386"/>
      <c r="IWJ27" s="386"/>
      <c r="IWK27" s="386"/>
      <c r="IWL27" s="386"/>
      <c r="IWM27" s="386"/>
      <c r="IWN27" s="386"/>
      <c r="IWO27" s="386"/>
      <c r="IWP27" s="386"/>
      <c r="IWQ27" s="386"/>
      <c r="IWR27" s="386"/>
      <c r="IWS27" s="386"/>
      <c r="IWT27" s="386"/>
      <c r="IWU27" s="386"/>
      <c r="IWV27" s="386"/>
      <c r="IWW27" s="386"/>
      <c r="IWX27" s="386"/>
      <c r="IWY27" s="386"/>
      <c r="IWZ27" s="386"/>
      <c r="IXA27" s="386"/>
      <c r="IXB27" s="386"/>
      <c r="IXC27" s="386"/>
      <c r="IXD27" s="386"/>
      <c r="IXE27" s="386"/>
      <c r="IXF27" s="386"/>
      <c r="IXG27" s="386"/>
      <c r="IXH27" s="386"/>
      <c r="IXI27" s="386"/>
      <c r="IXJ27" s="386"/>
      <c r="IXK27" s="386"/>
      <c r="IXL27" s="386"/>
      <c r="IXM27" s="386"/>
      <c r="IXN27" s="386"/>
      <c r="IXO27" s="386"/>
      <c r="IXP27" s="386"/>
      <c r="IXQ27" s="386"/>
      <c r="IXR27" s="386"/>
      <c r="IXS27" s="386"/>
      <c r="IXT27" s="386"/>
      <c r="IXU27" s="386"/>
      <c r="IXV27" s="386"/>
      <c r="IXW27" s="386"/>
      <c r="IXX27" s="386"/>
      <c r="IXY27" s="386"/>
      <c r="IXZ27" s="386"/>
      <c r="IYA27" s="386"/>
      <c r="IYB27" s="386"/>
      <c r="IYC27" s="386"/>
      <c r="IYD27" s="386"/>
      <c r="IYE27" s="386"/>
      <c r="IYF27" s="386"/>
      <c r="IYG27" s="386"/>
      <c r="IYH27" s="386"/>
      <c r="IYI27" s="386"/>
      <c r="IYJ27" s="386"/>
      <c r="IYK27" s="386"/>
      <c r="IYL27" s="386"/>
      <c r="IYM27" s="386"/>
      <c r="IYN27" s="386"/>
      <c r="IYO27" s="386"/>
      <c r="IYP27" s="386"/>
      <c r="IYQ27" s="386"/>
      <c r="IYR27" s="386"/>
      <c r="IYS27" s="386"/>
      <c r="IYT27" s="386"/>
      <c r="IYU27" s="386"/>
      <c r="IYV27" s="386"/>
      <c r="IYW27" s="386"/>
      <c r="IYX27" s="386"/>
      <c r="IYY27" s="386"/>
      <c r="IYZ27" s="386"/>
      <c r="IZA27" s="386"/>
      <c r="IZB27" s="386"/>
      <c r="IZC27" s="386"/>
      <c r="IZD27" s="386"/>
      <c r="IZE27" s="386"/>
      <c r="IZF27" s="386"/>
      <c r="IZG27" s="386"/>
      <c r="IZH27" s="386"/>
      <c r="IZI27" s="386"/>
      <c r="IZJ27" s="386"/>
      <c r="IZK27" s="386"/>
      <c r="IZL27" s="386"/>
      <c r="IZM27" s="386"/>
      <c r="IZN27" s="386"/>
      <c r="IZO27" s="386"/>
      <c r="IZP27" s="386"/>
      <c r="IZQ27" s="386"/>
      <c r="IZR27" s="386"/>
      <c r="IZS27" s="386"/>
      <c r="IZT27" s="386"/>
      <c r="IZU27" s="386"/>
      <c r="IZV27" s="386"/>
      <c r="IZW27" s="386"/>
      <c r="IZX27" s="386"/>
      <c r="IZY27" s="386"/>
      <c r="IZZ27" s="386"/>
      <c r="JAA27" s="386"/>
      <c r="JAB27" s="386"/>
      <c r="JAC27" s="386"/>
      <c r="JAD27" s="386"/>
      <c r="JAE27" s="386"/>
      <c r="JAF27" s="386"/>
      <c r="JAG27" s="386"/>
      <c r="JAH27" s="386"/>
      <c r="JAI27" s="386"/>
      <c r="JAJ27" s="386"/>
      <c r="JAK27" s="386"/>
      <c r="JAL27" s="386"/>
      <c r="JAM27" s="386"/>
      <c r="JAN27" s="386"/>
      <c r="JAO27" s="386"/>
      <c r="JAP27" s="386"/>
      <c r="JAQ27" s="386"/>
      <c r="JAR27" s="386"/>
      <c r="JAS27" s="386"/>
      <c r="JAT27" s="386"/>
      <c r="JAU27" s="386"/>
      <c r="JAV27" s="386"/>
      <c r="JAW27" s="386"/>
      <c r="JAX27" s="386"/>
      <c r="JAY27" s="386"/>
      <c r="JAZ27" s="386"/>
      <c r="JBA27" s="386"/>
      <c r="JBB27" s="386"/>
      <c r="JBC27" s="386"/>
      <c r="JBD27" s="386"/>
      <c r="JBE27" s="386"/>
      <c r="JBF27" s="386"/>
      <c r="JBG27" s="386"/>
      <c r="JBH27" s="386"/>
      <c r="JBI27" s="386"/>
      <c r="JBJ27" s="386"/>
      <c r="JBK27" s="386"/>
      <c r="JBL27" s="386"/>
      <c r="JBM27" s="386"/>
      <c r="JBN27" s="386"/>
      <c r="JBO27" s="386"/>
      <c r="JBP27" s="386"/>
      <c r="JBQ27" s="386"/>
      <c r="JBR27" s="386"/>
      <c r="JBS27" s="386"/>
      <c r="JBT27" s="386"/>
      <c r="JBU27" s="386"/>
      <c r="JBV27" s="386"/>
      <c r="JBW27" s="386"/>
      <c r="JBX27" s="386"/>
      <c r="JBY27" s="386"/>
      <c r="JBZ27" s="386"/>
      <c r="JCA27" s="386"/>
      <c r="JCB27" s="386"/>
      <c r="JCC27" s="386"/>
      <c r="JCD27" s="386"/>
      <c r="JCE27" s="386"/>
      <c r="JCF27" s="386"/>
      <c r="JCG27" s="386"/>
      <c r="JCH27" s="386"/>
      <c r="JCI27" s="386"/>
      <c r="JCJ27" s="386"/>
      <c r="JCK27" s="386"/>
      <c r="JCL27" s="386"/>
      <c r="JCM27" s="386"/>
      <c r="JCN27" s="386"/>
      <c r="JCO27" s="386"/>
      <c r="JCP27" s="386"/>
      <c r="JCQ27" s="386"/>
      <c r="JCR27" s="386"/>
      <c r="JCS27" s="386"/>
      <c r="JCT27" s="386"/>
      <c r="JCU27" s="386"/>
      <c r="JCV27" s="386"/>
      <c r="JCW27" s="386"/>
      <c r="JCX27" s="386"/>
      <c r="JCY27" s="386"/>
      <c r="JCZ27" s="386"/>
      <c r="JDA27" s="386"/>
      <c r="JDB27" s="386"/>
      <c r="JDC27" s="386"/>
      <c r="JDD27" s="386"/>
      <c r="JDE27" s="386"/>
      <c r="JDF27" s="386"/>
      <c r="JDG27" s="386"/>
      <c r="JDH27" s="386"/>
      <c r="JDI27" s="386"/>
      <c r="JDJ27" s="386"/>
      <c r="JDK27" s="386"/>
      <c r="JDL27" s="386"/>
      <c r="JDM27" s="386"/>
      <c r="JDN27" s="386"/>
      <c r="JDO27" s="386"/>
      <c r="JDP27" s="386"/>
      <c r="JDQ27" s="386"/>
      <c r="JDR27" s="386"/>
      <c r="JDS27" s="386"/>
      <c r="JDT27" s="386"/>
      <c r="JDU27" s="386"/>
      <c r="JDV27" s="386"/>
      <c r="JDW27" s="386"/>
      <c r="JDX27" s="386"/>
      <c r="JDY27" s="386"/>
      <c r="JDZ27" s="386"/>
      <c r="JEA27" s="386"/>
      <c r="JEB27" s="386"/>
      <c r="JEC27" s="386"/>
      <c r="JED27" s="386"/>
      <c r="JEE27" s="386"/>
      <c r="JEF27" s="386"/>
      <c r="JEG27" s="386"/>
      <c r="JEH27" s="386"/>
      <c r="JEI27" s="386"/>
      <c r="JEJ27" s="386"/>
      <c r="JEK27" s="386"/>
      <c r="JEL27" s="386"/>
      <c r="JEM27" s="386"/>
      <c r="JEN27" s="386"/>
      <c r="JEO27" s="386"/>
      <c r="JEP27" s="386"/>
      <c r="JEQ27" s="386"/>
      <c r="JER27" s="386"/>
      <c r="JES27" s="386"/>
      <c r="JET27" s="386"/>
      <c r="JEU27" s="386"/>
      <c r="JEV27" s="386"/>
      <c r="JEW27" s="386"/>
      <c r="JEX27" s="386"/>
      <c r="JEY27" s="386"/>
      <c r="JEZ27" s="386"/>
      <c r="JFA27" s="386"/>
      <c r="JFB27" s="386"/>
      <c r="JFC27" s="386"/>
      <c r="JFD27" s="386"/>
      <c r="JFE27" s="386"/>
      <c r="JFF27" s="386"/>
      <c r="JFG27" s="386"/>
      <c r="JFH27" s="386"/>
      <c r="JFI27" s="386"/>
      <c r="JFJ27" s="386"/>
      <c r="JFK27" s="386"/>
      <c r="JFL27" s="386"/>
      <c r="JFM27" s="386"/>
      <c r="JFN27" s="386"/>
      <c r="JFO27" s="386"/>
      <c r="JFP27" s="386"/>
      <c r="JFQ27" s="386"/>
      <c r="JFR27" s="386"/>
      <c r="JFS27" s="386"/>
      <c r="JFT27" s="386"/>
      <c r="JFU27" s="386"/>
      <c r="JFV27" s="386"/>
      <c r="JFW27" s="386"/>
      <c r="JFX27" s="386"/>
      <c r="JFY27" s="386"/>
      <c r="JFZ27" s="386"/>
      <c r="JGA27" s="386"/>
      <c r="JGB27" s="386"/>
      <c r="JGC27" s="386"/>
      <c r="JGD27" s="386"/>
      <c r="JGE27" s="386"/>
      <c r="JGF27" s="386"/>
      <c r="JGG27" s="386"/>
      <c r="JGH27" s="386"/>
      <c r="JGI27" s="386"/>
      <c r="JGJ27" s="386"/>
      <c r="JGK27" s="386"/>
      <c r="JGL27" s="386"/>
      <c r="JGM27" s="386"/>
      <c r="JGN27" s="386"/>
      <c r="JGO27" s="386"/>
      <c r="JGP27" s="386"/>
      <c r="JGQ27" s="386"/>
      <c r="JGR27" s="386"/>
      <c r="JGS27" s="386"/>
      <c r="JGT27" s="386"/>
      <c r="JGU27" s="386"/>
      <c r="JGV27" s="386"/>
      <c r="JGW27" s="386"/>
      <c r="JGX27" s="386"/>
      <c r="JGY27" s="386"/>
      <c r="JGZ27" s="386"/>
      <c r="JHA27" s="386"/>
      <c r="JHB27" s="386"/>
      <c r="JHC27" s="386"/>
      <c r="JHD27" s="386"/>
      <c r="JHE27" s="386"/>
      <c r="JHF27" s="386"/>
      <c r="JHG27" s="386"/>
      <c r="JHH27" s="386"/>
      <c r="JHI27" s="386"/>
      <c r="JHJ27" s="386"/>
      <c r="JHK27" s="386"/>
      <c r="JHL27" s="386"/>
      <c r="JHM27" s="386"/>
      <c r="JHN27" s="386"/>
      <c r="JHO27" s="386"/>
      <c r="JHP27" s="386"/>
      <c r="JHQ27" s="386"/>
      <c r="JHR27" s="386"/>
      <c r="JHS27" s="386"/>
      <c r="JHT27" s="386"/>
      <c r="JHU27" s="386"/>
      <c r="JHV27" s="386"/>
      <c r="JHW27" s="386"/>
      <c r="JHX27" s="386"/>
      <c r="JHY27" s="386"/>
      <c r="JHZ27" s="386"/>
      <c r="JIA27" s="386"/>
      <c r="JIB27" s="386"/>
      <c r="JIC27" s="386"/>
      <c r="JID27" s="386"/>
      <c r="JIE27" s="386"/>
      <c r="JIF27" s="386"/>
      <c r="JIG27" s="386"/>
      <c r="JIH27" s="386"/>
      <c r="JII27" s="386"/>
      <c r="JIJ27" s="386"/>
      <c r="JIK27" s="386"/>
      <c r="JIL27" s="386"/>
      <c r="JIM27" s="386"/>
      <c r="JIN27" s="386"/>
      <c r="JIO27" s="386"/>
      <c r="JIP27" s="386"/>
      <c r="JIQ27" s="386"/>
      <c r="JIR27" s="386"/>
      <c r="JIS27" s="386"/>
      <c r="JIT27" s="386"/>
      <c r="JIU27" s="386"/>
      <c r="JIV27" s="386"/>
      <c r="JIW27" s="386"/>
      <c r="JIX27" s="386"/>
      <c r="JIY27" s="386"/>
      <c r="JIZ27" s="386"/>
      <c r="JJA27" s="386"/>
      <c r="JJB27" s="386"/>
      <c r="JJC27" s="386"/>
      <c r="JJD27" s="386"/>
      <c r="JJE27" s="386"/>
      <c r="JJF27" s="386"/>
      <c r="JJG27" s="386"/>
      <c r="JJH27" s="386"/>
      <c r="JJI27" s="386"/>
      <c r="JJJ27" s="386"/>
      <c r="JJK27" s="386"/>
      <c r="JJL27" s="386"/>
      <c r="JJM27" s="386"/>
      <c r="JJN27" s="386"/>
      <c r="JJO27" s="386"/>
      <c r="JJP27" s="386"/>
      <c r="JJQ27" s="386"/>
      <c r="JJR27" s="386"/>
      <c r="JJS27" s="386"/>
      <c r="JJT27" s="386"/>
      <c r="JJU27" s="386"/>
      <c r="JJV27" s="386"/>
      <c r="JJW27" s="386"/>
      <c r="JJX27" s="386"/>
      <c r="JJY27" s="386"/>
      <c r="JJZ27" s="386"/>
      <c r="JKA27" s="386"/>
      <c r="JKB27" s="386"/>
      <c r="JKC27" s="386"/>
      <c r="JKD27" s="386"/>
      <c r="JKE27" s="386"/>
      <c r="JKF27" s="386"/>
      <c r="JKG27" s="386"/>
      <c r="JKH27" s="386"/>
      <c r="JKI27" s="386"/>
      <c r="JKJ27" s="386"/>
      <c r="JKK27" s="386"/>
      <c r="JKL27" s="386"/>
      <c r="JKM27" s="386"/>
      <c r="JKN27" s="386"/>
      <c r="JKO27" s="386"/>
      <c r="JKP27" s="386"/>
      <c r="JKQ27" s="386"/>
      <c r="JKR27" s="386"/>
      <c r="JKS27" s="386"/>
      <c r="JKT27" s="386"/>
      <c r="JKU27" s="386"/>
      <c r="JKV27" s="386"/>
      <c r="JKW27" s="386"/>
      <c r="JKX27" s="386"/>
      <c r="JKY27" s="386"/>
      <c r="JKZ27" s="386"/>
      <c r="JLA27" s="386"/>
      <c r="JLB27" s="386"/>
      <c r="JLC27" s="386"/>
      <c r="JLD27" s="386"/>
      <c r="JLE27" s="386"/>
      <c r="JLF27" s="386"/>
      <c r="JLG27" s="386"/>
      <c r="JLH27" s="386"/>
      <c r="JLI27" s="386"/>
      <c r="JLJ27" s="386"/>
      <c r="JLK27" s="386"/>
      <c r="JLL27" s="386"/>
      <c r="JLM27" s="386"/>
      <c r="JLN27" s="386"/>
      <c r="JLO27" s="386"/>
      <c r="JLP27" s="386"/>
      <c r="JLQ27" s="386"/>
      <c r="JLR27" s="386"/>
      <c r="JLS27" s="386"/>
      <c r="JLT27" s="386"/>
      <c r="JLU27" s="386"/>
      <c r="JLV27" s="386"/>
      <c r="JLW27" s="386"/>
      <c r="JLX27" s="386"/>
      <c r="JLY27" s="386"/>
      <c r="JLZ27" s="386"/>
      <c r="JMA27" s="386"/>
      <c r="JMB27" s="386"/>
      <c r="JMC27" s="386"/>
      <c r="JMD27" s="386"/>
      <c r="JME27" s="386"/>
      <c r="JMF27" s="386"/>
      <c r="JMG27" s="386"/>
      <c r="JMH27" s="386"/>
      <c r="JMI27" s="386"/>
      <c r="JMJ27" s="386"/>
      <c r="JMK27" s="386"/>
      <c r="JML27" s="386"/>
      <c r="JMM27" s="386"/>
      <c r="JMN27" s="386"/>
      <c r="JMO27" s="386"/>
      <c r="JMP27" s="386"/>
      <c r="JMQ27" s="386"/>
      <c r="JMR27" s="386"/>
      <c r="JMS27" s="386"/>
      <c r="JMT27" s="386"/>
      <c r="JMU27" s="386"/>
      <c r="JMV27" s="386"/>
      <c r="JMW27" s="386"/>
      <c r="JMX27" s="386"/>
      <c r="JMY27" s="386"/>
      <c r="JMZ27" s="386"/>
      <c r="JNA27" s="386"/>
      <c r="JNB27" s="386"/>
      <c r="JNC27" s="386"/>
      <c r="JND27" s="386"/>
      <c r="JNE27" s="386"/>
      <c r="JNF27" s="386"/>
      <c r="JNG27" s="386"/>
      <c r="JNH27" s="386"/>
      <c r="JNI27" s="386"/>
      <c r="JNJ27" s="386"/>
      <c r="JNK27" s="386"/>
      <c r="JNL27" s="386"/>
      <c r="JNM27" s="386"/>
      <c r="JNN27" s="386"/>
      <c r="JNO27" s="386"/>
      <c r="JNP27" s="386"/>
      <c r="JNQ27" s="386"/>
      <c r="JNR27" s="386"/>
      <c r="JNS27" s="386"/>
      <c r="JNT27" s="386"/>
      <c r="JNU27" s="386"/>
      <c r="JNV27" s="386"/>
      <c r="JNW27" s="386"/>
      <c r="JNX27" s="386"/>
      <c r="JNY27" s="386"/>
      <c r="JNZ27" s="386"/>
      <c r="JOA27" s="386"/>
      <c r="JOB27" s="386"/>
      <c r="JOC27" s="386"/>
      <c r="JOD27" s="386"/>
      <c r="JOE27" s="386"/>
      <c r="JOF27" s="386"/>
      <c r="JOG27" s="386"/>
      <c r="JOH27" s="386"/>
      <c r="JOI27" s="386"/>
      <c r="JOJ27" s="386"/>
      <c r="JOK27" s="386"/>
      <c r="JOL27" s="386"/>
      <c r="JOM27" s="386"/>
      <c r="JON27" s="386"/>
      <c r="JOO27" s="386"/>
      <c r="JOP27" s="386"/>
      <c r="JOQ27" s="386"/>
      <c r="JOR27" s="386"/>
      <c r="JOS27" s="386"/>
      <c r="JOT27" s="386"/>
      <c r="JOU27" s="386"/>
      <c r="JOV27" s="386"/>
      <c r="JOW27" s="386"/>
      <c r="JOX27" s="386"/>
      <c r="JOY27" s="386"/>
      <c r="JOZ27" s="386"/>
      <c r="JPA27" s="386"/>
      <c r="JPB27" s="386"/>
      <c r="JPC27" s="386"/>
      <c r="JPD27" s="386"/>
      <c r="JPE27" s="386"/>
      <c r="JPF27" s="386"/>
      <c r="JPG27" s="386"/>
      <c r="JPH27" s="386"/>
      <c r="JPI27" s="386"/>
      <c r="JPJ27" s="386"/>
      <c r="JPK27" s="386"/>
      <c r="JPL27" s="386"/>
      <c r="JPM27" s="386"/>
      <c r="JPN27" s="386"/>
      <c r="JPO27" s="386"/>
      <c r="JPP27" s="386"/>
      <c r="JPQ27" s="386"/>
      <c r="JPR27" s="386"/>
      <c r="JPS27" s="386"/>
      <c r="JPT27" s="386"/>
      <c r="JPU27" s="386"/>
      <c r="JPV27" s="386"/>
      <c r="JPW27" s="386"/>
      <c r="JPX27" s="386"/>
      <c r="JPY27" s="386"/>
      <c r="JPZ27" s="386"/>
      <c r="JQA27" s="386"/>
      <c r="JQB27" s="386"/>
      <c r="JQC27" s="386"/>
      <c r="JQD27" s="386"/>
      <c r="JQE27" s="386"/>
      <c r="JQF27" s="386"/>
      <c r="JQG27" s="386"/>
      <c r="JQH27" s="386"/>
      <c r="JQI27" s="386"/>
      <c r="JQJ27" s="386"/>
      <c r="JQK27" s="386"/>
      <c r="JQL27" s="386"/>
      <c r="JQM27" s="386"/>
      <c r="JQN27" s="386"/>
      <c r="JQO27" s="386"/>
      <c r="JQP27" s="386"/>
      <c r="JQQ27" s="386"/>
      <c r="JQR27" s="386"/>
      <c r="JQS27" s="386"/>
      <c r="JQT27" s="386"/>
      <c r="JQU27" s="386"/>
      <c r="JQV27" s="386"/>
      <c r="JQW27" s="386"/>
      <c r="JQX27" s="386"/>
      <c r="JQY27" s="386"/>
      <c r="JQZ27" s="386"/>
      <c r="JRA27" s="386"/>
      <c r="JRB27" s="386"/>
      <c r="JRC27" s="386"/>
      <c r="JRD27" s="386"/>
      <c r="JRE27" s="386"/>
      <c r="JRF27" s="386"/>
      <c r="JRG27" s="386"/>
      <c r="JRH27" s="386"/>
      <c r="JRI27" s="386"/>
      <c r="JRJ27" s="386"/>
      <c r="JRK27" s="386"/>
      <c r="JRL27" s="386"/>
      <c r="JRM27" s="386"/>
      <c r="JRN27" s="386"/>
      <c r="JRO27" s="386"/>
      <c r="JRP27" s="386"/>
      <c r="JRQ27" s="386"/>
      <c r="JRR27" s="386"/>
      <c r="JRS27" s="386"/>
      <c r="JRT27" s="386"/>
      <c r="JRU27" s="386"/>
      <c r="JRV27" s="386"/>
      <c r="JRW27" s="386"/>
      <c r="JRX27" s="386"/>
      <c r="JRY27" s="386"/>
      <c r="JRZ27" s="386"/>
      <c r="JSA27" s="386"/>
      <c r="JSB27" s="386"/>
      <c r="JSC27" s="386"/>
      <c r="JSD27" s="386"/>
      <c r="JSE27" s="386"/>
      <c r="JSF27" s="386"/>
      <c r="JSG27" s="386"/>
      <c r="JSH27" s="386"/>
      <c r="JSI27" s="386"/>
      <c r="JSJ27" s="386"/>
      <c r="JSK27" s="386"/>
      <c r="JSL27" s="386"/>
      <c r="JSM27" s="386"/>
      <c r="JSN27" s="386"/>
      <c r="JSO27" s="386"/>
      <c r="JSP27" s="386"/>
      <c r="JSQ27" s="386"/>
      <c r="JSR27" s="386"/>
      <c r="JSS27" s="386"/>
      <c r="JST27" s="386"/>
      <c r="JSU27" s="386"/>
      <c r="JSV27" s="386"/>
      <c r="JSW27" s="386"/>
      <c r="JSX27" s="386"/>
      <c r="JSY27" s="386"/>
      <c r="JSZ27" s="386"/>
      <c r="JTA27" s="386"/>
      <c r="JTB27" s="386"/>
      <c r="JTC27" s="386"/>
      <c r="JTD27" s="386"/>
      <c r="JTE27" s="386"/>
      <c r="JTF27" s="386"/>
      <c r="JTG27" s="386"/>
      <c r="JTH27" s="386"/>
      <c r="JTI27" s="386"/>
      <c r="JTJ27" s="386"/>
      <c r="JTK27" s="386"/>
      <c r="JTL27" s="386"/>
      <c r="JTM27" s="386"/>
      <c r="JTN27" s="386"/>
      <c r="JTO27" s="386"/>
      <c r="JTP27" s="386"/>
      <c r="JTQ27" s="386"/>
      <c r="JTR27" s="386"/>
      <c r="JTS27" s="386"/>
      <c r="JTT27" s="386"/>
      <c r="JTU27" s="386"/>
      <c r="JTV27" s="386"/>
      <c r="JTW27" s="386"/>
      <c r="JTX27" s="386"/>
      <c r="JTY27" s="386"/>
      <c r="JTZ27" s="386"/>
      <c r="JUA27" s="386"/>
      <c r="JUB27" s="386"/>
      <c r="JUC27" s="386"/>
      <c r="JUD27" s="386"/>
      <c r="JUE27" s="386"/>
      <c r="JUF27" s="386"/>
      <c r="JUG27" s="386"/>
      <c r="JUH27" s="386"/>
      <c r="JUI27" s="386"/>
      <c r="JUJ27" s="386"/>
      <c r="JUK27" s="386"/>
      <c r="JUL27" s="386"/>
      <c r="JUM27" s="386"/>
      <c r="JUN27" s="386"/>
      <c r="JUO27" s="386"/>
      <c r="JUP27" s="386"/>
      <c r="JUQ27" s="386"/>
      <c r="JUR27" s="386"/>
      <c r="JUS27" s="386"/>
      <c r="JUT27" s="386"/>
      <c r="JUU27" s="386"/>
      <c r="JUV27" s="386"/>
      <c r="JUW27" s="386"/>
      <c r="JUX27" s="386"/>
      <c r="JUY27" s="386"/>
      <c r="JUZ27" s="386"/>
      <c r="JVA27" s="386"/>
      <c r="JVB27" s="386"/>
      <c r="JVC27" s="386"/>
      <c r="JVD27" s="386"/>
      <c r="JVE27" s="386"/>
      <c r="JVF27" s="386"/>
      <c r="JVG27" s="386"/>
      <c r="JVH27" s="386"/>
      <c r="JVI27" s="386"/>
      <c r="JVJ27" s="386"/>
      <c r="JVK27" s="386"/>
      <c r="JVL27" s="386"/>
      <c r="JVM27" s="386"/>
      <c r="JVN27" s="386"/>
      <c r="JVO27" s="386"/>
      <c r="JVP27" s="386"/>
      <c r="JVQ27" s="386"/>
      <c r="JVR27" s="386"/>
      <c r="JVS27" s="386"/>
      <c r="JVT27" s="386"/>
      <c r="JVU27" s="386"/>
      <c r="JVV27" s="386"/>
      <c r="JVW27" s="386"/>
      <c r="JVX27" s="386"/>
      <c r="JVY27" s="386"/>
      <c r="JVZ27" s="386"/>
      <c r="JWA27" s="386"/>
      <c r="JWB27" s="386"/>
      <c r="JWC27" s="386"/>
      <c r="JWD27" s="386"/>
      <c r="JWE27" s="386"/>
      <c r="JWF27" s="386"/>
      <c r="JWG27" s="386"/>
      <c r="JWH27" s="386"/>
      <c r="JWI27" s="386"/>
      <c r="JWJ27" s="386"/>
      <c r="JWK27" s="386"/>
      <c r="JWL27" s="386"/>
      <c r="JWM27" s="386"/>
      <c r="JWN27" s="386"/>
      <c r="JWO27" s="386"/>
      <c r="JWP27" s="386"/>
      <c r="JWQ27" s="386"/>
      <c r="JWR27" s="386"/>
      <c r="JWS27" s="386"/>
      <c r="JWT27" s="386"/>
      <c r="JWU27" s="386"/>
      <c r="JWV27" s="386"/>
      <c r="JWW27" s="386"/>
      <c r="JWX27" s="386"/>
      <c r="JWY27" s="386"/>
      <c r="JWZ27" s="386"/>
      <c r="JXA27" s="386"/>
      <c r="JXB27" s="386"/>
      <c r="JXC27" s="386"/>
      <c r="JXD27" s="386"/>
      <c r="JXE27" s="386"/>
      <c r="JXF27" s="386"/>
      <c r="JXG27" s="386"/>
      <c r="JXH27" s="386"/>
      <c r="JXI27" s="386"/>
      <c r="JXJ27" s="386"/>
      <c r="JXK27" s="386"/>
      <c r="JXL27" s="386"/>
      <c r="JXM27" s="386"/>
      <c r="JXN27" s="386"/>
      <c r="JXO27" s="386"/>
      <c r="JXP27" s="386"/>
      <c r="JXQ27" s="386"/>
      <c r="JXR27" s="386"/>
      <c r="JXS27" s="386"/>
      <c r="JXT27" s="386"/>
      <c r="JXU27" s="386"/>
      <c r="JXV27" s="386"/>
      <c r="JXW27" s="386"/>
      <c r="JXX27" s="386"/>
      <c r="JXY27" s="386"/>
      <c r="JXZ27" s="386"/>
      <c r="JYA27" s="386"/>
      <c r="JYB27" s="386"/>
      <c r="JYC27" s="386"/>
      <c r="JYD27" s="386"/>
      <c r="JYE27" s="386"/>
      <c r="JYF27" s="386"/>
      <c r="JYG27" s="386"/>
      <c r="JYH27" s="386"/>
      <c r="JYI27" s="386"/>
      <c r="JYJ27" s="386"/>
      <c r="JYK27" s="386"/>
      <c r="JYL27" s="386"/>
      <c r="JYM27" s="386"/>
      <c r="JYN27" s="386"/>
      <c r="JYO27" s="386"/>
      <c r="JYP27" s="386"/>
      <c r="JYQ27" s="386"/>
      <c r="JYR27" s="386"/>
      <c r="JYS27" s="386"/>
      <c r="JYT27" s="386"/>
      <c r="JYU27" s="386"/>
      <c r="JYV27" s="386"/>
      <c r="JYW27" s="386"/>
      <c r="JYX27" s="386"/>
      <c r="JYY27" s="386"/>
      <c r="JYZ27" s="386"/>
      <c r="JZA27" s="386"/>
      <c r="JZB27" s="386"/>
      <c r="JZC27" s="386"/>
      <c r="JZD27" s="386"/>
      <c r="JZE27" s="386"/>
      <c r="JZF27" s="386"/>
      <c r="JZG27" s="386"/>
      <c r="JZH27" s="386"/>
      <c r="JZI27" s="386"/>
      <c r="JZJ27" s="386"/>
      <c r="JZK27" s="386"/>
      <c r="JZL27" s="386"/>
      <c r="JZM27" s="386"/>
      <c r="JZN27" s="386"/>
      <c r="JZO27" s="386"/>
      <c r="JZP27" s="386"/>
      <c r="JZQ27" s="386"/>
      <c r="JZR27" s="386"/>
      <c r="JZS27" s="386"/>
      <c r="JZT27" s="386"/>
      <c r="JZU27" s="386"/>
      <c r="JZV27" s="386"/>
      <c r="JZW27" s="386"/>
      <c r="JZX27" s="386"/>
      <c r="JZY27" s="386"/>
      <c r="JZZ27" s="386"/>
      <c r="KAA27" s="386"/>
      <c r="KAB27" s="386"/>
      <c r="KAC27" s="386"/>
      <c r="KAD27" s="386"/>
      <c r="KAE27" s="386"/>
      <c r="KAF27" s="386"/>
      <c r="KAG27" s="386"/>
      <c r="KAH27" s="386"/>
      <c r="KAI27" s="386"/>
      <c r="KAJ27" s="386"/>
      <c r="KAK27" s="386"/>
      <c r="KAL27" s="386"/>
      <c r="KAM27" s="386"/>
      <c r="KAN27" s="386"/>
      <c r="KAO27" s="386"/>
      <c r="KAP27" s="386"/>
      <c r="KAQ27" s="386"/>
      <c r="KAR27" s="386"/>
      <c r="KAS27" s="386"/>
      <c r="KAT27" s="386"/>
      <c r="KAU27" s="386"/>
      <c r="KAV27" s="386"/>
      <c r="KAW27" s="386"/>
      <c r="KAX27" s="386"/>
      <c r="KAY27" s="386"/>
      <c r="KAZ27" s="386"/>
      <c r="KBA27" s="386"/>
      <c r="KBB27" s="386"/>
      <c r="KBC27" s="386"/>
      <c r="KBD27" s="386"/>
      <c r="KBE27" s="386"/>
      <c r="KBF27" s="386"/>
      <c r="KBG27" s="386"/>
      <c r="KBH27" s="386"/>
      <c r="KBI27" s="386"/>
      <c r="KBJ27" s="386"/>
      <c r="KBK27" s="386"/>
      <c r="KBL27" s="386"/>
      <c r="KBM27" s="386"/>
      <c r="KBN27" s="386"/>
      <c r="KBO27" s="386"/>
      <c r="KBP27" s="386"/>
      <c r="KBQ27" s="386"/>
      <c r="KBR27" s="386"/>
      <c r="KBS27" s="386"/>
      <c r="KBT27" s="386"/>
      <c r="KBU27" s="386"/>
      <c r="KBV27" s="386"/>
      <c r="KBW27" s="386"/>
      <c r="KBX27" s="386"/>
      <c r="KBY27" s="386"/>
      <c r="KBZ27" s="386"/>
      <c r="KCA27" s="386"/>
      <c r="KCB27" s="386"/>
      <c r="KCC27" s="386"/>
      <c r="KCD27" s="386"/>
      <c r="KCE27" s="386"/>
      <c r="KCF27" s="386"/>
      <c r="KCG27" s="386"/>
      <c r="KCH27" s="386"/>
      <c r="KCI27" s="386"/>
      <c r="KCJ27" s="386"/>
      <c r="KCK27" s="386"/>
      <c r="KCL27" s="386"/>
      <c r="KCM27" s="386"/>
      <c r="KCN27" s="386"/>
      <c r="KCO27" s="386"/>
      <c r="KCP27" s="386"/>
      <c r="KCQ27" s="386"/>
      <c r="KCR27" s="386"/>
      <c r="KCS27" s="386"/>
      <c r="KCT27" s="386"/>
      <c r="KCU27" s="386"/>
      <c r="KCV27" s="386"/>
      <c r="KCW27" s="386"/>
      <c r="KCX27" s="386"/>
      <c r="KCY27" s="386"/>
      <c r="KCZ27" s="386"/>
      <c r="KDA27" s="386"/>
      <c r="KDB27" s="386"/>
      <c r="KDC27" s="386"/>
      <c r="KDD27" s="386"/>
      <c r="KDE27" s="386"/>
      <c r="KDF27" s="386"/>
      <c r="KDG27" s="386"/>
      <c r="KDH27" s="386"/>
      <c r="KDI27" s="386"/>
      <c r="KDJ27" s="386"/>
      <c r="KDK27" s="386"/>
      <c r="KDL27" s="386"/>
      <c r="KDM27" s="386"/>
      <c r="KDN27" s="386"/>
      <c r="KDO27" s="386"/>
      <c r="KDP27" s="386"/>
      <c r="KDQ27" s="386"/>
      <c r="KDR27" s="386"/>
      <c r="KDS27" s="386"/>
      <c r="KDT27" s="386"/>
      <c r="KDU27" s="386"/>
      <c r="KDV27" s="386"/>
      <c r="KDW27" s="386"/>
      <c r="KDX27" s="386"/>
      <c r="KDY27" s="386"/>
      <c r="KDZ27" s="386"/>
      <c r="KEA27" s="386"/>
      <c r="KEB27" s="386"/>
      <c r="KEC27" s="386"/>
      <c r="KED27" s="386"/>
      <c r="KEE27" s="386"/>
      <c r="KEF27" s="386"/>
      <c r="KEG27" s="386"/>
      <c r="KEH27" s="386"/>
      <c r="KEI27" s="386"/>
      <c r="KEJ27" s="386"/>
      <c r="KEK27" s="386"/>
      <c r="KEL27" s="386"/>
      <c r="KEM27" s="386"/>
      <c r="KEN27" s="386"/>
      <c r="KEO27" s="386"/>
      <c r="KEP27" s="386"/>
      <c r="KEQ27" s="386"/>
      <c r="KER27" s="386"/>
      <c r="KES27" s="386"/>
      <c r="KET27" s="386"/>
      <c r="KEU27" s="386"/>
      <c r="KEV27" s="386"/>
      <c r="KEW27" s="386"/>
      <c r="KEX27" s="386"/>
      <c r="KEY27" s="386"/>
      <c r="KEZ27" s="386"/>
      <c r="KFA27" s="386"/>
      <c r="KFB27" s="386"/>
      <c r="KFC27" s="386"/>
      <c r="KFD27" s="386"/>
      <c r="KFE27" s="386"/>
      <c r="KFF27" s="386"/>
      <c r="KFG27" s="386"/>
      <c r="KFH27" s="386"/>
      <c r="KFI27" s="386"/>
      <c r="KFJ27" s="386"/>
      <c r="KFK27" s="386"/>
      <c r="KFL27" s="386"/>
      <c r="KFM27" s="386"/>
      <c r="KFN27" s="386"/>
      <c r="KFO27" s="386"/>
      <c r="KFP27" s="386"/>
      <c r="KFQ27" s="386"/>
      <c r="KFR27" s="386"/>
      <c r="KFS27" s="386"/>
      <c r="KFT27" s="386"/>
      <c r="KFU27" s="386"/>
      <c r="KFV27" s="386"/>
      <c r="KFW27" s="386"/>
      <c r="KFX27" s="386"/>
      <c r="KFY27" s="386"/>
      <c r="KFZ27" s="386"/>
      <c r="KGA27" s="386"/>
      <c r="KGB27" s="386"/>
      <c r="KGC27" s="386"/>
      <c r="KGD27" s="386"/>
      <c r="KGE27" s="386"/>
      <c r="KGF27" s="386"/>
      <c r="KGG27" s="386"/>
      <c r="KGH27" s="386"/>
      <c r="KGI27" s="386"/>
      <c r="KGJ27" s="386"/>
      <c r="KGK27" s="386"/>
      <c r="KGL27" s="386"/>
      <c r="KGM27" s="386"/>
      <c r="KGN27" s="386"/>
      <c r="KGO27" s="386"/>
      <c r="KGP27" s="386"/>
      <c r="KGQ27" s="386"/>
      <c r="KGR27" s="386"/>
      <c r="KGS27" s="386"/>
      <c r="KGT27" s="386"/>
      <c r="KGU27" s="386"/>
      <c r="KGV27" s="386"/>
      <c r="KGW27" s="386"/>
      <c r="KGX27" s="386"/>
      <c r="KGY27" s="386"/>
      <c r="KGZ27" s="386"/>
      <c r="KHA27" s="386"/>
      <c r="KHB27" s="386"/>
      <c r="KHC27" s="386"/>
      <c r="KHD27" s="386"/>
      <c r="KHE27" s="386"/>
      <c r="KHF27" s="386"/>
      <c r="KHG27" s="386"/>
      <c r="KHH27" s="386"/>
      <c r="KHI27" s="386"/>
      <c r="KHJ27" s="386"/>
      <c r="KHK27" s="386"/>
      <c r="KHL27" s="386"/>
      <c r="KHM27" s="386"/>
      <c r="KHN27" s="386"/>
      <c r="KHO27" s="386"/>
      <c r="KHP27" s="386"/>
      <c r="KHQ27" s="386"/>
      <c r="KHR27" s="386"/>
      <c r="KHS27" s="386"/>
      <c r="KHT27" s="386"/>
      <c r="KHU27" s="386"/>
      <c r="KHV27" s="386"/>
      <c r="KHW27" s="386"/>
      <c r="KHX27" s="386"/>
      <c r="KHY27" s="386"/>
      <c r="KHZ27" s="386"/>
      <c r="KIA27" s="386"/>
      <c r="KIB27" s="386"/>
      <c r="KIC27" s="386"/>
      <c r="KID27" s="386"/>
      <c r="KIE27" s="386"/>
      <c r="KIF27" s="386"/>
      <c r="KIG27" s="386"/>
      <c r="KIH27" s="386"/>
      <c r="KII27" s="386"/>
      <c r="KIJ27" s="386"/>
      <c r="KIK27" s="386"/>
      <c r="KIL27" s="386"/>
      <c r="KIM27" s="386"/>
      <c r="KIN27" s="386"/>
      <c r="KIO27" s="386"/>
      <c r="KIP27" s="386"/>
      <c r="KIQ27" s="386"/>
      <c r="KIR27" s="386"/>
      <c r="KIS27" s="386"/>
      <c r="KIT27" s="386"/>
      <c r="KIU27" s="386"/>
      <c r="KIV27" s="386"/>
      <c r="KIW27" s="386"/>
      <c r="KIX27" s="386"/>
      <c r="KIY27" s="386"/>
      <c r="KIZ27" s="386"/>
      <c r="KJA27" s="386"/>
      <c r="KJB27" s="386"/>
      <c r="KJC27" s="386"/>
      <c r="KJD27" s="386"/>
      <c r="KJE27" s="386"/>
      <c r="KJF27" s="386"/>
      <c r="KJG27" s="386"/>
      <c r="KJH27" s="386"/>
      <c r="KJI27" s="386"/>
      <c r="KJJ27" s="386"/>
      <c r="KJK27" s="386"/>
      <c r="KJL27" s="386"/>
      <c r="KJM27" s="386"/>
      <c r="KJN27" s="386"/>
      <c r="KJO27" s="386"/>
      <c r="KJP27" s="386"/>
      <c r="KJQ27" s="386"/>
      <c r="KJR27" s="386"/>
      <c r="KJS27" s="386"/>
      <c r="KJT27" s="386"/>
      <c r="KJU27" s="386"/>
      <c r="KJV27" s="386"/>
      <c r="KJW27" s="386"/>
      <c r="KJX27" s="386"/>
      <c r="KJY27" s="386"/>
      <c r="KJZ27" s="386"/>
      <c r="KKA27" s="386"/>
      <c r="KKB27" s="386"/>
      <c r="KKC27" s="386"/>
      <c r="KKD27" s="386"/>
      <c r="KKE27" s="386"/>
      <c r="KKF27" s="386"/>
      <c r="KKG27" s="386"/>
      <c r="KKH27" s="386"/>
      <c r="KKI27" s="386"/>
      <c r="KKJ27" s="386"/>
      <c r="KKK27" s="386"/>
      <c r="KKL27" s="386"/>
      <c r="KKM27" s="386"/>
      <c r="KKN27" s="386"/>
      <c r="KKO27" s="386"/>
      <c r="KKP27" s="386"/>
      <c r="KKQ27" s="386"/>
      <c r="KKR27" s="386"/>
      <c r="KKS27" s="386"/>
      <c r="KKT27" s="386"/>
      <c r="KKU27" s="386"/>
      <c r="KKV27" s="386"/>
      <c r="KKW27" s="386"/>
      <c r="KKX27" s="386"/>
      <c r="KKY27" s="386"/>
      <c r="KKZ27" s="386"/>
      <c r="KLA27" s="386"/>
      <c r="KLB27" s="386"/>
      <c r="KLC27" s="386"/>
      <c r="KLD27" s="386"/>
      <c r="KLE27" s="386"/>
      <c r="KLF27" s="386"/>
      <c r="KLG27" s="386"/>
      <c r="KLH27" s="386"/>
      <c r="KLI27" s="386"/>
      <c r="KLJ27" s="386"/>
      <c r="KLK27" s="386"/>
      <c r="KLL27" s="386"/>
      <c r="KLM27" s="386"/>
      <c r="KLN27" s="386"/>
      <c r="KLO27" s="386"/>
      <c r="KLP27" s="386"/>
      <c r="KLQ27" s="386"/>
      <c r="KLR27" s="386"/>
      <c r="KLS27" s="386"/>
      <c r="KLT27" s="386"/>
      <c r="KLU27" s="386"/>
      <c r="KLV27" s="386"/>
      <c r="KLW27" s="386"/>
      <c r="KLX27" s="386"/>
      <c r="KLY27" s="386"/>
      <c r="KLZ27" s="386"/>
      <c r="KMA27" s="386"/>
      <c r="KMB27" s="386"/>
      <c r="KMC27" s="386"/>
      <c r="KMD27" s="386"/>
      <c r="KME27" s="386"/>
      <c r="KMF27" s="386"/>
      <c r="KMG27" s="386"/>
      <c r="KMH27" s="386"/>
      <c r="KMI27" s="386"/>
      <c r="KMJ27" s="386"/>
      <c r="KMK27" s="386"/>
      <c r="KML27" s="386"/>
      <c r="KMM27" s="386"/>
      <c r="KMN27" s="386"/>
      <c r="KMO27" s="386"/>
      <c r="KMP27" s="386"/>
      <c r="KMQ27" s="386"/>
      <c r="KMR27" s="386"/>
      <c r="KMS27" s="386"/>
      <c r="KMT27" s="386"/>
      <c r="KMU27" s="386"/>
      <c r="KMV27" s="386"/>
      <c r="KMW27" s="386"/>
      <c r="KMX27" s="386"/>
      <c r="KMY27" s="386"/>
      <c r="KMZ27" s="386"/>
      <c r="KNA27" s="386"/>
      <c r="KNB27" s="386"/>
      <c r="KNC27" s="386"/>
      <c r="KND27" s="386"/>
      <c r="KNE27" s="386"/>
      <c r="KNF27" s="386"/>
      <c r="KNG27" s="386"/>
      <c r="KNH27" s="386"/>
      <c r="KNI27" s="386"/>
      <c r="KNJ27" s="386"/>
      <c r="KNK27" s="386"/>
      <c r="KNL27" s="386"/>
      <c r="KNM27" s="386"/>
      <c r="KNN27" s="386"/>
      <c r="KNO27" s="386"/>
      <c r="KNP27" s="386"/>
      <c r="KNQ27" s="386"/>
      <c r="KNR27" s="386"/>
      <c r="KNS27" s="386"/>
      <c r="KNT27" s="386"/>
      <c r="KNU27" s="386"/>
      <c r="KNV27" s="386"/>
      <c r="KNW27" s="386"/>
      <c r="KNX27" s="386"/>
      <c r="KNY27" s="386"/>
      <c r="KNZ27" s="386"/>
      <c r="KOA27" s="386"/>
      <c r="KOB27" s="386"/>
      <c r="KOC27" s="386"/>
      <c r="KOD27" s="386"/>
      <c r="KOE27" s="386"/>
      <c r="KOF27" s="386"/>
      <c r="KOG27" s="386"/>
      <c r="KOH27" s="386"/>
      <c r="KOI27" s="386"/>
      <c r="KOJ27" s="386"/>
      <c r="KOK27" s="386"/>
      <c r="KOL27" s="386"/>
      <c r="KOM27" s="386"/>
      <c r="KON27" s="386"/>
      <c r="KOO27" s="386"/>
      <c r="KOP27" s="386"/>
      <c r="KOQ27" s="386"/>
      <c r="KOR27" s="386"/>
      <c r="KOS27" s="386"/>
      <c r="KOT27" s="386"/>
      <c r="KOU27" s="386"/>
      <c r="KOV27" s="386"/>
      <c r="KOW27" s="386"/>
      <c r="KOX27" s="386"/>
      <c r="KOY27" s="386"/>
      <c r="KOZ27" s="386"/>
      <c r="KPA27" s="386"/>
      <c r="KPB27" s="386"/>
      <c r="KPC27" s="386"/>
      <c r="KPD27" s="386"/>
      <c r="KPE27" s="386"/>
      <c r="KPF27" s="386"/>
      <c r="KPG27" s="386"/>
      <c r="KPH27" s="386"/>
      <c r="KPI27" s="386"/>
      <c r="KPJ27" s="386"/>
      <c r="KPK27" s="386"/>
      <c r="KPL27" s="386"/>
      <c r="KPM27" s="386"/>
      <c r="KPN27" s="386"/>
      <c r="KPO27" s="386"/>
      <c r="KPP27" s="386"/>
      <c r="KPQ27" s="386"/>
      <c r="KPR27" s="386"/>
      <c r="KPS27" s="386"/>
      <c r="KPT27" s="386"/>
      <c r="KPU27" s="386"/>
      <c r="KPV27" s="386"/>
      <c r="KPW27" s="386"/>
      <c r="KPX27" s="386"/>
      <c r="KPY27" s="386"/>
      <c r="KPZ27" s="386"/>
      <c r="KQA27" s="386"/>
      <c r="KQB27" s="386"/>
      <c r="KQC27" s="386"/>
      <c r="KQD27" s="386"/>
      <c r="KQE27" s="386"/>
      <c r="KQF27" s="386"/>
      <c r="KQG27" s="386"/>
      <c r="KQH27" s="386"/>
      <c r="KQI27" s="386"/>
      <c r="KQJ27" s="386"/>
      <c r="KQK27" s="386"/>
      <c r="KQL27" s="386"/>
      <c r="KQM27" s="386"/>
      <c r="KQN27" s="386"/>
      <c r="KQO27" s="386"/>
      <c r="KQP27" s="386"/>
      <c r="KQQ27" s="386"/>
      <c r="KQR27" s="386"/>
      <c r="KQS27" s="386"/>
      <c r="KQT27" s="386"/>
      <c r="KQU27" s="386"/>
      <c r="KQV27" s="386"/>
      <c r="KQW27" s="386"/>
      <c r="KQX27" s="386"/>
      <c r="KQY27" s="386"/>
      <c r="KQZ27" s="386"/>
      <c r="KRA27" s="386"/>
      <c r="KRB27" s="386"/>
      <c r="KRC27" s="386"/>
      <c r="KRD27" s="386"/>
      <c r="KRE27" s="386"/>
      <c r="KRF27" s="386"/>
      <c r="KRG27" s="386"/>
      <c r="KRH27" s="386"/>
      <c r="KRI27" s="386"/>
      <c r="KRJ27" s="386"/>
      <c r="KRK27" s="386"/>
      <c r="KRL27" s="386"/>
      <c r="KRM27" s="386"/>
      <c r="KRN27" s="386"/>
      <c r="KRO27" s="386"/>
      <c r="KRP27" s="386"/>
      <c r="KRQ27" s="386"/>
      <c r="KRR27" s="386"/>
      <c r="KRS27" s="386"/>
      <c r="KRT27" s="386"/>
      <c r="KRU27" s="386"/>
      <c r="KRV27" s="386"/>
      <c r="KRW27" s="386"/>
      <c r="KRX27" s="386"/>
      <c r="KRY27" s="386"/>
      <c r="KRZ27" s="386"/>
      <c r="KSA27" s="386"/>
      <c r="KSB27" s="386"/>
      <c r="KSC27" s="386"/>
      <c r="KSD27" s="386"/>
      <c r="KSE27" s="386"/>
      <c r="KSF27" s="386"/>
      <c r="KSG27" s="386"/>
      <c r="KSH27" s="386"/>
      <c r="KSI27" s="386"/>
      <c r="KSJ27" s="386"/>
      <c r="KSK27" s="386"/>
      <c r="KSL27" s="386"/>
      <c r="KSM27" s="386"/>
      <c r="KSN27" s="386"/>
      <c r="KSO27" s="386"/>
      <c r="KSP27" s="386"/>
      <c r="KSQ27" s="386"/>
      <c r="KSR27" s="386"/>
      <c r="KSS27" s="386"/>
      <c r="KST27" s="386"/>
      <c r="KSU27" s="386"/>
      <c r="KSV27" s="386"/>
      <c r="KSW27" s="386"/>
      <c r="KSX27" s="386"/>
      <c r="KSY27" s="386"/>
      <c r="KSZ27" s="386"/>
      <c r="KTA27" s="386"/>
      <c r="KTB27" s="386"/>
      <c r="KTC27" s="386"/>
      <c r="KTD27" s="386"/>
      <c r="KTE27" s="386"/>
      <c r="KTF27" s="386"/>
      <c r="KTG27" s="386"/>
      <c r="KTH27" s="386"/>
      <c r="KTI27" s="386"/>
      <c r="KTJ27" s="386"/>
      <c r="KTK27" s="386"/>
      <c r="KTL27" s="386"/>
      <c r="KTM27" s="386"/>
      <c r="KTN27" s="386"/>
      <c r="KTO27" s="386"/>
      <c r="KTP27" s="386"/>
      <c r="KTQ27" s="386"/>
      <c r="KTR27" s="386"/>
      <c r="KTS27" s="386"/>
      <c r="KTT27" s="386"/>
      <c r="KTU27" s="386"/>
      <c r="KTV27" s="386"/>
      <c r="KTW27" s="386"/>
      <c r="KTX27" s="386"/>
      <c r="KTY27" s="386"/>
      <c r="KTZ27" s="386"/>
      <c r="KUA27" s="386"/>
      <c r="KUB27" s="386"/>
      <c r="KUC27" s="386"/>
      <c r="KUD27" s="386"/>
      <c r="KUE27" s="386"/>
      <c r="KUF27" s="386"/>
      <c r="KUG27" s="386"/>
      <c r="KUH27" s="386"/>
      <c r="KUI27" s="386"/>
      <c r="KUJ27" s="386"/>
      <c r="KUK27" s="386"/>
      <c r="KUL27" s="386"/>
      <c r="KUM27" s="386"/>
      <c r="KUN27" s="386"/>
      <c r="KUO27" s="386"/>
      <c r="KUP27" s="386"/>
      <c r="KUQ27" s="386"/>
      <c r="KUR27" s="386"/>
      <c r="KUS27" s="386"/>
      <c r="KUT27" s="386"/>
      <c r="KUU27" s="386"/>
      <c r="KUV27" s="386"/>
      <c r="KUW27" s="386"/>
      <c r="KUX27" s="386"/>
      <c r="KUY27" s="386"/>
      <c r="KUZ27" s="386"/>
      <c r="KVA27" s="386"/>
      <c r="KVB27" s="386"/>
      <c r="KVC27" s="386"/>
      <c r="KVD27" s="386"/>
      <c r="KVE27" s="386"/>
      <c r="KVF27" s="386"/>
      <c r="KVG27" s="386"/>
      <c r="KVH27" s="386"/>
      <c r="KVI27" s="386"/>
      <c r="KVJ27" s="386"/>
      <c r="KVK27" s="386"/>
      <c r="KVL27" s="386"/>
      <c r="KVM27" s="386"/>
      <c r="KVN27" s="386"/>
      <c r="KVO27" s="386"/>
      <c r="KVP27" s="386"/>
      <c r="KVQ27" s="386"/>
      <c r="KVR27" s="386"/>
      <c r="KVS27" s="386"/>
      <c r="KVT27" s="386"/>
      <c r="KVU27" s="386"/>
      <c r="KVV27" s="386"/>
      <c r="KVW27" s="386"/>
      <c r="KVX27" s="386"/>
      <c r="KVY27" s="386"/>
      <c r="KVZ27" s="386"/>
      <c r="KWA27" s="386"/>
      <c r="KWB27" s="386"/>
      <c r="KWC27" s="386"/>
      <c r="KWD27" s="386"/>
      <c r="KWE27" s="386"/>
      <c r="KWF27" s="386"/>
      <c r="KWG27" s="386"/>
      <c r="KWH27" s="386"/>
      <c r="KWI27" s="386"/>
      <c r="KWJ27" s="386"/>
      <c r="KWK27" s="386"/>
      <c r="KWL27" s="386"/>
      <c r="KWM27" s="386"/>
      <c r="KWN27" s="386"/>
      <c r="KWO27" s="386"/>
      <c r="KWP27" s="386"/>
      <c r="KWQ27" s="386"/>
      <c r="KWR27" s="386"/>
      <c r="KWS27" s="386"/>
      <c r="KWT27" s="386"/>
      <c r="KWU27" s="386"/>
      <c r="KWV27" s="386"/>
      <c r="KWW27" s="386"/>
      <c r="KWX27" s="386"/>
      <c r="KWY27" s="386"/>
      <c r="KWZ27" s="386"/>
      <c r="KXA27" s="386"/>
      <c r="KXB27" s="386"/>
      <c r="KXC27" s="386"/>
      <c r="KXD27" s="386"/>
      <c r="KXE27" s="386"/>
      <c r="KXF27" s="386"/>
      <c r="KXG27" s="386"/>
      <c r="KXH27" s="386"/>
      <c r="KXI27" s="386"/>
      <c r="KXJ27" s="386"/>
      <c r="KXK27" s="386"/>
      <c r="KXL27" s="386"/>
      <c r="KXM27" s="386"/>
      <c r="KXN27" s="386"/>
      <c r="KXO27" s="386"/>
      <c r="KXP27" s="386"/>
      <c r="KXQ27" s="386"/>
      <c r="KXR27" s="386"/>
      <c r="KXS27" s="386"/>
      <c r="KXT27" s="386"/>
      <c r="KXU27" s="386"/>
      <c r="KXV27" s="386"/>
      <c r="KXW27" s="386"/>
      <c r="KXX27" s="386"/>
      <c r="KXY27" s="386"/>
      <c r="KXZ27" s="386"/>
      <c r="KYA27" s="386"/>
      <c r="KYB27" s="386"/>
      <c r="KYC27" s="386"/>
      <c r="KYD27" s="386"/>
      <c r="KYE27" s="386"/>
      <c r="KYF27" s="386"/>
      <c r="KYG27" s="386"/>
      <c r="KYH27" s="386"/>
      <c r="KYI27" s="386"/>
      <c r="KYJ27" s="386"/>
      <c r="KYK27" s="386"/>
      <c r="KYL27" s="386"/>
      <c r="KYM27" s="386"/>
      <c r="KYN27" s="386"/>
      <c r="KYO27" s="386"/>
      <c r="KYP27" s="386"/>
      <c r="KYQ27" s="386"/>
      <c r="KYR27" s="386"/>
      <c r="KYS27" s="386"/>
      <c r="KYT27" s="386"/>
      <c r="KYU27" s="386"/>
      <c r="KYV27" s="386"/>
      <c r="KYW27" s="386"/>
      <c r="KYX27" s="386"/>
      <c r="KYY27" s="386"/>
      <c r="KYZ27" s="386"/>
      <c r="KZA27" s="386"/>
      <c r="KZB27" s="386"/>
      <c r="KZC27" s="386"/>
      <c r="KZD27" s="386"/>
      <c r="KZE27" s="386"/>
      <c r="KZF27" s="386"/>
      <c r="KZG27" s="386"/>
      <c r="KZH27" s="386"/>
      <c r="KZI27" s="386"/>
      <c r="KZJ27" s="386"/>
      <c r="KZK27" s="386"/>
      <c r="KZL27" s="386"/>
      <c r="KZM27" s="386"/>
      <c r="KZN27" s="386"/>
      <c r="KZO27" s="386"/>
      <c r="KZP27" s="386"/>
      <c r="KZQ27" s="386"/>
      <c r="KZR27" s="386"/>
      <c r="KZS27" s="386"/>
      <c r="KZT27" s="386"/>
      <c r="KZU27" s="386"/>
      <c r="KZV27" s="386"/>
      <c r="KZW27" s="386"/>
      <c r="KZX27" s="386"/>
      <c r="KZY27" s="386"/>
      <c r="KZZ27" s="386"/>
      <c r="LAA27" s="386"/>
      <c r="LAB27" s="386"/>
      <c r="LAC27" s="386"/>
      <c r="LAD27" s="386"/>
      <c r="LAE27" s="386"/>
      <c r="LAF27" s="386"/>
      <c r="LAG27" s="386"/>
      <c r="LAH27" s="386"/>
      <c r="LAI27" s="386"/>
      <c r="LAJ27" s="386"/>
      <c r="LAK27" s="386"/>
      <c r="LAL27" s="386"/>
      <c r="LAM27" s="386"/>
      <c r="LAN27" s="386"/>
      <c r="LAO27" s="386"/>
      <c r="LAP27" s="386"/>
      <c r="LAQ27" s="386"/>
      <c r="LAR27" s="386"/>
      <c r="LAS27" s="386"/>
      <c r="LAT27" s="386"/>
      <c r="LAU27" s="386"/>
      <c r="LAV27" s="386"/>
      <c r="LAW27" s="386"/>
      <c r="LAX27" s="386"/>
      <c r="LAY27" s="386"/>
      <c r="LAZ27" s="386"/>
      <c r="LBA27" s="386"/>
      <c r="LBB27" s="386"/>
      <c r="LBC27" s="386"/>
      <c r="LBD27" s="386"/>
      <c r="LBE27" s="386"/>
      <c r="LBF27" s="386"/>
      <c r="LBG27" s="386"/>
      <c r="LBH27" s="386"/>
      <c r="LBI27" s="386"/>
      <c r="LBJ27" s="386"/>
      <c r="LBK27" s="386"/>
      <c r="LBL27" s="386"/>
      <c r="LBM27" s="386"/>
      <c r="LBN27" s="386"/>
      <c r="LBO27" s="386"/>
      <c r="LBP27" s="386"/>
      <c r="LBQ27" s="386"/>
      <c r="LBR27" s="386"/>
      <c r="LBS27" s="386"/>
      <c r="LBT27" s="386"/>
      <c r="LBU27" s="386"/>
      <c r="LBV27" s="386"/>
      <c r="LBW27" s="386"/>
      <c r="LBX27" s="386"/>
      <c r="LBY27" s="386"/>
      <c r="LBZ27" s="386"/>
      <c r="LCA27" s="386"/>
      <c r="LCB27" s="386"/>
      <c r="LCC27" s="386"/>
      <c r="LCD27" s="386"/>
      <c r="LCE27" s="386"/>
      <c r="LCF27" s="386"/>
      <c r="LCG27" s="386"/>
      <c r="LCH27" s="386"/>
      <c r="LCI27" s="386"/>
      <c r="LCJ27" s="386"/>
      <c r="LCK27" s="386"/>
      <c r="LCL27" s="386"/>
      <c r="LCM27" s="386"/>
      <c r="LCN27" s="386"/>
      <c r="LCO27" s="386"/>
      <c r="LCP27" s="386"/>
      <c r="LCQ27" s="386"/>
      <c r="LCR27" s="386"/>
      <c r="LCS27" s="386"/>
      <c r="LCT27" s="386"/>
      <c r="LCU27" s="386"/>
      <c r="LCV27" s="386"/>
      <c r="LCW27" s="386"/>
      <c r="LCX27" s="386"/>
      <c r="LCY27" s="386"/>
      <c r="LCZ27" s="386"/>
      <c r="LDA27" s="386"/>
      <c r="LDB27" s="386"/>
      <c r="LDC27" s="386"/>
      <c r="LDD27" s="386"/>
      <c r="LDE27" s="386"/>
      <c r="LDF27" s="386"/>
      <c r="LDG27" s="386"/>
      <c r="LDH27" s="386"/>
      <c r="LDI27" s="386"/>
      <c r="LDJ27" s="386"/>
      <c r="LDK27" s="386"/>
      <c r="LDL27" s="386"/>
      <c r="LDM27" s="386"/>
      <c r="LDN27" s="386"/>
      <c r="LDO27" s="386"/>
      <c r="LDP27" s="386"/>
      <c r="LDQ27" s="386"/>
      <c r="LDR27" s="386"/>
      <c r="LDS27" s="386"/>
      <c r="LDT27" s="386"/>
      <c r="LDU27" s="386"/>
      <c r="LDV27" s="386"/>
      <c r="LDW27" s="386"/>
      <c r="LDX27" s="386"/>
      <c r="LDY27" s="386"/>
      <c r="LDZ27" s="386"/>
      <c r="LEA27" s="386"/>
      <c r="LEB27" s="386"/>
      <c r="LEC27" s="386"/>
      <c r="LED27" s="386"/>
      <c r="LEE27" s="386"/>
      <c r="LEF27" s="386"/>
      <c r="LEG27" s="386"/>
      <c r="LEH27" s="386"/>
      <c r="LEI27" s="386"/>
      <c r="LEJ27" s="386"/>
      <c r="LEK27" s="386"/>
      <c r="LEL27" s="386"/>
      <c r="LEM27" s="386"/>
      <c r="LEN27" s="386"/>
      <c r="LEO27" s="386"/>
      <c r="LEP27" s="386"/>
      <c r="LEQ27" s="386"/>
      <c r="LER27" s="386"/>
      <c r="LES27" s="386"/>
      <c r="LET27" s="386"/>
      <c r="LEU27" s="386"/>
      <c r="LEV27" s="386"/>
      <c r="LEW27" s="386"/>
      <c r="LEX27" s="386"/>
      <c r="LEY27" s="386"/>
      <c r="LEZ27" s="386"/>
      <c r="LFA27" s="386"/>
      <c r="LFB27" s="386"/>
      <c r="LFC27" s="386"/>
      <c r="LFD27" s="386"/>
      <c r="LFE27" s="386"/>
      <c r="LFF27" s="386"/>
      <c r="LFG27" s="386"/>
      <c r="LFH27" s="386"/>
      <c r="LFI27" s="386"/>
      <c r="LFJ27" s="386"/>
      <c r="LFK27" s="386"/>
      <c r="LFL27" s="386"/>
      <c r="LFM27" s="386"/>
      <c r="LFN27" s="386"/>
      <c r="LFO27" s="386"/>
      <c r="LFP27" s="386"/>
      <c r="LFQ27" s="386"/>
      <c r="LFR27" s="386"/>
      <c r="LFS27" s="386"/>
      <c r="LFT27" s="386"/>
      <c r="LFU27" s="386"/>
      <c r="LFV27" s="386"/>
      <c r="LFW27" s="386"/>
      <c r="LFX27" s="386"/>
      <c r="LFY27" s="386"/>
      <c r="LFZ27" s="386"/>
      <c r="LGA27" s="386"/>
      <c r="LGB27" s="386"/>
      <c r="LGC27" s="386"/>
      <c r="LGD27" s="386"/>
      <c r="LGE27" s="386"/>
      <c r="LGF27" s="386"/>
      <c r="LGG27" s="386"/>
      <c r="LGH27" s="386"/>
      <c r="LGI27" s="386"/>
      <c r="LGJ27" s="386"/>
      <c r="LGK27" s="386"/>
      <c r="LGL27" s="386"/>
      <c r="LGM27" s="386"/>
      <c r="LGN27" s="386"/>
      <c r="LGO27" s="386"/>
      <c r="LGP27" s="386"/>
      <c r="LGQ27" s="386"/>
      <c r="LGR27" s="386"/>
      <c r="LGS27" s="386"/>
      <c r="LGT27" s="386"/>
      <c r="LGU27" s="386"/>
      <c r="LGV27" s="386"/>
      <c r="LGW27" s="386"/>
      <c r="LGX27" s="386"/>
      <c r="LGY27" s="386"/>
      <c r="LGZ27" s="386"/>
      <c r="LHA27" s="386"/>
      <c r="LHB27" s="386"/>
      <c r="LHC27" s="386"/>
      <c r="LHD27" s="386"/>
      <c r="LHE27" s="386"/>
      <c r="LHF27" s="386"/>
      <c r="LHG27" s="386"/>
      <c r="LHH27" s="386"/>
      <c r="LHI27" s="386"/>
      <c r="LHJ27" s="386"/>
      <c r="LHK27" s="386"/>
      <c r="LHL27" s="386"/>
      <c r="LHM27" s="386"/>
      <c r="LHN27" s="386"/>
      <c r="LHO27" s="386"/>
      <c r="LHP27" s="386"/>
      <c r="LHQ27" s="386"/>
      <c r="LHR27" s="386"/>
      <c r="LHS27" s="386"/>
      <c r="LHT27" s="386"/>
      <c r="LHU27" s="386"/>
      <c r="LHV27" s="386"/>
      <c r="LHW27" s="386"/>
      <c r="LHX27" s="386"/>
      <c r="LHY27" s="386"/>
      <c r="LHZ27" s="386"/>
      <c r="LIA27" s="386"/>
      <c r="LIB27" s="386"/>
      <c r="LIC27" s="386"/>
      <c r="LID27" s="386"/>
      <c r="LIE27" s="386"/>
      <c r="LIF27" s="386"/>
      <c r="LIG27" s="386"/>
      <c r="LIH27" s="386"/>
      <c r="LII27" s="386"/>
      <c r="LIJ27" s="386"/>
      <c r="LIK27" s="386"/>
      <c r="LIL27" s="386"/>
      <c r="LIM27" s="386"/>
      <c r="LIN27" s="386"/>
      <c r="LIO27" s="386"/>
      <c r="LIP27" s="386"/>
      <c r="LIQ27" s="386"/>
      <c r="LIR27" s="386"/>
      <c r="LIS27" s="386"/>
      <c r="LIT27" s="386"/>
      <c r="LIU27" s="386"/>
      <c r="LIV27" s="386"/>
      <c r="LIW27" s="386"/>
      <c r="LIX27" s="386"/>
      <c r="LIY27" s="386"/>
      <c r="LIZ27" s="386"/>
      <c r="LJA27" s="386"/>
      <c r="LJB27" s="386"/>
      <c r="LJC27" s="386"/>
      <c r="LJD27" s="386"/>
      <c r="LJE27" s="386"/>
      <c r="LJF27" s="386"/>
      <c r="LJG27" s="386"/>
      <c r="LJH27" s="386"/>
      <c r="LJI27" s="386"/>
      <c r="LJJ27" s="386"/>
      <c r="LJK27" s="386"/>
      <c r="LJL27" s="386"/>
      <c r="LJM27" s="386"/>
      <c r="LJN27" s="386"/>
      <c r="LJO27" s="386"/>
      <c r="LJP27" s="386"/>
      <c r="LJQ27" s="386"/>
      <c r="LJR27" s="386"/>
      <c r="LJS27" s="386"/>
      <c r="LJT27" s="386"/>
      <c r="LJU27" s="386"/>
      <c r="LJV27" s="386"/>
      <c r="LJW27" s="386"/>
      <c r="LJX27" s="386"/>
      <c r="LJY27" s="386"/>
      <c r="LJZ27" s="386"/>
      <c r="LKA27" s="386"/>
      <c r="LKB27" s="386"/>
      <c r="LKC27" s="386"/>
      <c r="LKD27" s="386"/>
      <c r="LKE27" s="386"/>
      <c r="LKF27" s="386"/>
      <c r="LKG27" s="386"/>
      <c r="LKH27" s="386"/>
      <c r="LKI27" s="386"/>
      <c r="LKJ27" s="386"/>
      <c r="LKK27" s="386"/>
      <c r="LKL27" s="386"/>
      <c r="LKM27" s="386"/>
      <c r="LKN27" s="386"/>
      <c r="LKO27" s="386"/>
      <c r="LKP27" s="386"/>
      <c r="LKQ27" s="386"/>
      <c r="LKR27" s="386"/>
      <c r="LKS27" s="386"/>
      <c r="LKT27" s="386"/>
      <c r="LKU27" s="386"/>
      <c r="LKV27" s="386"/>
      <c r="LKW27" s="386"/>
      <c r="LKX27" s="386"/>
      <c r="LKY27" s="386"/>
      <c r="LKZ27" s="386"/>
      <c r="LLA27" s="386"/>
      <c r="LLB27" s="386"/>
      <c r="LLC27" s="386"/>
      <c r="LLD27" s="386"/>
      <c r="LLE27" s="386"/>
      <c r="LLF27" s="386"/>
      <c r="LLG27" s="386"/>
      <c r="LLH27" s="386"/>
      <c r="LLI27" s="386"/>
      <c r="LLJ27" s="386"/>
      <c r="LLK27" s="386"/>
      <c r="LLL27" s="386"/>
      <c r="LLM27" s="386"/>
      <c r="LLN27" s="386"/>
      <c r="LLO27" s="386"/>
      <c r="LLP27" s="386"/>
      <c r="LLQ27" s="386"/>
      <c r="LLR27" s="386"/>
      <c r="LLS27" s="386"/>
      <c r="LLT27" s="386"/>
      <c r="LLU27" s="386"/>
      <c r="LLV27" s="386"/>
      <c r="LLW27" s="386"/>
      <c r="LLX27" s="386"/>
      <c r="LLY27" s="386"/>
      <c r="LLZ27" s="386"/>
      <c r="LMA27" s="386"/>
      <c r="LMB27" s="386"/>
      <c r="LMC27" s="386"/>
      <c r="LMD27" s="386"/>
      <c r="LME27" s="386"/>
      <c r="LMF27" s="386"/>
      <c r="LMG27" s="386"/>
      <c r="LMH27" s="386"/>
      <c r="LMI27" s="386"/>
      <c r="LMJ27" s="386"/>
      <c r="LMK27" s="386"/>
      <c r="LML27" s="386"/>
      <c r="LMM27" s="386"/>
      <c r="LMN27" s="386"/>
      <c r="LMO27" s="386"/>
      <c r="LMP27" s="386"/>
      <c r="LMQ27" s="386"/>
      <c r="LMR27" s="386"/>
      <c r="LMS27" s="386"/>
      <c r="LMT27" s="386"/>
      <c r="LMU27" s="386"/>
      <c r="LMV27" s="386"/>
      <c r="LMW27" s="386"/>
      <c r="LMX27" s="386"/>
      <c r="LMY27" s="386"/>
      <c r="LMZ27" s="386"/>
      <c r="LNA27" s="386"/>
      <c r="LNB27" s="386"/>
      <c r="LNC27" s="386"/>
      <c r="LND27" s="386"/>
      <c r="LNE27" s="386"/>
      <c r="LNF27" s="386"/>
      <c r="LNG27" s="386"/>
      <c r="LNH27" s="386"/>
      <c r="LNI27" s="386"/>
      <c r="LNJ27" s="386"/>
      <c r="LNK27" s="386"/>
      <c r="LNL27" s="386"/>
      <c r="LNM27" s="386"/>
      <c r="LNN27" s="386"/>
      <c r="LNO27" s="386"/>
      <c r="LNP27" s="386"/>
      <c r="LNQ27" s="386"/>
      <c r="LNR27" s="386"/>
      <c r="LNS27" s="386"/>
      <c r="LNT27" s="386"/>
      <c r="LNU27" s="386"/>
      <c r="LNV27" s="386"/>
      <c r="LNW27" s="386"/>
      <c r="LNX27" s="386"/>
      <c r="LNY27" s="386"/>
      <c r="LNZ27" s="386"/>
      <c r="LOA27" s="386"/>
      <c r="LOB27" s="386"/>
      <c r="LOC27" s="386"/>
      <c r="LOD27" s="386"/>
      <c r="LOE27" s="386"/>
      <c r="LOF27" s="386"/>
      <c r="LOG27" s="386"/>
      <c r="LOH27" s="386"/>
      <c r="LOI27" s="386"/>
      <c r="LOJ27" s="386"/>
      <c r="LOK27" s="386"/>
      <c r="LOL27" s="386"/>
      <c r="LOM27" s="386"/>
      <c r="LON27" s="386"/>
      <c r="LOO27" s="386"/>
      <c r="LOP27" s="386"/>
      <c r="LOQ27" s="386"/>
      <c r="LOR27" s="386"/>
      <c r="LOS27" s="386"/>
      <c r="LOT27" s="386"/>
      <c r="LOU27" s="386"/>
      <c r="LOV27" s="386"/>
      <c r="LOW27" s="386"/>
      <c r="LOX27" s="386"/>
      <c r="LOY27" s="386"/>
      <c r="LOZ27" s="386"/>
      <c r="LPA27" s="386"/>
      <c r="LPB27" s="386"/>
      <c r="LPC27" s="386"/>
      <c r="LPD27" s="386"/>
      <c r="LPE27" s="386"/>
      <c r="LPF27" s="386"/>
      <c r="LPG27" s="386"/>
      <c r="LPH27" s="386"/>
      <c r="LPI27" s="386"/>
      <c r="LPJ27" s="386"/>
      <c r="LPK27" s="386"/>
      <c r="LPL27" s="386"/>
      <c r="LPM27" s="386"/>
      <c r="LPN27" s="386"/>
      <c r="LPO27" s="386"/>
      <c r="LPP27" s="386"/>
      <c r="LPQ27" s="386"/>
      <c r="LPR27" s="386"/>
      <c r="LPS27" s="386"/>
      <c r="LPT27" s="386"/>
      <c r="LPU27" s="386"/>
      <c r="LPV27" s="386"/>
      <c r="LPW27" s="386"/>
      <c r="LPX27" s="386"/>
      <c r="LPY27" s="386"/>
      <c r="LPZ27" s="386"/>
      <c r="LQA27" s="386"/>
      <c r="LQB27" s="386"/>
      <c r="LQC27" s="386"/>
      <c r="LQD27" s="386"/>
      <c r="LQE27" s="386"/>
      <c r="LQF27" s="386"/>
      <c r="LQG27" s="386"/>
      <c r="LQH27" s="386"/>
      <c r="LQI27" s="386"/>
      <c r="LQJ27" s="386"/>
      <c r="LQK27" s="386"/>
      <c r="LQL27" s="386"/>
      <c r="LQM27" s="386"/>
      <c r="LQN27" s="386"/>
      <c r="LQO27" s="386"/>
      <c r="LQP27" s="386"/>
      <c r="LQQ27" s="386"/>
      <c r="LQR27" s="386"/>
      <c r="LQS27" s="386"/>
      <c r="LQT27" s="386"/>
      <c r="LQU27" s="386"/>
      <c r="LQV27" s="386"/>
      <c r="LQW27" s="386"/>
      <c r="LQX27" s="386"/>
      <c r="LQY27" s="386"/>
      <c r="LQZ27" s="386"/>
      <c r="LRA27" s="386"/>
      <c r="LRB27" s="386"/>
      <c r="LRC27" s="386"/>
      <c r="LRD27" s="386"/>
      <c r="LRE27" s="386"/>
      <c r="LRF27" s="386"/>
      <c r="LRG27" s="386"/>
      <c r="LRH27" s="386"/>
      <c r="LRI27" s="386"/>
      <c r="LRJ27" s="386"/>
      <c r="LRK27" s="386"/>
      <c r="LRL27" s="386"/>
      <c r="LRM27" s="386"/>
      <c r="LRN27" s="386"/>
      <c r="LRO27" s="386"/>
      <c r="LRP27" s="386"/>
      <c r="LRQ27" s="386"/>
      <c r="LRR27" s="386"/>
      <c r="LRS27" s="386"/>
      <c r="LRT27" s="386"/>
      <c r="LRU27" s="386"/>
      <c r="LRV27" s="386"/>
      <c r="LRW27" s="386"/>
      <c r="LRX27" s="386"/>
      <c r="LRY27" s="386"/>
      <c r="LRZ27" s="386"/>
      <c r="LSA27" s="386"/>
      <c r="LSB27" s="386"/>
      <c r="LSC27" s="386"/>
      <c r="LSD27" s="386"/>
      <c r="LSE27" s="386"/>
      <c r="LSF27" s="386"/>
      <c r="LSG27" s="386"/>
      <c r="LSH27" s="386"/>
      <c r="LSI27" s="386"/>
      <c r="LSJ27" s="386"/>
      <c r="LSK27" s="386"/>
      <c r="LSL27" s="386"/>
      <c r="LSM27" s="386"/>
      <c r="LSN27" s="386"/>
      <c r="LSO27" s="386"/>
      <c r="LSP27" s="386"/>
      <c r="LSQ27" s="386"/>
      <c r="LSR27" s="386"/>
      <c r="LSS27" s="386"/>
      <c r="LST27" s="386"/>
      <c r="LSU27" s="386"/>
      <c r="LSV27" s="386"/>
      <c r="LSW27" s="386"/>
      <c r="LSX27" s="386"/>
      <c r="LSY27" s="386"/>
      <c r="LSZ27" s="386"/>
      <c r="LTA27" s="386"/>
      <c r="LTB27" s="386"/>
      <c r="LTC27" s="386"/>
      <c r="LTD27" s="386"/>
      <c r="LTE27" s="386"/>
      <c r="LTF27" s="386"/>
      <c r="LTG27" s="386"/>
      <c r="LTH27" s="386"/>
      <c r="LTI27" s="386"/>
      <c r="LTJ27" s="386"/>
      <c r="LTK27" s="386"/>
      <c r="LTL27" s="386"/>
      <c r="LTM27" s="386"/>
      <c r="LTN27" s="386"/>
      <c r="LTO27" s="386"/>
      <c r="LTP27" s="386"/>
      <c r="LTQ27" s="386"/>
      <c r="LTR27" s="386"/>
      <c r="LTS27" s="386"/>
      <c r="LTT27" s="386"/>
      <c r="LTU27" s="386"/>
      <c r="LTV27" s="386"/>
      <c r="LTW27" s="386"/>
      <c r="LTX27" s="386"/>
      <c r="LTY27" s="386"/>
      <c r="LTZ27" s="386"/>
      <c r="LUA27" s="386"/>
      <c r="LUB27" s="386"/>
      <c r="LUC27" s="386"/>
      <c r="LUD27" s="386"/>
      <c r="LUE27" s="386"/>
      <c r="LUF27" s="386"/>
      <c r="LUG27" s="386"/>
      <c r="LUH27" s="386"/>
      <c r="LUI27" s="386"/>
      <c r="LUJ27" s="386"/>
      <c r="LUK27" s="386"/>
      <c r="LUL27" s="386"/>
      <c r="LUM27" s="386"/>
      <c r="LUN27" s="386"/>
      <c r="LUO27" s="386"/>
      <c r="LUP27" s="386"/>
      <c r="LUQ27" s="386"/>
      <c r="LUR27" s="386"/>
      <c r="LUS27" s="386"/>
      <c r="LUT27" s="386"/>
      <c r="LUU27" s="386"/>
      <c r="LUV27" s="386"/>
      <c r="LUW27" s="386"/>
      <c r="LUX27" s="386"/>
      <c r="LUY27" s="386"/>
      <c r="LUZ27" s="386"/>
      <c r="LVA27" s="386"/>
      <c r="LVB27" s="386"/>
      <c r="LVC27" s="386"/>
      <c r="LVD27" s="386"/>
      <c r="LVE27" s="386"/>
      <c r="LVF27" s="386"/>
      <c r="LVG27" s="386"/>
      <c r="LVH27" s="386"/>
      <c r="LVI27" s="386"/>
      <c r="LVJ27" s="386"/>
      <c r="LVK27" s="386"/>
      <c r="LVL27" s="386"/>
      <c r="LVM27" s="386"/>
      <c r="LVN27" s="386"/>
      <c r="LVO27" s="386"/>
      <c r="LVP27" s="386"/>
      <c r="LVQ27" s="386"/>
      <c r="LVR27" s="386"/>
      <c r="LVS27" s="386"/>
      <c r="LVT27" s="386"/>
      <c r="LVU27" s="386"/>
      <c r="LVV27" s="386"/>
      <c r="LVW27" s="386"/>
      <c r="LVX27" s="386"/>
      <c r="LVY27" s="386"/>
      <c r="LVZ27" s="386"/>
      <c r="LWA27" s="386"/>
      <c r="LWB27" s="386"/>
      <c r="LWC27" s="386"/>
      <c r="LWD27" s="386"/>
      <c r="LWE27" s="386"/>
      <c r="LWF27" s="386"/>
      <c r="LWG27" s="386"/>
      <c r="LWH27" s="386"/>
      <c r="LWI27" s="386"/>
      <c r="LWJ27" s="386"/>
      <c r="LWK27" s="386"/>
      <c r="LWL27" s="386"/>
      <c r="LWM27" s="386"/>
      <c r="LWN27" s="386"/>
      <c r="LWO27" s="386"/>
      <c r="LWP27" s="386"/>
      <c r="LWQ27" s="386"/>
      <c r="LWR27" s="386"/>
      <c r="LWS27" s="386"/>
      <c r="LWT27" s="386"/>
      <c r="LWU27" s="386"/>
      <c r="LWV27" s="386"/>
      <c r="LWW27" s="386"/>
      <c r="LWX27" s="386"/>
      <c r="LWY27" s="386"/>
      <c r="LWZ27" s="386"/>
      <c r="LXA27" s="386"/>
      <c r="LXB27" s="386"/>
      <c r="LXC27" s="386"/>
      <c r="LXD27" s="386"/>
      <c r="LXE27" s="386"/>
      <c r="LXF27" s="386"/>
      <c r="LXG27" s="386"/>
      <c r="LXH27" s="386"/>
      <c r="LXI27" s="386"/>
      <c r="LXJ27" s="386"/>
      <c r="LXK27" s="386"/>
      <c r="LXL27" s="386"/>
      <c r="LXM27" s="386"/>
      <c r="LXN27" s="386"/>
      <c r="LXO27" s="386"/>
      <c r="LXP27" s="386"/>
      <c r="LXQ27" s="386"/>
      <c r="LXR27" s="386"/>
      <c r="LXS27" s="386"/>
      <c r="LXT27" s="386"/>
      <c r="LXU27" s="386"/>
      <c r="LXV27" s="386"/>
      <c r="LXW27" s="386"/>
      <c r="LXX27" s="386"/>
      <c r="LXY27" s="386"/>
      <c r="LXZ27" s="386"/>
      <c r="LYA27" s="386"/>
      <c r="LYB27" s="386"/>
      <c r="LYC27" s="386"/>
      <c r="LYD27" s="386"/>
      <c r="LYE27" s="386"/>
      <c r="LYF27" s="386"/>
      <c r="LYG27" s="386"/>
      <c r="LYH27" s="386"/>
      <c r="LYI27" s="386"/>
      <c r="LYJ27" s="386"/>
      <c r="LYK27" s="386"/>
      <c r="LYL27" s="386"/>
      <c r="LYM27" s="386"/>
      <c r="LYN27" s="386"/>
      <c r="LYO27" s="386"/>
      <c r="LYP27" s="386"/>
      <c r="LYQ27" s="386"/>
      <c r="LYR27" s="386"/>
      <c r="LYS27" s="386"/>
      <c r="LYT27" s="386"/>
      <c r="LYU27" s="386"/>
      <c r="LYV27" s="386"/>
      <c r="LYW27" s="386"/>
      <c r="LYX27" s="386"/>
      <c r="LYY27" s="386"/>
      <c r="LYZ27" s="386"/>
      <c r="LZA27" s="386"/>
      <c r="LZB27" s="386"/>
      <c r="LZC27" s="386"/>
      <c r="LZD27" s="386"/>
      <c r="LZE27" s="386"/>
      <c r="LZF27" s="386"/>
      <c r="LZG27" s="386"/>
      <c r="LZH27" s="386"/>
      <c r="LZI27" s="386"/>
      <c r="LZJ27" s="386"/>
      <c r="LZK27" s="386"/>
      <c r="LZL27" s="386"/>
      <c r="LZM27" s="386"/>
      <c r="LZN27" s="386"/>
      <c r="LZO27" s="386"/>
      <c r="LZP27" s="386"/>
      <c r="LZQ27" s="386"/>
      <c r="LZR27" s="386"/>
      <c r="LZS27" s="386"/>
      <c r="LZT27" s="386"/>
      <c r="LZU27" s="386"/>
      <c r="LZV27" s="386"/>
      <c r="LZW27" s="386"/>
      <c r="LZX27" s="386"/>
      <c r="LZY27" s="386"/>
      <c r="LZZ27" s="386"/>
      <c r="MAA27" s="386"/>
      <c r="MAB27" s="386"/>
      <c r="MAC27" s="386"/>
      <c r="MAD27" s="386"/>
      <c r="MAE27" s="386"/>
      <c r="MAF27" s="386"/>
      <c r="MAG27" s="386"/>
      <c r="MAH27" s="386"/>
      <c r="MAI27" s="386"/>
      <c r="MAJ27" s="386"/>
      <c r="MAK27" s="386"/>
      <c r="MAL27" s="386"/>
      <c r="MAM27" s="386"/>
      <c r="MAN27" s="386"/>
      <c r="MAO27" s="386"/>
      <c r="MAP27" s="386"/>
      <c r="MAQ27" s="386"/>
      <c r="MAR27" s="386"/>
      <c r="MAS27" s="386"/>
      <c r="MAT27" s="386"/>
      <c r="MAU27" s="386"/>
      <c r="MAV27" s="386"/>
      <c r="MAW27" s="386"/>
      <c r="MAX27" s="386"/>
      <c r="MAY27" s="386"/>
      <c r="MAZ27" s="386"/>
      <c r="MBA27" s="386"/>
      <c r="MBB27" s="386"/>
      <c r="MBC27" s="386"/>
      <c r="MBD27" s="386"/>
      <c r="MBE27" s="386"/>
      <c r="MBF27" s="386"/>
      <c r="MBG27" s="386"/>
      <c r="MBH27" s="386"/>
      <c r="MBI27" s="386"/>
      <c r="MBJ27" s="386"/>
      <c r="MBK27" s="386"/>
      <c r="MBL27" s="386"/>
      <c r="MBM27" s="386"/>
      <c r="MBN27" s="386"/>
      <c r="MBO27" s="386"/>
      <c r="MBP27" s="386"/>
      <c r="MBQ27" s="386"/>
      <c r="MBR27" s="386"/>
      <c r="MBS27" s="386"/>
      <c r="MBT27" s="386"/>
      <c r="MBU27" s="386"/>
      <c r="MBV27" s="386"/>
      <c r="MBW27" s="386"/>
      <c r="MBX27" s="386"/>
      <c r="MBY27" s="386"/>
      <c r="MBZ27" s="386"/>
      <c r="MCA27" s="386"/>
      <c r="MCB27" s="386"/>
      <c r="MCC27" s="386"/>
      <c r="MCD27" s="386"/>
      <c r="MCE27" s="386"/>
      <c r="MCF27" s="386"/>
      <c r="MCG27" s="386"/>
      <c r="MCH27" s="386"/>
      <c r="MCI27" s="386"/>
      <c r="MCJ27" s="386"/>
      <c r="MCK27" s="386"/>
      <c r="MCL27" s="386"/>
      <c r="MCM27" s="386"/>
      <c r="MCN27" s="386"/>
      <c r="MCO27" s="386"/>
      <c r="MCP27" s="386"/>
      <c r="MCQ27" s="386"/>
      <c r="MCR27" s="386"/>
      <c r="MCS27" s="386"/>
      <c r="MCT27" s="386"/>
      <c r="MCU27" s="386"/>
      <c r="MCV27" s="386"/>
      <c r="MCW27" s="386"/>
      <c r="MCX27" s="386"/>
      <c r="MCY27" s="386"/>
      <c r="MCZ27" s="386"/>
      <c r="MDA27" s="386"/>
      <c r="MDB27" s="386"/>
      <c r="MDC27" s="386"/>
      <c r="MDD27" s="386"/>
      <c r="MDE27" s="386"/>
      <c r="MDF27" s="386"/>
      <c r="MDG27" s="386"/>
      <c r="MDH27" s="386"/>
      <c r="MDI27" s="386"/>
      <c r="MDJ27" s="386"/>
      <c r="MDK27" s="386"/>
      <c r="MDL27" s="386"/>
      <c r="MDM27" s="386"/>
      <c r="MDN27" s="386"/>
      <c r="MDO27" s="386"/>
      <c r="MDP27" s="386"/>
      <c r="MDQ27" s="386"/>
      <c r="MDR27" s="386"/>
      <c r="MDS27" s="386"/>
      <c r="MDT27" s="386"/>
      <c r="MDU27" s="386"/>
      <c r="MDV27" s="386"/>
      <c r="MDW27" s="386"/>
      <c r="MDX27" s="386"/>
      <c r="MDY27" s="386"/>
      <c r="MDZ27" s="386"/>
      <c r="MEA27" s="386"/>
      <c r="MEB27" s="386"/>
      <c r="MEC27" s="386"/>
      <c r="MED27" s="386"/>
      <c r="MEE27" s="386"/>
      <c r="MEF27" s="386"/>
      <c r="MEG27" s="386"/>
      <c r="MEH27" s="386"/>
      <c r="MEI27" s="386"/>
      <c r="MEJ27" s="386"/>
      <c r="MEK27" s="386"/>
      <c r="MEL27" s="386"/>
      <c r="MEM27" s="386"/>
      <c r="MEN27" s="386"/>
      <c r="MEO27" s="386"/>
      <c r="MEP27" s="386"/>
      <c r="MEQ27" s="386"/>
      <c r="MER27" s="386"/>
      <c r="MES27" s="386"/>
      <c r="MET27" s="386"/>
      <c r="MEU27" s="386"/>
      <c r="MEV27" s="386"/>
      <c r="MEW27" s="386"/>
      <c r="MEX27" s="386"/>
      <c r="MEY27" s="386"/>
      <c r="MEZ27" s="386"/>
      <c r="MFA27" s="386"/>
      <c r="MFB27" s="386"/>
      <c r="MFC27" s="386"/>
      <c r="MFD27" s="386"/>
      <c r="MFE27" s="386"/>
      <c r="MFF27" s="386"/>
      <c r="MFG27" s="386"/>
      <c r="MFH27" s="386"/>
      <c r="MFI27" s="386"/>
      <c r="MFJ27" s="386"/>
      <c r="MFK27" s="386"/>
      <c r="MFL27" s="386"/>
      <c r="MFM27" s="386"/>
      <c r="MFN27" s="386"/>
      <c r="MFO27" s="386"/>
      <c r="MFP27" s="386"/>
      <c r="MFQ27" s="386"/>
      <c r="MFR27" s="386"/>
      <c r="MFS27" s="386"/>
      <c r="MFT27" s="386"/>
      <c r="MFU27" s="386"/>
      <c r="MFV27" s="386"/>
      <c r="MFW27" s="386"/>
      <c r="MFX27" s="386"/>
      <c r="MFY27" s="386"/>
      <c r="MFZ27" s="386"/>
      <c r="MGA27" s="386"/>
      <c r="MGB27" s="386"/>
      <c r="MGC27" s="386"/>
      <c r="MGD27" s="386"/>
      <c r="MGE27" s="386"/>
      <c r="MGF27" s="386"/>
      <c r="MGG27" s="386"/>
      <c r="MGH27" s="386"/>
      <c r="MGI27" s="386"/>
      <c r="MGJ27" s="386"/>
      <c r="MGK27" s="386"/>
      <c r="MGL27" s="386"/>
      <c r="MGM27" s="386"/>
      <c r="MGN27" s="386"/>
      <c r="MGO27" s="386"/>
      <c r="MGP27" s="386"/>
      <c r="MGQ27" s="386"/>
      <c r="MGR27" s="386"/>
      <c r="MGS27" s="386"/>
      <c r="MGT27" s="386"/>
      <c r="MGU27" s="386"/>
      <c r="MGV27" s="386"/>
      <c r="MGW27" s="386"/>
      <c r="MGX27" s="386"/>
      <c r="MGY27" s="386"/>
      <c r="MGZ27" s="386"/>
      <c r="MHA27" s="386"/>
      <c r="MHB27" s="386"/>
      <c r="MHC27" s="386"/>
      <c r="MHD27" s="386"/>
      <c r="MHE27" s="386"/>
      <c r="MHF27" s="386"/>
      <c r="MHG27" s="386"/>
      <c r="MHH27" s="386"/>
      <c r="MHI27" s="386"/>
      <c r="MHJ27" s="386"/>
      <c r="MHK27" s="386"/>
      <c r="MHL27" s="386"/>
      <c r="MHM27" s="386"/>
      <c r="MHN27" s="386"/>
      <c r="MHO27" s="386"/>
      <c r="MHP27" s="386"/>
      <c r="MHQ27" s="386"/>
      <c r="MHR27" s="386"/>
      <c r="MHS27" s="386"/>
      <c r="MHT27" s="386"/>
      <c r="MHU27" s="386"/>
      <c r="MHV27" s="386"/>
      <c r="MHW27" s="386"/>
      <c r="MHX27" s="386"/>
      <c r="MHY27" s="386"/>
      <c r="MHZ27" s="386"/>
      <c r="MIA27" s="386"/>
      <c r="MIB27" s="386"/>
      <c r="MIC27" s="386"/>
      <c r="MID27" s="386"/>
      <c r="MIE27" s="386"/>
      <c r="MIF27" s="386"/>
      <c r="MIG27" s="386"/>
      <c r="MIH27" s="386"/>
      <c r="MII27" s="386"/>
      <c r="MIJ27" s="386"/>
      <c r="MIK27" s="386"/>
      <c r="MIL27" s="386"/>
      <c r="MIM27" s="386"/>
      <c r="MIN27" s="386"/>
      <c r="MIO27" s="386"/>
      <c r="MIP27" s="386"/>
      <c r="MIQ27" s="386"/>
      <c r="MIR27" s="386"/>
      <c r="MIS27" s="386"/>
      <c r="MIT27" s="386"/>
      <c r="MIU27" s="386"/>
      <c r="MIV27" s="386"/>
      <c r="MIW27" s="386"/>
      <c r="MIX27" s="386"/>
      <c r="MIY27" s="386"/>
      <c r="MIZ27" s="386"/>
      <c r="MJA27" s="386"/>
      <c r="MJB27" s="386"/>
      <c r="MJC27" s="386"/>
      <c r="MJD27" s="386"/>
      <c r="MJE27" s="386"/>
      <c r="MJF27" s="386"/>
      <c r="MJG27" s="386"/>
      <c r="MJH27" s="386"/>
      <c r="MJI27" s="386"/>
      <c r="MJJ27" s="386"/>
      <c r="MJK27" s="386"/>
      <c r="MJL27" s="386"/>
      <c r="MJM27" s="386"/>
      <c r="MJN27" s="386"/>
      <c r="MJO27" s="386"/>
      <c r="MJP27" s="386"/>
      <c r="MJQ27" s="386"/>
      <c r="MJR27" s="386"/>
      <c r="MJS27" s="386"/>
      <c r="MJT27" s="386"/>
      <c r="MJU27" s="386"/>
      <c r="MJV27" s="386"/>
      <c r="MJW27" s="386"/>
      <c r="MJX27" s="386"/>
      <c r="MJY27" s="386"/>
      <c r="MJZ27" s="386"/>
      <c r="MKA27" s="386"/>
      <c r="MKB27" s="386"/>
      <c r="MKC27" s="386"/>
      <c r="MKD27" s="386"/>
      <c r="MKE27" s="386"/>
      <c r="MKF27" s="386"/>
      <c r="MKG27" s="386"/>
      <c r="MKH27" s="386"/>
      <c r="MKI27" s="386"/>
      <c r="MKJ27" s="386"/>
      <c r="MKK27" s="386"/>
      <c r="MKL27" s="386"/>
      <c r="MKM27" s="386"/>
      <c r="MKN27" s="386"/>
      <c r="MKO27" s="386"/>
      <c r="MKP27" s="386"/>
      <c r="MKQ27" s="386"/>
      <c r="MKR27" s="386"/>
      <c r="MKS27" s="386"/>
      <c r="MKT27" s="386"/>
      <c r="MKU27" s="386"/>
      <c r="MKV27" s="386"/>
      <c r="MKW27" s="386"/>
      <c r="MKX27" s="386"/>
      <c r="MKY27" s="386"/>
      <c r="MKZ27" s="386"/>
      <c r="MLA27" s="386"/>
      <c r="MLB27" s="386"/>
      <c r="MLC27" s="386"/>
      <c r="MLD27" s="386"/>
      <c r="MLE27" s="386"/>
      <c r="MLF27" s="386"/>
      <c r="MLG27" s="386"/>
      <c r="MLH27" s="386"/>
      <c r="MLI27" s="386"/>
      <c r="MLJ27" s="386"/>
      <c r="MLK27" s="386"/>
      <c r="MLL27" s="386"/>
      <c r="MLM27" s="386"/>
      <c r="MLN27" s="386"/>
      <c r="MLO27" s="386"/>
      <c r="MLP27" s="386"/>
      <c r="MLQ27" s="386"/>
      <c r="MLR27" s="386"/>
      <c r="MLS27" s="386"/>
      <c r="MLT27" s="386"/>
      <c r="MLU27" s="386"/>
      <c r="MLV27" s="386"/>
      <c r="MLW27" s="386"/>
      <c r="MLX27" s="386"/>
      <c r="MLY27" s="386"/>
      <c r="MLZ27" s="386"/>
      <c r="MMA27" s="386"/>
      <c r="MMB27" s="386"/>
      <c r="MMC27" s="386"/>
      <c r="MMD27" s="386"/>
      <c r="MME27" s="386"/>
      <c r="MMF27" s="386"/>
      <c r="MMG27" s="386"/>
      <c r="MMH27" s="386"/>
      <c r="MMI27" s="386"/>
      <c r="MMJ27" s="386"/>
      <c r="MMK27" s="386"/>
      <c r="MML27" s="386"/>
      <c r="MMM27" s="386"/>
      <c r="MMN27" s="386"/>
      <c r="MMO27" s="386"/>
      <c r="MMP27" s="386"/>
      <c r="MMQ27" s="386"/>
      <c r="MMR27" s="386"/>
      <c r="MMS27" s="386"/>
      <c r="MMT27" s="386"/>
      <c r="MMU27" s="386"/>
      <c r="MMV27" s="386"/>
      <c r="MMW27" s="386"/>
      <c r="MMX27" s="386"/>
      <c r="MMY27" s="386"/>
      <c r="MMZ27" s="386"/>
      <c r="MNA27" s="386"/>
      <c r="MNB27" s="386"/>
      <c r="MNC27" s="386"/>
      <c r="MND27" s="386"/>
      <c r="MNE27" s="386"/>
      <c r="MNF27" s="386"/>
      <c r="MNG27" s="386"/>
      <c r="MNH27" s="386"/>
      <c r="MNI27" s="386"/>
      <c r="MNJ27" s="386"/>
      <c r="MNK27" s="386"/>
      <c r="MNL27" s="386"/>
      <c r="MNM27" s="386"/>
      <c r="MNN27" s="386"/>
      <c r="MNO27" s="386"/>
      <c r="MNP27" s="386"/>
      <c r="MNQ27" s="386"/>
      <c r="MNR27" s="386"/>
      <c r="MNS27" s="386"/>
      <c r="MNT27" s="386"/>
      <c r="MNU27" s="386"/>
      <c r="MNV27" s="386"/>
      <c r="MNW27" s="386"/>
      <c r="MNX27" s="386"/>
      <c r="MNY27" s="386"/>
      <c r="MNZ27" s="386"/>
      <c r="MOA27" s="386"/>
      <c r="MOB27" s="386"/>
      <c r="MOC27" s="386"/>
      <c r="MOD27" s="386"/>
      <c r="MOE27" s="386"/>
      <c r="MOF27" s="386"/>
      <c r="MOG27" s="386"/>
      <c r="MOH27" s="386"/>
      <c r="MOI27" s="386"/>
      <c r="MOJ27" s="386"/>
      <c r="MOK27" s="386"/>
      <c r="MOL27" s="386"/>
      <c r="MOM27" s="386"/>
      <c r="MON27" s="386"/>
      <c r="MOO27" s="386"/>
      <c r="MOP27" s="386"/>
      <c r="MOQ27" s="386"/>
      <c r="MOR27" s="386"/>
      <c r="MOS27" s="386"/>
      <c r="MOT27" s="386"/>
      <c r="MOU27" s="386"/>
      <c r="MOV27" s="386"/>
      <c r="MOW27" s="386"/>
      <c r="MOX27" s="386"/>
      <c r="MOY27" s="386"/>
      <c r="MOZ27" s="386"/>
      <c r="MPA27" s="386"/>
      <c r="MPB27" s="386"/>
      <c r="MPC27" s="386"/>
      <c r="MPD27" s="386"/>
      <c r="MPE27" s="386"/>
      <c r="MPF27" s="386"/>
      <c r="MPG27" s="386"/>
      <c r="MPH27" s="386"/>
      <c r="MPI27" s="386"/>
      <c r="MPJ27" s="386"/>
      <c r="MPK27" s="386"/>
      <c r="MPL27" s="386"/>
      <c r="MPM27" s="386"/>
      <c r="MPN27" s="386"/>
      <c r="MPO27" s="386"/>
      <c r="MPP27" s="386"/>
      <c r="MPQ27" s="386"/>
      <c r="MPR27" s="386"/>
      <c r="MPS27" s="386"/>
      <c r="MPT27" s="386"/>
      <c r="MPU27" s="386"/>
      <c r="MPV27" s="386"/>
      <c r="MPW27" s="386"/>
      <c r="MPX27" s="386"/>
      <c r="MPY27" s="386"/>
      <c r="MPZ27" s="386"/>
      <c r="MQA27" s="386"/>
      <c r="MQB27" s="386"/>
      <c r="MQC27" s="386"/>
      <c r="MQD27" s="386"/>
      <c r="MQE27" s="386"/>
      <c r="MQF27" s="386"/>
      <c r="MQG27" s="386"/>
      <c r="MQH27" s="386"/>
      <c r="MQI27" s="386"/>
      <c r="MQJ27" s="386"/>
      <c r="MQK27" s="386"/>
      <c r="MQL27" s="386"/>
      <c r="MQM27" s="386"/>
      <c r="MQN27" s="386"/>
      <c r="MQO27" s="386"/>
      <c r="MQP27" s="386"/>
      <c r="MQQ27" s="386"/>
      <c r="MQR27" s="386"/>
      <c r="MQS27" s="386"/>
      <c r="MQT27" s="386"/>
      <c r="MQU27" s="386"/>
      <c r="MQV27" s="386"/>
      <c r="MQW27" s="386"/>
      <c r="MQX27" s="386"/>
      <c r="MQY27" s="386"/>
      <c r="MQZ27" s="386"/>
      <c r="MRA27" s="386"/>
      <c r="MRB27" s="386"/>
      <c r="MRC27" s="386"/>
      <c r="MRD27" s="386"/>
      <c r="MRE27" s="386"/>
      <c r="MRF27" s="386"/>
      <c r="MRG27" s="386"/>
      <c r="MRH27" s="386"/>
      <c r="MRI27" s="386"/>
      <c r="MRJ27" s="386"/>
      <c r="MRK27" s="386"/>
      <c r="MRL27" s="386"/>
      <c r="MRM27" s="386"/>
      <c r="MRN27" s="386"/>
      <c r="MRO27" s="386"/>
      <c r="MRP27" s="386"/>
      <c r="MRQ27" s="386"/>
      <c r="MRR27" s="386"/>
      <c r="MRS27" s="386"/>
      <c r="MRT27" s="386"/>
      <c r="MRU27" s="386"/>
      <c r="MRV27" s="386"/>
      <c r="MRW27" s="386"/>
      <c r="MRX27" s="386"/>
      <c r="MRY27" s="386"/>
      <c r="MRZ27" s="386"/>
      <c r="MSA27" s="386"/>
      <c r="MSB27" s="386"/>
      <c r="MSC27" s="386"/>
      <c r="MSD27" s="386"/>
      <c r="MSE27" s="386"/>
      <c r="MSF27" s="386"/>
      <c r="MSG27" s="386"/>
      <c r="MSH27" s="386"/>
      <c r="MSI27" s="386"/>
      <c r="MSJ27" s="386"/>
      <c r="MSK27" s="386"/>
      <c r="MSL27" s="386"/>
      <c r="MSM27" s="386"/>
      <c r="MSN27" s="386"/>
      <c r="MSO27" s="386"/>
      <c r="MSP27" s="386"/>
      <c r="MSQ27" s="386"/>
      <c r="MSR27" s="386"/>
      <c r="MSS27" s="386"/>
      <c r="MST27" s="386"/>
      <c r="MSU27" s="386"/>
      <c r="MSV27" s="386"/>
      <c r="MSW27" s="386"/>
      <c r="MSX27" s="386"/>
      <c r="MSY27" s="386"/>
      <c r="MSZ27" s="386"/>
      <c r="MTA27" s="386"/>
      <c r="MTB27" s="386"/>
      <c r="MTC27" s="386"/>
      <c r="MTD27" s="386"/>
      <c r="MTE27" s="386"/>
      <c r="MTF27" s="386"/>
      <c r="MTG27" s="386"/>
      <c r="MTH27" s="386"/>
      <c r="MTI27" s="386"/>
      <c r="MTJ27" s="386"/>
      <c r="MTK27" s="386"/>
      <c r="MTL27" s="386"/>
      <c r="MTM27" s="386"/>
      <c r="MTN27" s="386"/>
      <c r="MTO27" s="386"/>
      <c r="MTP27" s="386"/>
      <c r="MTQ27" s="386"/>
      <c r="MTR27" s="386"/>
      <c r="MTS27" s="386"/>
      <c r="MTT27" s="386"/>
      <c r="MTU27" s="386"/>
      <c r="MTV27" s="386"/>
      <c r="MTW27" s="386"/>
      <c r="MTX27" s="386"/>
      <c r="MTY27" s="386"/>
      <c r="MTZ27" s="386"/>
      <c r="MUA27" s="386"/>
      <c r="MUB27" s="386"/>
      <c r="MUC27" s="386"/>
      <c r="MUD27" s="386"/>
      <c r="MUE27" s="386"/>
      <c r="MUF27" s="386"/>
      <c r="MUG27" s="386"/>
      <c r="MUH27" s="386"/>
      <c r="MUI27" s="386"/>
      <c r="MUJ27" s="386"/>
      <c r="MUK27" s="386"/>
      <c r="MUL27" s="386"/>
      <c r="MUM27" s="386"/>
      <c r="MUN27" s="386"/>
      <c r="MUO27" s="386"/>
      <c r="MUP27" s="386"/>
      <c r="MUQ27" s="386"/>
      <c r="MUR27" s="386"/>
      <c r="MUS27" s="386"/>
      <c r="MUT27" s="386"/>
      <c r="MUU27" s="386"/>
      <c r="MUV27" s="386"/>
      <c r="MUW27" s="386"/>
      <c r="MUX27" s="386"/>
      <c r="MUY27" s="386"/>
      <c r="MUZ27" s="386"/>
      <c r="MVA27" s="386"/>
      <c r="MVB27" s="386"/>
      <c r="MVC27" s="386"/>
      <c r="MVD27" s="386"/>
      <c r="MVE27" s="386"/>
      <c r="MVF27" s="386"/>
      <c r="MVG27" s="386"/>
      <c r="MVH27" s="386"/>
      <c r="MVI27" s="386"/>
      <c r="MVJ27" s="386"/>
      <c r="MVK27" s="386"/>
      <c r="MVL27" s="386"/>
      <c r="MVM27" s="386"/>
      <c r="MVN27" s="386"/>
      <c r="MVO27" s="386"/>
      <c r="MVP27" s="386"/>
      <c r="MVQ27" s="386"/>
      <c r="MVR27" s="386"/>
      <c r="MVS27" s="386"/>
      <c r="MVT27" s="386"/>
      <c r="MVU27" s="386"/>
      <c r="MVV27" s="386"/>
      <c r="MVW27" s="386"/>
      <c r="MVX27" s="386"/>
      <c r="MVY27" s="386"/>
      <c r="MVZ27" s="386"/>
      <c r="MWA27" s="386"/>
      <c r="MWB27" s="386"/>
      <c r="MWC27" s="386"/>
      <c r="MWD27" s="386"/>
      <c r="MWE27" s="386"/>
      <c r="MWF27" s="386"/>
      <c r="MWG27" s="386"/>
      <c r="MWH27" s="386"/>
      <c r="MWI27" s="386"/>
      <c r="MWJ27" s="386"/>
      <c r="MWK27" s="386"/>
      <c r="MWL27" s="386"/>
      <c r="MWM27" s="386"/>
      <c r="MWN27" s="386"/>
      <c r="MWO27" s="386"/>
      <c r="MWP27" s="386"/>
      <c r="MWQ27" s="386"/>
      <c r="MWR27" s="386"/>
      <c r="MWS27" s="386"/>
      <c r="MWT27" s="386"/>
      <c r="MWU27" s="386"/>
      <c r="MWV27" s="386"/>
      <c r="MWW27" s="386"/>
      <c r="MWX27" s="386"/>
      <c r="MWY27" s="386"/>
      <c r="MWZ27" s="386"/>
      <c r="MXA27" s="386"/>
      <c r="MXB27" s="386"/>
      <c r="MXC27" s="386"/>
      <c r="MXD27" s="386"/>
      <c r="MXE27" s="386"/>
      <c r="MXF27" s="386"/>
      <c r="MXG27" s="386"/>
      <c r="MXH27" s="386"/>
      <c r="MXI27" s="386"/>
      <c r="MXJ27" s="386"/>
      <c r="MXK27" s="386"/>
      <c r="MXL27" s="386"/>
      <c r="MXM27" s="386"/>
      <c r="MXN27" s="386"/>
      <c r="MXO27" s="386"/>
      <c r="MXP27" s="386"/>
      <c r="MXQ27" s="386"/>
      <c r="MXR27" s="386"/>
      <c r="MXS27" s="386"/>
      <c r="MXT27" s="386"/>
      <c r="MXU27" s="386"/>
      <c r="MXV27" s="386"/>
      <c r="MXW27" s="386"/>
      <c r="MXX27" s="386"/>
      <c r="MXY27" s="386"/>
      <c r="MXZ27" s="386"/>
      <c r="MYA27" s="386"/>
      <c r="MYB27" s="386"/>
      <c r="MYC27" s="386"/>
      <c r="MYD27" s="386"/>
      <c r="MYE27" s="386"/>
      <c r="MYF27" s="386"/>
      <c r="MYG27" s="386"/>
      <c r="MYH27" s="386"/>
      <c r="MYI27" s="386"/>
      <c r="MYJ27" s="386"/>
      <c r="MYK27" s="386"/>
      <c r="MYL27" s="386"/>
      <c r="MYM27" s="386"/>
      <c r="MYN27" s="386"/>
      <c r="MYO27" s="386"/>
      <c r="MYP27" s="386"/>
      <c r="MYQ27" s="386"/>
      <c r="MYR27" s="386"/>
      <c r="MYS27" s="386"/>
      <c r="MYT27" s="386"/>
      <c r="MYU27" s="386"/>
      <c r="MYV27" s="386"/>
      <c r="MYW27" s="386"/>
      <c r="MYX27" s="386"/>
      <c r="MYY27" s="386"/>
      <c r="MYZ27" s="386"/>
      <c r="MZA27" s="386"/>
      <c r="MZB27" s="386"/>
      <c r="MZC27" s="386"/>
      <c r="MZD27" s="386"/>
      <c r="MZE27" s="386"/>
      <c r="MZF27" s="386"/>
      <c r="MZG27" s="386"/>
      <c r="MZH27" s="386"/>
      <c r="MZI27" s="386"/>
      <c r="MZJ27" s="386"/>
      <c r="MZK27" s="386"/>
      <c r="MZL27" s="386"/>
      <c r="MZM27" s="386"/>
      <c r="MZN27" s="386"/>
      <c r="MZO27" s="386"/>
      <c r="MZP27" s="386"/>
      <c r="MZQ27" s="386"/>
      <c r="MZR27" s="386"/>
      <c r="MZS27" s="386"/>
      <c r="MZT27" s="386"/>
      <c r="MZU27" s="386"/>
      <c r="MZV27" s="386"/>
      <c r="MZW27" s="386"/>
      <c r="MZX27" s="386"/>
      <c r="MZY27" s="386"/>
      <c r="MZZ27" s="386"/>
      <c r="NAA27" s="386"/>
      <c r="NAB27" s="386"/>
      <c r="NAC27" s="386"/>
      <c r="NAD27" s="386"/>
      <c r="NAE27" s="386"/>
      <c r="NAF27" s="386"/>
      <c r="NAG27" s="386"/>
      <c r="NAH27" s="386"/>
      <c r="NAI27" s="386"/>
      <c r="NAJ27" s="386"/>
      <c r="NAK27" s="386"/>
      <c r="NAL27" s="386"/>
      <c r="NAM27" s="386"/>
      <c r="NAN27" s="386"/>
      <c r="NAO27" s="386"/>
      <c r="NAP27" s="386"/>
      <c r="NAQ27" s="386"/>
      <c r="NAR27" s="386"/>
      <c r="NAS27" s="386"/>
      <c r="NAT27" s="386"/>
      <c r="NAU27" s="386"/>
      <c r="NAV27" s="386"/>
      <c r="NAW27" s="386"/>
      <c r="NAX27" s="386"/>
      <c r="NAY27" s="386"/>
      <c r="NAZ27" s="386"/>
      <c r="NBA27" s="386"/>
      <c r="NBB27" s="386"/>
      <c r="NBC27" s="386"/>
      <c r="NBD27" s="386"/>
      <c r="NBE27" s="386"/>
      <c r="NBF27" s="386"/>
      <c r="NBG27" s="386"/>
      <c r="NBH27" s="386"/>
      <c r="NBI27" s="386"/>
      <c r="NBJ27" s="386"/>
      <c r="NBK27" s="386"/>
      <c r="NBL27" s="386"/>
      <c r="NBM27" s="386"/>
      <c r="NBN27" s="386"/>
      <c r="NBO27" s="386"/>
      <c r="NBP27" s="386"/>
      <c r="NBQ27" s="386"/>
      <c r="NBR27" s="386"/>
      <c r="NBS27" s="386"/>
      <c r="NBT27" s="386"/>
      <c r="NBU27" s="386"/>
      <c r="NBV27" s="386"/>
      <c r="NBW27" s="386"/>
      <c r="NBX27" s="386"/>
      <c r="NBY27" s="386"/>
      <c r="NBZ27" s="386"/>
      <c r="NCA27" s="386"/>
      <c r="NCB27" s="386"/>
      <c r="NCC27" s="386"/>
      <c r="NCD27" s="386"/>
      <c r="NCE27" s="386"/>
      <c r="NCF27" s="386"/>
      <c r="NCG27" s="386"/>
      <c r="NCH27" s="386"/>
      <c r="NCI27" s="386"/>
      <c r="NCJ27" s="386"/>
      <c r="NCK27" s="386"/>
      <c r="NCL27" s="386"/>
      <c r="NCM27" s="386"/>
      <c r="NCN27" s="386"/>
      <c r="NCO27" s="386"/>
      <c r="NCP27" s="386"/>
      <c r="NCQ27" s="386"/>
      <c r="NCR27" s="386"/>
      <c r="NCS27" s="386"/>
      <c r="NCT27" s="386"/>
      <c r="NCU27" s="386"/>
      <c r="NCV27" s="386"/>
      <c r="NCW27" s="386"/>
      <c r="NCX27" s="386"/>
      <c r="NCY27" s="386"/>
      <c r="NCZ27" s="386"/>
      <c r="NDA27" s="386"/>
      <c r="NDB27" s="386"/>
      <c r="NDC27" s="386"/>
      <c r="NDD27" s="386"/>
      <c r="NDE27" s="386"/>
      <c r="NDF27" s="386"/>
      <c r="NDG27" s="386"/>
      <c r="NDH27" s="386"/>
      <c r="NDI27" s="386"/>
      <c r="NDJ27" s="386"/>
      <c r="NDK27" s="386"/>
      <c r="NDL27" s="386"/>
      <c r="NDM27" s="386"/>
      <c r="NDN27" s="386"/>
      <c r="NDO27" s="386"/>
      <c r="NDP27" s="386"/>
      <c r="NDQ27" s="386"/>
      <c r="NDR27" s="386"/>
      <c r="NDS27" s="386"/>
      <c r="NDT27" s="386"/>
      <c r="NDU27" s="386"/>
      <c r="NDV27" s="386"/>
      <c r="NDW27" s="386"/>
      <c r="NDX27" s="386"/>
      <c r="NDY27" s="386"/>
      <c r="NDZ27" s="386"/>
      <c r="NEA27" s="386"/>
      <c r="NEB27" s="386"/>
      <c r="NEC27" s="386"/>
      <c r="NED27" s="386"/>
      <c r="NEE27" s="386"/>
      <c r="NEF27" s="386"/>
      <c r="NEG27" s="386"/>
      <c r="NEH27" s="386"/>
      <c r="NEI27" s="386"/>
      <c r="NEJ27" s="386"/>
      <c r="NEK27" s="386"/>
      <c r="NEL27" s="386"/>
      <c r="NEM27" s="386"/>
      <c r="NEN27" s="386"/>
      <c r="NEO27" s="386"/>
      <c r="NEP27" s="386"/>
      <c r="NEQ27" s="386"/>
      <c r="NER27" s="386"/>
      <c r="NES27" s="386"/>
      <c r="NET27" s="386"/>
      <c r="NEU27" s="386"/>
      <c r="NEV27" s="386"/>
      <c r="NEW27" s="386"/>
      <c r="NEX27" s="386"/>
      <c r="NEY27" s="386"/>
      <c r="NEZ27" s="386"/>
      <c r="NFA27" s="386"/>
      <c r="NFB27" s="386"/>
      <c r="NFC27" s="386"/>
      <c r="NFD27" s="386"/>
      <c r="NFE27" s="386"/>
      <c r="NFF27" s="386"/>
      <c r="NFG27" s="386"/>
      <c r="NFH27" s="386"/>
      <c r="NFI27" s="386"/>
      <c r="NFJ27" s="386"/>
      <c r="NFK27" s="386"/>
      <c r="NFL27" s="386"/>
      <c r="NFM27" s="386"/>
      <c r="NFN27" s="386"/>
      <c r="NFO27" s="386"/>
      <c r="NFP27" s="386"/>
      <c r="NFQ27" s="386"/>
      <c r="NFR27" s="386"/>
      <c r="NFS27" s="386"/>
      <c r="NFT27" s="386"/>
      <c r="NFU27" s="386"/>
      <c r="NFV27" s="386"/>
      <c r="NFW27" s="386"/>
      <c r="NFX27" s="386"/>
      <c r="NFY27" s="386"/>
      <c r="NFZ27" s="386"/>
      <c r="NGA27" s="386"/>
      <c r="NGB27" s="386"/>
      <c r="NGC27" s="386"/>
      <c r="NGD27" s="386"/>
      <c r="NGE27" s="386"/>
      <c r="NGF27" s="386"/>
      <c r="NGG27" s="386"/>
      <c r="NGH27" s="386"/>
      <c r="NGI27" s="386"/>
      <c r="NGJ27" s="386"/>
      <c r="NGK27" s="386"/>
      <c r="NGL27" s="386"/>
      <c r="NGM27" s="386"/>
      <c r="NGN27" s="386"/>
      <c r="NGO27" s="386"/>
      <c r="NGP27" s="386"/>
      <c r="NGQ27" s="386"/>
      <c r="NGR27" s="386"/>
      <c r="NGS27" s="386"/>
      <c r="NGT27" s="386"/>
      <c r="NGU27" s="386"/>
      <c r="NGV27" s="386"/>
      <c r="NGW27" s="386"/>
      <c r="NGX27" s="386"/>
      <c r="NGY27" s="386"/>
      <c r="NGZ27" s="386"/>
      <c r="NHA27" s="386"/>
      <c r="NHB27" s="386"/>
      <c r="NHC27" s="386"/>
      <c r="NHD27" s="386"/>
      <c r="NHE27" s="386"/>
      <c r="NHF27" s="386"/>
      <c r="NHG27" s="386"/>
      <c r="NHH27" s="386"/>
      <c r="NHI27" s="386"/>
      <c r="NHJ27" s="386"/>
      <c r="NHK27" s="386"/>
      <c r="NHL27" s="386"/>
      <c r="NHM27" s="386"/>
      <c r="NHN27" s="386"/>
      <c r="NHO27" s="386"/>
      <c r="NHP27" s="386"/>
      <c r="NHQ27" s="386"/>
      <c r="NHR27" s="386"/>
      <c r="NHS27" s="386"/>
      <c r="NHT27" s="386"/>
      <c r="NHU27" s="386"/>
      <c r="NHV27" s="386"/>
      <c r="NHW27" s="386"/>
      <c r="NHX27" s="386"/>
      <c r="NHY27" s="386"/>
      <c r="NHZ27" s="386"/>
      <c r="NIA27" s="386"/>
      <c r="NIB27" s="386"/>
      <c r="NIC27" s="386"/>
      <c r="NID27" s="386"/>
      <c r="NIE27" s="386"/>
      <c r="NIF27" s="386"/>
      <c r="NIG27" s="386"/>
      <c r="NIH27" s="386"/>
      <c r="NII27" s="386"/>
      <c r="NIJ27" s="386"/>
      <c r="NIK27" s="386"/>
      <c r="NIL27" s="386"/>
      <c r="NIM27" s="386"/>
      <c r="NIN27" s="386"/>
      <c r="NIO27" s="386"/>
      <c r="NIP27" s="386"/>
      <c r="NIQ27" s="386"/>
      <c r="NIR27" s="386"/>
      <c r="NIS27" s="386"/>
      <c r="NIT27" s="386"/>
      <c r="NIU27" s="386"/>
      <c r="NIV27" s="386"/>
      <c r="NIW27" s="386"/>
      <c r="NIX27" s="386"/>
      <c r="NIY27" s="386"/>
      <c r="NIZ27" s="386"/>
      <c r="NJA27" s="386"/>
      <c r="NJB27" s="386"/>
      <c r="NJC27" s="386"/>
      <c r="NJD27" s="386"/>
      <c r="NJE27" s="386"/>
      <c r="NJF27" s="386"/>
      <c r="NJG27" s="386"/>
      <c r="NJH27" s="386"/>
      <c r="NJI27" s="386"/>
      <c r="NJJ27" s="386"/>
      <c r="NJK27" s="386"/>
      <c r="NJL27" s="386"/>
      <c r="NJM27" s="386"/>
      <c r="NJN27" s="386"/>
      <c r="NJO27" s="386"/>
      <c r="NJP27" s="386"/>
      <c r="NJQ27" s="386"/>
      <c r="NJR27" s="386"/>
      <c r="NJS27" s="386"/>
      <c r="NJT27" s="386"/>
      <c r="NJU27" s="386"/>
      <c r="NJV27" s="386"/>
      <c r="NJW27" s="386"/>
      <c r="NJX27" s="386"/>
      <c r="NJY27" s="386"/>
      <c r="NJZ27" s="386"/>
      <c r="NKA27" s="386"/>
      <c r="NKB27" s="386"/>
      <c r="NKC27" s="386"/>
      <c r="NKD27" s="386"/>
      <c r="NKE27" s="386"/>
      <c r="NKF27" s="386"/>
      <c r="NKG27" s="386"/>
      <c r="NKH27" s="386"/>
      <c r="NKI27" s="386"/>
      <c r="NKJ27" s="386"/>
      <c r="NKK27" s="386"/>
      <c r="NKL27" s="386"/>
      <c r="NKM27" s="386"/>
      <c r="NKN27" s="386"/>
      <c r="NKO27" s="386"/>
      <c r="NKP27" s="386"/>
      <c r="NKQ27" s="386"/>
      <c r="NKR27" s="386"/>
      <c r="NKS27" s="386"/>
      <c r="NKT27" s="386"/>
      <c r="NKU27" s="386"/>
      <c r="NKV27" s="386"/>
      <c r="NKW27" s="386"/>
      <c r="NKX27" s="386"/>
      <c r="NKY27" s="386"/>
      <c r="NKZ27" s="386"/>
      <c r="NLA27" s="386"/>
      <c r="NLB27" s="386"/>
      <c r="NLC27" s="386"/>
      <c r="NLD27" s="386"/>
      <c r="NLE27" s="386"/>
      <c r="NLF27" s="386"/>
      <c r="NLG27" s="386"/>
      <c r="NLH27" s="386"/>
      <c r="NLI27" s="386"/>
      <c r="NLJ27" s="386"/>
      <c r="NLK27" s="386"/>
      <c r="NLL27" s="386"/>
      <c r="NLM27" s="386"/>
      <c r="NLN27" s="386"/>
      <c r="NLO27" s="386"/>
      <c r="NLP27" s="386"/>
      <c r="NLQ27" s="386"/>
      <c r="NLR27" s="386"/>
      <c r="NLS27" s="386"/>
      <c r="NLT27" s="386"/>
      <c r="NLU27" s="386"/>
      <c r="NLV27" s="386"/>
      <c r="NLW27" s="386"/>
      <c r="NLX27" s="386"/>
      <c r="NLY27" s="386"/>
      <c r="NLZ27" s="386"/>
      <c r="NMA27" s="386"/>
      <c r="NMB27" s="386"/>
      <c r="NMC27" s="386"/>
      <c r="NMD27" s="386"/>
      <c r="NME27" s="386"/>
      <c r="NMF27" s="386"/>
      <c r="NMG27" s="386"/>
      <c r="NMH27" s="386"/>
      <c r="NMI27" s="386"/>
      <c r="NMJ27" s="386"/>
      <c r="NMK27" s="386"/>
      <c r="NML27" s="386"/>
      <c r="NMM27" s="386"/>
      <c r="NMN27" s="386"/>
      <c r="NMO27" s="386"/>
      <c r="NMP27" s="386"/>
      <c r="NMQ27" s="386"/>
      <c r="NMR27" s="386"/>
      <c r="NMS27" s="386"/>
      <c r="NMT27" s="386"/>
      <c r="NMU27" s="386"/>
      <c r="NMV27" s="386"/>
      <c r="NMW27" s="386"/>
      <c r="NMX27" s="386"/>
      <c r="NMY27" s="386"/>
      <c r="NMZ27" s="386"/>
      <c r="NNA27" s="386"/>
      <c r="NNB27" s="386"/>
      <c r="NNC27" s="386"/>
      <c r="NND27" s="386"/>
      <c r="NNE27" s="386"/>
      <c r="NNF27" s="386"/>
      <c r="NNG27" s="386"/>
      <c r="NNH27" s="386"/>
      <c r="NNI27" s="386"/>
      <c r="NNJ27" s="386"/>
      <c r="NNK27" s="386"/>
      <c r="NNL27" s="386"/>
      <c r="NNM27" s="386"/>
      <c r="NNN27" s="386"/>
      <c r="NNO27" s="386"/>
      <c r="NNP27" s="386"/>
      <c r="NNQ27" s="386"/>
      <c r="NNR27" s="386"/>
      <c r="NNS27" s="386"/>
      <c r="NNT27" s="386"/>
      <c r="NNU27" s="386"/>
      <c r="NNV27" s="386"/>
      <c r="NNW27" s="386"/>
      <c r="NNX27" s="386"/>
      <c r="NNY27" s="386"/>
      <c r="NNZ27" s="386"/>
      <c r="NOA27" s="386"/>
      <c r="NOB27" s="386"/>
      <c r="NOC27" s="386"/>
      <c r="NOD27" s="386"/>
      <c r="NOE27" s="386"/>
      <c r="NOF27" s="386"/>
      <c r="NOG27" s="386"/>
      <c r="NOH27" s="386"/>
      <c r="NOI27" s="386"/>
      <c r="NOJ27" s="386"/>
      <c r="NOK27" s="386"/>
      <c r="NOL27" s="386"/>
      <c r="NOM27" s="386"/>
      <c r="NON27" s="386"/>
      <c r="NOO27" s="386"/>
      <c r="NOP27" s="386"/>
      <c r="NOQ27" s="386"/>
      <c r="NOR27" s="386"/>
      <c r="NOS27" s="386"/>
      <c r="NOT27" s="386"/>
      <c r="NOU27" s="386"/>
      <c r="NOV27" s="386"/>
      <c r="NOW27" s="386"/>
      <c r="NOX27" s="386"/>
      <c r="NOY27" s="386"/>
      <c r="NOZ27" s="386"/>
      <c r="NPA27" s="386"/>
      <c r="NPB27" s="386"/>
      <c r="NPC27" s="386"/>
      <c r="NPD27" s="386"/>
      <c r="NPE27" s="386"/>
      <c r="NPF27" s="386"/>
      <c r="NPG27" s="386"/>
      <c r="NPH27" s="386"/>
      <c r="NPI27" s="386"/>
      <c r="NPJ27" s="386"/>
      <c r="NPK27" s="386"/>
      <c r="NPL27" s="386"/>
      <c r="NPM27" s="386"/>
      <c r="NPN27" s="386"/>
      <c r="NPO27" s="386"/>
      <c r="NPP27" s="386"/>
      <c r="NPQ27" s="386"/>
      <c r="NPR27" s="386"/>
      <c r="NPS27" s="386"/>
      <c r="NPT27" s="386"/>
      <c r="NPU27" s="386"/>
      <c r="NPV27" s="386"/>
      <c r="NPW27" s="386"/>
      <c r="NPX27" s="386"/>
      <c r="NPY27" s="386"/>
      <c r="NPZ27" s="386"/>
      <c r="NQA27" s="386"/>
      <c r="NQB27" s="386"/>
      <c r="NQC27" s="386"/>
      <c r="NQD27" s="386"/>
      <c r="NQE27" s="386"/>
      <c r="NQF27" s="386"/>
      <c r="NQG27" s="386"/>
      <c r="NQH27" s="386"/>
      <c r="NQI27" s="386"/>
      <c r="NQJ27" s="386"/>
      <c r="NQK27" s="386"/>
      <c r="NQL27" s="386"/>
      <c r="NQM27" s="386"/>
      <c r="NQN27" s="386"/>
      <c r="NQO27" s="386"/>
      <c r="NQP27" s="386"/>
      <c r="NQQ27" s="386"/>
      <c r="NQR27" s="386"/>
      <c r="NQS27" s="386"/>
      <c r="NQT27" s="386"/>
      <c r="NQU27" s="386"/>
      <c r="NQV27" s="386"/>
      <c r="NQW27" s="386"/>
      <c r="NQX27" s="386"/>
      <c r="NQY27" s="386"/>
      <c r="NQZ27" s="386"/>
      <c r="NRA27" s="386"/>
      <c r="NRB27" s="386"/>
      <c r="NRC27" s="386"/>
      <c r="NRD27" s="386"/>
      <c r="NRE27" s="386"/>
      <c r="NRF27" s="386"/>
      <c r="NRG27" s="386"/>
      <c r="NRH27" s="386"/>
      <c r="NRI27" s="386"/>
      <c r="NRJ27" s="386"/>
      <c r="NRK27" s="386"/>
      <c r="NRL27" s="386"/>
      <c r="NRM27" s="386"/>
      <c r="NRN27" s="386"/>
      <c r="NRO27" s="386"/>
      <c r="NRP27" s="386"/>
      <c r="NRQ27" s="386"/>
      <c r="NRR27" s="386"/>
      <c r="NRS27" s="386"/>
      <c r="NRT27" s="386"/>
      <c r="NRU27" s="386"/>
      <c r="NRV27" s="386"/>
      <c r="NRW27" s="386"/>
      <c r="NRX27" s="386"/>
      <c r="NRY27" s="386"/>
      <c r="NRZ27" s="386"/>
      <c r="NSA27" s="386"/>
      <c r="NSB27" s="386"/>
      <c r="NSC27" s="386"/>
      <c r="NSD27" s="386"/>
      <c r="NSE27" s="386"/>
      <c r="NSF27" s="386"/>
      <c r="NSG27" s="386"/>
      <c r="NSH27" s="386"/>
      <c r="NSI27" s="386"/>
      <c r="NSJ27" s="386"/>
      <c r="NSK27" s="386"/>
      <c r="NSL27" s="386"/>
      <c r="NSM27" s="386"/>
      <c r="NSN27" s="386"/>
      <c r="NSO27" s="386"/>
      <c r="NSP27" s="386"/>
      <c r="NSQ27" s="386"/>
      <c r="NSR27" s="386"/>
      <c r="NSS27" s="386"/>
      <c r="NST27" s="386"/>
      <c r="NSU27" s="386"/>
      <c r="NSV27" s="386"/>
      <c r="NSW27" s="386"/>
      <c r="NSX27" s="386"/>
      <c r="NSY27" s="386"/>
      <c r="NSZ27" s="386"/>
      <c r="NTA27" s="386"/>
      <c r="NTB27" s="386"/>
      <c r="NTC27" s="386"/>
      <c r="NTD27" s="386"/>
      <c r="NTE27" s="386"/>
      <c r="NTF27" s="386"/>
      <c r="NTG27" s="386"/>
      <c r="NTH27" s="386"/>
      <c r="NTI27" s="386"/>
      <c r="NTJ27" s="386"/>
      <c r="NTK27" s="386"/>
      <c r="NTL27" s="386"/>
      <c r="NTM27" s="386"/>
      <c r="NTN27" s="386"/>
      <c r="NTO27" s="386"/>
      <c r="NTP27" s="386"/>
      <c r="NTQ27" s="386"/>
      <c r="NTR27" s="386"/>
      <c r="NTS27" s="386"/>
      <c r="NTT27" s="386"/>
      <c r="NTU27" s="386"/>
      <c r="NTV27" s="386"/>
      <c r="NTW27" s="386"/>
      <c r="NTX27" s="386"/>
      <c r="NTY27" s="386"/>
      <c r="NTZ27" s="386"/>
      <c r="NUA27" s="386"/>
      <c r="NUB27" s="386"/>
      <c r="NUC27" s="386"/>
      <c r="NUD27" s="386"/>
      <c r="NUE27" s="386"/>
      <c r="NUF27" s="386"/>
      <c r="NUG27" s="386"/>
      <c r="NUH27" s="386"/>
      <c r="NUI27" s="386"/>
      <c r="NUJ27" s="386"/>
      <c r="NUK27" s="386"/>
      <c r="NUL27" s="386"/>
      <c r="NUM27" s="386"/>
      <c r="NUN27" s="386"/>
      <c r="NUO27" s="386"/>
      <c r="NUP27" s="386"/>
      <c r="NUQ27" s="386"/>
      <c r="NUR27" s="386"/>
      <c r="NUS27" s="386"/>
      <c r="NUT27" s="386"/>
      <c r="NUU27" s="386"/>
      <c r="NUV27" s="386"/>
      <c r="NUW27" s="386"/>
      <c r="NUX27" s="386"/>
      <c r="NUY27" s="386"/>
      <c r="NUZ27" s="386"/>
      <c r="NVA27" s="386"/>
      <c r="NVB27" s="386"/>
      <c r="NVC27" s="386"/>
      <c r="NVD27" s="386"/>
      <c r="NVE27" s="386"/>
      <c r="NVF27" s="386"/>
      <c r="NVG27" s="386"/>
      <c r="NVH27" s="386"/>
      <c r="NVI27" s="386"/>
      <c r="NVJ27" s="386"/>
      <c r="NVK27" s="386"/>
      <c r="NVL27" s="386"/>
      <c r="NVM27" s="386"/>
      <c r="NVN27" s="386"/>
      <c r="NVO27" s="386"/>
      <c r="NVP27" s="386"/>
      <c r="NVQ27" s="386"/>
      <c r="NVR27" s="386"/>
      <c r="NVS27" s="386"/>
      <c r="NVT27" s="386"/>
      <c r="NVU27" s="386"/>
      <c r="NVV27" s="386"/>
      <c r="NVW27" s="386"/>
      <c r="NVX27" s="386"/>
      <c r="NVY27" s="386"/>
      <c r="NVZ27" s="386"/>
      <c r="NWA27" s="386"/>
      <c r="NWB27" s="386"/>
      <c r="NWC27" s="386"/>
      <c r="NWD27" s="386"/>
      <c r="NWE27" s="386"/>
      <c r="NWF27" s="386"/>
      <c r="NWG27" s="386"/>
      <c r="NWH27" s="386"/>
      <c r="NWI27" s="386"/>
      <c r="NWJ27" s="386"/>
      <c r="NWK27" s="386"/>
      <c r="NWL27" s="386"/>
      <c r="NWM27" s="386"/>
      <c r="NWN27" s="386"/>
      <c r="NWO27" s="386"/>
      <c r="NWP27" s="386"/>
      <c r="NWQ27" s="386"/>
      <c r="NWR27" s="386"/>
      <c r="NWS27" s="386"/>
      <c r="NWT27" s="386"/>
      <c r="NWU27" s="386"/>
      <c r="NWV27" s="386"/>
      <c r="NWW27" s="386"/>
      <c r="NWX27" s="386"/>
      <c r="NWY27" s="386"/>
      <c r="NWZ27" s="386"/>
      <c r="NXA27" s="386"/>
      <c r="NXB27" s="386"/>
      <c r="NXC27" s="386"/>
      <c r="NXD27" s="386"/>
      <c r="NXE27" s="386"/>
      <c r="NXF27" s="386"/>
      <c r="NXG27" s="386"/>
      <c r="NXH27" s="386"/>
      <c r="NXI27" s="386"/>
      <c r="NXJ27" s="386"/>
      <c r="NXK27" s="386"/>
      <c r="NXL27" s="386"/>
      <c r="NXM27" s="386"/>
      <c r="NXN27" s="386"/>
      <c r="NXO27" s="386"/>
      <c r="NXP27" s="386"/>
      <c r="NXQ27" s="386"/>
      <c r="NXR27" s="386"/>
      <c r="NXS27" s="386"/>
      <c r="NXT27" s="386"/>
      <c r="NXU27" s="386"/>
      <c r="NXV27" s="386"/>
      <c r="NXW27" s="386"/>
      <c r="NXX27" s="386"/>
      <c r="NXY27" s="386"/>
      <c r="NXZ27" s="386"/>
      <c r="NYA27" s="386"/>
      <c r="NYB27" s="386"/>
      <c r="NYC27" s="386"/>
      <c r="NYD27" s="386"/>
      <c r="NYE27" s="386"/>
      <c r="NYF27" s="386"/>
      <c r="NYG27" s="386"/>
      <c r="NYH27" s="386"/>
      <c r="NYI27" s="386"/>
      <c r="NYJ27" s="386"/>
      <c r="NYK27" s="386"/>
      <c r="NYL27" s="386"/>
      <c r="NYM27" s="386"/>
      <c r="NYN27" s="386"/>
      <c r="NYO27" s="386"/>
      <c r="NYP27" s="386"/>
      <c r="NYQ27" s="386"/>
      <c r="NYR27" s="386"/>
      <c r="NYS27" s="386"/>
      <c r="NYT27" s="386"/>
      <c r="NYU27" s="386"/>
      <c r="NYV27" s="386"/>
      <c r="NYW27" s="386"/>
      <c r="NYX27" s="386"/>
      <c r="NYY27" s="386"/>
      <c r="NYZ27" s="386"/>
      <c r="NZA27" s="386"/>
      <c r="NZB27" s="386"/>
      <c r="NZC27" s="386"/>
      <c r="NZD27" s="386"/>
      <c r="NZE27" s="386"/>
      <c r="NZF27" s="386"/>
      <c r="NZG27" s="386"/>
      <c r="NZH27" s="386"/>
      <c r="NZI27" s="386"/>
      <c r="NZJ27" s="386"/>
      <c r="NZK27" s="386"/>
      <c r="NZL27" s="386"/>
      <c r="NZM27" s="386"/>
      <c r="NZN27" s="386"/>
      <c r="NZO27" s="386"/>
      <c r="NZP27" s="386"/>
      <c r="NZQ27" s="386"/>
      <c r="NZR27" s="386"/>
      <c r="NZS27" s="386"/>
      <c r="NZT27" s="386"/>
      <c r="NZU27" s="386"/>
      <c r="NZV27" s="386"/>
      <c r="NZW27" s="386"/>
      <c r="NZX27" s="386"/>
      <c r="NZY27" s="386"/>
      <c r="NZZ27" s="386"/>
      <c r="OAA27" s="386"/>
      <c r="OAB27" s="386"/>
      <c r="OAC27" s="386"/>
      <c r="OAD27" s="386"/>
      <c r="OAE27" s="386"/>
      <c r="OAF27" s="386"/>
      <c r="OAG27" s="386"/>
      <c r="OAH27" s="386"/>
      <c r="OAI27" s="386"/>
      <c r="OAJ27" s="386"/>
      <c r="OAK27" s="386"/>
      <c r="OAL27" s="386"/>
      <c r="OAM27" s="386"/>
      <c r="OAN27" s="386"/>
      <c r="OAO27" s="386"/>
      <c r="OAP27" s="386"/>
      <c r="OAQ27" s="386"/>
      <c r="OAR27" s="386"/>
      <c r="OAS27" s="386"/>
      <c r="OAT27" s="386"/>
      <c r="OAU27" s="386"/>
      <c r="OAV27" s="386"/>
      <c r="OAW27" s="386"/>
      <c r="OAX27" s="386"/>
      <c r="OAY27" s="386"/>
      <c r="OAZ27" s="386"/>
      <c r="OBA27" s="386"/>
      <c r="OBB27" s="386"/>
      <c r="OBC27" s="386"/>
      <c r="OBD27" s="386"/>
      <c r="OBE27" s="386"/>
      <c r="OBF27" s="386"/>
      <c r="OBG27" s="386"/>
      <c r="OBH27" s="386"/>
      <c r="OBI27" s="386"/>
      <c r="OBJ27" s="386"/>
      <c r="OBK27" s="386"/>
      <c r="OBL27" s="386"/>
      <c r="OBM27" s="386"/>
      <c r="OBN27" s="386"/>
      <c r="OBO27" s="386"/>
      <c r="OBP27" s="386"/>
      <c r="OBQ27" s="386"/>
      <c r="OBR27" s="386"/>
      <c r="OBS27" s="386"/>
      <c r="OBT27" s="386"/>
      <c r="OBU27" s="386"/>
      <c r="OBV27" s="386"/>
      <c r="OBW27" s="386"/>
      <c r="OBX27" s="386"/>
      <c r="OBY27" s="386"/>
      <c r="OBZ27" s="386"/>
      <c r="OCA27" s="386"/>
      <c r="OCB27" s="386"/>
      <c r="OCC27" s="386"/>
      <c r="OCD27" s="386"/>
      <c r="OCE27" s="386"/>
      <c r="OCF27" s="386"/>
      <c r="OCG27" s="386"/>
      <c r="OCH27" s="386"/>
      <c r="OCI27" s="386"/>
      <c r="OCJ27" s="386"/>
      <c r="OCK27" s="386"/>
      <c r="OCL27" s="386"/>
      <c r="OCM27" s="386"/>
      <c r="OCN27" s="386"/>
      <c r="OCO27" s="386"/>
      <c r="OCP27" s="386"/>
      <c r="OCQ27" s="386"/>
      <c r="OCR27" s="386"/>
      <c r="OCS27" s="386"/>
      <c r="OCT27" s="386"/>
      <c r="OCU27" s="386"/>
      <c r="OCV27" s="386"/>
      <c r="OCW27" s="386"/>
      <c r="OCX27" s="386"/>
      <c r="OCY27" s="386"/>
      <c r="OCZ27" s="386"/>
      <c r="ODA27" s="386"/>
      <c r="ODB27" s="386"/>
      <c r="ODC27" s="386"/>
      <c r="ODD27" s="386"/>
      <c r="ODE27" s="386"/>
      <c r="ODF27" s="386"/>
      <c r="ODG27" s="386"/>
      <c r="ODH27" s="386"/>
      <c r="ODI27" s="386"/>
      <c r="ODJ27" s="386"/>
      <c r="ODK27" s="386"/>
      <c r="ODL27" s="386"/>
      <c r="ODM27" s="386"/>
      <c r="ODN27" s="386"/>
      <c r="ODO27" s="386"/>
      <c r="ODP27" s="386"/>
      <c r="ODQ27" s="386"/>
      <c r="ODR27" s="386"/>
      <c r="ODS27" s="386"/>
      <c r="ODT27" s="386"/>
      <c r="ODU27" s="386"/>
      <c r="ODV27" s="386"/>
      <c r="ODW27" s="386"/>
      <c r="ODX27" s="386"/>
      <c r="ODY27" s="386"/>
      <c r="ODZ27" s="386"/>
      <c r="OEA27" s="386"/>
      <c r="OEB27" s="386"/>
      <c r="OEC27" s="386"/>
      <c r="OED27" s="386"/>
      <c r="OEE27" s="386"/>
      <c r="OEF27" s="386"/>
      <c r="OEG27" s="386"/>
      <c r="OEH27" s="386"/>
      <c r="OEI27" s="386"/>
      <c r="OEJ27" s="386"/>
      <c r="OEK27" s="386"/>
      <c r="OEL27" s="386"/>
      <c r="OEM27" s="386"/>
      <c r="OEN27" s="386"/>
      <c r="OEO27" s="386"/>
      <c r="OEP27" s="386"/>
      <c r="OEQ27" s="386"/>
      <c r="OER27" s="386"/>
      <c r="OES27" s="386"/>
      <c r="OET27" s="386"/>
      <c r="OEU27" s="386"/>
      <c r="OEV27" s="386"/>
      <c r="OEW27" s="386"/>
      <c r="OEX27" s="386"/>
      <c r="OEY27" s="386"/>
      <c r="OEZ27" s="386"/>
      <c r="OFA27" s="386"/>
      <c r="OFB27" s="386"/>
      <c r="OFC27" s="386"/>
      <c r="OFD27" s="386"/>
      <c r="OFE27" s="386"/>
      <c r="OFF27" s="386"/>
      <c r="OFG27" s="386"/>
      <c r="OFH27" s="386"/>
      <c r="OFI27" s="386"/>
      <c r="OFJ27" s="386"/>
      <c r="OFK27" s="386"/>
      <c r="OFL27" s="386"/>
      <c r="OFM27" s="386"/>
      <c r="OFN27" s="386"/>
      <c r="OFO27" s="386"/>
      <c r="OFP27" s="386"/>
      <c r="OFQ27" s="386"/>
      <c r="OFR27" s="386"/>
      <c r="OFS27" s="386"/>
      <c r="OFT27" s="386"/>
      <c r="OFU27" s="386"/>
      <c r="OFV27" s="386"/>
      <c r="OFW27" s="386"/>
      <c r="OFX27" s="386"/>
      <c r="OFY27" s="386"/>
      <c r="OFZ27" s="386"/>
      <c r="OGA27" s="386"/>
      <c r="OGB27" s="386"/>
      <c r="OGC27" s="386"/>
      <c r="OGD27" s="386"/>
      <c r="OGE27" s="386"/>
      <c r="OGF27" s="386"/>
      <c r="OGG27" s="386"/>
      <c r="OGH27" s="386"/>
      <c r="OGI27" s="386"/>
      <c r="OGJ27" s="386"/>
      <c r="OGK27" s="386"/>
      <c r="OGL27" s="386"/>
      <c r="OGM27" s="386"/>
      <c r="OGN27" s="386"/>
      <c r="OGO27" s="386"/>
      <c r="OGP27" s="386"/>
      <c r="OGQ27" s="386"/>
      <c r="OGR27" s="386"/>
      <c r="OGS27" s="386"/>
      <c r="OGT27" s="386"/>
      <c r="OGU27" s="386"/>
      <c r="OGV27" s="386"/>
      <c r="OGW27" s="386"/>
      <c r="OGX27" s="386"/>
      <c r="OGY27" s="386"/>
      <c r="OGZ27" s="386"/>
      <c r="OHA27" s="386"/>
      <c r="OHB27" s="386"/>
      <c r="OHC27" s="386"/>
      <c r="OHD27" s="386"/>
      <c r="OHE27" s="386"/>
      <c r="OHF27" s="386"/>
      <c r="OHG27" s="386"/>
      <c r="OHH27" s="386"/>
      <c r="OHI27" s="386"/>
      <c r="OHJ27" s="386"/>
      <c r="OHK27" s="386"/>
      <c r="OHL27" s="386"/>
      <c r="OHM27" s="386"/>
      <c r="OHN27" s="386"/>
      <c r="OHO27" s="386"/>
      <c r="OHP27" s="386"/>
      <c r="OHQ27" s="386"/>
      <c r="OHR27" s="386"/>
      <c r="OHS27" s="386"/>
      <c r="OHT27" s="386"/>
      <c r="OHU27" s="386"/>
      <c r="OHV27" s="386"/>
      <c r="OHW27" s="386"/>
      <c r="OHX27" s="386"/>
      <c r="OHY27" s="386"/>
      <c r="OHZ27" s="386"/>
      <c r="OIA27" s="386"/>
      <c r="OIB27" s="386"/>
      <c r="OIC27" s="386"/>
      <c r="OID27" s="386"/>
      <c r="OIE27" s="386"/>
      <c r="OIF27" s="386"/>
      <c r="OIG27" s="386"/>
      <c r="OIH27" s="386"/>
      <c r="OII27" s="386"/>
      <c r="OIJ27" s="386"/>
      <c r="OIK27" s="386"/>
      <c r="OIL27" s="386"/>
      <c r="OIM27" s="386"/>
      <c r="OIN27" s="386"/>
      <c r="OIO27" s="386"/>
      <c r="OIP27" s="386"/>
      <c r="OIQ27" s="386"/>
      <c r="OIR27" s="386"/>
      <c r="OIS27" s="386"/>
      <c r="OIT27" s="386"/>
      <c r="OIU27" s="386"/>
      <c r="OIV27" s="386"/>
      <c r="OIW27" s="386"/>
      <c r="OIX27" s="386"/>
      <c r="OIY27" s="386"/>
      <c r="OIZ27" s="386"/>
      <c r="OJA27" s="386"/>
      <c r="OJB27" s="386"/>
      <c r="OJC27" s="386"/>
      <c r="OJD27" s="386"/>
      <c r="OJE27" s="386"/>
      <c r="OJF27" s="386"/>
      <c r="OJG27" s="386"/>
      <c r="OJH27" s="386"/>
      <c r="OJI27" s="386"/>
      <c r="OJJ27" s="386"/>
      <c r="OJK27" s="386"/>
      <c r="OJL27" s="386"/>
      <c r="OJM27" s="386"/>
      <c r="OJN27" s="386"/>
      <c r="OJO27" s="386"/>
      <c r="OJP27" s="386"/>
      <c r="OJQ27" s="386"/>
      <c r="OJR27" s="386"/>
      <c r="OJS27" s="386"/>
      <c r="OJT27" s="386"/>
      <c r="OJU27" s="386"/>
      <c r="OJV27" s="386"/>
      <c r="OJW27" s="386"/>
      <c r="OJX27" s="386"/>
      <c r="OJY27" s="386"/>
      <c r="OJZ27" s="386"/>
      <c r="OKA27" s="386"/>
      <c r="OKB27" s="386"/>
      <c r="OKC27" s="386"/>
      <c r="OKD27" s="386"/>
      <c r="OKE27" s="386"/>
      <c r="OKF27" s="386"/>
      <c r="OKG27" s="386"/>
      <c r="OKH27" s="386"/>
      <c r="OKI27" s="386"/>
      <c r="OKJ27" s="386"/>
      <c r="OKK27" s="386"/>
      <c r="OKL27" s="386"/>
      <c r="OKM27" s="386"/>
      <c r="OKN27" s="386"/>
      <c r="OKO27" s="386"/>
      <c r="OKP27" s="386"/>
      <c r="OKQ27" s="386"/>
      <c r="OKR27" s="386"/>
      <c r="OKS27" s="386"/>
      <c r="OKT27" s="386"/>
      <c r="OKU27" s="386"/>
      <c r="OKV27" s="386"/>
      <c r="OKW27" s="386"/>
      <c r="OKX27" s="386"/>
      <c r="OKY27" s="386"/>
      <c r="OKZ27" s="386"/>
      <c r="OLA27" s="386"/>
      <c r="OLB27" s="386"/>
      <c r="OLC27" s="386"/>
      <c r="OLD27" s="386"/>
      <c r="OLE27" s="386"/>
      <c r="OLF27" s="386"/>
      <c r="OLG27" s="386"/>
      <c r="OLH27" s="386"/>
      <c r="OLI27" s="386"/>
      <c r="OLJ27" s="386"/>
      <c r="OLK27" s="386"/>
      <c r="OLL27" s="386"/>
      <c r="OLM27" s="386"/>
      <c r="OLN27" s="386"/>
      <c r="OLO27" s="386"/>
      <c r="OLP27" s="386"/>
      <c r="OLQ27" s="386"/>
      <c r="OLR27" s="386"/>
      <c r="OLS27" s="386"/>
      <c r="OLT27" s="386"/>
      <c r="OLU27" s="386"/>
      <c r="OLV27" s="386"/>
      <c r="OLW27" s="386"/>
      <c r="OLX27" s="386"/>
      <c r="OLY27" s="386"/>
      <c r="OLZ27" s="386"/>
      <c r="OMA27" s="386"/>
      <c r="OMB27" s="386"/>
      <c r="OMC27" s="386"/>
      <c r="OMD27" s="386"/>
      <c r="OME27" s="386"/>
      <c r="OMF27" s="386"/>
      <c r="OMG27" s="386"/>
      <c r="OMH27" s="386"/>
      <c r="OMI27" s="386"/>
      <c r="OMJ27" s="386"/>
      <c r="OMK27" s="386"/>
      <c r="OML27" s="386"/>
      <c r="OMM27" s="386"/>
      <c r="OMN27" s="386"/>
      <c r="OMO27" s="386"/>
      <c r="OMP27" s="386"/>
      <c r="OMQ27" s="386"/>
      <c r="OMR27" s="386"/>
      <c r="OMS27" s="386"/>
      <c r="OMT27" s="386"/>
      <c r="OMU27" s="386"/>
      <c r="OMV27" s="386"/>
      <c r="OMW27" s="386"/>
      <c r="OMX27" s="386"/>
      <c r="OMY27" s="386"/>
      <c r="OMZ27" s="386"/>
      <c r="ONA27" s="386"/>
      <c r="ONB27" s="386"/>
      <c r="ONC27" s="386"/>
      <c r="OND27" s="386"/>
      <c r="ONE27" s="386"/>
      <c r="ONF27" s="386"/>
      <c r="ONG27" s="386"/>
      <c r="ONH27" s="386"/>
      <c r="ONI27" s="386"/>
      <c r="ONJ27" s="386"/>
      <c r="ONK27" s="386"/>
      <c r="ONL27" s="386"/>
      <c r="ONM27" s="386"/>
      <c r="ONN27" s="386"/>
      <c r="ONO27" s="386"/>
      <c r="ONP27" s="386"/>
      <c r="ONQ27" s="386"/>
      <c r="ONR27" s="386"/>
      <c r="ONS27" s="386"/>
      <c r="ONT27" s="386"/>
      <c r="ONU27" s="386"/>
      <c r="ONV27" s="386"/>
      <c r="ONW27" s="386"/>
      <c r="ONX27" s="386"/>
      <c r="ONY27" s="386"/>
      <c r="ONZ27" s="386"/>
      <c r="OOA27" s="386"/>
      <c r="OOB27" s="386"/>
      <c r="OOC27" s="386"/>
      <c r="OOD27" s="386"/>
      <c r="OOE27" s="386"/>
      <c r="OOF27" s="386"/>
      <c r="OOG27" s="386"/>
      <c r="OOH27" s="386"/>
      <c r="OOI27" s="386"/>
      <c r="OOJ27" s="386"/>
      <c r="OOK27" s="386"/>
      <c r="OOL27" s="386"/>
      <c r="OOM27" s="386"/>
      <c r="OON27" s="386"/>
      <c r="OOO27" s="386"/>
      <c r="OOP27" s="386"/>
      <c r="OOQ27" s="386"/>
      <c r="OOR27" s="386"/>
      <c r="OOS27" s="386"/>
      <c r="OOT27" s="386"/>
      <c r="OOU27" s="386"/>
      <c r="OOV27" s="386"/>
      <c r="OOW27" s="386"/>
      <c r="OOX27" s="386"/>
      <c r="OOY27" s="386"/>
      <c r="OOZ27" s="386"/>
      <c r="OPA27" s="386"/>
      <c r="OPB27" s="386"/>
      <c r="OPC27" s="386"/>
      <c r="OPD27" s="386"/>
      <c r="OPE27" s="386"/>
      <c r="OPF27" s="386"/>
      <c r="OPG27" s="386"/>
      <c r="OPH27" s="386"/>
      <c r="OPI27" s="386"/>
      <c r="OPJ27" s="386"/>
      <c r="OPK27" s="386"/>
      <c r="OPL27" s="386"/>
      <c r="OPM27" s="386"/>
      <c r="OPN27" s="386"/>
      <c r="OPO27" s="386"/>
      <c r="OPP27" s="386"/>
      <c r="OPQ27" s="386"/>
      <c r="OPR27" s="386"/>
      <c r="OPS27" s="386"/>
      <c r="OPT27" s="386"/>
      <c r="OPU27" s="386"/>
      <c r="OPV27" s="386"/>
      <c r="OPW27" s="386"/>
      <c r="OPX27" s="386"/>
      <c r="OPY27" s="386"/>
      <c r="OPZ27" s="386"/>
      <c r="OQA27" s="386"/>
      <c r="OQB27" s="386"/>
      <c r="OQC27" s="386"/>
      <c r="OQD27" s="386"/>
      <c r="OQE27" s="386"/>
      <c r="OQF27" s="386"/>
      <c r="OQG27" s="386"/>
      <c r="OQH27" s="386"/>
      <c r="OQI27" s="386"/>
      <c r="OQJ27" s="386"/>
      <c r="OQK27" s="386"/>
      <c r="OQL27" s="386"/>
      <c r="OQM27" s="386"/>
      <c r="OQN27" s="386"/>
      <c r="OQO27" s="386"/>
      <c r="OQP27" s="386"/>
      <c r="OQQ27" s="386"/>
      <c r="OQR27" s="386"/>
      <c r="OQS27" s="386"/>
      <c r="OQT27" s="386"/>
      <c r="OQU27" s="386"/>
      <c r="OQV27" s="386"/>
      <c r="OQW27" s="386"/>
      <c r="OQX27" s="386"/>
      <c r="OQY27" s="386"/>
      <c r="OQZ27" s="386"/>
      <c r="ORA27" s="386"/>
      <c r="ORB27" s="386"/>
      <c r="ORC27" s="386"/>
      <c r="ORD27" s="386"/>
      <c r="ORE27" s="386"/>
      <c r="ORF27" s="386"/>
      <c r="ORG27" s="386"/>
      <c r="ORH27" s="386"/>
      <c r="ORI27" s="386"/>
      <c r="ORJ27" s="386"/>
      <c r="ORK27" s="386"/>
      <c r="ORL27" s="386"/>
      <c r="ORM27" s="386"/>
      <c r="ORN27" s="386"/>
      <c r="ORO27" s="386"/>
      <c r="ORP27" s="386"/>
      <c r="ORQ27" s="386"/>
      <c r="ORR27" s="386"/>
      <c r="ORS27" s="386"/>
      <c r="ORT27" s="386"/>
      <c r="ORU27" s="386"/>
      <c r="ORV27" s="386"/>
      <c r="ORW27" s="386"/>
      <c r="ORX27" s="386"/>
      <c r="ORY27" s="386"/>
      <c r="ORZ27" s="386"/>
      <c r="OSA27" s="386"/>
      <c r="OSB27" s="386"/>
      <c r="OSC27" s="386"/>
      <c r="OSD27" s="386"/>
      <c r="OSE27" s="386"/>
      <c r="OSF27" s="386"/>
      <c r="OSG27" s="386"/>
      <c r="OSH27" s="386"/>
      <c r="OSI27" s="386"/>
      <c r="OSJ27" s="386"/>
      <c r="OSK27" s="386"/>
      <c r="OSL27" s="386"/>
      <c r="OSM27" s="386"/>
      <c r="OSN27" s="386"/>
      <c r="OSO27" s="386"/>
      <c r="OSP27" s="386"/>
      <c r="OSQ27" s="386"/>
      <c r="OSR27" s="386"/>
      <c r="OSS27" s="386"/>
      <c r="OST27" s="386"/>
      <c r="OSU27" s="386"/>
      <c r="OSV27" s="386"/>
      <c r="OSW27" s="386"/>
      <c r="OSX27" s="386"/>
      <c r="OSY27" s="386"/>
      <c r="OSZ27" s="386"/>
      <c r="OTA27" s="386"/>
      <c r="OTB27" s="386"/>
      <c r="OTC27" s="386"/>
      <c r="OTD27" s="386"/>
      <c r="OTE27" s="386"/>
      <c r="OTF27" s="386"/>
      <c r="OTG27" s="386"/>
      <c r="OTH27" s="386"/>
      <c r="OTI27" s="386"/>
      <c r="OTJ27" s="386"/>
      <c r="OTK27" s="386"/>
      <c r="OTL27" s="386"/>
      <c r="OTM27" s="386"/>
      <c r="OTN27" s="386"/>
      <c r="OTO27" s="386"/>
      <c r="OTP27" s="386"/>
      <c r="OTQ27" s="386"/>
      <c r="OTR27" s="386"/>
      <c r="OTS27" s="386"/>
      <c r="OTT27" s="386"/>
      <c r="OTU27" s="386"/>
      <c r="OTV27" s="386"/>
      <c r="OTW27" s="386"/>
      <c r="OTX27" s="386"/>
      <c r="OTY27" s="386"/>
      <c r="OTZ27" s="386"/>
      <c r="OUA27" s="386"/>
      <c r="OUB27" s="386"/>
      <c r="OUC27" s="386"/>
      <c r="OUD27" s="386"/>
      <c r="OUE27" s="386"/>
      <c r="OUF27" s="386"/>
      <c r="OUG27" s="386"/>
      <c r="OUH27" s="386"/>
      <c r="OUI27" s="386"/>
      <c r="OUJ27" s="386"/>
      <c r="OUK27" s="386"/>
      <c r="OUL27" s="386"/>
      <c r="OUM27" s="386"/>
      <c r="OUN27" s="386"/>
      <c r="OUO27" s="386"/>
      <c r="OUP27" s="386"/>
      <c r="OUQ27" s="386"/>
      <c r="OUR27" s="386"/>
      <c r="OUS27" s="386"/>
      <c r="OUT27" s="386"/>
      <c r="OUU27" s="386"/>
      <c r="OUV27" s="386"/>
      <c r="OUW27" s="386"/>
      <c r="OUX27" s="386"/>
      <c r="OUY27" s="386"/>
      <c r="OUZ27" s="386"/>
      <c r="OVA27" s="386"/>
      <c r="OVB27" s="386"/>
      <c r="OVC27" s="386"/>
      <c r="OVD27" s="386"/>
      <c r="OVE27" s="386"/>
      <c r="OVF27" s="386"/>
      <c r="OVG27" s="386"/>
      <c r="OVH27" s="386"/>
      <c r="OVI27" s="386"/>
      <c r="OVJ27" s="386"/>
      <c r="OVK27" s="386"/>
      <c r="OVL27" s="386"/>
      <c r="OVM27" s="386"/>
      <c r="OVN27" s="386"/>
      <c r="OVO27" s="386"/>
      <c r="OVP27" s="386"/>
      <c r="OVQ27" s="386"/>
      <c r="OVR27" s="386"/>
      <c r="OVS27" s="386"/>
      <c r="OVT27" s="386"/>
      <c r="OVU27" s="386"/>
      <c r="OVV27" s="386"/>
      <c r="OVW27" s="386"/>
      <c r="OVX27" s="386"/>
      <c r="OVY27" s="386"/>
      <c r="OVZ27" s="386"/>
      <c r="OWA27" s="386"/>
      <c r="OWB27" s="386"/>
      <c r="OWC27" s="386"/>
      <c r="OWD27" s="386"/>
      <c r="OWE27" s="386"/>
      <c r="OWF27" s="386"/>
      <c r="OWG27" s="386"/>
      <c r="OWH27" s="386"/>
      <c r="OWI27" s="386"/>
      <c r="OWJ27" s="386"/>
      <c r="OWK27" s="386"/>
      <c r="OWL27" s="386"/>
      <c r="OWM27" s="386"/>
      <c r="OWN27" s="386"/>
      <c r="OWO27" s="386"/>
      <c r="OWP27" s="386"/>
      <c r="OWQ27" s="386"/>
      <c r="OWR27" s="386"/>
      <c r="OWS27" s="386"/>
      <c r="OWT27" s="386"/>
      <c r="OWU27" s="386"/>
      <c r="OWV27" s="386"/>
      <c r="OWW27" s="386"/>
      <c r="OWX27" s="386"/>
      <c r="OWY27" s="386"/>
      <c r="OWZ27" s="386"/>
      <c r="OXA27" s="386"/>
      <c r="OXB27" s="386"/>
      <c r="OXC27" s="386"/>
      <c r="OXD27" s="386"/>
      <c r="OXE27" s="386"/>
      <c r="OXF27" s="386"/>
      <c r="OXG27" s="386"/>
      <c r="OXH27" s="386"/>
      <c r="OXI27" s="386"/>
      <c r="OXJ27" s="386"/>
      <c r="OXK27" s="386"/>
      <c r="OXL27" s="386"/>
      <c r="OXM27" s="386"/>
      <c r="OXN27" s="386"/>
      <c r="OXO27" s="386"/>
      <c r="OXP27" s="386"/>
      <c r="OXQ27" s="386"/>
      <c r="OXR27" s="386"/>
      <c r="OXS27" s="386"/>
      <c r="OXT27" s="386"/>
      <c r="OXU27" s="386"/>
      <c r="OXV27" s="386"/>
      <c r="OXW27" s="386"/>
      <c r="OXX27" s="386"/>
      <c r="OXY27" s="386"/>
      <c r="OXZ27" s="386"/>
      <c r="OYA27" s="386"/>
      <c r="OYB27" s="386"/>
      <c r="OYC27" s="386"/>
      <c r="OYD27" s="386"/>
      <c r="OYE27" s="386"/>
      <c r="OYF27" s="386"/>
      <c r="OYG27" s="386"/>
      <c r="OYH27" s="386"/>
      <c r="OYI27" s="386"/>
      <c r="OYJ27" s="386"/>
      <c r="OYK27" s="386"/>
      <c r="OYL27" s="386"/>
      <c r="OYM27" s="386"/>
      <c r="OYN27" s="386"/>
      <c r="OYO27" s="386"/>
      <c r="OYP27" s="386"/>
      <c r="OYQ27" s="386"/>
      <c r="OYR27" s="386"/>
      <c r="OYS27" s="386"/>
      <c r="OYT27" s="386"/>
      <c r="OYU27" s="386"/>
      <c r="OYV27" s="386"/>
      <c r="OYW27" s="386"/>
      <c r="OYX27" s="386"/>
      <c r="OYY27" s="386"/>
      <c r="OYZ27" s="386"/>
      <c r="OZA27" s="386"/>
      <c r="OZB27" s="386"/>
      <c r="OZC27" s="386"/>
      <c r="OZD27" s="386"/>
      <c r="OZE27" s="386"/>
      <c r="OZF27" s="386"/>
      <c r="OZG27" s="386"/>
      <c r="OZH27" s="386"/>
      <c r="OZI27" s="386"/>
      <c r="OZJ27" s="386"/>
      <c r="OZK27" s="386"/>
      <c r="OZL27" s="386"/>
      <c r="OZM27" s="386"/>
      <c r="OZN27" s="386"/>
      <c r="OZO27" s="386"/>
      <c r="OZP27" s="386"/>
      <c r="OZQ27" s="386"/>
      <c r="OZR27" s="386"/>
      <c r="OZS27" s="386"/>
      <c r="OZT27" s="386"/>
      <c r="OZU27" s="386"/>
      <c r="OZV27" s="386"/>
      <c r="OZW27" s="386"/>
      <c r="OZX27" s="386"/>
      <c r="OZY27" s="386"/>
      <c r="OZZ27" s="386"/>
      <c r="PAA27" s="386"/>
      <c r="PAB27" s="386"/>
      <c r="PAC27" s="386"/>
      <c r="PAD27" s="386"/>
      <c r="PAE27" s="386"/>
      <c r="PAF27" s="386"/>
      <c r="PAG27" s="386"/>
      <c r="PAH27" s="386"/>
      <c r="PAI27" s="386"/>
      <c r="PAJ27" s="386"/>
      <c r="PAK27" s="386"/>
      <c r="PAL27" s="386"/>
      <c r="PAM27" s="386"/>
      <c r="PAN27" s="386"/>
      <c r="PAO27" s="386"/>
      <c r="PAP27" s="386"/>
      <c r="PAQ27" s="386"/>
      <c r="PAR27" s="386"/>
      <c r="PAS27" s="386"/>
      <c r="PAT27" s="386"/>
      <c r="PAU27" s="386"/>
      <c r="PAV27" s="386"/>
      <c r="PAW27" s="386"/>
      <c r="PAX27" s="386"/>
      <c r="PAY27" s="386"/>
      <c r="PAZ27" s="386"/>
      <c r="PBA27" s="386"/>
      <c r="PBB27" s="386"/>
      <c r="PBC27" s="386"/>
      <c r="PBD27" s="386"/>
      <c r="PBE27" s="386"/>
      <c r="PBF27" s="386"/>
      <c r="PBG27" s="386"/>
      <c r="PBH27" s="386"/>
      <c r="PBI27" s="386"/>
      <c r="PBJ27" s="386"/>
      <c r="PBK27" s="386"/>
      <c r="PBL27" s="386"/>
      <c r="PBM27" s="386"/>
      <c r="PBN27" s="386"/>
      <c r="PBO27" s="386"/>
      <c r="PBP27" s="386"/>
      <c r="PBQ27" s="386"/>
      <c r="PBR27" s="386"/>
      <c r="PBS27" s="386"/>
      <c r="PBT27" s="386"/>
      <c r="PBU27" s="386"/>
      <c r="PBV27" s="386"/>
      <c r="PBW27" s="386"/>
      <c r="PBX27" s="386"/>
      <c r="PBY27" s="386"/>
      <c r="PBZ27" s="386"/>
      <c r="PCA27" s="386"/>
      <c r="PCB27" s="386"/>
      <c r="PCC27" s="386"/>
      <c r="PCD27" s="386"/>
      <c r="PCE27" s="386"/>
      <c r="PCF27" s="386"/>
      <c r="PCG27" s="386"/>
      <c r="PCH27" s="386"/>
      <c r="PCI27" s="386"/>
      <c r="PCJ27" s="386"/>
      <c r="PCK27" s="386"/>
      <c r="PCL27" s="386"/>
      <c r="PCM27" s="386"/>
      <c r="PCN27" s="386"/>
      <c r="PCO27" s="386"/>
      <c r="PCP27" s="386"/>
      <c r="PCQ27" s="386"/>
      <c r="PCR27" s="386"/>
      <c r="PCS27" s="386"/>
      <c r="PCT27" s="386"/>
      <c r="PCU27" s="386"/>
      <c r="PCV27" s="386"/>
      <c r="PCW27" s="386"/>
      <c r="PCX27" s="386"/>
      <c r="PCY27" s="386"/>
      <c r="PCZ27" s="386"/>
      <c r="PDA27" s="386"/>
      <c r="PDB27" s="386"/>
      <c r="PDC27" s="386"/>
      <c r="PDD27" s="386"/>
      <c r="PDE27" s="386"/>
      <c r="PDF27" s="386"/>
      <c r="PDG27" s="386"/>
      <c r="PDH27" s="386"/>
      <c r="PDI27" s="386"/>
      <c r="PDJ27" s="386"/>
      <c r="PDK27" s="386"/>
      <c r="PDL27" s="386"/>
      <c r="PDM27" s="386"/>
      <c r="PDN27" s="386"/>
      <c r="PDO27" s="386"/>
      <c r="PDP27" s="386"/>
      <c r="PDQ27" s="386"/>
      <c r="PDR27" s="386"/>
      <c r="PDS27" s="386"/>
      <c r="PDT27" s="386"/>
      <c r="PDU27" s="386"/>
      <c r="PDV27" s="386"/>
      <c r="PDW27" s="386"/>
      <c r="PDX27" s="386"/>
      <c r="PDY27" s="386"/>
      <c r="PDZ27" s="386"/>
      <c r="PEA27" s="386"/>
      <c r="PEB27" s="386"/>
      <c r="PEC27" s="386"/>
      <c r="PED27" s="386"/>
      <c r="PEE27" s="386"/>
      <c r="PEF27" s="386"/>
      <c r="PEG27" s="386"/>
      <c r="PEH27" s="386"/>
      <c r="PEI27" s="386"/>
      <c r="PEJ27" s="386"/>
      <c r="PEK27" s="386"/>
      <c r="PEL27" s="386"/>
      <c r="PEM27" s="386"/>
      <c r="PEN27" s="386"/>
      <c r="PEO27" s="386"/>
      <c r="PEP27" s="386"/>
      <c r="PEQ27" s="386"/>
      <c r="PER27" s="386"/>
      <c r="PES27" s="386"/>
      <c r="PET27" s="386"/>
      <c r="PEU27" s="386"/>
      <c r="PEV27" s="386"/>
      <c r="PEW27" s="386"/>
      <c r="PEX27" s="386"/>
      <c r="PEY27" s="386"/>
      <c r="PEZ27" s="386"/>
      <c r="PFA27" s="386"/>
      <c r="PFB27" s="386"/>
      <c r="PFC27" s="386"/>
      <c r="PFD27" s="386"/>
      <c r="PFE27" s="386"/>
      <c r="PFF27" s="386"/>
      <c r="PFG27" s="386"/>
      <c r="PFH27" s="386"/>
      <c r="PFI27" s="386"/>
      <c r="PFJ27" s="386"/>
      <c r="PFK27" s="386"/>
      <c r="PFL27" s="386"/>
      <c r="PFM27" s="386"/>
      <c r="PFN27" s="386"/>
      <c r="PFO27" s="386"/>
      <c r="PFP27" s="386"/>
      <c r="PFQ27" s="386"/>
      <c r="PFR27" s="386"/>
      <c r="PFS27" s="386"/>
      <c r="PFT27" s="386"/>
      <c r="PFU27" s="386"/>
      <c r="PFV27" s="386"/>
      <c r="PFW27" s="386"/>
      <c r="PFX27" s="386"/>
      <c r="PFY27" s="386"/>
      <c r="PFZ27" s="386"/>
      <c r="PGA27" s="386"/>
      <c r="PGB27" s="386"/>
      <c r="PGC27" s="386"/>
      <c r="PGD27" s="386"/>
      <c r="PGE27" s="386"/>
      <c r="PGF27" s="386"/>
      <c r="PGG27" s="386"/>
      <c r="PGH27" s="386"/>
      <c r="PGI27" s="386"/>
      <c r="PGJ27" s="386"/>
      <c r="PGK27" s="386"/>
      <c r="PGL27" s="386"/>
      <c r="PGM27" s="386"/>
      <c r="PGN27" s="386"/>
      <c r="PGO27" s="386"/>
      <c r="PGP27" s="386"/>
      <c r="PGQ27" s="386"/>
      <c r="PGR27" s="386"/>
      <c r="PGS27" s="386"/>
      <c r="PGT27" s="386"/>
      <c r="PGU27" s="386"/>
      <c r="PGV27" s="386"/>
      <c r="PGW27" s="386"/>
      <c r="PGX27" s="386"/>
      <c r="PGY27" s="386"/>
      <c r="PGZ27" s="386"/>
      <c r="PHA27" s="386"/>
      <c r="PHB27" s="386"/>
      <c r="PHC27" s="386"/>
      <c r="PHD27" s="386"/>
      <c r="PHE27" s="386"/>
      <c r="PHF27" s="386"/>
      <c r="PHG27" s="386"/>
      <c r="PHH27" s="386"/>
      <c r="PHI27" s="386"/>
      <c r="PHJ27" s="386"/>
      <c r="PHK27" s="386"/>
      <c r="PHL27" s="386"/>
      <c r="PHM27" s="386"/>
      <c r="PHN27" s="386"/>
      <c r="PHO27" s="386"/>
      <c r="PHP27" s="386"/>
      <c r="PHQ27" s="386"/>
      <c r="PHR27" s="386"/>
      <c r="PHS27" s="386"/>
      <c r="PHT27" s="386"/>
      <c r="PHU27" s="386"/>
      <c r="PHV27" s="386"/>
      <c r="PHW27" s="386"/>
      <c r="PHX27" s="386"/>
      <c r="PHY27" s="386"/>
      <c r="PHZ27" s="386"/>
      <c r="PIA27" s="386"/>
      <c r="PIB27" s="386"/>
      <c r="PIC27" s="386"/>
      <c r="PID27" s="386"/>
      <c r="PIE27" s="386"/>
      <c r="PIF27" s="386"/>
      <c r="PIG27" s="386"/>
      <c r="PIH27" s="386"/>
      <c r="PII27" s="386"/>
      <c r="PIJ27" s="386"/>
      <c r="PIK27" s="386"/>
      <c r="PIL27" s="386"/>
      <c r="PIM27" s="386"/>
      <c r="PIN27" s="386"/>
      <c r="PIO27" s="386"/>
      <c r="PIP27" s="386"/>
      <c r="PIQ27" s="386"/>
      <c r="PIR27" s="386"/>
      <c r="PIS27" s="386"/>
      <c r="PIT27" s="386"/>
      <c r="PIU27" s="386"/>
      <c r="PIV27" s="386"/>
      <c r="PIW27" s="386"/>
      <c r="PIX27" s="386"/>
      <c r="PIY27" s="386"/>
      <c r="PIZ27" s="386"/>
      <c r="PJA27" s="386"/>
      <c r="PJB27" s="386"/>
      <c r="PJC27" s="386"/>
      <c r="PJD27" s="386"/>
      <c r="PJE27" s="386"/>
      <c r="PJF27" s="386"/>
      <c r="PJG27" s="386"/>
      <c r="PJH27" s="386"/>
      <c r="PJI27" s="386"/>
      <c r="PJJ27" s="386"/>
      <c r="PJK27" s="386"/>
      <c r="PJL27" s="386"/>
      <c r="PJM27" s="386"/>
      <c r="PJN27" s="386"/>
      <c r="PJO27" s="386"/>
      <c r="PJP27" s="386"/>
      <c r="PJQ27" s="386"/>
      <c r="PJR27" s="386"/>
      <c r="PJS27" s="386"/>
      <c r="PJT27" s="386"/>
      <c r="PJU27" s="386"/>
      <c r="PJV27" s="386"/>
      <c r="PJW27" s="386"/>
      <c r="PJX27" s="386"/>
      <c r="PJY27" s="386"/>
      <c r="PJZ27" s="386"/>
      <c r="PKA27" s="386"/>
      <c r="PKB27" s="386"/>
      <c r="PKC27" s="386"/>
      <c r="PKD27" s="386"/>
      <c r="PKE27" s="386"/>
      <c r="PKF27" s="386"/>
      <c r="PKG27" s="386"/>
      <c r="PKH27" s="386"/>
      <c r="PKI27" s="386"/>
      <c r="PKJ27" s="386"/>
      <c r="PKK27" s="386"/>
      <c r="PKL27" s="386"/>
      <c r="PKM27" s="386"/>
      <c r="PKN27" s="386"/>
      <c r="PKO27" s="386"/>
      <c r="PKP27" s="386"/>
      <c r="PKQ27" s="386"/>
      <c r="PKR27" s="386"/>
      <c r="PKS27" s="386"/>
      <c r="PKT27" s="386"/>
      <c r="PKU27" s="386"/>
      <c r="PKV27" s="386"/>
      <c r="PKW27" s="386"/>
      <c r="PKX27" s="386"/>
      <c r="PKY27" s="386"/>
      <c r="PKZ27" s="386"/>
      <c r="PLA27" s="386"/>
      <c r="PLB27" s="386"/>
      <c r="PLC27" s="386"/>
      <c r="PLD27" s="386"/>
      <c r="PLE27" s="386"/>
      <c r="PLF27" s="386"/>
      <c r="PLG27" s="386"/>
      <c r="PLH27" s="386"/>
      <c r="PLI27" s="386"/>
      <c r="PLJ27" s="386"/>
      <c r="PLK27" s="386"/>
      <c r="PLL27" s="386"/>
      <c r="PLM27" s="386"/>
      <c r="PLN27" s="386"/>
      <c r="PLO27" s="386"/>
      <c r="PLP27" s="386"/>
      <c r="PLQ27" s="386"/>
      <c r="PLR27" s="386"/>
      <c r="PLS27" s="386"/>
      <c r="PLT27" s="386"/>
      <c r="PLU27" s="386"/>
      <c r="PLV27" s="386"/>
      <c r="PLW27" s="386"/>
      <c r="PLX27" s="386"/>
      <c r="PLY27" s="386"/>
      <c r="PLZ27" s="386"/>
      <c r="PMA27" s="386"/>
      <c r="PMB27" s="386"/>
      <c r="PMC27" s="386"/>
      <c r="PMD27" s="386"/>
      <c r="PME27" s="386"/>
      <c r="PMF27" s="386"/>
      <c r="PMG27" s="386"/>
      <c r="PMH27" s="386"/>
      <c r="PMI27" s="386"/>
      <c r="PMJ27" s="386"/>
      <c r="PMK27" s="386"/>
      <c r="PML27" s="386"/>
      <c r="PMM27" s="386"/>
      <c r="PMN27" s="386"/>
      <c r="PMO27" s="386"/>
      <c r="PMP27" s="386"/>
      <c r="PMQ27" s="386"/>
      <c r="PMR27" s="386"/>
      <c r="PMS27" s="386"/>
      <c r="PMT27" s="386"/>
      <c r="PMU27" s="386"/>
      <c r="PMV27" s="386"/>
      <c r="PMW27" s="386"/>
      <c r="PMX27" s="386"/>
      <c r="PMY27" s="386"/>
      <c r="PMZ27" s="386"/>
      <c r="PNA27" s="386"/>
      <c r="PNB27" s="386"/>
      <c r="PNC27" s="386"/>
      <c r="PND27" s="386"/>
      <c r="PNE27" s="386"/>
      <c r="PNF27" s="386"/>
      <c r="PNG27" s="386"/>
      <c r="PNH27" s="386"/>
      <c r="PNI27" s="386"/>
      <c r="PNJ27" s="386"/>
      <c r="PNK27" s="386"/>
      <c r="PNL27" s="386"/>
      <c r="PNM27" s="386"/>
      <c r="PNN27" s="386"/>
      <c r="PNO27" s="386"/>
      <c r="PNP27" s="386"/>
      <c r="PNQ27" s="386"/>
      <c r="PNR27" s="386"/>
      <c r="PNS27" s="386"/>
      <c r="PNT27" s="386"/>
      <c r="PNU27" s="386"/>
      <c r="PNV27" s="386"/>
      <c r="PNW27" s="386"/>
      <c r="PNX27" s="386"/>
      <c r="PNY27" s="386"/>
      <c r="PNZ27" s="386"/>
      <c r="POA27" s="386"/>
      <c r="POB27" s="386"/>
      <c r="POC27" s="386"/>
      <c r="POD27" s="386"/>
      <c r="POE27" s="386"/>
      <c r="POF27" s="386"/>
      <c r="POG27" s="386"/>
      <c r="POH27" s="386"/>
      <c r="POI27" s="386"/>
      <c r="POJ27" s="386"/>
      <c r="POK27" s="386"/>
      <c r="POL27" s="386"/>
      <c r="POM27" s="386"/>
      <c r="PON27" s="386"/>
      <c r="POO27" s="386"/>
      <c r="POP27" s="386"/>
      <c r="POQ27" s="386"/>
      <c r="POR27" s="386"/>
      <c r="POS27" s="386"/>
      <c r="POT27" s="386"/>
      <c r="POU27" s="386"/>
      <c r="POV27" s="386"/>
      <c r="POW27" s="386"/>
      <c r="POX27" s="386"/>
      <c r="POY27" s="386"/>
      <c r="POZ27" s="386"/>
      <c r="PPA27" s="386"/>
      <c r="PPB27" s="386"/>
      <c r="PPC27" s="386"/>
      <c r="PPD27" s="386"/>
      <c r="PPE27" s="386"/>
      <c r="PPF27" s="386"/>
      <c r="PPG27" s="386"/>
      <c r="PPH27" s="386"/>
      <c r="PPI27" s="386"/>
      <c r="PPJ27" s="386"/>
      <c r="PPK27" s="386"/>
      <c r="PPL27" s="386"/>
      <c r="PPM27" s="386"/>
      <c r="PPN27" s="386"/>
      <c r="PPO27" s="386"/>
      <c r="PPP27" s="386"/>
      <c r="PPQ27" s="386"/>
      <c r="PPR27" s="386"/>
      <c r="PPS27" s="386"/>
      <c r="PPT27" s="386"/>
      <c r="PPU27" s="386"/>
      <c r="PPV27" s="386"/>
      <c r="PPW27" s="386"/>
      <c r="PPX27" s="386"/>
      <c r="PPY27" s="386"/>
      <c r="PPZ27" s="386"/>
      <c r="PQA27" s="386"/>
      <c r="PQB27" s="386"/>
      <c r="PQC27" s="386"/>
      <c r="PQD27" s="386"/>
      <c r="PQE27" s="386"/>
      <c r="PQF27" s="386"/>
      <c r="PQG27" s="386"/>
      <c r="PQH27" s="386"/>
      <c r="PQI27" s="386"/>
      <c r="PQJ27" s="386"/>
      <c r="PQK27" s="386"/>
      <c r="PQL27" s="386"/>
      <c r="PQM27" s="386"/>
      <c r="PQN27" s="386"/>
      <c r="PQO27" s="386"/>
      <c r="PQP27" s="386"/>
      <c r="PQQ27" s="386"/>
      <c r="PQR27" s="386"/>
      <c r="PQS27" s="386"/>
      <c r="PQT27" s="386"/>
      <c r="PQU27" s="386"/>
      <c r="PQV27" s="386"/>
      <c r="PQW27" s="386"/>
      <c r="PQX27" s="386"/>
      <c r="PQY27" s="386"/>
      <c r="PQZ27" s="386"/>
      <c r="PRA27" s="386"/>
      <c r="PRB27" s="386"/>
      <c r="PRC27" s="386"/>
      <c r="PRD27" s="386"/>
      <c r="PRE27" s="386"/>
      <c r="PRF27" s="386"/>
      <c r="PRG27" s="386"/>
      <c r="PRH27" s="386"/>
      <c r="PRI27" s="386"/>
      <c r="PRJ27" s="386"/>
      <c r="PRK27" s="386"/>
      <c r="PRL27" s="386"/>
      <c r="PRM27" s="386"/>
      <c r="PRN27" s="386"/>
      <c r="PRO27" s="386"/>
      <c r="PRP27" s="386"/>
      <c r="PRQ27" s="386"/>
      <c r="PRR27" s="386"/>
      <c r="PRS27" s="386"/>
      <c r="PRT27" s="386"/>
      <c r="PRU27" s="386"/>
      <c r="PRV27" s="386"/>
      <c r="PRW27" s="386"/>
      <c r="PRX27" s="386"/>
      <c r="PRY27" s="386"/>
      <c r="PRZ27" s="386"/>
      <c r="PSA27" s="386"/>
      <c r="PSB27" s="386"/>
      <c r="PSC27" s="386"/>
      <c r="PSD27" s="386"/>
      <c r="PSE27" s="386"/>
      <c r="PSF27" s="386"/>
      <c r="PSG27" s="386"/>
      <c r="PSH27" s="386"/>
      <c r="PSI27" s="386"/>
      <c r="PSJ27" s="386"/>
      <c r="PSK27" s="386"/>
      <c r="PSL27" s="386"/>
      <c r="PSM27" s="386"/>
      <c r="PSN27" s="386"/>
      <c r="PSO27" s="386"/>
      <c r="PSP27" s="386"/>
      <c r="PSQ27" s="386"/>
      <c r="PSR27" s="386"/>
      <c r="PSS27" s="386"/>
      <c r="PST27" s="386"/>
      <c r="PSU27" s="386"/>
      <c r="PSV27" s="386"/>
      <c r="PSW27" s="386"/>
      <c r="PSX27" s="386"/>
      <c r="PSY27" s="386"/>
      <c r="PSZ27" s="386"/>
      <c r="PTA27" s="386"/>
      <c r="PTB27" s="386"/>
      <c r="PTC27" s="386"/>
      <c r="PTD27" s="386"/>
      <c r="PTE27" s="386"/>
      <c r="PTF27" s="386"/>
      <c r="PTG27" s="386"/>
      <c r="PTH27" s="386"/>
      <c r="PTI27" s="386"/>
      <c r="PTJ27" s="386"/>
      <c r="PTK27" s="386"/>
      <c r="PTL27" s="386"/>
      <c r="PTM27" s="386"/>
      <c r="PTN27" s="386"/>
      <c r="PTO27" s="386"/>
      <c r="PTP27" s="386"/>
      <c r="PTQ27" s="386"/>
      <c r="PTR27" s="386"/>
      <c r="PTS27" s="386"/>
      <c r="PTT27" s="386"/>
      <c r="PTU27" s="386"/>
      <c r="PTV27" s="386"/>
      <c r="PTW27" s="386"/>
      <c r="PTX27" s="386"/>
      <c r="PTY27" s="386"/>
      <c r="PTZ27" s="386"/>
      <c r="PUA27" s="386"/>
      <c r="PUB27" s="386"/>
      <c r="PUC27" s="386"/>
      <c r="PUD27" s="386"/>
      <c r="PUE27" s="386"/>
      <c r="PUF27" s="386"/>
      <c r="PUG27" s="386"/>
      <c r="PUH27" s="386"/>
      <c r="PUI27" s="386"/>
      <c r="PUJ27" s="386"/>
      <c r="PUK27" s="386"/>
      <c r="PUL27" s="386"/>
      <c r="PUM27" s="386"/>
      <c r="PUN27" s="386"/>
      <c r="PUO27" s="386"/>
      <c r="PUP27" s="386"/>
      <c r="PUQ27" s="386"/>
      <c r="PUR27" s="386"/>
      <c r="PUS27" s="386"/>
      <c r="PUT27" s="386"/>
      <c r="PUU27" s="386"/>
      <c r="PUV27" s="386"/>
      <c r="PUW27" s="386"/>
      <c r="PUX27" s="386"/>
      <c r="PUY27" s="386"/>
      <c r="PUZ27" s="386"/>
      <c r="PVA27" s="386"/>
      <c r="PVB27" s="386"/>
      <c r="PVC27" s="386"/>
      <c r="PVD27" s="386"/>
      <c r="PVE27" s="386"/>
      <c r="PVF27" s="386"/>
      <c r="PVG27" s="386"/>
      <c r="PVH27" s="386"/>
      <c r="PVI27" s="386"/>
      <c r="PVJ27" s="386"/>
      <c r="PVK27" s="386"/>
      <c r="PVL27" s="386"/>
      <c r="PVM27" s="386"/>
      <c r="PVN27" s="386"/>
      <c r="PVO27" s="386"/>
      <c r="PVP27" s="386"/>
      <c r="PVQ27" s="386"/>
      <c r="PVR27" s="386"/>
      <c r="PVS27" s="386"/>
      <c r="PVT27" s="386"/>
      <c r="PVU27" s="386"/>
      <c r="PVV27" s="386"/>
      <c r="PVW27" s="386"/>
      <c r="PVX27" s="386"/>
      <c r="PVY27" s="386"/>
      <c r="PVZ27" s="386"/>
      <c r="PWA27" s="386"/>
      <c r="PWB27" s="386"/>
      <c r="PWC27" s="386"/>
      <c r="PWD27" s="386"/>
      <c r="PWE27" s="386"/>
      <c r="PWF27" s="386"/>
      <c r="PWG27" s="386"/>
      <c r="PWH27" s="386"/>
      <c r="PWI27" s="386"/>
      <c r="PWJ27" s="386"/>
      <c r="PWK27" s="386"/>
      <c r="PWL27" s="386"/>
      <c r="PWM27" s="386"/>
      <c r="PWN27" s="386"/>
      <c r="PWO27" s="386"/>
      <c r="PWP27" s="386"/>
      <c r="PWQ27" s="386"/>
      <c r="PWR27" s="386"/>
      <c r="PWS27" s="386"/>
      <c r="PWT27" s="386"/>
      <c r="PWU27" s="386"/>
      <c r="PWV27" s="386"/>
      <c r="PWW27" s="386"/>
      <c r="PWX27" s="386"/>
      <c r="PWY27" s="386"/>
      <c r="PWZ27" s="386"/>
      <c r="PXA27" s="386"/>
      <c r="PXB27" s="386"/>
      <c r="PXC27" s="386"/>
      <c r="PXD27" s="386"/>
      <c r="PXE27" s="386"/>
      <c r="PXF27" s="386"/>
      <c r="PXG27" s="386"/>
      <c r="PXH27" s="386"/>
      <c r="PXI27" s="386"/>
      <c r="PXJ27" s="386"/>
      <c r="PXK27" s="386"/>
      <c r="PXL27" s="386"/>
      <c r="PXM27" s="386"/>
      <c r="PXN27" s="386"/>
      <c r="PXO27" s="386"/>
      <c r="PXP27" s="386"/>
      <c r="PXQ27" s="386"/>
      <c r="PXR27" s="386"/>
      <c r="PXS27" s="386"/>
      <c r="PXT27" s="386"/>
      <c r="PXU27" s="386"/>
      <c r="PXV27" s="386"/>
      <c r="PXW27" s="386"/>
      <c r="PXX27" s="386"/>
      <c r="PXY27" s="386"/>
      <c r="PXZ27" s="386"/>
      <c r="PYA27" s="386"/>
      <c r="PYB27" s="386"/>
      <c r="PYC27" s="386"/>
      <c r="PYD27" s="386"/>
      <c r="PYE27" s="386"/>
      <c r="PYF27" s="386"/>
      <c r="PYG27" s="386"/>
      <c r="PYH27" s="386"/>
      <c r="PYI27" s="386"/>
      <c r="PYJ27" s="386"/>
      <c r="PYK27" s="386"/>
      <c r="PYL27" s="386"/>
      <c r="PYM27" s="386"/>
      <c r="PYN27" s="386"/>
      <c r="PYO27" s="386"/>
      <c r="PYP27" s="386"/>
      <c r="PYQ27" s="386"/>
      <c r="PYR27" s="386"/>
      <c r="PYS27" s="386"/>
      <c r="PYT27" s="386"/>
      <c r="PYU27" s="386"/>
      <c r="PYV27" s="386"/>
      <c r="PYW27" s="386"/>
      <c r="PYX27" s="386"/>
      <c r="PYY27" s="386"/>
      <c r="PYZ27" s="386"/>
      <c r="PZA27" s="386"/>
      <c r="PZB27" s="386"/>
      <c r="PZC27" s="386"/>
      <c r="PZD27" s="386"/>
      <c r="PZE27" s="386"/>
      <c r="PZF27" s="386"/>
      <c r="PZG27" s="386"/>
      <c r="PZH27" s="386"/>
      <c r="PZI27" s="386"/>
      <c r="PZJ27" s="386"/>
      <c r="PZK27" s="386"/>
      <c r="PZL27" s="386"/>
      <c r="PZM27" s="386"/>
      <c r="PZN27" s="386"/>
      <c r="PZO27" s="386"/>
      <c r="PZP27" s="386"/>
      <c r="PZQ27" s="386"/>
      <c r="PZR27" s="386"/>
      <c r="PZS27" s="386"/>
      <c r="PZT27" s="386"/>
      <c r="PZU27" s="386"/>
      <c r="PZV27" s="386"/>
      <c r="PZW27" s="386"/>
      <c r="PZX27" s="386"/>
      <c r="PZY27" s="386"/>
      <c r="PZZ27" s="386"/>
      <c r="QAA27" s="386"/>
      <c r="QAB27" s="386"/>
      <c r="QAC27" s="386"/>
      <c r="QAD27" s="386"/>
      <c r="QAE27" s="386"/>
      <c r="QAF27" s="386"/>
      <c r="QAG27" s="386"/>
      <c r="QAH27" s="386"/>
      <c r="QAI27" s="386"/>
      <c r="QAJ27" s="386"/>
      <c r="QAK27" s="386"/>
      <c r="QAL27" s="386"/>
      <c r="QAM27" s="386"/>
      <c r="QAN27" s="386"/>
      <c r="QAO27" s="386"/>
      <c r="QAP27" s="386"/>
      <c r="QAQ27" s="386"/>
      <c r="QAR27" s="386"/>
      <c r="QAS27" s="386"/>
      <c r="QAT27" s="386"/>
      <c r="QAU27" s="386"/>
      <c r="QAV27" s="386"/>
      <c r="QAW27" s="386"/>
      <c r="QAX27" s="386"/>
      <c r="QAY27" s="386"/>
      <c r="QAZ27" s="386"/>
      <c r="QBA27" s="386"/>
      <c r="QBB27" s="386"/>
      <c r="QBC27" s="386"/>
      <c r="QBD27" s="386"/>
      <c r="QBE27" s="386"/>
      <c r="QBF27" s="386"/>
      <c r="QBG27" s="386"/>
      <c r="QBH27" s="386"/>
      <c r="QBI27" s="386"/>
      <c r="QBJ27" s="386"/>
      <c r="QBK27" s="386"/>
      <c r="QBL27" s="386"/>
      <c r="QBM27" s="386"/>
      <c r="QBN27" s="386"/>
      <c r="QBO27" s="386"/>
      <c r="QBP27" s="386"/>
      <c r="QBQ27" s="386"/>
      <c r="QBR27" s="386"/>
      <c r="QBS27" s="386"/>
      <c r="QBT27" s="386"/>
      <c r="QBU27" s="386"/>
      <c r="QBV27" s="386"/>
      <c r="QBW27" s="386"/>
      <c r="QBX27" s="386"/>
      <c r="QBY27" s="386"/>
      <c r="QBZ27" s="386"/>
      <c r="QCA27" s="386"/>
      <c r="QCB27" s="386"/>
      <c r="QCC27" s="386"/>
      <c r="QCD27" s="386"/>
      <c r="QCE27" s="386"/>
      <c r="QCF27" s="386"/>
      <c r="QCG27" s="386"/>
      <c r="QCH27" s="386"/>
      <c r="QCI27" s="386"/>
      <c r="QCJ27" s="386"/>
      <c r="QCK27" s="386"/>
      <c r="QCL27" s="386"/>
      <c r="QCM27" s="386"/>
      <c r="QCN27" s="386"/>
      <c r="QCO27" s="386"/>
      <c r="QCP27" s="386"/>
      <c r="QCQ27" s="386"/>
      <c r="QCR27" s="386"/>
      <c r="QCS27" s="386"/>
      <c r="QCT27" s="386"/>
      <c r="QCU27" s="386"/>
      <c r="QCV27" s="386"/>
      <c r="QCW27" s="386"/>
      <c r="QCX27" s="386"/>
      <c r="QCY27" s="386"/>
      <c r="QCZ27" s="386"/>
      <c r="QDA27" s="386"/>
      <c r="QDB27" s="386"/>
      <c r="QDC27" s="386"/>
      <c r="QDD27" s="386"/>
      <c r="QDE27" s="386"/>
      <c r="QDF27" s="386"/>
      <c r="QDG27" s="386"/>
      <c r="QDH27" s="386"/>
      <c r="QDI27" s="386"/>
      <c r="QDJ27" s="386"/>
      <c r="QDK27" s="386"/>
      <c r="QDL27" s="386"/>
      <c r="QDM27" s="386"/>
      <c r="QDN27" s="386"/>
      <c r="QDO27" s="386"/>
      <c r="QDP27" s="386"/>
      <c r="QDQ27" s="386"/>
      <c r="QDR27" s="386"/>
      <c r="QDS27" s="386"/>
      <c r="QDT27" s="386"/>
      <c r="QDU27" s="386"/>
      <c r="QDV27" s="386"/>
      <c r="QDW27" s="386"/>
      <c r="QDX27" s="386"/>
      <c r="QDY27" s="386"/>
      <c r="QDZ27" s="386"/>
      <c r="QEA27" s="386"/>
      <c r="QEB27" s="386"/>
      <c r="QEC27" s="386"/>
      <c r="QED27" s="386"/>
      <c r="QEE27" s="386"/>
      <c r="QEF27" s="386"/>
      <c r="QEG27" s="386"/>
      <c r="QEH27" s="386"/>
      <c r="QEI27" s="386"/>
      <c r="QEJ27" s="386"/>
      <c r="QEK27" s="386"/>
      <c r="QEL27" s="386"/>
      <c r="QEM27" s="386"/>
      <c r="QEN27" s="386"/>
      <c r="QEO27" s="386"/>
      <c r="QEP27" s="386"/>
      <c r="QEQ27" s="386"/>
      <c r="QER27" s="386"/>
      <c r="QES27" s="386"/>
      <c r="QET27" s="386"/>
      <c r="QEU27" s="386"/>
      <c r="QEV27" s="386"/>
      <c r="QEW27" s="386"/>
      <c r="QEX27" s="386"/>
      <c r="QEY27" s="386"/>
      <c r="QEZ27" s="386"/>
      <c r="QFA27" s="386"/>
      <c r="QFB27" s="386"/>
      <c r="QFC27" s="386"/>
      <c r="QFD27" s="386"/>
      <c r="QFE27" s="386"/>
      <c r="QFF27" s="386"/>
      <c r="QFG27" s="386"/>
      <c r="QFH27" s="386"/>
      <c r="QFI27" s="386"/>
      <c r="QFJ27" s="386"/>
      <c r="QFK27" s="386"/>
      <c r="QFL27" s="386"/>
      <c r="QFM27" s="386"/>
      <c r="QFN27" s="386"/>
      <c r="QFO27" s="386"/>
      <c r="QFP27" s="386"/>
      <c r="QFQ27" s="386"/>
      <c r="QFR27" s="386"/>
      <c r="QFS27" s="386"/>
      <c r="QFT27" s="386"/>
      <c r="QFU27" s="386"/>
      <c r="QFV27" s="386"/>
      <c r="QFW27" s="386"/>
      <c r="QFX27" s="386"/>
      <c r="QFY27" s="386"/>
      <c r="QFZ27" s="386"/>
      <c r="QGA27" s="386"/>
      <c r="QGB27" s="386"/>
      <c r="QGC27" s="386"/>
      <c r="QGD27" s="386"/>
      <c r="QGE27" s="386"/>
      <c r="QGF27" s="386"/>
      <c r="QGG27" s="386"/>
      <c r="QGH27" s="386"/>
      <c r="QGI27" s="386"/>
      <c r="QGJ27" s="386"/>
      <c r="QGK27" s="386"/>
      <c r="QGL27" s="386"/>
      <c r="QGM27" s="386"/>
      <c r="QGN27" s="386"/>
      <c r="QGO27" s="386"/>
      <c r="QGP27" s="386"/>
      <c r="QGQ27" s="386"/>
      <c r="QGR27" s="386"/>
      <c r="QGS27" s="386"/>
      <c r="QGT27" s="386"/>
      <c r="QGU27" s="386"/>
      <c r="QGV27" s="386"/>
      <c r="QGW27" s="386"/>
      <c r="QGX27" s="386"/>
      <c r="QGY27" s="386"/>
      <c r="QGZ27" s="386"/>
      <c r="QHA27" s="386"/>
      <c r="QHB27" s="386"/>
      <c r="QHC27" s="386"/>
      <c r="QHD27" s="386"/>
      <c r="QHE27" s="386"/>
      <c r="QHF27" s="386"/>
      <c r="QHG27" s="386"/>
      <c r="QHH27" s="386"/>
      <c r="QHI27" s="386"/>
      <c r="QHJ27" s="386"/>
      <c r="QHK27" s="386"/>
      <c r="QHL27" s="386"/>
      <c r="QHM27" s="386"/>
      <c r="QHN27" s="386"/>
      <c r="QHO27" s="386"/>
      <c r="QHP27" s="386"/>
      <c r="QHQ27" s="386"/>
      <c r="QHR27" s="386"/>
      <c r="QHS27" s="386"/>
      <c r="QHT27" s="386"/>
      <c r="QHU27" s="386"/>
      <c r="QHV27" s="386"/>
      <c r="QHW27" s="386"/>
      <c r="QHX27" s="386"/>
      <c r="QHY27" s="386"/>
      <c r="QHZ27" s="386"/>
      <c r="QIA27" s="386"/>
      <c r="QIB27" s="386"/>
      <c r="QIC27" s="386"/>
      <c r="QID27" s="386"/>
      <c r="QIE27" s="386"/>
      <c r="QIF27" s="386"/>
      <c r="QIG27" s="386"/>
      <c r="QIH27" s="386"/>
      <c r="QII27" s="386"/>
      <c r="QIJ27" s="386"/>
      <c r="QIK27" s="386"/>
      <c r="QIL27" s="386"/>
      <c r="QIM27" s="386"/>
      <c r="QIN27" s="386"/>
      <c r="QIO27" s="386"/>
      <c r="QIP27" s="386"/>
      <c r="QIQ27" s="386"/>
      <c r="QIR27" s="386"/>
      <c r="QIS27" s="386"/>
      <c r="QIT27" s="386"/>
      <c r="QIU27" s="386"/>
      <c r="QIV27" s="386"/>
      <c r="QIW27" s="386"/>
      <c r="QIX27" s="386"/>
      <c r="QIY27" s="386"/>
      <c r="QIZ27" s="386"/>
      <c r="QJA27" s="386"/>
      <c r="QJB27" s="386"/>
      <c r="QJC27" s="386"/>
      <c r="QJD27" s="386"/>
      <c r="QJE27" s="386"/>
      <c r="QJF27" s="386"/>
      <c r="QJG27" s="386"/>
      <c r="QJH27" s="386"/>
      <c r="QJI27" s="386"/>
      <c r="QJJ27" s="386"/>
      <c r="QJK27" s="386"/>
      <c r="QJL27" s="386"/>
      <c r="QJM27" s="386"/>
      <c r="QJN27" s="386"/>
      <c r="QJO27" s="386"/>
      <c r="QJP27" s="386"/>
      <c r="QJQ27" s="386"/>
      <c r="QJR27" s="386"/>
      <c r="QJS27" s="386"/>
      <c r="QJT27" s="386"/>
      <c r="QJU27" s="386"/>
      <c r="QJV27" s="386"/>
      <c r="QJW27" s="386"/>
      <c r="QJX27" s="386"/>
      <c r="QJY27" s="386"/>
      <c r="QJZ27" s="386"/>
      <c r="QKA27" s="386"/>
      <c r="QKB27" s="386"/>
      <c r="QKC27" s="386"/>
      <c r="QKD27" s="386"/>
      <c r="QKE27" s="386"/>
      <c r="QKF27" s="386"/>
      <c r="QKG27" s="386"/>
      <c r="QKH27" s="386"/>
      <c r="QKI27" s="386"/>
      <c r="QKJ27" s="386"/>
      <c r="QKK27" s="386"/>
      <c r="QKL27" s="386"/>
      <c r="QKM27" s="386"/>
      <c r="QKN27" s="386"/>
      <c r="QKO27" s="386"/>
      <c r="QKP27" s="386"/>
      <c r="QKQ27" s="386"/>
      <c r="QKR27" s="386"/>
      <c r="QKS27" s="386"/>
      <c r="QKT27" s="386"/>
      <c r="QKU27" s="386"/>
      <c r="QKV27" s="386"/>
      <c r="QKW27" s="386"/>
      <c r="QKX27" s="386"/>
      <c r="QKY27" s="386"/>
      <c r="QKZ27" s="386"/>
      <c r="QLA27" s="386"/>
      <c r="QLB27" s="386"/>
      <c r="QLC27" s="386"/>
      <c r="QLD27" s="386"/>
      <c r="QLE27" s="386"/>
      <c r="QLF27" s="386"/>
      <c r="QLG27" s="386"/>
      <c r="QLH27" s="386"/>
      <c r="QLI27" s="386"/>
      <c r="QLJ27" s="386"/>
      <c r="QLK27" s="386"/>
      <c r="QLL27" s="386"/>
      <c r="QLM27" s="386"/>
      <c r="QLN27" s="386"/>
      <c r="QLO27" s="386"/>
      <c r="QLP27" s="386"/>
      <c r="QLQ27" s="386"/>
      <c r="QLR27" s="386"/>
      <c r="QLS27" s="386"/>
      <c r="QLT27" s="386"/>
      <c r="QLU27" s="386"/>
      <c r="QLV27" s="386"/>
      <c r="QLW27" s="386"/>
      <c r="QLX27" s="386"/>
      <c r="QLY27" s="386"/>
      <c r="QLZ27" s="386"/>
      <c r="QMA27" s="386"/>
      <c r="QMB27" s="386"/>
      <c r="QMC27" s="386"/>
      <c r="QMD27" s="386"/>
      <c r="QME27" s="386"/>
      <c r="QMF27" s="386"/>
      <c r="QMG27" s="386"/>
      <c r="QMH27" s="386"/>
      <c r="QMI27" s="386"/>
      <c r="QMJ27" s="386"/>
      <c r="QMK27" s="386"/>
      <c r="QML27" s="386"/>
      <c r="QMM27" s="386"/>
      <c r="QMN27" s="386"/>
      <c r="QMO27" s="386"/>
      <c r="QMP27" s="386"/>
      <c r="QMQ27" s="386"/>
      <c r="QMR27" s="386"/>
      <c r="QMS27" s="386"/>
      <c r="QMT27" s="386"/>
      <c r="QMU27" s="386"/>
      <c r="QMV27" s="386"/>
      <c r="QMW27" s="386"/>
      <c r="QMX27" s="386"/>
      <c r="QMY27" s="386"/>
      <c r="QMZ27" s="386"/>
      <c r="QNA27" s="386"/>
      <c r="QNB27" s="386"/>
      <c r="QNC27" s="386"/>
      <c r="QND27" s="386"/>
      <c r="QNE27" s="386"/>
      <c r="QNF27" s="386"/>
      <c r="QNG27" s="386"/>
      <c r="QNH27" s="386"/>
      <c r="QNI27" s="386"/>
      <c r="QNJ27" s="386"/>
      <c r="QNK27" s="386"/>
      <c r="QNL27" s="386"/>
      <c r="QNM27" s="386"/>
      <c r="QNN27" s="386"/>
      <c r="QNO27" s="386"/>
      <c r="QNP27" s="386"/>
      <c r="QNQ27" s="386"/>
      <c r="QNR27" s="386"/>
      <c r="QNS27" s="386"/>
      <c r="QNT27" s="386"/>
      <c r="QNU27" s="386"/>
      <c r="QNV27" s="386"/>
      <c r="QNW27" s="386"/>
      <c r="QNX27" s="386"/>
      <c r="QNY27" s="386"/>
      <c r="QNZ27" s="386"/>
      <c r="QOA27" s="386"/>
      <c r="QOB27" s="386"/>
      <c r="QOC27" s="386"/>
      <c r="QOD27" s="386"/>
      <c r="QOE27" s="386"/>
      <c r="QOF27" s="386"/>
      <c r="QOG27" s="386"/>
      <c r="QOH27" s="386"/>
      <c r="QOI27" s="386"/>
      <c r="QOJ27" s="386"/>
      <c r="QOK27" s="386"/>
      <c r="QOL27" s="386"/>
      <c r="QOM27" s="386"/>
      <c r="QON27" s="386"/>
      <c r="QOO27" s="386"/>
      <c r="QOP27" s="386"/>
      <c r="QOQ27" s="386"/>
      <c r="QOR27" s="386"/>
      <c r="QOS27" s="386"/>
      <c r="QOT27" s="386"/>
      <c r="QOU27" s="386"/>
      <c r="QOV27" s="386"/>
      <c r="QOW27" s="386"/>
      <c r="QOX27" s="386"/>
      <c r="QOY27" s="386"/>
      <c r="QOZ27" s="386"/>
      <c r="QPA27" s="386"/>
      <c r="QPB27" s="386"/>
      <c r="QPC27" s="386"/>
      <c r="QPD27" s="386"/>
      <c r="QPE27" s="386"/>
      <c r="QPF27" s="386"/>
      <c r="QPG27" s="386"/>
      <c r="QPH27" s="386"/>
      <c r="QPI27" s="386"/>
      <c r="QPJ27" s="386"/>
      <c r="QPK27" s="386"/>
      <c r="QPL27" s="386"/>
      <c r="QPM27" s="386"/>
      <c r="QPN27" s="386"/>
      <c r="QPO27" s="386"/>
      <c r="QPP27" s="386"/>
      <c r="QPQ27" s="386"/>
      <c r="QPR27" s="386"/>
      <c r="QPS27" s="386"/>
      <c r="QPT27" s="386"/>
      <c r="QPU27" s="386"/>
      <c r="QPV27" s="386"/>
      <c r="QPW27" s="386"/>
      <c r="QPX27" s="386"/>
      <c r="QPY27" s="386"/>
      <c r="QPZ27" s="386"/>
      <c r="QQA27" s="386"/>
      <c r="QQB27" s="386"/>
      <c r="QQC27" s="386"/>
      <c r="QQD27" s="386"/>
      <c r="QQE27" s="386"/>
      <c r="QQF27" s="386"/>
      <c r="QQG27" s="386"/>
      <c r="QQH27" s="386"/>
      <c r="QQI27" s="386"/>
      <c r="QQJ27" s="386"/>
      <c r="QQK27" s="386"/>
      <c r="QQL27" s="386"/>
      <c r="QQM27" s="386"/>
      <c r="QQN27" s="386"/>
      <c r="QQO27" s="386"/>
      <c r="QQP27" s="386"/>
      <c r="QQQ27" s="386"/>
      <c r="QQR27" s="386"/>
      <c r="QQS27" s="386"/>
      <c r="QQT27" s="386"/>
      <c r="QQU27" s="386"/>
      <c r="QQV27" s="386"/>
      <c r="QQW27" s="386"/>
      <c r="QQX27" s="386"/>
      <c r="QQY27" s="386"/>
      <c r="QQZ27" s="386"/>
      <c r="QRA27" s="386"/>
      <c r="QRB27" s="386"/>
      <c r="QRC27" s="386"/>
      <c r="QRD27" s="386"/>
      <c r="QRE27" s="386"/>
      <c r="QRF27" s="386"/>
      <c r="QRG27" s="386"/>
      <c r="QRH27" s="386"/>
      <c r="QRI27" s="386"/>
      <c r="QRJ27" s="386"/>
      <c r="QRK27" s="386"/>
      <c r="QRL27" s="386"/>
      <c r="QRM27" s="386"/>
      <c r="QRN27" s="386"/>
      <c r="QRO27" s="386"/>
      <c r="QRP27" s="386"/>
      <c r="QRQ27" s="386"/>
      <c r="QRR27" s="386"/>
      <c r="QRS27" s="386"/>
      <c r="QRT27" s="386"/>
      <c r="QRU27" s="386"/>
      <c r="QRV27" s="386"/>
      <c r="QRW27" s="386"/>
      <c r="QRX27" s="386"/>
      <c r="QRY27" s="386"/>
      <c r="QRZ27" s="386"/>
      <c r="QSA27" s="386"/>
      <c r="QSB27" s="386"/>
      <c r="QSC27" s="386"/>
      <c r="QSD27" s="386"/>
      <c r="QSE27" s="386"/>
      <c r="QSF27" s="386"/>
      <c r="QSG27" s="386"/>
      <c r="QSH27" s="386"/>
      <c r="QSI27" s="386"/>
      <c r="QSJ27" s="386"/>
      <c r="QSK27" s="386"/>
      <c r="QSL27" s="386"/>
      <c r="QSM27" s="386"/>
      <c r="QSN27" s="386"/>
      <c r="QSO27" s="386"/>
      <c r="QSP27" s="386"/>
      <c r="QSQ27" s="386"/>
      <c r="QSR27" s="386"/>
      <c r="QSS27" s="386"/>
      <c r="QST27" s="386"/>
      <c r="QSU27" s="386"/>
      <c r="QSV27" s="386"/>
      <c r="QSW27" s="386"/>
      <c r="QSX27" s="386"/>
      <c r="QSY27" s="386"/>
      <c r="QSZ27" s="386"/>
      <c r="QTA27" s="386"/>
      <c r="QTB27" s="386"/>
      <c r="QTC27" s="386"/>
      <c r="QTD27" s="386"/>
      <c r="QTE27" s="386"/>
      <c r="QTF27" s="386"/>
      <c r="QTG27" s="386"/>
      <c r="QTH27" s="386"/>
      <c r="QTI27" s="386"/>
      <c r="QTJ27" s="386"/>
      <c r="QTK27" s="386"/>
      <c r="QTL27" s="386"/>
      <c r="QTM27" s="386"/>
      <c r="QTN27" s="386"/>
      <c r="QTO27" s="386"/>
      <c r="QTP27" s="386"/>
      <c r="QTQ27" s="386"/>
      <c r="QTR27" s="386"/>
      <c r="QTS27" s="386"/>
      <c r="QTT27" s="386"/>
      <c r="QTU27" s="386"/>
      <c r="QTV27" s="386"/>
      <c r="QTW27" s="386"/>
      <c r="QTX27" s="386"/>
      <c r="QTY27" s="386"/>
      <c r="QTZ27" s="386"/>
      <c r="QUA27" s="386"/>
      <c r="QUB27" s="386"/>
      <c r="QUC27" s="386"/>
      <c r="QUD27" s="386"/>
      <c r="QUE27" s="386"/>
      <c r="QUF27" s="386"/>
      <c r="QUG27" s="386"/>
      <c r="QUH27" s="386"/>
      <c r="QUI27" s="386"/>
      <c r="QUJ27" s="386"/>
      <c r="QUK27" s="386"/>
      <c r="QUL27" s="386"/>
      <c r="QUM27" s="386"/>
      <c r="QUN27" s="386"/>
      <c r="QUO27" s="386"/>
      <c r="QUP27" s="386"/>
      <c r="QUQ27" s="386"/>
      <c r="QUR27" s="386"/>
      <c r="QUS27" s="386"/>
      <c r="QUT27" s="386"/>
      <c r="QUU27" s="386"/>
      <c r="QUV27" s="386"/>
      <c r="QUW27" s="386"/>
      <c r="QUX27" s="386"/>
      <c r="QUY27" s="386"/>
      <c r="QUZ27" s="386"/>
      <c r="QVA27" s="386"/>
      <c r="QVB27" s="386"/>
      <c r="QVC27" s="386"/>
      <c r="QVD27" s="386"/>
      <c r="QVE27" s="386"/>
      <c r="QVF27" s="386"/>
      <c r="QVG27" s="386"/>
      <c r="QVH27" s="386"/>
      <c r="QVI27" s="386"/>
      <c r="QVJ27" s="386"/>
      <c r="QVK27" s="386"/>
      <c r="QVL27" s="386"/>
      <c r="QVM27" s="386"/>
      <c r="QVN27" s="386"/>
      <c r="QVO27" s="386"/>
      <c r="QVP27" s="386"/>
      <c r="QVQ27" s="386"/>
      <c r="QVR27" s="386"/>
      <c r="QVS27" s="386"/>
      <c r="QVT27" s="386"/>
      <c r="QVU27" s="386"/>
      <c r="QVV27" s="386"/>
      <c r="QVW27" s="386"/>
      <c r="QVX27" s="386"/>
      <c r="QVY27" s="386"/>
      <c r="QVZ27" s="386"/>
      <c r="QWA27" s="386"/>
      <c r="QWB27" s="386"/>
      <c r="QWC27" s="386"/>
      <c r="QWD27" s="386"/>
      <c r="QWE27" s="386"/>
      <c r="QWF27" s="386"/>
      <c r="QWG27" s="386"/>
      <c r="QWH27" s="386"/>
      <c r="QWI27" s="386"/>
      <c r="QWJ27" s="386"/>
      <c r="QWK27" s="386"/>
      <c r="QWL27" s="386"/>
      <c r="QWM27" s="386"/>
      <c r="QWN27" s="386"/>
      <c r="QWO27" s="386"/>
      <c r="QWP27" s="386"/>
      <c r="QWQ27" s="386"/>
      <c r="QWR27" s="386"/>
      <c r="QWS27" s="386"/>
      <c r="QWT27" s="386"/>
      <c r="QWU27" s="386"/>
      <c r="QWV27" s="386"/>
      <c r="QWW27" s="386"/>
      <c r="QWX27" s="386"/>
      <c r="QWY27" s="386"/>
      <c r="QWZ27" s="386"/>
      <c r="QXA27" s="386"/>
      <c r="QXB27" s="386"/>
      <c r="QXC27" s="386"/>
      <c r="QXD27" s="386"/>
      <c r="QXE27" s="386"/>
      <c r="QXF27" s="386"/>
      <c r="QXG27" s="386"/>
      <c r="QXH27" s="386"/>
      <c r="QXI27" s="386"/>
      <c r="QXJ27" s="386"/>
      <c r="QXK27" s="386"/>
      <c r="QXL27" s="386"/>
      <c r="QXM27" s="386"/>
      <c r="QXN27" s="386"/>
      <c r="QXO27" s="386"/>
      <c r="QXP27" s="386"/>
      <c r="QXQ27" s="386"/>
      <c r="QXR27" s="386"/>
      <c r="QXS27" s="386"/>
      <c r="QXT27" s="386"/>
      <c r="QXU27" s="386"/>
      <c r="QXV27" s="386"/>
      <c r="QXW27" s="386"/>
      <c r="QXX27" s="386"/>
      <c r="QXY27" s="386"/>
      <c r="QXZ27" s="386"/>
      <c r="QYA27" s="386"/>
      <c r="QYB27" s="386"/>
      <c r="QYC27" s="386"/>
      <c r="QYD27" s="386"/>
      <c r="QYE27" s="386"/>
      <c r="QYF27" s="386"/>
      <c r="QYG27" s="386"/>
      <c r="QYH27" s="386"/>
      <c r="QYI27" s="386"/>
      <c r="QYJ27" s="386"/>
      <c r="QYK27" s="386"/>
      <c r="QYL27" s="386"/>
      <c r="QYM27" s="386"/>
      <c r="QYN27" s="386"/>
      <c r="QYO27" s="386"/>
      <c r="QYP27" s="386"/>
      <c r="QYQ27" s="386"/>
      <c r="QYR27" s="386"/>
      <c r="QYS27" s="386"/>
      <c r="QYT27" s="386"/>
      <c r="QYU27" s="386"/>
      <c r="QYV27" s="386"/>
      <c r="QYW27" s="386"/>
      <c r="QYX27" s="386"/>
      <c r="QYY27" s="386"/>
      <c r="QYZ27" s="386"/>
      <c r="QZA27" s="386"/>
      <c r="QZB27" s="386"/>
      <c r="QZC27" s="386"/>
      <c r="QZD27" s="386"/>
      <c r="QZE27" s="386"/>
      <c r="QZF27" s="386"/>
      <c r="QZG27" s="386"/>
      <c r="QZH27" s="386"/>
      <c r="QZI27" s="386"/>
      <c r="QZJ27" s="386"/>
      <c r="QZK27" s="386"/>
      <c r="QZL27" s="386"/>
      <c r="QZM27" s="386"/>
      <c r="QZN27" s="386"/>
      <c r="QZO27" s="386"/>
      <c r="QZP27" s="386"/>
      <c r="QZQ27" s="386"/>
      <c r="QZR27" s="386"/>
      <c r="QZS27" s="386"/>
      <c r="QZT27" s="386"/>
      <c r="QZU27" s="386"/>
      <c r="QZV27" s="386"/>
      <c r="QZW27" s="386"/>
      <c r="QZX27" s="386"/>
      <c r="QZY27" s="386"/>
      <c r="QZZ27" s="386"/>
      <c r="RAA27" s="386"/>
      <c r="RAB27" s="386"/>
      <c r="RAC27" s="386"/>
      <c r="RAD27" s="386"/>
      <c r="RAE27" s="386"/>
      <c r="RAF27" s="386"/>
      <c r="RAG27" s="386"/>
      <c r="RAH27" s="386"/>
      <c r="RAI27" s="386"/>
      <c r="RAJ27" s="386"/>
      <c r="RAK27" s="386"/>
      <c r="RAL27" s="386"/>
      <c r="RAM27" s="386"/>
      <c r="RAN27" s="386"/>
      <c r="RAO27" s="386"/>
      <c r="RAP27" s="386"/>
      <c r="RAQ27" s="386"/>
      <c r="RAR27" s="386"/>
      <c r="RAS27" s="386"/>
      <c r="RAT27" s="386"/>
      <c r="RAU27" s="386"/>
      <c r="RAV27" s="386"/>
      <c r="RAW27" s="386"/>
      <c r="RAX27" s="386"/>
      <c r="RAY27" s="386"/>
      <c r="RAZ27" s="386"/>
      <c r="RBA27" s="386"/>
      <c r="RBB27" s="386"/>
      <c r="RBC27" s="386"/>
      <c r="RBD27" s="386"/>
      <c r="RBE27" s="386"/>
      <c r="RBF27" s="386"/>
      <c r="RBG27" s="386"/>
      <c r="RBH27" s="386"/>
      <c r="RBI27" s="386"/>
      <c r="RBJ27" s="386"/>
      <c r="RBK27" s="386"/>
      <c r="RBL27" s="386"/>
      <c r="RBM27" s="386"/>
      <c r="RBN27" s="386"/>
      <c r="RBO27" s="386"/>
      <c r="RBP27" s="386"/>
      <c r="RBQ27" s="386"/>
      <c r="RBR27" s="386"/>
      <c r="RBS27" s="386"/>
      <c r="RBT27" s="386"/>
      <c r="RBU27" s="386"/>
      <c r="RBV27" s="386"/>
      <c r="RBW27" s="386"/>
      <c r="RBX27" s="386"/>
      <c r="RBY27" s="386"/>
      <c r="RBZ27" s="386"/>
      <c r="RCA27" s="386"/>
      <c r="RCB27" s="386"/>
      <c r="RCC27" s="386"/>
      <c r="RCD27" s="386"/>
      <c r="RCE27" s="386"/>
      <c r="RCF27" s="386"/>
      <c r="RCG27" s="386"/>
      <c r="RCH27" s="386"/>
      <c r="RCI27" s="386"/>
      <c r="RCJ27" s="386"/>
      <c r="RCK27" s="386"/>
      <c r="RCL27" s="386"/>
      <c r="RCM27" s="386"/>
      <c r="RCN27" s="386"/>
      <c r="RCO27" s="386"/>
      <c r="RCP27" s="386"/>
      <c r="RCQ27" s="386"/>
      <c r="RCR27" s="386"/>
      <c r="RCS27" s="386"/>
      <c r="RCT27" s="386"/>
      <c r="RCU27" s="386"/>
      <c r="RCV27" s="386"/>
      <c r="RCW27" s="386"/>
      <c r="RCX27" s="386"/>
      <c r="RCY27" s="386"/>
      <c r="RCZ27" s="386"/>
      <c r="RDA27" s="386"/>
      <c r="RDB27" s="386"/>
      <c r="RDC27" s="386"/>
      <c r="RDD27" s="386"/>
      <c r="RDE27" s="386"/>
      <c r="RDF27" s="386"/>
      <c r="RDG27" s="386"/>
      <c r="RDH27" s="386"/>
      <c r="RDI27" s="386"/>
      <c r="RDJ27" s="386"/>
      <c r="RDK27" s="386"/>
      <c r="RDL27" s="386"/>
      <c r="RDM27" s="386"/>
      <c r="RDN27" s="386"/>
      <c r="RDO27" s="386"/>
      <c r="RDP27" s="386"/>
      <c r="RDQ27" s="386"/>
      <c r="RDR27" s="386"/>
      <c r="RDS27" s="386"/>
      <c r="RDT27" s="386"/>
      <c r="RDU27" s="386"/>
      <c r="RDV27" s="386"/>
      <c r="RDW27" s="386"/>
      <c r="RDX27" s="386"/>
      <c r="RDY27" s="386"/>
      <c r="RDZ27" s="386"/>
      <c r="REA27" s="386"/>
      <c r="REB27" s="386"/>
      <c r="REC27" s="386"/>
      <c r="RED27" s="386"/>
      <c r="REE27" s="386"/>
      <c r="REF27" s="386"/>
      <c r="REG27" s="386"/>
      <c r="REH27" s="386"/>
      <c r="REI27" s="386"/>
      <c r="REJ27" s="386"/>
      <c r="REK27" s="386"/>
      <c r="REL27" s="386"/>
      <c r="REM27" s="386"/>
      <c r="REN27" s="386"/>
      <c r="REO27" s="386"/>
      <c r="REP27" s="386"/>
      <c r="REQ27" s="386"/>
      <c r="RER27" s="386"/>
      <c r="RES27" s="386"/>
      <c r="RET27" s="386"/>
      <c r="REU27" s="386"/>
      <c r="REV27" s="386"/>
      <c r="REW27" s="386"/>
      <c r="REX27" s="386"/>
      <c r="REY27" s="386"/>
      <c r="REZ27" s="386"/>
      <c r="RFA27" s="386"/>
      <c r="RFB27" s="386"/>
      <c r="RFC27" s="386"/>
      <c r="RFD27" s="386"/>
      <c r="RFE27" s="386"/>
      <c r="RFF27" s="386"/>
      <c r="RFG27" s="386"/>
      <c r="RFH27" s="386"/>
      <c r="RFI27" s="386"/>
      <c r="RFJ27" s="386"/>
      <c r="RFK27" s="386"/>
      <c r="RFL27" s="386"/>
      <c r="RFM27" s="386"/>
      <c r="RFN27" s="386"/>
      <c r="RFO27" s="386"/>
      <c r="RFP27" s="386"/>
      <c r="RFQ27" s="386"/>
      <c r="RFR27" s="386"/>
      <c r="RFS27" s="386"/>
      <c r="RFT27" s="386"/>
      <c r="RFU27" s="386"/>
      <c r="RFV27" s="386"/>
      <c r="RFW27" s="386"/>
      <c r="RFX27" s="386"/>
      <c r="RFY27" s="386"/>
      <c r="RFZ27" s="386"/>
      <c r="RGA27" s="386"/>
      <c r="RGB27" s="386"/>
      <c r="RGC27" s="386"/>
      <c r="RGD27" s="386"/>
      <c r="RGE27" s="386"/>
      <c r="RGF27" s="386"/>
      <c r="RGG27" s="386"/>
      <c r="RGH27" s="386"/>
      <c r="RGI27" s="386"/>
      <c r="RGJ27" s="386"/>
      <c r="RGK27" s="386"/>
      <c r="RGL27" s="386"/>
      <c r="RGM27" s="386"/>
      <c r="RGN27" s="386"/>
      <c r="RGO27" s="386"/>
      <c r="RGP27" s="386"/>
      <c r="RGQ27" s="386"/>
      <c r="RGR27" s="386"/>
      <c r="RGS27" s="386"/>
      <c r="RGT27" s="386"/>
      <c r="RGU27" s="386"/>
      <c r="RGV27" s="386"/>
      <c r="RGW27" s="386"/>
      <c r="RGX27" s="386"/>
      <c r="RGY27" s="386"/>
      <c r="RGZ27" s="386"/>
      <c r="RHA27" s="386"/>
      <c r="RHB27" s="386"/>
      <c r="RHC27" s="386"/>
      <c r="RHD27" s="386"/>
      <c r="RHE27" s="386"/>
      <c r="RHF27" s="386"/>
      <c r="RHG27" s="386"/>
      <c r="RHH27" s="386"/>
      <c r="RHI27" s="386"/>
      <c r="RHJ27" s="386"/>
      <c r="RHK27" s="386"/>
      <c r="RHL27" s="386"/>
      <c r="RHM27" s="386"/>
      <c r="RHN27" s="386"/>
      <c r="RHO27" s="386"/>
      <c r="RHP27" s="386"/>
      <c r="RHQ27" s="386"/>
      <c r="RHR27" s="386"/>
      <c r="RHS27" s="386"/>
      <c r="RHT27" s="386"/>
      <c r="RHU27" s="386"/>
      <c r="RHV27" s="386"/>
      <c r="RHW27" s="386"/>
      <c r="RHX27" s="386"/>
      <c r="RHY27" s="386"/>
      <c r="RHZ27" s="386"/>
      <c r="RIA27" s="386"/>
      <c r="RIB27" s="386"/>
      <c r="RIC27" s="386"/>
      <c r="RID27" s="386"/>
      <c r="RIE27" s="386"/>
      <c r="RIF27" s="386"/>
      <c r="RIG27" s="386"/>
      <c r="RIH27" s="386"/>
      <c r="RII27" s="386"/>
      <c r="RIJ27" s="386"/>
      <c r="RIK27" s="386"/>
      <c r="RIL27" s="386"/>
      <c r="RIM27" s="386"/>
      <c r="RIN27" s="386"/>
      <c r="RIO27" s="386"/>
      <c r="RIP27" s="386"/>
      <c r="RIQ27" s="386"/>
      <c r="RIR27" s="386"/>
      <c r="RIS27" s="386"/>
      <c r="RIT27" s="386"/>
      <c r="RIU27" s="386"/>
      <c r="RIV27" s="386"/>
      <c r="RIW27" s="386"/>
      <c r="RIX27" s="386"/>
      <c r="RIY27" s="386"/>
      <c r="RIZ27" s="386"/>
      <c r="RJA27" s="386"/>
      <c r="RJB27" s="386"/>
      <c r="RJC27" s="386"/>
      <c r="RJD27" s="386"/>
      <c r="RJE27" s="386"/>
      <c r="RJF27" s="386"/>
      <c r="RJG27" s="386"/>
      <c r="RJH27" s="386"/>
      <c r="RJI27" s="386"/>
      <c r="RJJ27" s="386"/>
      <c r="RJK27" s="386"/>
      <c r="RJL27" s="386"/>
      <c r="RJM27" s="386"/>
      <c r="RJN27" s="386"/>
      <c r="RJO27" s="386"/>
      <c r="RJP27" s="386"/>
      <c r="RJQ27" s="386"/>
      <c r="RJR27" s="386"/>
      <c r="RJS27" s="386"/>
      <c r="RJT27" s="386"/>
      <c r="RJU27" s="386"/>
      <c r="RJV27" s="386"/>
      <c r="RJW27" s="386"/>
      <c r="RJX27" s="386"/>
      <c r="RJY27" s="386"/>
      <c r="RJZ27" s="386"/>
      <c r="RKA27" s="386"/>
      <c r="RKB27" s="386"/>
      <c r="RKC27" s="386"/>
      <c r="RKD27" s="386"/>
      <c r="RKE27" s="386"/>
      <c r="RKF27" s="386"/>
      <c r="RKG27" s="386"/>
      <c r="RKH27" s="386"/>
      <c r="RKI27" s="386"/>
      <c r="RKJ27" s="386"/>
      <c r="RKK27" s="386"/>
      <c r="RKL27" s="386"/>
      <c r="RKM27" s="386"/>
      <c r="RKN27" s="386"/>
      <c r="RKO27" s="386"/>
      <c r="RKP27" s="386"/>
      <c r="RKQ27" s="386"/>
      <c r="RKR27" s="386"/>
      <c r="RKS27" s="386"/>
      <c r="RKT27" s="386"/>
      <c r="RKU27" s="386"/>
      <c r="RKV27" s="386"/>
      <c r="RKW27" s="386"/>
      <c r="RKX27" s="386"/>
      <c r="RKY27" s="386"/>
      <c r="RKZ27" s="386"/>
      <c r="RLA27" s="386"/>
      <c r="RLB27" s="386"/>
      <c r="RLC27" s="386"/>
      <c r="RLD27" s="386"/>
      <c r="RLE27" s="386"/>
      <c r="RLF27" s="386"/>
      <c r="RLG27" s="386"/>
      <c r="RLH27" s="386"/>
      <c r="RLI27" s="386"/>
      <c r="RLJ27" s="386"/>
      <c r="RLK27" s="386"/>
      <c r="RLL27" s="386"/>
      <c r="RLM27" s="386"/>
      <c r="RLN27" s="386"/>
      <c r="RLO27" s="386"/>
      <c r="RLP27" s="386"/>
      <c r="RLQ27" s="386"/>
      <c r="RLR27" s="386"/>
      <c r="RLS27" s="386"/>
      <c r="RLT27" s="386"/>
      <c r="RLU27" s="386"/>
      <c r="RLV27" s="386"/>
      <c r="RLW27" s="386"/>
      <c r="RLX27" s="386"/>
      <c r="RLY27" s="386"/>
      <c r="RLZ27" s="386"/>
      <c r="RMA27" s="386"/>
      <c r="RMB27" s="386"/>
      <c r="RMC27" s="386"/>
      <c r="RMD27" s="386"/>
      <c r="RME27" s="386"/>
      <c r="RMF27" s="386"/>
      <c r="RMG27" s="386"/>
      <c r="RMH27" s="386"/>
      <c r="RMI27" s="386"/>
      <c r="RMJ27" s="386"/>
      <c r="RMK27" s="386"/>
      <c r="RML27" s="386"/>
      <c r="RMM27" s="386"/>
      <c r="RMN27" s="386"/>
      <c r="RMO27" s="386"/>
      <c r="RMP27" s="386"/>
      <c r="RMQ27" s="386"/>
      <c r="RMR27" s="386"/>
      <c r="RMS27" s="386"/>
      <c r="RMT27" s="386"/>
      <c r="RMU27" s="386"/>
      <c r="RMV27" s="386"/>
      <c r="RMW27" s="386"/>
      <c r="RMX27" s="386"/>
      <c r="RMY27" s="386"/>
      <c r="RMZ27" s="386"/>
      <c r="RNA27" s="386"/>
      <c r="RNB27" s="386"/>
      <c r="RNC27" s="386"/>
      <c r="RND27" s="386"/>
      <c r="RNE27" s="386"/>
      <c r="RNF27" s="386"/>
      <c r="RNG27" s="386"/>
      <c r="RNH27" s="386"/>
      <c r="RNI27" s="386"/>
      <c r="RNJ27" s="386"/>
      <c r="RNK27" s="386"/>
      <c r="RNL27" s="386"/>
      <c r="RNM27" s="386"/>
      <c r="RNN27" s="386"/>
      <c r="RNO27" s="386"/>
      <c r="RNP27" s="386"/>
      <c r="RNQ27" s="386"/>
      <c r="RNR27" s="386"/>
      <c r="RNS27" s="386"/>
      <c r="RNT27" s="386"/>
      <c r="RNU27" s="386"/>
      <c r="RNV27" s="386"/>
      <c r="RNW27" s="386"/>
      <c r="RNX27" s="386"/>
      <c r="RNY27" s="386"/>
      <c r="RNZ27" s="386"/>
      <c r="ROA27" s="386"/>
      <c r="ROB27" s="386"/>
      <c r="ROC27" s="386"/>
      <c r="ROD27" s="386"/>
      <c r="ROE27" s="386"/>
      <c r="ROF27" s="386"/>
      <c r="ROG27" s="386"/>
      <c r="ROH27" s="386"/>
      <c r="ROI27" s="386"/>
      <c r="ROJ27" s="386"/>
      <c r="ROK27" s="386"/>
      <c r="ROL27" s="386"/>
      <c r="ROM27" s="386"/>
      <c r="RON27" s="386"/>
      <c r="ROO27" s="386"/>
      <c r="ROP27" s="386"/>
      <c r="ROQ27" s="386"/>
      <c r="ROR27" s="386"/>
      <c r="ROS27" s="386"/>
      <c r="ROT27" s="386"/>
      <c r="ROU27" s="386"/>
      <c r="ROV27" s="386"/>
      <c r="ROW27" s="386"/>
      <c r="ROX27" s="386"/>
      <c r="ROY27" s="386"/>
      <c r="ROZ27" s="386"/>
      <c r="RPA27" s="386"/>
      <c r="RPB27" s="386"/>
      <c r="RPC27" s="386"/>
      <c r="RPD27" s="386"/>
      <c r="RPE27" s="386"/>
      <c r="RPF27" s="386"/>
      <c r="RPG27" s="386"/>
      <c r="RPH27" s="386"/>
      <c r="RPI27" s="386"/>
      <c r="RPJ27" s="386"/>
      <c r="RPK27" s="386"/>
      <c r="RPL27" s="386"/>
      <c r="RPM27" s="386"/>
      <c r="RPN27" s="386"/>
      <c r="RPO27" s="386"/>
      <c r="RPP27" s="386"/>
      <c r="RPQ27" s="386"/>
      <c r="RPR27" s="386"/>
      <c r="RPS27" s="386"/>
      <c r="RPT27" s="386"/>
      <c r="RPU27" s="386"/>
      <c r="RPV27" s="386"/>
      <c r="RPW27" s="386"/>
      <c r="RPX27" s="386"/>
      <c r="RPY27" s="386"/>
      <c r="RPZ27" s="386"/>
      <c r="RQA27" s="386"/>
      <c r="RQB27" s="386"/>
      <c r="RQC27" s="386"/>
      <c r="RQD27" s="386"/>
      <c r="RQE27" s="386"/>
      <c r="RQF27" s="386"/>
      <c r="RQG27" s="386"/>
      <c r="RQH27" s="386"/>
      <c r="RQI27" s="386"/>
      <c r="RQJ27" s="386"/>
      <c r="RQK27" s="386"/>
      <c r="RQL27" s="386"/>
      <c r="RQM27" s="386"/>
      <c r="RQN27" s="386"/>
      <c r="RQO27" s="386"/>
      <c r="RQP27" s="386"/>
      <c r="RQQ27" s="386"/>
      <c r="RQR27" s="386"/>
      <c r="RQS27" s="386"/>
      <c r="RQT27" s="386"/>
      <c r="RQU27" s="386"/>
      <c r="RQV27" s="386"/>
      <c r="RQW27" s="386"/>
      <c r="RQX27" s="386"/>
      <c r="RQY27" s="386"/>
      <c r="RQZ27" s="386"/>
      <c r="RRA27" s="386"/>
      <c r="RRB27" s="386"/>
      <c r="RRC27" s="386"/>
      <c r="RRD27" s="386"/>
      <c r="RRE27" s="386"/>
      <c r="RRF27" s="386"/>
      <c r="RRG27" s="386"/>
      <c r="RRH27" s="386"/>
      <c r="RRI27" s="386"/>
      <c r="RRJ27" s="386"/>
      <c r="RRK27" s="386"/>
      <c r="RRL27" s="386"/>
      <c r="RRM27" s="386"/>
      <c r="RRN27" s="386"/>
      <c r="RRO27" s="386"/>
      <c r="RRP27" s="386"/>
      <c r="RRQ27" s="386"/>
      <c r="RRR27" s="386"/>
      <c r="RRS27" s="386"/>
      <c r="RRT27" s="386"/>
      <c r="RRU27" s="386"/>
      <c r="RRV27" s="386"/>
      <c r="RRW27" s="386"/>
      <c r="RRX27" s="386"/>
      <c r="RRY27" s="386"/>
      <c r="RRZ27" s="386"/>
      <c r="RSA27" s="386"/>
      <c r="RSB27" s="386"/>
      <c r="RSC27" s="386"/>
      <c r="RSD27" s="386"/>
      <c r="RSE27" s="386"/>
      <c r="RSF27" s="386"/>
      <c r="RSG27" s="386"/>
      <c r="RSH27" s="386"/>
      <c r="RSI27" s="386"/>
      <c r="RSJ27" s="386"/>
      <c r="RSK27" s="386"/>
      <c r="RSL27" s="386"/>
      <c r="RSM27" s="386"/>
      <c r="RSN27" s="386"/>
      <c r="RSO27" s="386"/>
      <c r="RSP27" s="386"/>
      <c r="RSQ27" s="386"/>
      <c r="RSR27" s="386"/>
      <c r="RSS27" s="386"/>
      <c r="RST27" s="386"/>
      <c r="RSU27" s="386"/>
      <c r="RSV27" s="386"/>
      <c r="RSW27" s="386"/>
      <c r="RSX27" s="386"/>
      <c r="RSY27" s="386"/>
      <c r="RSZ27" s="386"/>
      <c r="RTA27" s="386"/>
      <c r="RTB27" s="386"/>
      <c r="RTC27" s="386"/>
      <c r="RTD27" s="386"/>
      <c r="RTE27" s="386"/>
      <c r="RTF27" s="386"/>
      <c r="RTG27" s="386"/>
      <c r="RTH27" s="386"/>
      <c r="RTI27" s="386"/>
      <c r="RTJ27" s="386"/>
      <c r="RTK27" s="386"/>
      <c r="RTL27" s="386"/>
      <c r="RTM27" s="386"/>
      <c r="RTN27" s="386"/>
      <c r="RTO27" s="386"/>
      <c r="RTP27" s="386"/>
      <c r="RTQ27" s="386"/>
      <c r="RTR27" s="386"/>
      <c r="RTS27" s="386"/>
      <c r="RTT27" s="386"/>
      <c r="RTU27" s="386"/>
      <c r="RTV27" s="386"/>
      <c r="RTW27" s="386"/>
      <c r="RTX27" s="386"/>
      <c r="RTY27" s="386"/>
      <c r="RTZ27" s="386"/>
      <c r="RUA27" s="386"/>
      <c r="RUB27" s="386"/>
      <c r="RUC27" s="386"/>
      <c r="RUD27" s="386"/>
      <c r="RUE27" s="386"/>
      <c r="RUF27" s="386"/>
      <c r="RUG27" s="386"/>
      <c r="RUH27" s="386"/>
      <c r="RUI27" s="386"/>
      <c r="RUJ27" s="386"/>
      <c r="RUK27" s="386"/>
      <c r="RUL27" s="386"/>
      <c r="RUM27" s="386"/>
      <c r="RUN27" s="386"/>
      <c r="RUO27" s="386"/>
      <c r="RUP27" s="386"/>
      <c r="RUQ27" s="386"/>
      <c r="RUR27" s="386"/>
      <c r="RUS27" s="386"/>
      <c r="RUT27" s="386"/>
      <c r="RUU27" s="386"/>
      <c r="RUV27" s="386"/>
      <c r="RUW27" s="386"/>
      <c r="RUX27" s="386"/>
      <c r="RUY27" s="386"/>
      <c r="RUZ27" s="386"/>
      <c r="RVA27" s="386"/>
      <c r="RVB27" s="386"/>
      <c r="RVC27" s="386"/>
      <c r="RVD27" s="386"/>
      <c r="RVE27" s="386"/>
      <c r="RVF27" s="386"/>
      <c r="RVG27" s="386"/>
      <c r="RVH27" s="386"/>
      <c r="RVI27" s="386"/>
      <c r="RVJ27" s="386"/>
      <c r="RVK27" s="386"/>
      <c r="RVL27" s="386"/>
      <c r="RVM27" s="386"/>
      <c r="RVN27" s="386"/>
      <c r="RVO27" s="386"/>
      <c r="RVP27" s="386"/>
      <c r="RVQ27" s="386"/>
      <c r="RVR27" s="386"/>
      <c r="RVS27" s="386"/>
      <c r="RVT27" s="386"/>
      <c r="RVU27" s="386"/>
      <c r="RVV27" s="386"/>
      <c r="RVW27" s="386"/>
      <c r="RVX27" s="386"/>
      <c r="RVY27" s="386"/>
      <c r="RVZ27" s="386"/>
      <c r="RWA27" s="386"/>
      <c r="RWB27" s="386"/>
      <c r="RWC27" s="386"/>
      <c r="RWD27" s="386"/>
      <c r="RWE27" s="386"/>
      <c r="RWF27" s="386"/>
      <c r="RWG27" s="386"/>
      <c r="RWH27" s="386"/>
      <c r="RWI27" s="386"/>
      <c r="RWJ27" s="386"/>
      <c r="RWK27" s="386"/>
      <c r="RWL27" s="386"/>
      <c r="RWM27" s="386"/>
      <c r="RWN27" s="386"/>
      <c r="RWO27" s="386"/>
      <c r="RWP27" s="386"/>
      <c r="RWQ27" s="386"/>
      <c r="RWR27" s="386"/>
      <c r="RWS27" s="386"/>
      <c r="RWT27" s="386"/>
      <c r="RWU27" s="386"/>
      <c r="RWV27" s="386"/>
      <c r="RWW27" s="386"/>
      <c r="RWX27" s="386"/>
      <c r="RWY27" s="386"/>
      <c r="RWZ27" s="386"/>
      <c r="RXA27" s="386"/>
      <c r="RXB27" s="386"/>
      <c r="RXC27" s="386"/>
      <c r="RXD27" s="386"/>
      <c r="RXE27" s="386"/>
      <c r="RXF27" s="386"/>
      <c r="RXG27" s="386"/>
      <c r="RXH27" s="386"/>
      <c r="RXI27" s="386"/>
      <c r="RXJ27" s="386"/>
      <c r="RXK27" s="386"/>
      <c r="RXL27" s="386"/>
      <c r="RXM27" s="386"/>
      <c r="RXN27" s="386"/>
      <c r="RXO27" s="386"/>
      <c r="RXP27" s="386"/>
      <c r="RXQ27" s="386"/>
      <c r="RXR27" s="386"/>
      <c r="RXS27" s="386"/>
      <c r="RXT27" s="386"/>
      <c r="RXU27" s="386"/>
      <c r="RXV27" s="386"/>
      <c r="RXW27" s="386"/>
      <c r="RXX27" s="386"/>
      <c r="RXY27" s="386"/>
      <c r="RXZ27" s="386"/>
      <c r="RYA27" s="386"/>
      <c r="RYB27" s="386"/>
      <c r="RYC27" s="386"/>
      <c r="RYD27" s="386"/>
      <c r="RYE27" s="386"/>
      <c r="RYF27" s="386"/>
      <c r="RYG27" s="386"/>
      <c r="RYH27" s="386"/>
      <c r="RYI27" s="386"/>
      <c r="RYJ27" s="386"/>
      <c r="RYK27" s="386"/>
      <c r="RYL27" s="386"/>
      <c r="RYM27" s="386"/>
      <c r="RYN27" s="386"/>
      <c r="RYO27" s="386"/>
      <c r="RYP27" s="386"/>
      <c r="RYQ27" s="386"/>
      <c r="RYR27" s="386"/>
      <c r="RYS27" s="386"/>
      <c r="RYT27" s="386"/>
      <c r="RYU27" s="386"/>
      <c r="RYV27" s="386"/>
      <c r="RYW27" s="386"/>
      <c r="RYX27" s="386"/>
      <c r="RYY27" s="386"/>
      <c r="RYZ27" s="386"/>
      <c r="RZA27" s="386"/>
      <c r="RZB27" s="386"/>
      <c r="RZC27" s="386"/>
      <c r="RZD27" s="386"/>
      <c r="RZE27" s="386"/>
      <c r="RZF27" s="386"/>
      <c r="RZG27" s="386"/>
      <c r="RZH27" s="386"/>
      <c r="RZI27" s="386"/>
      <c r="RZJ27" s="386"/>
      <c r="RZK27" s="386"/>
      <c r="RZL27" s="386"/>
      <c r="RZM27" s="386"/>
      <c r="RZN27" s="386"/>
      <c r="RZO27" s="386"/>
      <c r="RZP27" s="386"/>
      <c r="RZQ27" s="386"/>
      <c r="RZR27" s="386"/>
      <c r="RZS27" s="386"/>
      <c r="RZT27" s="386"/>
      <c r="RZU27" s="386"/>
      <c r="RZV27" s="386"/>
      <c r="RZW27" s="386"/>
      <c r="RZX27" s="386"/>
      <c r="RZY27" s="386"/>
      <c r="RZZ27" s="386"/>
      <c r="SAA27" s="386"/>
      <c r="SAB27" s="386"/>
      <c r="SAC27" s="386"/>
      <c r="SAD27" s="386"/>
      <c r="SAE27" s="386"/>
      <c r="SAF27" s="386"/>
      <c r="SAG27" s="386"/>
      <c r="SAH27" s="386"/>
      <c r="SAI27" s="386"/>
      <c r="SAJ27" s="386"/>
      <c r="SAK27" s="386"/>
      <c r="SAL27" s="386"/>
      <c r="SAM27" s="386"/>
      <c r="SAN27" s="386"/>
      <c r="SAO27" s="386"/>
      <c r="SAP27" s="386"/>
      <c r="SAQ27" s="386"/>
      <c r="SAR27" s="386"/>
      <c r="SAS27" s="386"/>
      <c r="SAT27" s="386"/>
      <c r="SAU27" s="386"/>
      <c r="SAV27" s="386"/>
      <c r="SAW27" s="386"/>
      <c r="SAX27" s="386"/>
      <c r="SAY27" s="386"/>
      <c r="SAZ27" s="386"/>
      <c r="SBA27" s="386"/>
      <c r="SBB27" s="386"/>
      <c r="SBC27" s="386"/>
      <c r="SBD27" s="386"/>
      <c r="SBE27" s="386"/>
      <c r="SBF27" s="386"/>
      <c r="SBG27" s="386"/>
      <c r="SBH27" s="386"/>
      <c r="SBI27" s="386"/>
      <c r="SBJ27" s="386"/>
      <c r="SBK27" s="386"/>
      <c r="SBL27" s="386"/>
      <c r="SBM27" s="386"/>
      <c r="SBN27" s="386"/>
      <c r="SBO27" s="386"/>
      <c r="SBP27" s="386"/>
      <c r="SBQ27" s="386"/>
      <c r="SBR27" s="386"/>
      <c r="SBS27" s="386"/>
      <c r="SBT27" s="386"/>
      <c r="SBU27" s="386"/>
      <c r="SBV27" s="386"/>
      <c r="SBW27" s="386"/>
      <c r="SBX27" s="386"/>
      <c r="SBY27" s="386"/>
      <c r="SBZ27" s="386"/>
      <c r="SCA27" s="386"/>
      <c r="SCB27" s="386"/>
      <c r="SCC27" s="386"/>
      <c r="SCD27" s="386"/>
      <c r="SCE27" s="386"/>
      <c r="SCF27" s="386"/>
      <c r="SCG27" s="386"/>
      <c r="SCH27" s="386"/>
      <c r="SCI27" s="386"/>
      <c r="SCJ27" s="386"/>
      <c r="SCK27" s="386"/>
      <c r="SCL27" s="386"/>
      <c r="SCM27" s="386"/>
      <c r="SCN27" s="386"/>
      <c r="SCO27" s="386"/>
      <c r="SCP27" s="386"/>
      <c r="SCQ27" s="386"/>
      <c r="SCR27" s="386"/>
      <c r="SCS27" s="386"/>
      <c r="SCT27" s="386"/>
      <c r="SCU27" s="386"/>
      <c r="SCV27" s="386"/>
      <c r="SCW27" s="386"/>
      <c r="SCX27" s="386"/>
      <c r="SCY27" s="386"/>
      <c r="SCZ27" s="386"/>
      <c r="SDA27" s="386"/>
      <c r="SDB27" s="386"/>
      <c r="SDC27" s="386"/>
      <c r="SDD27" s="386"/>
      <c r="SDE27" s="386"/>
      <c r="SDF27" s="386"/>
      <c r="SDG27" s="386"/>
      <c r="SDH27" s="386"/>
      <c r="SDI27" s="386"/>
      <c r="SDJ27" s="386"/>
      <c r="SDK27" s="386"/>
      <c r="SDL27" s="386"/>
      <c r="SDM27" s="386"/>
      <c r="SDN27" s="386"/>
      <c r="SDO27" s="386"/>
      <c r="SDP27" s="386"/>
      <c r="SDQ27" s="386"/>
      <c r="SDR27" s="386"/>
      <c r="SDS27" s="386"/>
      <c r="SDT27" s="386"/>
      <c r="SDU27" s="386"/>
      <c r="SDV27" s="386"/>
      <c r="SDW27" s="386"/>
      <c r="SDX27" s="386"/>
      <c r="SDY27" s="386"/>
      <c r="SDZ27" s="386"/>
      <c r="SEA27" s="386"/>
      <c r="SEB27" s="386"/>
      <c r="SEC27" s="386"/>
      <c r="SED27" s="386"/>
      <c r="SEE27" s="386"/>
      <c r="SEF27" s="386"/>
      <c r="SEG27" s="386"/>
      <c r="SEH27" s="386"/>
      <c r="SEI27" s="386"/>
      <c r="SEJ27" s="386"/>
      <c r="SEK27" s="386"/>
      <c r="SEL27" s="386"/>
      <c r="SEM27" s="386"/>
      <c r="SEN27" s="386"/>
      <c r="SEO27" s="386"/>
      <c r="SEP27" s="386"/>
      <c r="SEQ27" s="386"/>
      <c r="SER27" s="386"/>
      <c r="SES27" s="386"/>
      <c r="SET27" s="386"/>
      <c r="SEU27" s="386"/>
      <c r="SEV27" s="386"/>
      <c r="SEW27" s="386"/>
      <c r="SEX27" s="386"/>
      <c r="SEY27" s="386"/>
      <c r="SEZ27" s="386"/>
      <c r="SFA27" s="386"/>
      <c r="SFB27" s="386"/>
      <c r="SFC27" s="386"/>
      <c r="SFD27" s="386"/>
      <c r="SFE27" s="386"/>
      <c r="SFF27" s="386"/>
      <c r="SFG27" s="386"/>
      <c r="SFH27" s="386"/>
      <c r="SFI27" s="386"/>
      <c r="SFJ27" s="386"/>
      <c r="SFK27" s="386"/>
      <c r="SFL27" s="386"/>
      <c r="SFM27" s="386"/>
      <c r="SFN27" s="386"/>
      <c r="SFO27" s="386"/>
      <c r="SFP27" s="386"/>
      <c r="SFQ27" s="386"/>
      <c r="SFR27" s="386"/>
      <c r="SFS27" s="386"/>
      <c r="SFT27" s="386"/>
      <c r="SFU27" s="386"/>
      <c r="SFV27" s="386"/>
      <c r="SFW27" s="386"/>
      <c r="SFX27" s="386"/>
      <c r="SFY27" s="386"/>
      <c r="SFZ27" s="386"/>
      <c r="SGA27" s="386"/>
      <c r="SGB27" s="386"/>
      <c r="SGC27" s="386"/>
      <c r="SGD27" s="386"/>
      <c r="SGE27" s="386"/>
      <c r="SGF27" s="386"/>
      <c r="SGG27" s="386"/>
      <c r="SGH27" s="386"/>
      <c r="SGI27" s="386"/>
      <c r="SGJ27" s="386"/>
      <c r="SGK27" s="386"/>
      <c r="SGL27" s="386"/>
      <c r="SGM27" s="386"/>
      <c r="SGN27" s="386"/>
      <c r="SGO27" s="386"/>
      <c r="SGP27" s="386"/>
      <c r="SGQ27" s="386"/>
      <c r="SGR27" s="386"/>
      <c r="SGS27" s="386"/>
      <c r="SGT27" s="386"/>
      <c r="SGU27" s="386"/>
      <c r="SGV27" s="386"/>
      <c r="SGW27" s="386"/>
      <c r="SGX27" s="386"/>
      <c r="SGY27" s="386"/>
      <c r="SGZ27" s="386"/>
      <c r="SHA27" s="386"/>
      <c r="SHB27" s="386"/>
      <c r="SHC27" s="386"/>
      <c r="SHD27" s="386"/>
      <c r="SHE27" s="386"/>
      <c r="SHF27" s="386"/>
      <c r="SHG27" s="386"/>
      <c r="SHH27" s="386"/>
      <c r="SHI27" s="386"/>
      <c r="SHJ27" s="386"/>
      <c r="SHK27" s="386"/>
      <c r="SHL27" s="386"/>
      <c r="SHM27" s="386"/>
      <c r="SHN27" s="386"/>
      <c r="SHO27" s="386"/>
      <c r="SHP27" s="386"/>
      <c r="SHQ27" s="386"/>
      <c r="SHR27" s="386"/>
      <c r="SHS27" s="386"/>
      <c r="SHT27" s="386"/>
      <c r="SHU27" s="386"/>
      <c r="SHV27" s="386"/>
      <c r="SHW27" s="386"/>
      <c r="SHX27" s="386"/>
      <c r="SHY27" s="386"/>
      <c r="SHZ27" s="386"/>
      <c r="SIA27" s="386"/>
      <c r="SIB27" s="386"/>
      <c r="SIC27" s="386"/>
      <c r="SID27" s="386"/>
      <c r="SIE27" s="386"/>
      <c r="SIF27" s="386"/>
      <c r="SIG27" s="386"/>
      <c r="SIH27" s="386"/>
      <c r="SII27" s="386"/>
      <c r="SIJ27" s="386"/>
      <c r="SIK27" s="386"/>
      <c r="SIL27" s="386"/>
      <c r="SIM27" s="386"/>
      <c r="SIN27" s="386"/>
      <c r="SIO27" s="386"/>
      <c r="SIP27" s="386"/>
      <c r="SIQ27" s="386"/>
      <c r="SIR27" s="386"/>
      <c r="SIS27" s="386"/>
      <c r="SIT27" s="386"/>
      <c r="SIU27" s="386"/>
      <c r="SIV27" s="386"/>
      <c r="SIW27" s="386"/>
      <c r="SIX27" s="386"/>
      <c r="SIY27" s="386"/>
      <c r="SIZ27" s="386"/>
      <c r="SJA27" s="386"/>
      <c r="SJB27" s="386"/>
      <c r="SJC27" s="386"/>
      <c r="SJD27" s="386"/>
      <c r="SJE27" s="386"/>
      <c r="SJF27" s="386"/>
      <c r="SJG27" s="386"/>
      <c r="SJH27" s="386"/>
      <c r="SJI27" s="386"/>
      <c r="SJJ27" s="386"/>
      <c r="SJK27" s="386"/>
      <c r="SJL27" s="386"/>
      <c r="SJM27" s="386"/>
      <c r="SJN27" s="386"/>
      <c r="SJO27" s="386"/>
      <c r="SJP27" s="386"/>
      <c r="SJQ27" s="386"/>
      <c r="SJR27" s="386"/>
      <c r="SJS27" s="386"/>
      <c r="SJT27" s="386"/>
      <c r="SJU27" s="386"/>
      <c r="SJV27" s="386"/>
      <c r="SJW27" s="386"/>
      <c r="SJX27" s="386"/>
      <c r="SJY27" s="386"/>
      <c r="SJZ27" s="386"/>
      <c r="SKA27" s="386"/>
      <c r="SKB27" s="386"/>
      <c r="SKC27" s="386"/>
      <c r="SKD27" s="386"/>
      <c r="SKE27" s="386"/>
      <c r="SKF27" s="386"/>
      <c r="SKG27" s="386"/>
      <c r="SKH27" s="386"/>
      <c r="SKI27" s="386"/>
      <c r="SKJ27" s="386"/>
      <c r="SKK27" s="386"/>
      <c r="SKL27" s="386"/>
      <c r="SKM27" s="386"/>
      <c r="SKN27" s="386"/>
      <c r="SKO27" s="386"/>
      <c r="SKP27" s="386"/>
      <c r="SKQ27" s="386"/>
      <c r="SKR27" s="386"/>
      <c r="SKS27" s="386"/>
      <c r="SKT27" s="386"/>
      <c r="SKU27" s="386"/>
      <c r="SKV27" s="386"/>
      <c r="SKW27" s="386"/>
      <c r="SKX27" s="386"/>
      <c r="SKY27" s="386"/>
      <c r="SKZ27" s="386"/>
      <c r="SLA27" s="386"/>
      <c r="SLB27" s="386"/>
      <c r="SLC27" s="386"/>
      <c r="SLD27" s="386"/>
      <c r="SLE27" s="386"/>
      <c r="SLF27" s="386"/>
      <c r="SLG27" s="386"/>
      <c r="SLH27" s="386"/>
      <c r="SLI27" s="386"/>
      <c r="SLJ27" s="386"/>
      <c r="SLK27" s="386"/>
      <c r="SLL27" s="386"/>
      <c r="SLM27" s="386"/>
      <c r="SLN27" s="386"/>
      <c r="SLO27" s="386"/>
      <c r="SLP27" s="386"/>
      <c r="SLQ27" s="386"/>
      <c r="SLR27" s="386"/>
      <c r="SLS27" s="386"/>
      <c r="SLT27" s="386"/>
      <c r="SLU27" s="386"/>
      <c r="SLV27" s="386"/>
      <c r="SLW27" s="386"/>
      <c r="SLX27" s="386"/>
      <c r="SLY27" s="386"/>
      <c r="SLZ27" s="386"/>
      <c r="SMA27" s="386"/>
      <c r="SMB27" s="386"/>
      <c r="SMC27" s="386"/>
      <c r="SMD27" s="386"/>
      <c r="SME27" s="386"/>
      <c r="SMF27" s="386"/>
      <c r="SMG27" s="386"/>
      <c r="SMH27" s="386"/>
      <c r="SMI27" s="386"/>
      <c r="SMJ27" s="386"/>
      <c r="SMK27" s="386"/>
      <c r="SML27" s="386"/>
      <c r="SMM27" s="386"/>
      <c r="SMN27" s="386"/>
      <c r="SMO27" s="386"/>
      <c r="SMP27" s="386"/>
      <c r="SMQ27" s="386"/>
      <c r="SMR27" s="386"/>
      <c r="SMS27" s="386"/>
      <c r="SMT27" s="386"/>
      <c r="SMU27" s="386"/>
      <c r="SMV27" s="386"/>
      <c r="SMW27" s="386"/>
      <c r="SMX27" s="386"/>
      <c r="SMY27" s="386"/>
      <c r="SMZ27" s="386"/>
      <c r="SNA27" s="386"/>
      <c r="SNB27" s="386"/>
      <c r="SNC27" s="386"/>
      <c r="SND27" s="386"/>
      <c r="SNE27" s="386"/>
      <c r="SNF27" s="386"/>
      <c r="SNG27" s="386"/>
      <c r="SNH27" s="386"/>
      <c r="SNI27" s="386"/>
      <c r="SNJ27" s="386"/>
      <c r="SNK27" s="386"/>
      <c r="SNL27" s="386"/>
      <c r="SNM27" s="386"/>
      <c r="SNN27" s="386"/>
      <c r="SNO27" s="386"/>
      <c r="SNP27" s="386"/>
      <c r="SNQ27" s="386"/>
      <c r="SNR27" s="386"/>
      <c r="SNS27" s="386"/>
      <c r="SNT27" s="386"/>
      <c r="SNU27" s="386"/>
      <c r="SNV27" s="386"/>
      <c r="SNW27" s="386"/>
      <c r="SNX27" s="386"/>
      <c r="SNY27" s="386"/>
      <c r="SNZ27" s="386"/>
      <c r="SOA27" s="386"/>
      <c r="SOB27" s="386"/>
      <c r="SOC27" s="386"/>
      <c r="SOD27" s="386"/>
      <c r="SOE27" s="386"/>
      <c r="SOF27" s="386"/>
      <c r="SOG27" s="386"/>
      <c r="SOH27" s="386"/>
      <c r="SOI27" s="386"/>
      <c r="SOJ27" s="386"/>
      <c r="SOK27" s="386"/>
      <c r="SOL27" s="386"/>
      <c r="SOM27" s="386"/>
      <c r="SON27" s="386"/>
      <c r="SOO27" s="386"/>
      <c r="SOP27" s="386"/>
      <c r="SOQ27" s="386"/>
      <c r="SOR27" s="386"/>
      <c r="SOS27" s="386"/>
      <c r="SOT27" s="386"/>
      <c r="SOU27" s="386"/>
      <c r="SOV27" s="386"/>
      <c r="SOW27" s="386"/>
      <c r="SOX27" s="386"/>
      <c r="SOY27" s="386"/>
      <c r="SOZ27" s="386"/>
      <c r="SPA27" s="386"/>
      <c r="SPB27" s="386"/>
      <c r="SPC27" s="386"/>
      <c r="SPD27" s="386"/>
      <c r="SPE27" s="386"/>
      <c r="SPF27" s="386"/>
      <c r="SPG27" s="386"/>
      <c r="SPH27" s="386"/>
      <c r="SPI27" s="386"/>
      <c r="SPJ27" s="386"/>
      <c r="SPK27" s="386"/>
      <c r="SPL27" s="386"/>
      <c r="SPM27" s="386"/>
      <c r="SPN27" s="386"/>
      <c r="SPO27" s="386"/>
      <c r="SPP27" s="386"/>
      <c r="SPQ27" s="386"/>
      <c r="SPR27" s="386"/>
      <c r="SPS27" s="386"/>
      <c r="SPT27" s="386"/>
      <c r="SPU27" s="386"/>
      <c r="SPV27" s="386"/>
      <c r="SPW27" s="386"/>
      <c r="SPX27" s="386"/>
      <c r="SPY27" s="386"/>
      <c r="SPZ27" s="386"/>
      <c r="SQA27" s="386"/>
      <c r="SQB27" s="386"/>
      <c r="SQC27" s="386"/>
      <c r="SQD27" s="386"/>
      <c r="SQE27" s="386"/>
      <c r="SQF27" s="386"/>
      <c r="SQG27" s="386"/>
      <c r="SQH27" s="386"/>
      <c r="SQI27" s="386"/>
      <c r="SQJ27" s="386"/>
      <c r="SQK27" s="386"/>
      <c r="SQL27" s="386"/>
      <c r="SQM27" s="386"/>
      <c r="SQN27" s="386"/>
      <c r="SQO27" s="386"/>
      <c r="SQP27" s="386"/>
      <c r="SQQ27" s="386"/>
      <c r="SQR27" s="386"/>
      <c r="SQS27" s="386"/>
      <c r="SQT27" s="386"/>
      <c r="SQU27" s="386"/>
      <c r="SQV27" s="386"/>
      <c r="SQW27" s="386"/>
      <c r="SQX27" s="386"/>
      <c r="SQY27" s="386"/>
      <c r="SQZ27" s="386"/>
      <c r="SRA27" s="386"/>
      <c r="SRB27" s="386"/>
      <c r="SRC27" s="386"/>
      <c r="SRD27" s="386"/>
      <c r="SRE27" s="386"/>
      <c r="SRF27" s="386"/>
      <c r="SRG27" s="386"/>
      <c r="SRH27" s="386"/>
      <c r="SRI27" s="386"/>
      <c r="SRJ27" s="386"/>
      <c r="SRK27" s="386"/>
      <c r="SRL27" s="386"/>
      <c r="SRM27" s="386"/>
      <c r="SRN27" s="386"/>
      <c r="SRO27" s="386"/>
      <c r="SRP27" s="386"/>
      <c r="SRQ27" s="386"/>
      <c r="SRR27" s="386"/>
      <c r="SRS27" s="386"/>
      <c r="SRT27" s="386"/>
      <c r="SRU27" s="386"/>
      <c r="SRV27" s="386"/>
      <c r="SRW27" s="386"/>
      <c r="SRX27" s="386"/>
      <c r="SRY27" s="386"/>
      <c r="SRZ27" s="386"/>
      <c r="SSA27" s="386"/>
      <c r="SSB27" s="386"/>
      <c r="SSC27" s="386"/>
      <c r="SSD27" s="386"/>
      <c r="SSE27" s="386"/>
      <c r="SSF27" s="386"/>
      <c r="SSG27" s="386"/>
      <c r="SSH27" s="386"/>
      <c r="SSI27" s="386"/>
      <c r="SSJ27" s="386"/>
      <c r="SSK27" s="386"/>
      <c r="SSL27" s="386"/>
      <c r="SSM27" s="386"/>
      <c r="SSN27" s="386"/>
      <c r="SSO27" s="386"/>
      <c r="SSP27" s="386"/>
      <c r="SSQ27" s="386"/>
      <c r="SSR27" s="386"/>
      <c r="SSS27" s="386"/>
      <c r="SST27" s="386"/>
      <c r="SSU27" s="386"/>
      <c r="SSV27" s="386"/>
      <c r="SSW27" s="386"/>
      <c r="SSX27" s="386"/>
      <c r="SSY27" s="386"/>
      <c r="SSZ27" s="386"/>
      <c r="STA27" s="386"/>
      <c r="STB27" s="386"/>
      <c r="STC27" s="386"/>
      <c r="STD27" s="386"/>
      <c r="STE27" s="386"/>
      <c r="STF27" s="386"/>
      <c r="STG27" s="386"/>
      <c r="STH27" s="386"/>
      <c r="STI27" s="386"/>
      <c r="STJ27" s="386"/>
      <c r="STK27" s="386"/>
      <c r="STL27" s="386"/>
      <c r="STM27" s="386"/>
      <c r="STN27" s="386"/>
      <c r="STO27" s="386"/>
      <c r="STP27" s="386"/>
      <c r="STQ27" s="386"/>
      <c r="STR27" s="386"/>
      <c r="STS27" s="386"/>
      <c r="STT27" s="386"/>
      <c r="STU27" s="386"/>
      <c r="STV27" s="386"/>
      <c r="STW27" s="386"/>
      <c r="STX27" s="386"/>
      <c r="STY27" s="386"/>
      <c r="STZ27" s="386"/>
      <c r="SUA27" s="386"/>
      <c r="SUB27" s="386"/>
      <c r="SUC27" s="386"/>
      <c r="SUD27" s="386"/>
      <c r="SUE27" s="386"/>
      <c r="SUF27" s="386"/>
      <c r="SUG27" s="386"/>
      <c r="SUH27" s="386"/>
      <c r="SUI27" s="386"/>
      <c r="SUJ27" s="386"/>
      <c r="SUK27" s="386"/>
      <c r="SUL27" s="386"/>
      <c r="SUM27" s="386"/>
      <c r="SUN27" s="386"/>
      <c r="SUO27" s="386"/>
      <c r="SUP27" s="386"/>
      <c r="SUQ27" s="386"/>
      <c r="SUR27" s="386"/>
      <c r="SUS27" s="386"/>
      <c r="SUT27" s="386"/>
      <c r="SUU27" s="386"/>
      <c r="SUV27" s="386"/>
      <c r="SUW27" s="386"/>
      <c r="SUX27" s="386"/>
      <c r="SUY27" s="386"/>
      <c r="SUZ27" s="386"/>
      <c r="SVA27" s="386"/>
      <c r="SVB27" s="386"/>
      <c r="SVC27" s="386"/>
      <c r="SVD27" s="386"/>
      <c r="SVE27" s="386"/>
      <c r="SVF27" s="386"/>
      <c r="SVG27" s="386"/>
      <c r="SVH27" s="386"/>
      <c r="SVI27" s="386"/>
      <c r="SVJ27" s="386"/>
      <c r="SVK27" s="386"/>
      <c r="SVL27" s="386"/>
      <c r="SVM27" s="386"/>
      <c r="SVN27" s="386"/>
      <c r="SVO27" s="386"/>
      <c r="SVP27" s="386"/>
      <c r="SVQ27" s="386"/>
      <c r="SVR27" s="386"/>
      <c r="SVS27" s="386"/>
      <c r="SVT27" s="386"/>
      <c r="SVU27" s="386"/>
      <c r="SVV27" s="386"/>
      <c r="SVW27" s="386"/>
      <c r="SVX27" s="386"/>
      <c r="SVY27" s="386"/>
      <c r="SVZ27" s="386"/>
      <c r="SWA27" s="386"/>
      <c r="SWB27" s="386"/>
      <c r="SWC27" s="386"/>
      <c r="SWD27" s="386"/>
      <c r="SWE27" s="386"/>
      <c r="SWF27" s="386"/>
      <c r="SWG27" s="386"/>
      <c r="SWH27" s="386"/>
      <c r="SWI27" s="386"/>
      <c r="SWJ27" s="386"/>
      <c r="SWK27" s="386"/>
      <c r="SWL27" s="386"/>
      <c r="SWM27" s="386"/>
      <c r="SWN27" s="386"/>
      <c r="SWO27" s="386"/>
      <c r="SWP27" s="386"/>
      <c r="SWQ27" s="386"/>
      <c r="SWR27" s="386"/>
      <c r="SWS27" s="386"/>
      <c r="SWT27" s="386"/>
      <c r="SWU27" s="386"/>
      <c r="SWV27" s="386"/>
      <c r="SWW27" s="386"/>
      <c r="SWX27" s="386"/>
      <c r="SWY27" s="386"/>
      <c r="SWZ27" s="386"/>
      <c r="SXA27" s="386"/>
      <c r="SXB27" s="386"/>
      <c r="SXC27" s="386"/>
      <c r="SXD27" s="386"/>
      <c r="SXE27" s="386"/>
      <c r="SXF27" s="386"/>
      <c r="SXG27" s="386"/>
      <c r="SXH27" s="386"/>
      <c r="SXI27" s="386"/>
      <c r="SXJ27" s="386"/>
      <c r="SXK27" s="386"/>
      <c r="SXL27" s="386"/>
      <c r="SXM27" s="386"/>
      <c r="SXN27" s="386"/>
      <c r="SXO27" s="386"/>
      <c r="SXP27" s="386"/>
      <c r="SXQ27" s="386"/>
      <c r="SXR27" s="386"/>
      <c r="SXS27" s="386"/>
      <c r="SXT27" s="386"/>
      <c r="SXU27" s="386"/>
      <c r="SXV27" s="386"/>
      <c r="SXW27" s="386"/>
      <c r="SXX27" s="386"/>
      <c r="SXY27" s="386"/>
      <c r="SXZ27" s="386"/>
      <c r="SYA27" s="386"/>
      <c r="SYB27" s="386"/>
      <c r="SYC27" s="386"/>
      <c r="SYD27" s="386"/>
      <c r="SYE27" s="386"/>
      <c r="SYF27" s="386"/>
      <c r="SYG27" s="386"/>
      <c r="SYH27" s="386"/>
      <c r="SYI27" s="386"/>
      <c r="SYJ27" s="386"/>
      <c r="SYK27" s="386"/>
      <c r="SYL27" s="386"/>
      <c r="SYM27" s="386"/>
      <c r="SYN27" s="386"/>
      <c r="SYO27" s="386"/>
      <c r="SYP27" s="386"/>
      <c r="SYQ27" s="386"/>
      <c r="SYR27" s="386"/>
      <c r="SYS27" s="386"/>
      <c r="SYT27" s="386"/>
      <c r="SYU27" s="386"/>
      <c r="SYV27" s="386"/>
      <c r="SYW27" s="386"/>
      <c r="SYX27" s="386"/>
      <c r="SYY27" s="386"/>
      <c r="SYZ27" s="386"/>
      <c r="SZA27" s="386"/>
      <c r="SZB27" s="386"/>
      <c r="SZC27" s="386"/>
      <c r="SZD27" s="386"/>
      <c r="SZE27" s="386"/>
      <c r="SZF27" s="386"/>
      <c r="SZG27" s="386"/>
      <c r="SZH27" s="386"/>
      <c r="SZI27" s="386"/>
      <c r="SZJ27" s="386"/>
      <c r="SZK27" s="386"/>
      <c r="SZL27" s="386"/>
      <c r="SZM27" s="386"/>
      <c r="SZN27" s="386"/>
      <c r="SZO27" s="386"/>
      <c r="SZP27" s="386"/>
      <c r="SZQ27" s="386"/>
      <c r="SZR27" s="386"/>
      <c r="SZS27" s="386"/>
      <c r="SZT27" s="386"/>
      <c r="SZU27" s="386"/>
      <c r="SZV27" s="386"/>
      <c r="SZW27" s="386"/>
      <c r="SZX27" s="386"/>
      <c r="SZY27" s="386"/>
      <c r="SZZ27" s="386"/>
      <c r="TAA27" s="386"/>
      <c r="TAB27" s="386"/>
      <c r="TAC27" s="386"/>
      <c r="TAD27" s="386"/>
      <c r="TAE27" s="386"/>
      <c r="TAF27" s="386"/>
      <c r="TAG27" s="386"/>
      <c r="TAH27" s="386"/>
      <c r="TAI27" s="386"/>
      <c r="TAJ27" s="386"/>
      <c r="TAK27" s="386"/>
      <c r="TAL27" s="386"/>
      <c r="TAM27" s="386"/>
      <c r="TAN27" s="386"/>
      <c r="TAO27" s="386"/>
      <c r="TAP27" s="386"/>
      <c r="TAQ27" s="386"/>
      <c r="TAR27" s="386"/>
      <c r="TAS27" s="386"/>
      <c r="TAT27" s="386"/>
      <c r="TAU27" s="386"/>
      <c r="TAV27" s="386"/>
      <c r="TAW27" s="386"/>
      <c r="TAX27" s="386"/>
      <c r="TAY27" s="386"/>
      <c r="TAZ27" s="386"/>
      <c r="TBA27" s="386"/>
      <c r="TBB27" s="386"/>
      <c r="TBC27" s="386"/>
      <c r="TBD27" s="386"/>
      <c r="TBE27" s="386"/>
      <c r="TBF27" s="386"/>
      <c r="TBG27" s="386"/>
      <c r="TBH27" s="386"/>
      <c r="TBI27" s="386"/>
      <c r="TBJ27" s="386"/>
      <c r="TBK27" s="386"/>
      <c r="TBL27" s="386"/>
      <c r="TBM27" s="386"/>
      <c r="TBN27" s="386"/>
      <c r="TBO27" s="386"/>
      <c r="TBP27" s="386"/>
      <c r="TBQ27" s="386"/>
      <c r="TBR27" s="386"/>
      <c r="TBS27" s="386"/>
      <c r="TBT27" s="386"/>
      <c r="TBU27" s="386"/>
      <c r="TBV27" s="386"/>
      <c r="TBW27" s="386"/>
      <c r="TBX27" s="386"/>
      <c r="TBY27" s="386"/>
      <c r="TBZ27" s="386"/>
      <c r="TCA27" s="386"/>
      <c r="TCB27" s="386"/>
      <c r="TCC27" s="386"/>
      <c r="TCD27" s="386"/>
      <c r="TCE27" s="386"/>
      <c r="TCF27" s="386"/>
      <c r="TCG27" s="386"/>
      <c r="TCH27" s="386"/>
      <c r="TCI27" s="386"/>
      <c r="TCJ27" s="386"/>
      <c r="TCK27" s="386"/>
      <c r="TCL27" s="386"/>
      <c r="TCM27" s="386"/>
      <c r="TCN27" s="386"/>
      <c r="TCO27" s="386"/>
      <c r="TCP27" s="386"/>
      <c r="TCQ27" s="386"/>
      <c r="TCR27" s="386"/>
      <c r="TCS27" s="386"/>
      <c r="TCT27" s="386"/>
      <c r="TCU27" s="386"/>
      <c r="TCV27" s="386"/>
      <c r="TCW27" s="386"/>
      <c r="TCX27" s="386"/>
      <c r="TCY27" s="386"/>
      <c r="TCZ27" s="386"/>
      <c r="TDA27" s="386"/>
      <c r="TDB27" s="386"/>
      <c r="TDC27" s="386"/>
      <c r="TDD27" s="386"/>
      <c r="TDE27" s="386"/>
      <c r="TDF27" s="386"/>
      <c r="TDG27" s="386"/>
      <c r="TDH27" s="386"/>
      <c r="TDI27" s="386"/>
      <c r="TDJ27" s="386"/>
      <c r="TDK27" s="386"/>
      <c r="TDL27" s="386"/>
      <c r="TDM27" s="386"/>
      <c r="TDN27" s="386"/>
      <c r="TDO27" s="386"/>
      <c r="TDP27" s="386"/>
      <c r="TDQ27" s="386"/>
      <c r="TDR27" s="386"/>
      <c r="TDS27" s="386"/>
      <c r="TDT27" s="386"/>
      <c r="TDU27" s="386"/>
      <c r="TDV27" s="386"/>
      <c r="TDW27" s="386"/>
      <c r="TDX27" s="386"/>
      <c r="TDY27" s="386"/>
      <c r="TDZ27" s="386"/>
      <c r="TEA27" s="386"/>
      <c r="TEB27" s="386"/>
      <c r="TEC27" s="386"/>
      <c r="TED27" s="386"/>
      <c r="TEE27" s="386"/>
      <c r="TEF27" s="386"/>
      <c r="TEG27" s="386"/>
      <c r="TEH27" s="386"/>
      <c r="TEI27" s="386"/>
      <c r="TEJ27" s="386"/>
      <c r="TEK27" s="386"/>
      <c r="TEL27" s="386"/>
      <c r="TEM27" s="386"/>
      <c r="TEN27" s="386"/>
      <c r="TEO27" s="386"/>
      <c r="TEP27" s="386"/>
      <c r="TEQ27" s="386"/>
      <c r="TER27" s="386"/>
      <c r="TES27" s="386"/>
      <c r="TET27" s="386"/>
      <c r="TEU27" s="386"/>
      <c r="TEV27" s="386"/>
      <c r="TEW27" s="386"/>
      <c r="TEX27" s="386"/>
      <c r="TEY27" s="386"/>
      <c r="TEZ27" s="386"/>
      <c r="TFA27" s="386"/>
      <c r="TFB27" s="386"/>
      <c r="TFC27" s="386"/>
      <c r="TFD27" s="386"/>
      <c r="TFE27" s="386"/>
      <c r="TFF27" s="386"/>
      <c r="TFG27" s="386"/>
      <c r="TFH27" s="386"/>
      <c r="TFI27" s="386"/>
      <c r="TFJ27" s="386"/>
      <c r="TFK27" s="386"/>
      <c r="TFL27" s="386"/>
      <c r="TFM27" s="386"/>
      <c r="TFN27" s="386"/>
      <c r="TFO27" s="386"/>
      <c r="TFP27" s="386"/>
      <c r="TFQ27" s="386"/>
      <c r="TFR27" s="386"/>
      <c r="TFS27" s="386"/>
      <c r="TFT27" s="386"/>
      <c r="TFU27" s="386"/>
      <c r="TFV27" s="386"/>
      <c r="TFW27" s="386"/>
      <c r="TFX27" s="386"/>
      <c r="TFY27" s="386"/>
      <c r="TFZ27" s="386"/>
      <c r="TGA27" s="386"/>
      <c r="TGB27" s="386"/>
      <c r="TGC27" s="386"/>
      <c r="TGD27" s="386"/>
      <c r="TGE27" s="386"/>
      <c r="TGF27" s="386"/>
      <c r="TGG27" s="386"/>
      <c r="TGH27" s="386"/>
      <c r="TGI27" s="386"/>
      <c r="TGJ27" s="386"/>
      <c r="TGK27" s="386"/>
      <c r="TGL27" s="386"/>
      <c r="TGM27" s="386"/>
      <c r="TGN27" s="386"/>
      <c r="TGO27" s="386"/>
      <c r="TGP27" s="386"/>
      <c r="TGQ27" s="386"/>
      <c r="TGR27" s="386"/>
      <c r="TGS27" s="386"/>
      <c r="TGT27" s="386"/>
      <c r="TGU27" s="386"/>
      <c r="TGV27" s="386"/>
      <c r="TGW27" s="386"/>
      <c r="TGX27" s="386"/>
      <c r="TGY27" s="386"/>
      <c r="TGZ27" s="386"/>
      <c r="THA27" s="386"/>
      <c r="THB27" s="386"/>
      <c r="THC27" s="386"/>
      <c r="THD27" s="386"/>
      <c r="THE27" s="386"/>
      <c r="THF27" s="386"/>
      <c r="THG27" s="386"/>
      <c r="THH27" s="386"/>
      <c r="THI27" s="386"/>
      <c r="THJ27" s="386"/>
      <c r="THK27" s="386"/>
      <c r="THL27" s="386"/>
      <c r="THM27" s="386"/>
      <c r="THN27" s="386"/>
      <c r="THO27" s="386"/>
      <c r="THP27" s="386"/>
      <c r="THQ27" s="386"/>
      <c r="THR27" s="386"/>
      <c r="THS27" s="386"/>
      <c r="THT27" s="386"/>
      <c r="THU27" s="386"/>
      <c r="THV27" s="386"/>
      <c r="THW27" s="386"/>
      <c r="THX27" s="386"/>
      <c r="THY27" s="386"/>
      <c r="THZ27" s="386"/>
      <c r="TIA27" s="386"/>
      <c r="TIB27" s="386"/>
      <c r="TIC27" s="386"/>
      <c r="TID27" s="386"/>
      <c r="TIE27" s="386"/>
      <c r="TIF27" s="386"/>
      <c r="TIG27" s="386"/>
      <c r="TIH27" s="386"/>
      <c r="TII27" s="386"/>
      <c r="TIJ27" s="386"/>
      <c r="TIK27" s="386"/>
      <c r="TIL27" s="386"/>
      <c r="TIM27" s="386"/>
      <c r="TIN27" s="386"/>
      <c r="TIO27" s="386"/>
      <c r="TIP27" s="386"/>
      <c r="TIQ27" s="386"/>
      <c r="TIR27" s="386"/>
      <c r="TIS27" s="386"/>
      <c r="TIT27" s="386"/>
      <c r="TIU27" s="386"/>
      <c r="TIV27" s="386"/>
      <c r="TIW27" s="386"/>
      <c r="TIX27" s="386"/>
      <c r="TIY27" s="386"/>
      <c r="TIZ27" s="386"/>
      <c r="TJA27" s="386"/>
      <c r="TJB27" s="386"/>
      <c r="TJC27" s="386"/>
      <c r="TJD27" s="386"/>
      <c r="TJE27" s="386"/>
      <c r="TJF27" s="386"/>
      <c r="TJG27" s="386"/>
      <c r="TJH27" s="386"/>
      <c r="TJI27" s="386"/>
      <c r="TJJ27" s="386"/>
      <c r="TJK27" s="386"/>
      <c r="TJL27" s="386"/>
      <c r="TJM27" s="386"/>
      <c r="TJN27" s="386"/>
      <c r="TJO27" s="386"/>
      <c r="TJP27" s="386"/>
      <c r="TJQ27" s="386"/>
      <c r="TJR27" s="386"/>
      <c r="TJS27" s="386"/>
      <c r="TJT27" s="386"/>
      <c r="TJU27" s="386"/>
      <c r="TJV27" s="386"/>
      <c r="TJW27" s="386"/>
      <c r="TJX27" s="386"/>
      <c r="TJY27" s="386"/>
      <c r="TJZ27" s="386"/>
      <c r="TKA27" s="386"/>
      <c r="TKB27" s="386"/>
      <c r="TKC27" s="386"/>
      <c r="TKD27" s="386"/>
      <c r="TKE27" s="386"/>
      <c r="TKF27" s="386"/>
      <c r="TKG27" s="386"/>
      <c r="TKH27" s="386"/>
      <c r="TKI27" s="386"/>
      <c r="TKJ27" s="386"/>
      <c r="TKK27" s="386"/>
      <c r="TKL27" s="386"/>
      <c r="TKM27" s="386"/>
      <c r="TKN27" s="386"/>
      <c r="TKO27" s="386"/>
      <c r="TKP27" s="386"/>
      <c r="TKQ27" s="386"/>
      <c r="TKR27" s="386"/>
      <c r="TKS27" s="386"/>
      <c r="TKT27" s="386"/>
      <c r="TKU27" s="386"/>
      <c r="TKV27" s="386"/>
      <c r="TKW27" s="386"/>
      <c r="TKX27" s="386"/>
      <c r="TKY27" s="386"/>
      <c r="TKZ27" s="386"/>
      <c r="TLA27" s="386"/>
      <c r="TLB27" s="386"/>
      <c r="TLC27" s="386"/>
      <c r="TLD27" s="386"/>
      <c r="TLE27" s="386"/>
      <c r="TLF27" s="386"/>
      <c r="TLG27" s="386"/>
      <c r="TLH27" s="386"/>
      <c r="TLI27" s="386"/>
      <c r="TLJ27" s="386"/>
      <c r="TLK27" s="386"/>
      <c r="TLL27" s="386"/>
      <c r="TLM27" s="386"/>
      <c r="TLN27" s="386"/>
      <c r="TLO27" s="386"/>
      <c r="TLP27" s="386"/>
      <c r="TLQ27" s="386"/>
      <c r="TLR27" s="386"/>
      <c r="TLS27" s="386"/>
      <c r="TLT27" s="386"/>
      <c r="TLU27" s="386"/>
      <c r="TLV27" s="386"/>
      <c r="TLW27" s="386"/>
      <c r="TLX27" s="386"/>
      <c r="TLY27" s="386"/>
      <c r="TLZ27" s="386"/>
      <c r="TMA27" s="386"/>
      <c r="TMB27" s="386"/>
      <c r="TMC27" s="386"/>
      <c r="TMD27" s="386"/>
      <c r="TME27" s="386"/>
      <c r="TMF27" s="386"/>
      <c r="TMG27" s="386"/>
      <c r="TMH27" s="386"/>
      <c r="TMI27" s="386"/>
      <c r="TMJ27" s="386"/>
      <c r="TMK27" s="386"/>
      <c r="TML27" s="386"/>
      <c r="TMM27" s="386"/>
      <c r="TMN27" s="386"/>
      <c r="TMO27" s="386"/>
      <c r="TMP27" s="386"/>
      <c r="TMQ27" s="386"/>
      <c r="TMR27" s="386"/>
      <c r="TMS27" s="386"/>
      <c r="TMT27" s="386"/>
      <c r="TMU27" s="386"/>
      <c r="TMV27" s="386"/>
      <c r="TMW27" s="386"/>
      <c r="TMX27" s="386"/>
      <c r="TMY27" s="386"/>
      <c r="TMZ27" s="386"/>
      <c r="TNA27" s="386"/>
      <c r="TNB27" s="386"/>
      <c r="TNC27" s="386"/>
      <c r="TND27" s="386"/>
      <c r="TNE27" s="386"/>
      <c r="TNF27" s="386"/>
      <c r="TNG27" s="386"/>
      <c r="TNH27" s="386"/>
      <c r="TNI27" s="386"/>
      <c r="TNJ27" s="386"/>
      <c r="TNK27" s="386"/>
      <c r="TNL27" s="386"/>
      <c r="TNM27" s="386"/>
      <c r="TNN27" s="386"/>
      <c r="TNO27" s="386"/>
      <c r="TNP27" s="386"/>
      <c r="TNQ27" s="386"/>
      <c r="TNR27" s="386"/>
      <c r="TNS27" s="386"/>
      <c r="TNT27" s="386"/>
      <c r="TNU27" s="386"/>
      <c r="TNV27" s="386"/>
      <c r="TNW27" s="386"/>
      <c r="TNX27" s="386"/>
      <c r="TNY27" s="386"/>
      <c r="TNZ27" s="386"/>
      <c r="TOA27" s="386"/>
      <c r="TOB27" s="386"/>
      <c r="TOC27" s="386"/>
      <c r="TOD27" s="386"/>
      <c r="TOE27" s="386"/>
      <c r="TOF27" s="386"/>
      <c r="TOG27" s="386"/>
      <c r="TOH27" s="386"/>
      <c r="TOI27" s="386"/>
      <c r="TOJ27" s="386"/>
      <c r="TOK27" s="386"/>
      <c r="TOL27" s="386"/>
      <c r="TOM27" s="386"/>
      <c r="TON27" s="386"/>
      <c r="TOO27" s="386"/>
      <c r="TOP27" s="386"/>
      <c r="TOQ27" s="386"/>
      <c r="TOR27" s="386"/>
      <c r="TOS27" s="386"/>
      <c r="TOT27" s="386"/>
      <c r="TOU27" s="386"/>
      <c r="TOV27" s="386"/>
      <c r="TOW27" s="386"/>
      <c r="TOX27" s="386"/>
      <c r="TOY27" s="386"/>
      <c r="TOZ27" s="386"/>
      <c r="TPA27" s="386"/>
      <c r="TPB27" s="386"/>
      <c r="TPC27" s="386"/>
      <c r="TPD27" s="386"/>
      <c r="TPE27" s="386"/>
      <c r="TPF27" s="386"/>
      <c r="TPG27" s="386"/>
      <c r="TPH27" s="386"/>
      <c r="TPI27" s="386"/>
      <c r="TPJ27" s="386"/>
      <c r="TPK27" s="386"/>
      <c r="TPL27" s="386"/>
      <c r="TPM27" s="386"/>
      <c r="TPN27" s="386"/>
      <c r="TPO27" s="386"/>
      <c r="TPP27" s="386"/>
      <c r="TPQ27" s="386"/>
      <c r="TPR27" s="386"/>
      <c r="TPS27" s="386"/>
      <c r="TPT27" s="386"/>
      <c r="TPU27" s="386"/>
      <c r="TPV27" s="386"/>
      <c r="TPW27" s="386"/>
      <c r="TPX27" s="386"/>
      <c r="TPY27" s="386"/>
      <c r="TPZ27" s="386"/>
      <c r="TQA27" s="386"/>
      <c r="TQB27" s="386"/>
      <c r="TQC27" s="386"/>
      <c r="TQD27" s="386"/>
      <c r="TQE27" s="386"/>
      <c r="TQF27" s="386"/>
      <c r="TQG27" s="386"/>
      <c r="TQH27" s="386"/>
      <c r="TQI27" s="386"/>
      <c r="TQJ27" s="386"/>
      <c r="TQK27" s="386"/>
      <c r="TQL27" s="386"/>
      <c r="TQM27" s="386"/>
      <c r="TQN27" s="386"/>
      <c r="TQO27" s="386"/>
      <c r="TQP27" s="386"/>
      <c r="TQQ27" s="386"/>
      <c r="TQR27" s="386"/>
      <c r="TQS27" s="386"/>
      <c r="TQT27" s="386"/>
      <c r="TQU27" s="386"/>
      <c r="TQV27" s="386"/>
      <c r="TQW27" s="386"/>
      <c r="TQX27" s="386"/>
      <c r="TQY27" s="386"/>
      <c r="TQZ27" s="386"/>
      <c r="TRA27" s="386"/>
      <c r="TRB27" s="386"/>
      <c r="TRC27" s="386"/>
      <c r="TRD27" s="386"/>
      <c r="TRE27" s="386"/>
      <c r="TRF27" s="386"/>
      <c r="TRG27" s="386"/>
      <c r="TRH27" s="386"/>
      <c r="TRI27" s="386"/>
      <c r="TRJ27" s="386"/>
      <c r="TRK27" s="386"/>
      <c r="TRL27" s="386"/>
      <c r="TRM27" s="386"/>
      <c r="TRN27" s="386"/>
      <c r="TRO27" s="386"/>
      <c r="TRP27" s="386"/>
      <c r="TRQ27" s="386"/>
      <c r="TRR27" s="386"/>
      <c r="TRS27" s="386"/>
      <c r="TRT27" s="386"/>
      <c r="TRU27" s="386"/>
      <c r="TRV27" s="386"/>
      <c r="TRW27" s="386"/>
      <c r="TRX27" s="386"/>
      <c r="TRY27" s="386"/>
      <c r="TRZ27" s="386"/>
      <c r="TSA27" s="386"/>
      <c r="TSB27" s="386"/>
      <c r="TSC27" s="386"/>
      <c r="TSD27" s="386"/>
      <c r="TSE27" s="386"/>
      <c r="TSF27" s="386"/>
      <c r="TSG27" s="386"/>
      <c r="TSH27" s="386"/>
      <c r="TSI27" s="386"/>
      <c r="TSJ27" s="386"/>
      <c r="TSK27" s="386"/>
      <c r="TSL27" s="386"/>
      <c r="TSM27" s="386"/>
      <c r="TSN27" s="386"/>
      <c r="TSO27" s="386"/>
      <c r="TSP27" s="386"/>
      <c r="TSQ27" s="386"/>
      <c r="TSR27" s="386"/>
      <c r="TSS27" s="386"/>
      <c r="TST27" s="386"/>
      <c r="TSU27" s="386"/>
      <c r="TSV27" s="386"/>
      <c r="TSW27" s="386"/>
      <c r="TSX27" s="386"/>
      <c r="TSY27" s="386"/>
      <c r="TSZ27" s="386"/>
      <c r="TTA27" s="386"/>
      <c r="TTB27" s="386"/>
      <c r="TTC27" s="386"/>
      <c r="TTD27" s="386"/>
      <c r="TTE27" s="386"/>
      <c r="TTF27" s="386"/>
      <c r="TTG27" s="386"/>
      <c r="TTH27" s="386"/>
      <c r="TTI27" s="386"/>
      <c r="TTJ27" s="386"/>
      <c r="TTK27" s="386"/>
      <c r="TTL27" s="386"/>
      <c r="TTM27" s="386"/>
      <c r="TTN27" s="386"/>
      <c r="TTO27" s="386"/>
      <c r="TTP27" s="386"/>
      <c r="TTQ27" s="386"/>
      <c r="TTR27" s="386"/>
      <c r="TTS27" s="386"/>
      <c r="TTT27" s="386"/>
      <c r="TTU27" s="386"/>
      <c r="TTV27" s="386"/>
      <c r="TTW27" s="386"/>
      <c r="TTX27" s="386"/>
      <c r="TTY27" s="386"/>
      <c r="TTZ27" s="386"/>
      <c r="TUA27" s="386"/>
      <c r="TUB27" s="386"/>
      <c r="TUC27" s="386"/>
      <c r="TUD27" s="386"/>
      <c r="TUE27" s="386"/>
      <c r="TUF27" s="386"/>
      <c r="TUG27" s="386"/>
      <c r="TUH27" s="386"/>
      <c r="TUI27" s="386"/>
      <c r="TUJ27" s="386"/>
      <c r="TUK27" s="386"/>
      <c r="TUL27" s="386"/>
      <c r="TUM27" s="386"/>
      <c r="TUN27" s="386"/>
      <c r="TUO27" s="386"/>
      <c r="TUP27" s="386"/>
      <c r="TUQ27" s="386"/>
      <c r="TUR27" s="386"/>
      <c r="TUS27" s="386"/>
      <c r="TUT27" s="386"/>
      <c r="TUU27" s="386"/>
      <c r="TUV27" s="386"/>
      <c r="TUW27" s="386"/>
      <c r="TUX27" s="386"/>
      <c r="TUY27" s="386"/>
      <c r="TUZ27" s="386"/>
      <c r="TVA27" s="386"/>
      <c r="TVB27" s="386"/>
      <c r="TVC27" s="386"/>
      <c r="TVD27" s="386"/>
      <c r="TVE27" s="386"/>
      <c r="TVF27" s="386"/>
      <c r="TVG27" s="386"/>
      <c r="TVH27" s="386"/>
      <c r="TVI27" s="386"/>
      <c r="TVJ27" s="386"/>
      <c r="TVK27" s="386"/>
      <c r="TVL27" s="386"/>
      <c r="TVM27" s="386"/>
      <c r="TVN27" s="386"/>
      <c r="TVO27" s="386"/>
      <c r="TVP27" s="386"/>
      <c r="TVQ27" s="386"/>
      <c r="TVR27" s="386"/>
      <c r="TVS27" s="386"/>
      <c r="TVT27" s="386"/>
      <c r="TVU27" s="386"/>
      <c r="TVV27" s="386"/>
      <c r="TVW27" s="386"/>
      <c r="TVX27" s="386"/>
      <c r="TVY27" s="386"/>
      <c r="TVZ27" s="386"/>
      <c r="TWA27" s="386"/>
      <c r="TWB27" s="386"/>
      <c r="TWC27" s="386"/>
      <c r="TWD27" s="386"/>
      <c r="TWE27" s="386"/>
      <c r="TWF27" s="386"/>
      <c r="TWG27" s="386"/>
      <c r="TWH27" s="386"/>
      <c r="TWI27" s="386"/>
      <c r="TWJ27" s="386"/>
      <c r="TWK27" s="386"/>
      <c r="TWL27" s="386"/>
      <c r="TWM27" s="386"/>
      <c r="TWN27" s="386"/>
      <c r="TWO27" s="386"/>
      <c r="TWP27" s="386"/>
      <c r="TWQ27" s="386"/>
      <c r="TWR27" s="386"/>
      <c r="TWS27" s="386"/>
      <c r="TWT27" s="386"/>
      <c r="TWU27" s="386"/>
      <c r="TWV27" s="386"/>
      <c r="TWW27" s="386"/>
      <c r="TWX27" s="386"/>
      <c r="TWY27" s="386"/>
      <c r="TWZ27" s="386"/>
      <c r="TXA27" s="386"/>
      <c r="TXB27" s="386"/>
      <c r="TXC27" s="386"/>
      <c r="TXD27" s="386"/>
      <c r="TXE27" s="386"/>
      <c r="TXF27" s="386"/>
      <c r="TXG27" s="386"/>
      <c r="TXH27" s="386"/>
      <c r="TXI27" s="386"/>
      <c r="TXJ27" s="386"/>
      <c r="TXK27" s="386"/>
      <c r="TXL27" s="386"/>
      <c r="TXM27" s="386"/>
      <c r="TXN27" s="386"/>
      <c r="TXO27" s="386"/>
      <c r="TXP27" s="386"/>
      <c r="TXQ27" s="386"/>
      <c r="TXR27" s="386"/>
      <c r="TXS27" s="386"/>
      <c r="TXT27" s="386"/>
      <c r="TXU27" s="386"/>
      <c r="TXV27" s="386"/>
      <c r="TXW27" s="386"/>
      <c r="TXX27" s="386"/>
      <c r="TXY27" s="386"/>
      <c r="TXZ27" s="386"/>
      <c r="TYA27" s="386"/>
      <c r="TYB27" s="386"/>
      <c r="TYC27" s="386"/>
      <c r="TYD27" s="386"/>
      <c r="TYE27" s="386"/>
      <c r="TYF27" s="386"/>
      <c r="TYG27" s="386"/>
      <c r="TYH27" s="386"/>
      <c r="TYI27" s="386"/>
      <c r="TYJ27" s="386"/>
      <c r="TYK27" s="386"/>
      <c r="TYL27" s="386"/>
      <c r="TYM27" s="386"/>
      <c r="TYN27" s="386"/>
      <c r="TYO27" s="386"/>
      <c r="TYP27" s="386"/>
      <c r="TYQ27" s="386"/>
      <c r="TYR27" s="386"/>
      <c r="TYS27" s="386"/>
      <c r="TYT27" s="386"/>
      <c r="TYU27" s="386"/>
      <c r="TYV27" s="386"/>
      <c r="TYW27" s="386"/>
      <c r="TYX27" s="386"/>
      <c r="TYY27" s="386"/>
      <c r="TYZ27" s="386"/>
      <c r="TZA27" s="386"/>
      <c r="TZB27" s="386"/>
      <c r="TZC27" s="386"/>
      <c r="TZD27" s="386"/>
      <c r="TZE27" s="386"/>
      <c r="TZF27" s="386"/>
      <c r="TZG27" s="386"/>
      <c r="TZH27" s="386"/>
      <c r="TZI27" s="386"/>
      <c r="TZJ27" s="386"/>
      <c r="TZK27" s="386"/>
      <c r="TZL27" s="386"/>
      <c r="TZM27" s="386"/>
      <c r="TZN27" s="386"/>
      <c r="TZO27" s="386"/>
      <c r="TZP27" s="386"/>
      <c r="TZQ27" s="386"/>
      <c r="TZR27" s="386"/>
      <c r="TZS27" s="386"/>
      <c r="TZT27" s="386"/>
      <c r="TZU27" s="386"/>
      <c r="TZV27" s="386"/>
      <c r="TZW27" s="386"/>
      <c r="TZX27" s="386"/>
      <c r="TZY27" s="386"/>
      <c r="TZZ27" s="386"/>
      <c r="UAA27" s="386"/>
      <c r="UAB27" s="386"/>
      <c r="UAC27" s="386"/>
      <c r="UAD27" s="386"/>
      <c r="UAE27" s="386"/>
      <c r="UAF27" s="386"/>
      <c r="UAG27" s="386"/>
      <c r="UAH27" s="386"/>
      <c r="UAI27" s="386"/>
      <c r="UAJ27" s="386"/>
      <c r="UAK27" s="386"/>
      <c r="UAL27" s="386"/>
      <c r="UAM27" s="386"/>
      <c r="UAN27" s="386"/>
      <c r="UAO27" s="386"/>
      <c r="UAP27" s="386"/>
      <c r="UAQ27" s="386"/>
      <c r="UAR27" s="386"/>
      <c r="UAS27" s="386"/>
      <c r="UAT27" s="386"/>
      <c r="UAU27" s="386"/>
      <c r="UAV27" s="386"/>
      <c r="UAW27" s="386"/>
      <c r="UAX27" s="386"/>
      <c r="UAY27" s="386"/>
      <c r="UAZ27" s="386"/>
      <c r="UBA27" s="386"/>
      <c r="UBB27" s="386"/>
      <c r="UBC27" s="386"/>
      <c r="UBD27" s="386"/>
      <c r="UBE27" s="386"/>
      <c r="UBF27" s="386"/>
      <c r="UBG27" s="386"/>
      <c r="UBH27" s="386"/>
      <c r="UBI27" s="386"/>
      <c r="UBJ27" s="386"/>
      <c r="UBK27" s="386"/>
      <c r="UBL27" s="386"/>
      <c r="UBM27" s="386"/>
      <c r="UBN27" s="386"/>
      <c r="UBO27" s="386"/>
      <c r="UBP27" s="386"/>
      <c r="UBQ27" s="386"/>
      <c r="UBR27" s="386"/>
      <c r="UBS27" s="386"/>
      <c r="UBT27" s="386"/>
      <c r="UBU27" s="386"/>
      <c r="UBV27" s="386"/>
      <c r="UBW27" s="386"/>
      <c r="UBX27" s="386"/>
      <c r="UBY27" s="386"/>
      <c r="UBZ27" s="386"/>
      <c r="UCA27" s="386"/>
      <c r="UCB27" s="386"/>
      <c r="UCC27" s="386"/>
      <c r="UCD27" s="386"/>
      <c r="UCE27" s="386"/>
      <c r="UCF27" s="386"/>
      <c r="UCG27" s="386"/>
      <c r="UCH27" s="386"/>
      <c r="UCI27" s="386"/>
      <c r="UCJ27" s="386"/>
      <c r="UCK27" s="386"/>
      <c r="UCL27" s="386"/>
      <c r="UCM27" s="386"/>
      <c r="UCN27" s="386"/>
      <c r="UCO27" s="386"/>
      <c r="UCP27" s="386"/>
      <c r="UCQ27" s="386"/>
      <c r="UCR27" s="386"/>
      <c r="UCS27" s="386"/>
      <c r="UCT27" s="386"/>
      <c r="UCU27" s="386"/>
      <c r="UCV27" s="386"/>
      <c r="UCW27" s="386"/>
      <c r="UCX27" s="386"/>
      <c r="UCY27" s="386"/>
      <c r="UCZ27" s="386"/>
      <c r="UDA27" s="386"/>
      <c r="UDB27" s="386"/>
      <c r="UDC27" s="386"/>
      <c r="UDD27" s="386"/>
      <c r="UDE27" s="386"/>
      <c r="UDF27" s="386"/>
      <c r="UDG27" s="386"/>
      <c r="UDH27" s="386"/>
      <c r="UDI27" s="386"/>
      <c r="UDJ27" s="386"/>
      <c r="UDK27" s="386"/>
      <c r="UDL27" s="386"/>
      <c r="UDM27" s="386"/>
      <c r="UDN27" s="386"/>
      <c r="UDO27" s="386"/>
      <c r="UDP27" s="386"/>
      <c r="UDQ27" s="386"/>
      <c r="UDR27" s="386"/>
      <c r="UDS27" s="386"/>
      <c r="UDT27" s="386"/>
      <c r="UDU27" s="386"/>
      <c r="UDV27" s="386"/>
      <c r="UDW27" s="386"/>
      <c r="UDX27" s="386"/>
      <c r="UDY27" s="386"/>
      <c r="UDZ27" s="386"/>
      <c r="UEA27" s="386"/>
      <c r="UEB27" s="386"/>
      <c r="UEC27" s="386"/>
      <c r="UED27" s="386"/>
      <c r="UEE27" s="386"/>
      <c r="UEF27" s="386"/>
      <c r="UEG27" s="386"/>
      <c r="UEH27" s="386"/>
      <c r="UEI27" s="386"/>
      <c r="UEJ27" s="386"/>
      <c r="UEK27" s="386"/>
      <c r="UEL27" s="386"/>
      <c r="UEM27" s="386"/>
      <c r="UEN27" s="386"/>
      <c r="UEO27" s="386"/>
      <c r="UEP27" s="386"/>
      <c r="UEQ27" s="386"/>
      <c r="UER27" s="386"/>
      <c r="UES27" s="386"/>
      <c r="UET27" s="386"/>
      <c r="UEU27" s="386"/>
      <c r="UEV27" s="386"/>
      <c r="UEW27" s="386"/>
      <c r="UEX27" s="386"/>
      <c r="UEY27" s="386"/>
      <c r="UEZ27" s="386"/>
      <c r="UFA27" s="386"/>
      <c r="UFB27" s="386"/>
      <c r="UFC27" s="386"/>
      <c r="UFD27" s="386"/>
      <c r="UFE27" s="386"/>
      <c r="UFF27" s="386"/>
      <c r="UFG27" s="386"/>
      <c r="UFH27" s="386"/>
      <c r="UFI27" s="386"/>
      <c r="UFJ27" s="386"/>
      <c r="UFK27" s="386"/>
      <c r="UFL27" s="386"/>
      <c r="UFM27" s="386"/>
      <c r="UFN27" s="386"/>
      <c r="UFO27" s="386"/>
      <c r="UFP27" s="386"/>
      <c r="UFQ27" s="386"/>
      <c r="UFR27" s="386"/>
      <c r="UFS27" s="386"/>
      <c r="UFT27" s="386"/>
      <c r="UFU27" s="386"/>
      <c r="UFV27" s="386"/>
      <c r="UFW27" s="386"/>
      <c r="UFX27" s="386"/>
      <c r="UFY27" s="386"/>
      <c r="UFZ27" s="386"/>
      <c r="UGA27" s="386"/>
      <c r="UGB27" s="386"/>
      <c r="UGC27" s="386"/>
      <c r="UGD27" s="386"/>
      <c r="UGE27" s="386"/>
      <c r="UGF27" s="386"/>
      <c r="UGG27" s="386"/>
      <c r="UGH27" s="386"/>
      <c r="UGI27" s="386"/>
      <c r="UGJ27" s="386"/>
      <c r="UGK27" s="386"/>
      <c r="UGL27" s="386"/>
      <c r="UGM27" s="386"/>
      <c r="UGN27" s="386"/>
      <c r="UGO27" s="386"/>
      <c r="UGP27" s="386"/>
      <c r="UGQ27" s="386"/>
      <c r="UGR27" s="386"/>
      <c r="UGS27" s="386"/>
      <c r="UGT27" s="386"/>
      <c r="UGU27" s="386"/>
      <c r="UGV27" s="386"/>
      <c r="UGW27" s="386"/>
      <c r="UGX27" s="386"/>
      <c r="UGY27" s="386"/>
      <c r="UGZ27" s="386"/>
      <c r="UHA27" s="386"/>
      <c r="UHB27" s="386"/>
      <c r="UHC27" s="386"/>
      <c r="UHD27" s="386"/>
      <c r="UHE27" s="386"/>
      <c r="UHF27" s="386"/>
      <c r="UHG27" s="386"/>
      <c r="UHH27" s="386"/>
      <c r="UHI27" s="386"/>
      <c r="UHJ27" s="386"/>
      <c r="UHK27" s="386"/>
      <c r="UHL27" s="386"/>
      <c r="UHM27" s="386"/>
      <c r="UHN27" s="386"/>
      <c r="UHO27" s="386"/>
      <c r="UHP27" s="386"/>
      <c r="UHQ27" s="386"/>
      <c r="UHR27" s="386"/>
      <c r="UHS27" s="386"/>
      <c r="UHT27" s="386"/>
      <c r="UHU27" s="386"/>
      <c r="UHV27" s="386"/>
      <c r="UHW27" s="386"/>
      <c r="UHX27" s="386"/>
      <c r="UHY27" s="386"/>
      <c r="UHZ27" s="386"/>
      <c r="UIA27" s="386"/>
      <c r="UIB27" s="386"/>
      <c r="UIC27" s="386"/>
      <c r="UID27" s="386"/>
      <c r="UIE27" s="386"/>
      <c r="UIF27" s="386"/>
      <c r="UIG27" s="386"/>
      <c r="UIH27" s="386"/>
      <c r="UII27" s="386"/>
      <c r="UIJ27" s="386"/>
      <c r="UIK27" s="386"/>
      <c r="UIL27" s="386"/>
      <c r="UIM27" s="386"/>
      <c r="UIN27" s="386"/>
      <c r="UIO27" s="386"/>
      <c r="UIP27" s="386"/>
      <c r="UIQ27" s="386"/>
      <c r="UIR27" s="386"/>
      <c r="UIS27" s="386"/>
      <c r="UIT27" s="386"/>
      <c r="UIU27" s="386"/>
      <c r="UIV27" s="386"/>
      <c r="UIW27" s="386"/>
      <c r="UIX27" s="386"/>
      <c r="UIY27" s="386"/>
      <c r="UIZ27" s="386"/>
      <c r="UJA27" s="386"/>
      <c r="UJB27" s="386"/>
      <c r="UJC27" s="386"/>
      <c r="UJD27" s="386"/>
      <c r="UJE27" s="386"/>
      <c r="UJF27" s="386"/>
      <c r="UJG27" s="386"/>
      <c r="UJH27" s="386"/>
      <c r="UJI27" s="386"/>
      <c r="UJJ27" s="386"/>
      <c r="UJK27" s="386"/>
      <c r="UJL27" s="386"/>
      <c r="UJM27" s="386"/>
      <c r="UJN27" s="386"/>
      <c r="UJO27" s="386"/>
      <c r="UJP27" s="386"/>
      <c r="UJQ27" s="386"/>
      <c r="UJR27" s="386"/>
      <c r="UJS27" s="386"/>
      <c r="UJT27" s="386"/>
      <c r="UJU27" s="386"/>
      <c r="UJV27" s="386"/>
      <c r="UJW27" s="386"/>
      <c r="UJX27" s="386"/>
      <c r="UJY27" s="386"/>
      <c r="UJZ27" s="386"/>
      <c r="UKA27" s="386"/>
      <c r="UKB27" s="386"/>
      <c r="UKC27" s="386"/>
      <c r="UKD27" s="386"/>
      <c r="UKE27" s="386"/>
      <c r="UKF27" s="386"/>
      <c r="UKG27" s="386"/>
      <c r="UKH27" s="386"/>
      <c r="UKI27" s="386"/>
      <c r="UKJ27" s="386"/>
      <c r="UKK27" s="386"/>
      <c r="UKL27" s="386"/>
      <c r="UKM27" s="386"/>
      <c r="UKN27" s="386"/>
      <c r="UKO27" s="386"/>
      <c r="UKP27" s="386"/>
      <c r="UKQ27" s="386"/>
      <c r="UKR27" s="386"/>
      <c r="UKS27" s="386"/>
      <c r="UKT27" s="386"/>
      <c r="UKU27" s="386"/>
      <c r="UKV27" s="386"/>
      <c r="UKW27" s="386"/>
      <c r="UKX27" s="386"/>
      <c r="UKY27" s="386"/>
      <c r="UKZ27" s="386"/>
      <c r="ULA27" s="386"/>
      <c r="ULB27" s="386"/>
      <c r="ULC27" s="386"/>
      <c r="ULD27" s="386"/>
      <c r="ULE27" s="386"/>
      <c r="ULF27" s="386"/>
      <c r="ULG27" s="386"/>
      <c r="ULH27" s="386"/>
      <c r="ULI27" s="386"/>
      <c r="ULJ27" s="386"/>
      <c r="ULK27" s="386"/>
      <c r="ULL27" s="386"/>
      <c r="ULM27" s="386"/>
      <c r="ULN27" s="386"/>
      <c r="ULO27" s="386"/>
      <c r="ULP27" s="386"/>
      <c r="ULQ27" s="386"/>
      <c r="ULR27" s="386"/>
      <c r="ULS27" s="386"/>
      <c r="ULT27" s="386"/>
      <c r="ULU27" s="386"/>
      <c r="ULV27" s="386"/>
      <c r="ULW27" s="386"/>
      <c r="ULX27" s="386"/>
      <c r="ULY27" s="386"/>
      <c r="ULZ27" s="386"/>
      <c r="UMA27" s="386"/>
      <c r="UMB27" s="386"/>
      <c r="UMC27" s="386"/>
      <c r="UMD27" s="386"/>
      <c r="UME27" s="386"/>
      <c r="UMF27" s="386"/>
      <c r="UMG27" s="386"/>
      <c r="UMH27" s="386"/>
      <c r="UMI27" s="386"/>
      <c r="UMJ27" s="386"/>
      <c r="UMK27" s="386"/>
      <c r="UML27" s="386"/>
      <c r="UMM27" s="386"/>
      <c r="UMN27" s="386"/>
      <c r="UMO27" s="386"/>
      <c r="UMP27" s="386"/>
      <c r="UMQ27" s="386"/>
      <c r="UMR27" s="386"/>
      <c r="UMS27" s="386"/>
      <c r="UMT27" s="386"/>
      <c r="UMU27" s="386"/>
      <c r="UMV27" s="386"/>
      <c r="UMW27" s="386"/>
      <c r="UMX27" s="386"/>
      <c r="UMY27" s="386"/>
      <c r="UMZ27" s="386"/>
      <c r="UNA27" s="386"/>
      <c r="UNB27" s="386"/>
      <c r="UNC27" s="386"/>
      <c r="UND27" s="386"/>
      <c r="UNE27" s="386"/>
      <c r="UNF27" s="386"/>
      <c r="UNG27" s="386"/>
      <c r="UNH27" s="386"/>
      <c r="UNI27" s="386"/>
      <c r="UNJ27" s="386"/>
      <c r="UNK27" s="386"/>
      <c r="UNL27" s="386"/>
      <c r="UNM27" s="386"/>
      <c r="UNN27" s="386"/>
      <c r="UNO27" s="386"/>
      <c r="UNP27" s="386"/>
      <c r="UNQ27" s="386"/>
      <c r="UNR27" s="386"/>
      <c r="UNS27" s="386"/>
      <c r="UNT27" s="386"/>
      <c r="UNU27" s="386"/>
      <c r="UNV27" s="386"/>
      <c r="UNW27" s="386"/>
      <c r="UNX27" s="386"/>
      <c r="UNY27" s="386"/>
      <c r="UNZ27" s="386"/>
      <c r="UOA27" s="386"/>
      <c r="UOB27" s="386"/>
      <c r="UOC27" s="386"/>
      <c r="UOD27" s="386"/>
      <c r="UOE27" s="386"/>
      <c r="UOF27" s="386"/>
      <c r="UOG27" s="386"/>
      <c r="UOH27" s="386"/>
      <c r="UOI27" s="386"/>
      <c r="UOJ27" s="386"/>
      <c r="UOK27" s="386"/>
      <c r="UOL27" s="386"/>
      <c r="UOM27" s="386"/>
      <c r="UON27" s="386"/>
      <c r="UOO27" s="386"/>
      <c r="UOP27" s="386"/>
      <c r="UOQ27" s="386"/>
      <c r="UOR27" s="386"/>
      <c r="UOS27" s="386"/>
      <c r="UOT27" s="386"/>
      <c r="UOU27" s="386"/>
      <c r="UOV27" s="386"/>
      <c r="UOW27" s="386"/>
      <c r="UOX27" s="386"/>
      <c r="UOY27" s="386"/>
      <c r="UOZ27" s="386"/>
      <c r="UPA27" s="386"/>
      <c r="UPB27" s="386"/>
      <c r="UPC27" s="386"/>
      <c r="UPD27" s="386"/>
      <c r="UPE27" s="386"/>
      <c r="UPF27" s="386"/>
      <c r="UPG27" s="386"/>
      <c r="UPH27" s="386"/>
      <c r="UPI27" s="386"/>
      <c r="UPJ27" s="386"/>
      <c r="UPK27" s="386"/>
      <c r="UPL27" s="386"/>
      <c r="UPM27" s="386"/>
      <c r="UPN27" s="386"/>
      <c r="UPO27" s="386"/>
      <c r="UPP27" s="386"/>
      <c r="UPQ27" s="386"/>
      <c r="UPR27" s="386"/>
      <c r="UPS27" s="386"/>
      <c r="UPT27" s="386"/>
      <c r="UPU27" s="386"/>
      <c r="UPV27" s="386"/>
      <c r="UPW27" s="386"/>
      <c r="UPX27" s="386"/>
      <c r="UPY27" s="386"/>
      <c r="UPZ27" s="386"/>
      <c r="UQA27" s="386"/>
      <c r="UQB27" s="386"/>
      <c r="UQC27" s="386"/>
      <c r="UQD27" s="386"/>
      <c r="UQE27" s="386"/>
      <c r="UQF27" s="386"/>
      <c r="UQG27" s="386"/>
      <c r="UQH27" s="386"/>
      <c r="UQI27" s="386"/>
      <c r="UQJ27" s="386"/>
      <c r="UQK27" s="386"/>
      <c r="UQL27" s="386"/>
      <c r="UQM27" s="386"/>
      <c r="UQN27" s="386"/>
      <c r="UQO27" s="386"/>
      <c r="UQP27" s="386"/>
      <c r="UQQ27" s="386"/>
      <c r="UQR27" s="386"/>
      <c r="UQS27" s="386"/>
      <c r="UQT27" s="386"/>
      <c r="UQU27" s="386"/>
      <c r="UQV27" s="386"/>
      <c r="UQW27" s="386"/>
      <c r="UQX27" s="386"/>
      <c r="UQY27" s="386"/>
      <c r="UQZ27" s="386"/>
      <c r="URA27" s="386"/>
      <c r="URB27" s="386"/>
      <c r="URC27" s="386"/>
      <c r="URD27" s="386"/>
      <c r="URE27" s="386"/>
      <c r="URF27" s="386"/>
      <c r="URG27" s="386"/>
      <c r="URH27" s="386"/>
      <c r="URI27" s="386"/>
      <c r="URJ27" s="386"/>
      <c r="URK27" s="386"/>
      <c r="URL27" s="386"/>
      <c r="URM27" s="386"/>
      <c r="URN27" s="386"/>
      <c r="URO27" s="386"/>
      <c r="URP27" s="386"/>
      <c r="URQ27" s="386"/>
      <c r="URR27" s="386"/>
      <c r="URS27" s="386"/>
      <c r="URT27" s="386"/>
      <c r="URU27" s="386"/>
      <c r="URV27" s="386"/>
      <c r="URW27" s="386"/>
      <c r="URX27" s="386"/>
      <c r="URY27" s="386"/>
      <c r="URZ27" s="386"/>
      <c r="USA27" s="386"/>
      <c r="USB27" s="386"/>
      <c r="USC27" s="386"/>
      <c r="USD27" s="386"/>
      <c r="USE27" s="386"/>
      <c r="USF27" s="386"/>
      <c r="USG27" s="386"/>
      <c r="USH27" s="386"/>
      <c r="USI27" s="386"/>
      <c r="USJ27" s="386"/>
      <c r="USK27" s="386"/>
      <c r="USL27" s="386"/>
      <c r="USM27" s="386"/>
      <c r="USN27" s="386"/>
      <c r="USO27" s="386"/>
      <c r="USP27" s="386"/>
      <c r="USQ27" s="386"/>
      <c r="USR27" s="386"/>
      <c r="USS27" s="386"/>
      <c r="UST27" s="386"/>
      <c r="USU27" s="386"/>
      <c r="USV27" s="386"/>
      <c r="USW27" s="386"/>
      <c r="USX27" s="386"/>
      <c r="USY27" s="386"/>
      <c r="USZ27" s="386"/>
      <c r="UTA27" s="386"/>
      <c r="UTB27" s="386"/>
      <c r="UTC27" s="386"/>
      <c r="UTD27" s="386"/>
      <c r="UTE27" s="386"/>
      <c r="UTF27" s="386"/>
      <c r="UTG27" s="386"/>
      <c r="UTH27" s="386"/>
      <c r="UTI27" s="386"/>
      <c r="UTJ27" s="386"/>
      <c r="UTK27" s="386"/>
      <c r="UTL27" s="386"/>
      <c r="UTM27" s="386"/>
      <c r="UTN27" s="386"/>
      <c r="UTO27" s="386"/>
      <c r="UTP27" s="386"/>
      <c r="UTQ27" s="386"/>
      <c r="UTR27" s="386"/>
      <c r="UTS27" s="386"/>
      <c r="UTT27" s="386"/>
      <c r="UTU27" s="386"/>
      <c r="UTV27" s="386"/>
      <c r="UTW27" s="386"/>
      <c r="UTX27" s="386"/>
      <c r="UTY27" s="386"/>
      <c r="UTZ27" s="386"/>
      <c r="UUA27" s="386"/>
      <c r="UUB27" s="386"/>
      <c r="UUC27" s="386"/>
      <c r="UUD27" s="386"/>
      <c r="UUE27" s="386"/>
      <c r="UUF27" s="386"/>
      <c r="UUG27" s="386"/>
      <c r="UUH27" s="386"/>
      <c r="UUI27" s="386"/>
      <c r="UUJ27" s="386"/>
      <c r="UUK27" s="386"/>
      <c r="UUL27" s="386"/>
      <c r="UUM27" s="386"/>
      <c r="UUN27" s="386"/>
      <c r="UUO27" s="386"/>
      <c r="UUP27" s="386"/>
      <c r="UUQ27" s="386"/>
      <c r="UUR27" s="386"/>
      <c r="UUS27" s="386"/>
      <c r="UUT27" s="386"/>
      <c r="UUU27" s="386"/>
      <c r="UUV27" s="386"/>
      <c r="UUW27" s="386"/>
      <c r="UUX27" s="386"/>
      <c r="UUY27" s="386"/>
      <c r="UUZ27" s="386"/>
      <c r="UVA27" s="386"/>
      <c r="UVB27" s="386"/>
      <c r="UVC27" s="386"/>
      <c r="UVD27" s="386"/>
      <c r="UVE27" s="386"/>
      <c r="UVF27" s="386"/>
      <c r="UVG27" s="386"/>
      <c r="UVH27" s="386"/>
      <c r="UVI27" s="386"/>
      <c r="UVJ27" s="386"/>
      <c r="UVK27" s="386"/>
      <c r="UVL27" s="386"/>
      <c r="UVM27" s="386"/>
      <c r="UVN27" s="386"/>
      <c r="UVO27" s="386"/>
      <c r="UVP27" s="386"/>
      <c r="UVQ27" s="386"/>
      <c r="UVR27" s="386"/>
      <c r="UVS27" s="386"/>
      <c r="UVT27" s="386"/>
      <c r="UVU27" s="386"/>
      <c r="UVV27" s="386"/>
      <c r="UVW27" s="386"/>
      <c r="UVX27" s="386"/>
      <c r="UVY27" s="386"/>
      <c r="UVZ27" s="386"/>
      <c r="UWA27" s="386"/>
      <c r="UWB27" s="386"/>
      <c r="UWC27" s="386"/>
      <c r="UWD27" s="386"/>
      <c r="UWE27" s="386"/>
      <c r="UWF27" s="386"/>
      <c r="UWG27" s="386"/>
      <c r="UWH27" s="386"/>
      <c r="UWI27" s="386"/>
      <c r="UWJ27" s="386"/>
      <c r="UWK27" s="386"/>
      <c r="UWL27" s="386"/>
      <c r="UWM27" s="386"/>
      <c r="UWN27" s="386"/>
      <c r="UWO27" s="386"/>
      <c r="UWP27" s="386"/>
      <c r="UWQ27" s="386"/>
      <c r="UWR27" s="386"/>
      <c r="UWS27" s="386"/>
      <c r="UWT27" s="386"/>
      <c r="UWU27" s="386"/>
      <c r="UWV27" s="386"/>
      <c r="UWW27" s="386"/>
      <c r="UWX27" s="386"/>
      <c r="UWY27" s="386"/>
      <c r="UWZ27" s="386"/>
      <c r="UXA27" s="386"/>
      <c r="UXB27" s="386"/>
      <c r="UXC27" s="386"/>
      <c r="UXD27" s="386"/>
      <c r="UXE27" s="386"/>
      <c r="UXF27" s="386"/>
      <c r="UXG27" s="386"/>
      <c r="UXH27" s="386"/>
      <c r="UXI27" s="386"/>
      <c r="UXJ27" s="386"/>
      <c r="UXK27" s="386"/>
      <c r="UXL27" s="386"/>
      <c r="UXM27" s="386"/>
      <c r="UXN27" s="386"/>
      <c r="UXO27" s="386"/>
      <c r="UXP27" s="386"/>
      <c r="UXQ27" s="386"/>
      <c r="UXR27" s="386"/>
      <c r="UXS27" s="386"/>
      <c r="UXT27" s="386"/>
      <c r="UXU27" s="386"/>
      <c r="UXV27" s="386"/>
      <c r="UXW27" s="386"/>
      <c r="UXX27" s="386"/>
      <c r="UXY27" s="386"/>
      <c r="UXZ27" s="386"/>
      <c r="UYA27" s="386"/>
      <c r="UYB27" s="386"/>
      <c r="UYC27" s="386"/>
      <c r="UYD27" s="386"/>
      <c r="UYE27" s="386"/>
      <c r="UYF27" s="386"/>
      <c r="UYG27" s="386"/>
      <c r="UYH27" s="386"/>
      <c r="UYI27" s="386"/>
      <c r="UYJ27" s="386"/>
      <c r="UYK27" s="386"/>
      <c r="UYL27" s="386"/>
      <c r="UYM27" s="386"/>
      <c r="UYN27" s="386"/>
      <c r="UYO27" s="386"/>
      <c r="UYP27" s="386"/>
      <c r="UYQ27" s="386"/>
      <c r="UYR27" s="386"/>
      <c r="UYS27" s="386"/>
      <c r="UYT27" s="386"/>
      <c r="UYU27" s="386"/>
      <c r="UYV27" s="386"/>
      <c r="UYW27" s="386"/>
      <c r="UYX27" s="386"/>
      <c r="UYY27" s="386"/>
      <c r="UYZ27" s="386"/>
      <c r="UZA27" s="386"/>
      <c r="UZB27" s="386"/>
      <c r="UZC27" s="386"/>
      <c r="UZD27" s="386"/>
      <c r="UZE27" s="386"/>
      <c r="UZF27" s="386"/>
      <c r="UZG27" s="386"/>
      <c r="UZH27" s="386"/>
      <c r="UZI27" s="386"/>
      <c r="UZJ27" s="386"/>
      <c r="UZK27" s="386"/>
      <c r="UZL27" s="386"/>
      <c r="UZM27" s="386"/>
      <c r="UZN27" s="386"/>
      <c r="UZO27" s="386"/>
      <c r="UZP27" s="386"/>
      <c r="UZQ27" s="386"/>
      <c r="UZR27" s="386"/>
      <c r="UZS27" s="386"/>
      <c r="UZT27" s="386"/>
      <c r="UZU27" s="386"/>
      <c r="UZV27" s="386"/>
      <c r="UZW27" s="386"/>
      <c r="UZX27" s="386"/>
      <c r="UZY27" s="386"/>
      <c r="UZZ27" s="386"/>
      <c r="VAA27" s="386"/>
      <c r="VAB27" s="386"/>
      <c r="VAC27" s="386"/>
      <c r="VAD27" s="386"/>
      <c r="VAE27" s="386"/>
      <c r="VAF27" s="386"/>
      <c r="VAG27" s="386"/>
      <c r="VAH27" s="386"/>
      <c r="VAI27" s="386"/>
      <c r="VAJ27" s="386"/>
      <c r="VAK27" s="386"/>
      <c r="VAL27" s="386"/>
      <c r="VAM27" s="386"/>
      <c r="VAN27" s="386"/>
      <c r="VAO27" s="386"/>
      <c r="VAP27" s="386"/>
      <c r="VAQ27" s="386"/>
      <c r="VAR27" s="386"/>
      <c r="VAS27" s="386"/>
      <c r="VAT27" s="386"/>
      <c r="VAU27" s="386"/>
      <c r="VAV27" s="386"/>
      <c r="VAW27" s="386"/>
      <c r="VAX27" s="386"/>
      <c r="VAY27" s="386"/>
      <c r="VAZ27" s="386"/>
      <c r="VBA27" s="386"/>
      <c r="VBB27" s="386"/>
      <c r="VBC27" s="386"/>
      <c r="VBD27" s="386"/>
      <c r="VBE27" s="386"/>
      <c r="VBF27" s="386"/>
      <c r="VBG27" s="386"/>
      <c r="VBH27" s="386"/>
      <c r="VBI27" s="386"/>
      <c r="VBJ27" s="386"/>
      <c r="VBK27" s="386"/>
      <c r="VBL27" s="386"/>
      <c r="VBM27" s="386"/>
      <c r="VBN27" s="386"/>
      <c r="VBO27" s="386"/>
      <c r="VBP27" s="386"/>
      <c r="VBQ27" s="386"/>
      <c r="VBR27" s="386"/>
      <c r="VBS27" s="386"/>
      <c r="VBT27" s="386"/>
      <c r="VBU27" s="386"/>
      <c r="VBV27" s="386"/>
      <c r="VBW27" s="386"/>
      <c r="VBX27" s="386"/>
      <c r="VBY27" s="386"/>
      <c r="VBZ27" s="386"/>
      <c r="VCA27" s="386"/>
      <c r="VCB27" s="386"/>
      <c r="VCC27" s="386"/>
      <c r="VCD27" s="386"/>
      <c r="VCE27" s="386"/>
      <c r="VCF27" s="386"/>
      <c r="VCG27" s="386"/>
      <c r="VCH27" s="386"/>
      <c r="VCI27" s="386"/>
      <c r="VCJ27" s="386"/>
      <c r="VCK27" s="386"/>
      <c r="VCL27" s="386"/>
      <c r="VCM27" s="386"/>
      <c r="VCN27" s="386"/>
      <c r="VCO27" s="386"/>
      <c r="VCP27" s="386"/>
      <c r="VCQ27" s="386"/>
      <c r="VCR27" s="386"/>
      <c r="VCS27" s="386"/>
      <c r="VCT27" s="386"/>
      <c r="VCU27" s="386"/>
      <c r="VCV27" s="386"/>
      <c r="VCW27" s="386"/>
      <c r="VCX27" s="386"/>
      <c r="VCY27" s="386"/>
      <c r="VCZ27" s="386"/>
      <c r="VDA27" s="386"/>
      <c r="VDB27" s="386"/>
      <c r="VDC27" s="386"/>
      <c r="VDD27" s="386"/>
      <c r="VDE27" s="386"/>
      <c r="VDF27" s="386"/>
      <c r="VDG27" s="386"/>
      <c r="VDH27" s="386"/>
      <c r="VDI27" s="386"/>
      <c r="VDJ27" s="386"/>
      <c r="VDK27" s="386"/>
      <c r="VDL27" s="386"/>
      <c r="VDM27" s="386"/>
      <c r="VDN27" s="386"/>
      <c r="VDO27" s="386"/>
      <c r="VDP27" s="386"/>
      <c r="VDQ27" s="386"/>
      <c r="VDR27" s="386"/>
      <c r="VDS27" s="386"/>
      <c r="VDT27" s="386"/>
      <c r="VDU27" s="386"/>
      <c r="VDV27" s="386"/>
      <c r="VDW27" s="386"/>
      <c r="VDX27" s="386"/>
      <c r="VDY27" s="386"/>
      <c r="VDZ27" s="386"/>
      <c r="VEA27" s="386"/>
      <c r="VEB27" s="386"/>
      <c r="VEC27" s="386"/>
      <c r="VED27" s="386"/>
      <c r="VEE27" s="386"/>
      <c r="VEF27" s="386"/>
      <c r="VEG27" s="386"/>
      <c r="VEH27" s="386"/>
      <c r="VEI27" s="386"/>
      <c r="VEJ27" s="386"/>
      <c r="VEK27" s="386"/>
      <c r="VEL27" s="386"/>
      <c r="VEM27" s="386"/>
      <c r="VEN27" s="386"/>
      <c r="VEO27" s="386"/>
      <c r="VEP27" s="386"/>
      <c r="VEQ27" s="386"/>
      <c r="VER27" s="386"/>
      <c r="VES27" s="386"/>
      <c r="VET27" s="386"/>
      <c r="VEU27" s="386"/>
      <c r="VEV27" s="386"/>
      <c r="VEW27" s="386"/>
      <c r="VEX27" s="386"/>
      <c r="VEY27" s="386"/>
      <c r="VEZ27" s="386"/>
      <c r="VFA27" s="386"/>
      <c r="VFB27" s="386"/>
      <c r="VFC27" s="386"/>
      <c r="VFD27" s="386"/>
      <c r="VFE27" s="386"/>
      <c r="VFF27" s="386"/>
      <c r="VFG27" s="386"/>
      <c r="VFH27" s="386"/>
      <c r="VFI27" s="386"/>
      <c r="VFJ27" s="386"/>
      <c r="VFK27" s="386"/>
      <c r="VFL27" s="386"/>
      <c r="VFM27" s="386"/>
      <c r="VFN27" s="386"/>
      <c r="VFO27" s="386"/>
      <c r="VFP27" s="386"/>
      <c r="VFQ27" s="386"/>
      <c r="VFR27" s="386"/>
      <c r="VFS27" s="386"/>
      <c r="VFT27" s="386"/>
      <c r="VFU27" s="386"/>
      <c r="VFV27" s="386"/>
      <c r="VFW27" s="386"/>
      <c r="VFX27" s="386"/>
      <c r="VFY27" s="386"/>
      <c r="VFZ27" s="386"/>
      <c r="VGA27" s="386"/>
      <c r="VGB27" s="386"/>
      <c r="VGC27" s="386"/>
      <c r="VGD27" s="386"/>
      <c r="VGE27" s="386"/>
      <c r="VGF27" s="386"/>
      <c r="VGG27" s="386"/>
      <c r="VGH27" s="386"/>
      <c r="VGI27" s="386"/>
      <c r="VGJ27" s="386"/>
      <c r="VGK27" s="386"/>
      <c r="VGL27" s="386"/>
      <c r="VGM27" s="386"/>
      <c r="VGN27" s="386"/>
      <c r="VGO27" s="386"/>
      <c r="VGP27" s="386"/>
      <c r="VGQ27" s="386"/>
      <c r="VGR27" s="386"/>
      <c r="VGS27" s="386"/>
      <c r="VGT27" s="386"/>
      <c r="VGU27" s="386"/>
      <c r="VGV27" s="386"/>
      <c r="VGW27" s="386"/>
      <c r="VGX27" s="386"/>
      <c r="VGY27" s="386"/>
      <c r="VGZ27" s="386"/>
      <c r="VHA27" s="386"/>
      <c r="VHB27" s="386"/>
      <c r="VHC27" s="386"/>
      <c r="VHD27" s="386"/>
      <c r="VHE27" s="386"/>
      <c r="VHF27" s="386"/>
      <c r="VHG27" s="386"/>
      <c r="VHH27" s="386"/>
      <c r="VHI27" s="386"/>
      <c r="VHJ27" s="386"/>
      <c r="VHK27" s="386"/>
      <c r="VHL27" s="386"/>
      <c r="VHM27" s="386"/>
      <c r="VHN27" s="386"/>
      <c r="VHO27" s="386"/>
      <c r="VHP27" s="386"/>
      <c r="VHQ27" s="386"/>
      <c r="VHR27" s="386"/>
      <c r="VHS27" s="386"/>
      <c r="VHT27" s="386"/>
      <c r="VHU27" s="386"/>
      <c r="VHV27" s="386"/>
      <c r="VHW27" s="386"/>
      <c r="VHX27" s="386"/>
      <c r="VHY27" s="386"/>
      <c r="VHZ27" s="386"/>
      <c r="VIA27" s="386"/>
      <c r="VIB27" s="386"/>
      <c r="VIC27" s="386"/>
      <c r="VID27" s="386"/>
      <c r="VIE27" s="386"/>
      <c r="VIF27" s="386"/>
      <c r="VIG27" s="386"/>
      <c r="VIH27" s="386"/>
      <c r="VII27" s="386"/>
      <c r="VIJ27" s="386"/>
      <c r="VIK27" s="386"/>
      <c r="VIL27" s="386"/>
      <c r="VIM27" s="386"/>
      <c r="VIN27" s="386"/>
      <c r="VIO27" s="386"/>
      <c r="VIP27" s="386"/>
      <c r="VIQ27" s="386"/>
      <c r="VIR27" s="386"/>
      <c r="VIS27" s="386"/>
      <c r="VIT27" s="386"/>
      <c r="VIU27" s="386"/>
      <c r="VIV27" s="386"/>
      <c r="VIW27" s="386"/>
      <c r="VIX27" s="386"/>
      <c r="VIY27" s="386"/>
      <c r="VIZ27" s="386"/>
      <c r="VJA27" s="386"/>
      <c r="VJB27" s="386"/>
      <c r="VJC27" s="386"/>
      <c r="VJD27" s="386"/>
      <c r="VJE27" s="386"/>
      <c r="VJF27" s="386"/>
      <c r="VJG27" s="386"/>
      <c r="VJH27" s="386"/>
      <c r="VJI27" s="386"/>
      <c r="VJJ27" s="386"/>
      <c r="VJK27" s="386"/>
      <c r="VJL27" s="386"/>
      <c r="VJM27" s="386"/>
      <c r="VJN27" s="386"/>
      <c r="VJO27" s="386"/>
      <c r="VJP27" s="386"/>
      <c r="VJQ27" s="386"/>
      <c r="VJR27" s="386"/>
      <c r="VJS27" s="386"/>
      <c r="VJT27" s="386"/>
      <c r="VJU27" s="386"/>
      <c r="VJV27" s="386"/>
      <c r="VJW27" s="386"/>
      <c r="VJX27" s="386"/>
      <c r="VJY27" s="386"/>
      <c r="VJZ27" s="386"/>
      <c r="VKA27" s="386"/>
      <c r="VKB27" s="386"/>
      <c r="VKC27" s="386"/>
      <c r="VKD27" s="386"/>
      <c r="VKE27" s="386"/>
      <c r="VKF27" s="386"/>
      <c r="VKG27" s="386"/>
      <c r="VKH27" s="386"/>
      <c r="VKI27" s="386"/>
      <c r="VKJ27" s="386"/>
      <c r="VKK27" s="386"/>
      <c r="VKL27" s="386"/>
      <c r="VKM27" s="386"/>
      <c r="VKN27" s="386"/>
      <c r="VKO27" s="386"/>
      <c r="VKP27" s="386"/>
      <c r="VKQ27" s="386"/>
      <c r="VKR27" s="386"/>
      <c r="VKS27" s="386"/>
      <c r="VKT27" s="386"/>
      <c r="VKU27" s="386"/>
      <c r="VKV27" s="386"/>
      <c r="VKW27" s="386"/>
      <c r="VKX27" s="386"/>
      <c r="VKY27" s="386"/>
      <c r="VKZ27" s="386"/>
      <c r="VLA27" s="386"/>
      <c r="VLB27" s="386"/>
      <c r="VLC27" s="386"/>
      <c r="VLD27" s="386"/>
      <c r="VLE27" s="386"/>
      <c r="VLF27" s="386"/>
      <c r="VLG27" s="386"/>
      <c r="VLH27" s="386"/>
      <c r="VLI27" s="386"/>
      <c r="VLJ27" s="386"/>
      <c r="VLK27" s="386"/>
      <c r="VLL27" s="386"/>
      <c r="VLM27" s="386"/>
      <c r="VLN27" s="386"/>
      <c r="VLO27" s="386"/>
      <c r="VLP27" s="386"/>
      <c r="VLQ27" s="386"/>
      <c r="VLR27" s="386"/>
      <c r="VLS27" s="386"/>
      <c r="VLT27" s="386"/>
      <c r="VLU27" s="386"/>
      <c r="VLV27" s="386"/>
      <c r="VLW27" s="386"/>
      <c r="VLX27" s="386"/>
      <c r="VLY27" s="386"/>
      <c r="VLZ27" s="386"/>
      <c r="VMA27" s="386"/>
      <c r="VMB27" s="386"/>
      <c r="VMC27" s="386"/>
      <c r="VMD27" s="386"/>
      <c r="VME27" s="386"/>
      <c r="VMF27" s="386"/>
      <c r="VMG27" s="386"/>
      <c r="VMH27" s="386"/>
      <c r="VMI27" s="386"/>
      <c r="VMJ27" s="386"/>
      <c r="VMK27" s="386"/>
      <c r="VML27" s="386"/>
      <c r="VMM27" s="386"/>
      <c r="VMN27" s="386"/>
      <c r="VMO27" s="386"/>
      <c r="VMP27" s="386"/>
      <c r="VMQ27" s="386"/>
      <c r="VMR27" s="386"/>
      <c r="VMS27" s="386"/>
      <c r="VMT27" s="386"/>
      <c r="VMU27" s="386"/>
      <c r="VMV27" s="386"/>
      <c r="VMW27" s="386"/>
      <c r="VMX27" s="386"/>
      <c r="VMY27" s="386"/>
      <c r="VMZ27" s="386"/>
      <c r="VNA27" s="386"/>
      <c r="VNB27" s="386"/>
      <c r="VNC27" s="386"/>
      <c r="VND27" s="386"/>
      <c r="VNE27" s="386"/>
      <c r="VNF27" s="386"/>
      <c r="VNG27" s="386"/>
      <c r="VNH27" s="386"/>
      <c r="VNI27" s="386"/>
      <c r="VNJ27" s="386"/>
      <c r="VNK27" s="386"/>
      <c r="VNL27" s="386"/>
      <c r="VNM27" s="386"/>
      <c r="VNN27" s="386"/>
      <c r="VNO27" s="386"/>
      <c r="VNP27" s="386"/>
      <c r="VNQ27" s="386"/>
      <c r="VNR27" s="386"/>
      <c r="VNS27" s="386"/>
      <c r="VNT27" s="386"/>
      <c r="VNU27" s="386"/>
      <c r="VNV27" s="386"/>
      <c r="VNW27" s="386"/>
      <c r="VNX27" s="386"/>
      <c r="VNY27" s="386"/>
      <c r="VNZ27" s="386"/>
      <c r="VOA27" s="386"/>
      <c r="VOB27" s="386"/>
      <c r="VOC27" s="386"/>
      <c r="VOD27" s="386"/>
      <c r="VOE27" s="386"/>
      <c r="VOF27" s="386"/>
      <c r="VOG27" s="386"/>
      <c r="VOH27" s="386"/>
      <c r="VOI27" s="386"/>
      <c r="VOJ27" s="386"/>
      <c r="VOK27" s="386"/>
      <c r="VOL27" s="386"/>
      <c r="VOM27" s="386"/>
      <c r="VON27" s="386"/>
      <c r="VOO27" s="386"/>
      <c r="VOP27" s="386"/>
      <c r="VOQ27" s="386"/>
      <c r="VOR27" s="386"/>
      <c r="VOS27" s="386"/>
      <c r="VOT27" s="386"/>
      <c r="VOU27" s="386"/>
      <c r="VOV27" s="386"/>
      <c r="VOW27" s="386"/>
      <c r="VOX27" s="386"/>
      <c r="VOY27" s="386"/>
      <c r="VOZ27" s="386"/>
      <c r="VPA27" s="386"/>
      <c r="VPB27" s="386"/>
      <c r="VPC27" s="386"/>
      <c r="VPD27" s="386"/>
      <c r="VPE27" s="386"/>
      <c r="VPF27" s="386"/>
      <c r="VPG27" s="386"/>
      <c r="VPH27" s="386"/>
      <c r="VPI27" s="386"/>
      <c r="VPJ27" s="386"/>
      <c r="VPK27" s="386"/>
      <c r="VPL27" s="386"/>
      <c r="VPM27" s="386"/>
      <c r="VPN27" s="386"/>
      <c r="VPO27" s="386"/>
      <c r="VPP27" s="386"/>
      <c r="VPQ27" s="386"/>
      <c r="VPR27" s="386"/>
      <c r="VPS27" s="386"/>
      <c r="VPT27" s="386"/>
      <c r="VPU27" s="386"/>
      <c r="VPV27" s="386"/>
      <c r="VPW27" s="386"/>
      <c r="VPX27" s="386"/>
      <c r="VPY27" s="386"/>
      <c r="VPZ27" s="386"/>
      <c r="VQA27" s="386"/>
      <c r="VQB27" s="386"/>
      <c r="VQC27" s="386"/>
      <c r="VQD27" s="386"/>
      <c r="VQE27" s="386"/>
      <c r="VQF27" s="386"/>
      <c r="VQG27" s="386"/>
      <c r="VQH27" s="386"/>
      <c r="VQI27" s="386"/>
      <c r="VQJ27" s="386"/>
      <c r="VQK27" s="386"/>
      <c r="VQL27" s="386"/>
      <c r="VQM27" s="386"/>
      <c r="VQN27" s="386"/>
      <c r="VQO27" s="386"/>
      <c r="VQP27" s="386"/>
      <c r="VQQ27" s="386"/>
      <c r="VQR27" s="386"/>
      <c r="VQS27" s="386"/>
      <c r="VQT27" s="386"/>
      <c r="VQU27" s="386"/>
      <c r="VQV27" s="386"/>
      <c r="VQW27" s="386"/>
      <c r="VQX27" s="386"/>
      <c r="VQY27" s="386"/>
      <c r="VQZ27" s="386"/>
      <c r="VRA27" s="386"/>
      <c r="VRB27" s="386"/>
      <c r="VRC27" s="386"/>
      <c r="VRD27" s="386"/>
      <c r="VRE27" s="386"/>
      <c r="VRF27" s="386"/>
      <c r="VRG27" s="386"/>
      <c r="VRH27" s="386"/>
      <c r="VRI27" s="386"/>
      <c r="VRJ27" s="386"/>
      <c r="VRK27" s="386"/>
      <c r="VRL27" s="386"/>
      <c r="VRM27" s="386"/>
      <c r="VRN27" s="386"/>
      <c r="VRO27" s="386"/>
      <c r="VRP27" s="386"/>
      <c r="VRQ27" s="386"/>
      <c r="VRR27" s="386"/>
      <c r="VRS27" s="386"/>
      <c r="VRT27" s="386"/>
      <c r="VRU27" s="386"/>
      <c r="VRV27" s="386"/>
      <c r="VRW27" s="386"/>
      <c r="VRX27" s="386"/>
      <c r="VRY27" s="386"/>
      <c r="VRZ27" s="386"/>
      <c r="VSA27" s="386"/>
      <c r="VSB27" s="386"/>
      <c r="VSC27" s="386"/>
      <c r="VSD27" s="386"/>
      <c r="VSE27" s="386"/>
      <c r="VSF27" s="386"/>
      <c r="VSG27" s="386"/>
      <c r="VSH27" s="386"/>
      <c r="VSI27" s="386"/>
      <c r="VSJ27" s="386"/>
      <c r="VSK27" s="386"/>
      <c r="VSL27" s="386"/>
      <c r="VSM27" s="386"/>
      <c r="VSN27" s="386"/>
      <c r="VSO27" s="386"/>
      <c r="VSP27" s="386"/>
      <c r="VSQ27" s="386"/>
      <c r="VSR27" s="386"/>
      <c r="VSS27" s="386"/>
      <c r="VST27" s="386"/>
      <c r="VSU27" s="386"/>
      <c r="VSV27" s="386"/>
      <c r="VSW27" s="386"/>
      <c r="VSX27" s="386"/>
      <c r="VSY27" s="386"/>
      <c r="VSZ27" s="386"/>
      <c r="VTA27" s="386"/>
      <c r="VTB27" s="386"/>
      <c r="VTC27" s="386"/>
      <c r="VTD27" s="386"/>
      <c r="VTE27" s="386"/>
      <c r="VTF27" s="386"/>
      <c r="VTG27" s="386"/>
      <c r="VTH27" s="386"/>
      <c r="VTI27" s="386"/>
      <c r="VTJ27" s="386"/>
      <c r="VTK27" s="386"/>
      <c r="VTL27" s="386"/>
      <c r="VTM27" s="386"/>
      <c r="VTN27" s="386"/>
      <c r="VTO27" s="386"/>
      <c r="VTP27" s="386"/>
      <c r="VTQ27" s="386"/>
      <c r="VTR27" s="386"/>
      <c r="VTS27" s="386"/>
      <c r="VTT27" s="386"/>
      <c r="VTU27" s="386"/>
      <c r="VTV27" s="386"/>
      <c r="VTW27" s="386"/>
      <c r="VTX27" s="386"/>
      <c r="VTY27" s="386"/>
      <c r="VTZ27" s="386"/>
      <c r="VUA27" s="386"/>
      <c r="VUB27" s="386"/>
      <c r="VUC27" s="386"/>
      <c r="VUD27" s="386"/>
      <c r="VUE27" s="386"/>
      <c r="VUF27" s="386"/>
      <c r="VUG27" s="386"/>
      <c r="VUH27" s="386"/>
      <c r="VUI27" s="386"/>
      <c r="VUJ27" s="386"/>
      <c r="VUK27" s="386"/>
      <c r="VUL27" s="386"/>
      <c r="VUM27" s="386"/>
      <c r="VUN27" s="386"/>
      <c r="VUO27" s="386"/>
      <c r="VUP27" s="386"/>
      <c r="VUQ27" s="386"/>
      <c r="VUR27" s="386"/>
      <c r="VUS27" s="386"/>
      <c r="VUT27" s="386"/>
      <c r="VUU27" s="386"/>
      <c r="VUV27" s="386"/>
      <c r="VUW27" s="386"/>
      <c r="VUX27" s="386"/>
      <c r="VUY27" s="386"/>
      <c r="VUZ27" s="386"/>
      <c r="VVA27" s="386"/>
      <c r="VVB27" s="386"/>
      <c r="VVC27" s="386"/>
      <c r="VVD27" s="386"/>
      <c r="VVE27" s="386"/>
      <c r="VVF27" s="386"/>
      <c r="VVG27" s="386"/>
      <c r="VVH27" s="386"/>
      <c r="VVI27" s="386"/>
      <c r="VVJ27" s="386"/>
      <c r="VVK27" s="386"/>
      <c r="VVL27" s="386"/>
      <c r="VVM27" s="386"/>
      <c r="VVN27" s="386"/>
      <c r="VVO27" s="386"/>
      <c r="VVP27" s="386"/>
      <c r="VVQ27" s="386"/>
      <c r="VVR27" s="386"/>
      <c r="VVS27" s="386"/>
      <c r="VVT27" s="386"/>
      <c r="VVU27" s="386"/>
      <c r="VVV27" s="386"/>
      <c r="VVW27" s="386"/>
      <c r="VVX27" s="386"/>
      <c r="VVY27" s="386"/>
      <c r="VVZ27" s="386"/>
      <c r="VWA27" s="386"/>
      <c r="VWB27" s="386"/>
      <c r="VWC27" s="386"/>
      <c r="VWD27" s="386"/>
      <c r="VWE27" s="386"/>
      <c r="VWF27" s="386"/>
      <c r="VWG27" s="386"/>
      <c r="VWH27" s="386"/>
      <c r="VWI27" s="386"/>
      <c r="VWJ27" s="386"/>
      <c r="VWK27" s="386"/>
      <c r="VWL27" s="386"/>
      <c r="VWM27" s="386"/>
      <c r="VWN27" s="386"/>
      <c r="VWO27" s="386"/>
      <c r="VWP27" s="386"/>
      <c r="VWQ27" s="386"/>
      <c r="VWR27" s="386"/>
      <c r="VWS27" s="386"/>
      <c r="VWT27" s="386"/>
      <c r="VWU27" s="386"/>
      <c r="VWV27" s="386"/>
      <c r="VWW27" s="386"/>
      <c r="VWX27" s="386"/>
      <c r="VWY27" s="386"/>
      <c r="VWZ27" s="386"/>
      <c r="VXA27" s="386"/>
      <c r="VXB27" s="386"/>
      <c r="VXC27" s="386"/>
      <c r="VXD27" s="386"/>
      <c r="VXE27" s="386"/>
      <c r="VXF27" s="386"/>
      <c r="VXG27" s="386"/>
      <c r="VXH27" s="386"/>
      <c r="VXI27" s="386"/>
      <c r="VXJ27" s="386"/>
      <c r="VXK27" s="386"/>
      <c r="VXL27" s="386"/>
      <c r="VXM27" s="386"/>
      <c r="VXN27" s="386"/>
      <c r="VXO27" s="386"/>
      <c r="VXP27" s="386"/>
      <c r="VXQ27" s="386"/>
      <c r="VXR27" s="386"/>
      <c r="VXS27" s="386"/>
      <c r="VXT27" s="386"/>
      <c r="VXU27" s="386"/>
      <c r="VXV27" s="386"/>
      <c r="VXW27" s="386"/>
      <c r="VXX27" s="386"/>
      <c r="VXY27" s="386"/>
      <c r="VXZ27" s="386"/>
      <c r="VYA27" s="386"/>
      <c r="VYB27" s="386"/>
      <c r="VYC27" s="386"/>
      <c r="VYD27" s="386"/>
      <c r="VYE27" s="386"/>
      <c r="VYF27" s="386"/>
      <c r="VYG27" s="386"/>
      <c r="VYH27" s="386"/>
      <c r="VYI27" s="386"/>
      <c r="VYJ27" s="386"/>
      <c r="VYK27" s="386"/>
      <c r="VYL27" s="386"/>
      <c r="VYM27" s="386"/>
      <c r="VYN27" s="386"/>
      <c r="VYO27" s="386"/>
      <c r="VYP27" s="386"/>
      <c r="VYQ27" s="386"/>
      <c r="VYR27" s="386"/>
      <c r="VYS27" s="386"/>
      <c r="VYT27" s="386"/>
      <c r="VYU27" s="386"/>
      <c r="VYV27" s="386"/>
      <c r="VYW27" s="386"/>
      <c r="VYX27" s="386"/>
      <c r="VYY27" s="386"/>
      <c r="VYZ27" s="386"/>
      <c r="VZA27" s="386"/>
      <c r="VZB27" s="386"/>
      <c r="VZC27" s="386"/>
      <c r="VZD27" s="386"/>
      <c r="VZE27" s="386"/>
      <c r="VZF27" s="386"/>
      <c r="VZG27" s="386"/>
      <c r="VZH27" s="386"/>
      <c r="VZI27" s="386"/>
      <c r="VZJ27" s="386"/>
      <c r="VZK27" s="386"/>
      <c r="VZL27" s="386"/>
      <c r="VZM27" s="386"/>
      <c r="VZN27" s="386"/>
      <c r="VZO27" s="386"/>
      <c r="VZP27" s="386"/>
      <c r="VZQ27" s="386"/>
      <c r="VZR27" s="386"/>
      <c r="VZS27" s="386"/>
      <c r="VZT27" s="386"/>
      <c r="VZU27" s="386"/>
      <c r="VZV27" s="386"/>
      <c r="VZW27" s="386"/>
      <c r="VZX27" s="386"/>
      <c r="VZY27" s="386"/>
      <c r="VZZ27" s="386"/>
      <c r="WAA27" s="386"/>
      <c r="WAB27" s="386"/>
      <c r="WAC27" s="386"/>
      <c r="WAD27" s="386"/>
      <c r="WAE27" s="386"/>
      <c r="WAF27" s="386"/>
      <c r="WAG27" s="386"/>
      <c r="WAH27" s="386"/>
      <c r="WAI27" s="386"/>
      <c r="WAJ27" s="386"/>
      <c r="WAK27" s="386"/>
      <c r="WAL27" s="386"/>
      <c r="WAM27" s="386"/>
      <c r="WAN27" s="386"/>
      <c r="WAO27" s="386"/>
      <c r="WAP27" s="386"/>
      <c r="WAQ27" s="386"/>
      <c r="WAR27" s="386"/>
      <c r="WAS27" s="386"/>
      <c r="WAT27" s="386"/>
      <c r="WAU27" s="386"/>
      <c r="WAV27" s="386"/>
      <c r="WAW27" s="386"/>
      <c r="WAX27" s="386"/>
      <c r="WAY27" s="386"/>
      <c r="WAZ27" s="386"/>
      <c r="WBA27" s="386"/>
      <c r="WBB27" s="386"/>
      <c r="WBC27" s="386"/>
      <c r="WBD27" s="386"/>
      <c r="WBE27" s="386"/>
      <c r="WBF27" s="386"/>
      <c r="WBG27" s="386"/>
      <c r="WBH27" s="386"/>
      <c r="WBI27" s="386"/>
      <c r="WBJ27" s="386"/>
      <c r="WBK27" s="386"/>
      <c r="WBL27" s="386"/>
      <c r="WBM27" s="386"/>
      <c r="WBN27" s="386"/>
      <c r="WBO27" s="386"/>
      <c r="WBP27" s="386"/>
      <c r="WBQ27" s="386"/>
      <c r="WBR27" s="386"/>
      <c r="WBS27" s="386"/>
      <c r="WBT27" s="386"/>
      <c r="WBU27" s="386"/>
      <c r="WBV27" s="386"/>
      <c r="WBW27" s="386"/>
      <c r="WBX27" s="386"/>
      <c r="WBY27" s="386"/>
      <c r="WBZ27" s="386"/>
      <c r="WCA27" s="386"/>
      <c r="WCB27" s="386"/>
      <c r="WCC27" s="386"/>
      <c r="WCD27" s="386"/>
      <c r="WCE27" s="386"/>
      <c r="WCF27" s="386"/>
      <c r="WCG27" s="386"/>
      <c r="WCH27" s="386"/>
      <c r="WCI27" s="386"/>
      <c r="WCJ27" s="386"/>
      <c r="WCK27" s="386"/>
      <c r="WCL27" s="386"/>
      <c r="WCM27" s="386"/>
      <c r="WCN27" s="386"/>
      <c r="WCO27" s="386"/>
      <c r="WCP27" s="386"/>
      <c r="WCQ27" s="386"/>
      <c r="WCR27" s="386"/>
      <c r="WCS27" s="386"/>
      <c r="WCT27" s="386"/>
      <c r="WCU27" s="386"/>
      <c r="WCV27" s="386"/>
      <c r="WCW27" s="386"/>
      <c r="WCX27" s="386"/>
      <c r="WCY27" s="386"/>
      <c r="WCZ27" s="386"/>
      <c r="WDA27" s="386"/>
      <c r="WDB27" s="386"/>
      <c r="WDC27" s="386"/>
      <c r="WDD27" s="386"/>
      <c r="WDE27" s="386"/>
      <c r="WDF27" s="386"/>
      <c r="WDG27" s="386"/>
      <c r="WDH27" s="386"/>
      <c r="WDI27" s="386"/>
      <c r="WDJ27" s="386"/>
      <c r="WDK27" s="386"/>
      <c r="WDL27" s="386"/>
      <c r="WDM27" s="386"/>
      <c r="WDN27" s="386"/>
      <c r="WDO27" s="386"/>
      <c r="WDP27" s="386"/>
      <c r="WDQ27" s="386"/>
      <c r="WDR27" s="386"/>
      <c r="WDS27" s="386"/>
      <c r="WDT27" s="386"/>
      <c r="WDU27" s="386"/>
      <c r="WDV27" s="386"/>
      <c r="WDW27" s="386"/>
      <c r="WDX27" s="386"/>
      <c r="WDY27" s="386"/>
      <c r="WDZ27" s="386"/>
      <c r="WEA27" s="386"/>
      <c r="WEB27" s="386"/>
      <c r="WEC27" s="386"/>
      <c r="WED27" s="386"/>
      <c r="WEE27" s="386"/>
      <c r="WEF27" s="386"/>
      <c r="WEG27" s="386"/>
      <c r="WEH27" s="386"/>
      <c r="WEI27" s="386"/>
      <c r="WEJ27" s="386"/>
      <c r="WEK27" s="386"/>
      <c r="WEL27" s="386"/>
      <c r="WEM27" s="386"/>
      <c r="WEN27" s="386"/>
      <c r="WEO27" s="386"/>
      <c r="WEP27" s="386"/>
      <c r="WEQ27" s="386"/>
      <c r="WER27" s="386"/>
      <c r="WES27" s="386"/>
      <c r="WET27" s="386"/>
      <c r="WEU27" s="386"/>
      <c r="WEV27" s="386"/>
      <c r="WEW27" s="386"/>
      <c r="WEX27" s="386"/>
      <c r="WEY27" s="386"/>
      <c r="WEZ27" s="386"/>
      <c r="WFA27" s="386"/>
      <c r="WFB27" s="386"/>
      <c r="WFC27" s="386"/>
      <c r="WFD27" s="386"/>
      <c r="WFE27" s="386"/>
      <c r="WFF27" s="386"/>
      <c r="WFG27" s="386"/>
      <c r="WFH27" s="386"/>
      <c r="WFI27" s="386"/>
      <c r="WFJ27" s="386"/>
      <c r="WFK27" s="386"/>
      <c r="WFL27" s="386"/>
      <c r="WFM27" s="386"/>
      <c r="WFN27" s="386"/>
      <c r="WFO27" s="386"/>
      <c r="WFP27" s="386"/>
      <c r="WFQ27" s="386"/>
      <c r="WFR27" s="386"/>
      <c r="WFS27" s="386"/>
      <c r="WFT27" s="386"/>
      <c r="WFU27" s="386"/>
      <c r="WFV27" s="386"/>
      <c r="WFW27" s="386"/>
      <c r="WFX27" s="386"/>
      <c r="WFY27" s="386"/>
      <c r="WFZ27" s="386"/>
      <c r="WGA27" s="386"/>
      <c r="WGB27" s="386"/>
      <c r="WGC27" s="386"/>
      <c r="WGD27" s="386"/>
      <c r="WGE27" s="386"/>
      <c r="WGF27" s="386"/>
      <c r="WGG27" s="386"/>
      <c r="WGH27" s="386"/>
      <c r="WGI27" s="386"/>
      <c r="WGJ27" s="386"/>
      <c r="WGK27" s="386"/>
      <c r="WGL27" s="386"/>
      <c r="WGM27" s="386"/>
      <c r="WGN27" s="386"/>
      <c r="WGO27" s="386"/>
      <c r="WGP27" s="386"/>
      <c r="WGQ27" s="386"/>
      <c r="WGR27" s="386"/>
      <c r="WGS27" s="386"/>
      <c r="WGT27" s="386"/>
      <c r="WGU27" s="386"/>
      <c r="WGV27" s="386"/>
      <c r="WGW27" s="386"/>
      <c r="WGX27" s="386"/>
      <c r="WGY27" s="386"/>
      <c r="WGZ27" s="386"/>
      <c r="WHA27" s="386"/>
      <c r="WHB27" s="386"/>
      <c r="WHC27" s="386"/>
      <c r="WHD27" s="386"/>
      <c r="WHE27" s="386"/>
      <c r="WHF27" s="386"/>
      <c r="WHG27" s="386"/>
      <c r="WHH27" s="386"/>
      <c r="WHI27" s="386"/>
      <c r="WHJ27" s="386"/>
      <c r="WHK27" s="386"/>
      <c r="WHL27" s="386"/>
      <c r="WHM27" s="386"/>
      <c r="WHN27" s="386"/>
      <c r="WHO27" s="386"/>
      <c r="WHP27" s="386"/>
      <c r="WHQ27" s="386"/>
      <c r="WHR27" s="386"/>
      <c r="WHS27" s="386"/>
      <c r="WHT27" s="386"/>
      <c r="WHU27" s="386"/>
      <c r="WHV27" s="386"/>
      <c r="WHW27" s="386"/>
      <c r="WHX27" s="386"/>
      <c r="WHY27" s="386"/>
      <c r="WHZ27" s="386"/>
      <c r="WIA27" s="386"/>
      <c r="WIB27" s="386"/>
      <c r="WIC27" s="386"/>
      <c r="WID27" s="386"/>
      <c r="WIE27" s="386"/>
      <c r="WIF27" s="386"/>
      <c r="WIG27" s="386"/>
      <c r="WIH27" s="386"/>
      <c r="WII27" s="386"/>
      <c r="WIJ27" s="386"/>
      <c r="WIK27" s="386"/>
      <c r="WIL27" s="386"/>
      <c r="WIM27" s="386"/>
      <c r="WIN27" s="386"/>
      <c r="WIO27" s="386"/>
      <c r="WIP27" s="386"/>
      <c r="WIQ27" s="386"/>
      <c r="WIR27" s="386"/>
      <c r="WIS27" s="386"/>
      <c r="WIT27" s="386"/>
      <c r="WIU27" s="386"/>
      <c r="WIV27" s="386"/>
      <c r="WIW27" s="386"/>
      <c r="WIX27" s="386"/>
      <c r="WIY27" s="386"/>
      <c r="WIZ27" s="386"/>
      <c r="WJA27" s="386"/>
      <c r="WJB27" s="386"/>
      <c r="WJC27" s="386"/>
      <c r="WJD27" s="386"/>
      <c r="WJE27" s="386"/>
      <c r="WJF27" s="386"/>
      <c r="WJG27" s="386"/>
      <c r="WJH27" s="386"/>
      <c r="WJI27" s="386"/>
      <c r="WJJ27" s="386"/>
      <c r="WJK27" s="386"/>
      <c r="WJL27" s="386"/>
      <c r="WJM27" s="386"/>
      <c r="WJN27" s="386"/>
      <c r="WJO27" s="386"/>
      <c r="WJP27" s="386"/>
      <c r="WJQ27" s="386"/>
      <c r="WJR27" s="386"/>
      <c r="WJS27" s="386"/>
      <c r="WJT27" s="386"/>
      <c r="WJU27" s="386"/>
      <c r="WJV27" s="386"/>
      <c r="WJW27" s="386"/>
      <c r="WJX27" s="386"/>
      <c r="WJY27" s="386"/>
      <c r="WJZ27" s="386"/>
      <c r="WKA27" s="386"/>
      <c r="WKB27" s="386"/>
      <c r="WKC27" s="386"/>
      <c r="WKD27" s="386"/>
      <c r="WKE27" s="386"/>
      <c r="WKF27" s="386"/>
      <c r="WKG27" s="386"/>
      <c r="WKH27" s="386"/>
      <c r="WKI27" s="386"/>
      <c r="WKJ27" s="386"/>
      <c r="WKK27" s="386"/>
      <c r="WKL27" s="386"/>
      <c r="WKM27" s="386"/>
      <c r="WKN27" s="386"/>
      <c r="WKO27" s="386"/>
      <c r="WKP27" s="386"/>
      <c r="WKQ27" s="386"/>
      <c r="WKR27" s="386"/>
      <c r="WKS27" s="386"/>
      <c r="WKT27" s="386"/>
      <c r="WKU27" s="386"/>
      <c r="WKV27" s="386"/>
      <c r="WKW27" s="386"/>
      <c r="WKX27" s="386"/>
      <c r="WKY27" s="386"/>
      <c r="WKZ27" s="386"/>
      <c r="WLA27" s="386"/>
      <c r="WLB27" s="386"/>
      <c r="WLC27" s="386"/>
      <c r="WLD27" s="386"/>
      <c r="WLE27" s="386"/>
      <c r="WLF27" s="386"/>
      <c r="WLG27" s="386"/>
      <c r="WLH27" s="386"/>
      <c r="WLI27" s="386"/>
      <c r="WLJ27" s="386"/>
      <c r="WLK27" s="386"/>
      <c r="WLL27" s="386"/>
      <c r="WLM27" s="386"/>
      <c r="WLN27" s="386"/>
      <c r="WLO27" s="386"/>
      <c r="WLP27" s="386"/>
      <c r="WLQ27" s="386"/>
      <c r="WLR27" s="386"/>
      <c r="WLS27" s="386"/>
      <c r="WLT27" s="386"/>
      <c r="WLU27" s="386"/>
      <c r="WLV27" s="386"/>
      <c r="WLW27" s="386"/>
      <c r="WLX27" s="386"/>
      <c r="WLY27" s="386"/>
      <c r="WLZ27" s="386"/>
      <c r="WMA27" s="386"/>
      <c r="WMB27" s="386"/>
      <c r="WMC27" s="386"/>
      <c r="WMD27" s="386"/>
      <c r="WME27" s="386"/>
      <c r="WMF27" s="386"/>
      <c r="WMG27" s="386"/>
      <c r="WMH27" s="386"/>
      <c r="WMI27" s="386"/>
      <c r="WMJ27" s="386"/>
      <c r="WMK27" s="386"/>
      <c r="WML27" s="386"/>
      <c r="WMM27" s="386"/>
      <c r="WMN27" s="386"/>
      <c r="WMO27" s="386"/>
      <c r="WMP27" s="386"/>
      <c r="WMQ27" s="386"/>
      <c r="WMR27" s="386"/>
      <c r="WMS27" s="386"/>
      <c r="WMT27" s="386"/>
      <c r="WMU27" s="386"/>
      <c r="WMV27" s="386"/>
      <c r="WMW27" s="386"/>
      <c r="WMX27" s="386"/>
      <c r="WMY27" s="386"/>
      <c r="WMZ27" s="386"/>
      <c r="WNA27" s="386"/>
      <c r="WNB27" s="386"/>
      <c r="WNC27" s="386"/>
      <c r="WND27" s="386"/>
      <c r="WNE27" s="386"/>
      <c r="WNF27" s="386"/>
      <c r="WNG27" s="386"/>
      <c r="WNH27" s="386"/>
      <c r="WNI27" s="386"/>
      <c r="WNJ27" s="386"/>
      <c r="WNK27" s="386"/>
      <c r="WNL27" s="386"/>
      <c r="WNM27" s="386"/>
      <c r="WNN27" s="386"/>
      <c r="WNO27" s="386"/>
      <c r="WNP27" s="386"/>
      <c r="WNQ27" s="386"/>
      <c r="WNR27" s="386"/>
      <c r="WNS27" s="386"/>
      <c r="WNT27" s="386"/>
      <c r="WNU27" s="386"/>
      <c r="WNV27" s="386"/>
      <c r="WNW27" s="386"/>
      <c r="WNX27" s="386"/>
      <c r="WNY27" s="386"/>
      <c r="WNZ27" s="386"/>
      <c r="WOA27" s="386"/>
      <c r="WOB27" s="386"/>
      <c r="WOC27" s="386"/>
      <c r="WOD27" s="386"/>
      <c r="WOE27" s="386"/>
      <c r="WOF27" s="386"/>
      <c r="WOG27" s="386"/>
      <c r="WOH27" s="386"/>
      <c r="WOI27" s="386"/>
      <c r="WOJ27" s="386"/>
      <c r="WOK27" s="386"/>
      <c r="WOL27" s="386"/>
      <c r="WOM27" s="386"/>
      <c r="WON27" s="386"/>
      <c r="WOO27" s="386"/>
      <c r="WOP27" s="386"/>
      <c r="WOQ27" s="386"/>
      <c r="WOR27" s="386"/>
      <c r="WOS27" s="386"/>
      <c r="WOT27" s="386"/>
      <c r="WOU27" s="386"/>
      <c r="WOV27" s="386"/>
      <c r="WOW27" s="386"/>
      <c r="WOX27" s="386"/>
      <c r="WOY27" s="386"/>
      <c r="WOZ27" s="386"/>
      <c r="WPA27" s="386"/>
      <c r="WPB27" s="386"/>
      <c r="WPC27" s="386"/>
      <c r="WPD27" s="386"/>
      <c r="WPE27" s="386"/>
      <c r="WPF27" s="386"/>
      <c r="WPG27" s="386"/>
      <c r="WPH27" s="386"/>
      <c r="WPI27" s="386"/>
      <c r="WPJ27" s="386"/>
      <c r="WPK27" s="386"/>
      <c r="WPL27" s="386"/>
      <c r="WPM27" s="386"/>
      <c r="WPN27" s="386"/>
      <c r="WPO27" s="386"/>
      <c r="WPP27" s="386"/>
      <c r="WPQ27" s="386"/>
      <c r="WPR27" s="386"/>
      <c r="WPS27" s="386"/>
      <c r="WPT27" s="386"/>
      <c r="WPU27" s="386"/>
      <c r="WPV27" s="386"/>
      <c r="WPW27" s="386"/>
      <c r="WPX27" s="386"/>
      <c r="WPY27" s="386"/>
      <c r="WPZ27" s="386"/>
      <c r="WQA27" s="386"/>
      <c r="WQB27" s="386"/>
      <c r="WQC27" s="386"/>
      <c r="WQD27" s="386"/>
      <c r="WQE27" s="386"/>
      <c r="WQF27" s="386"/>
      <c r="WQG27" s="386"/>
      <c r="WQH27" s="386"/>
      <c r="WQI27" s="386"/>
      <c r="WQJ27" s="386"/>
      <c r="WQK27" s="386"/>
      <c r="WQL27" s="386"/>
      <c r="WQM27" s="386"/>
      <c r="WQN27" s="386"/>
      <c r="WQO27" s="386"/>
      <c r="WQP27" s="386"/>
      <c r="WQQ27" s="386"/>
      <c r="WQR27" s="386"/>
      <c r="WQS27" s="386"/>
      <c r="WQT27" s="386"/>
      <c r="WQU27" s="386"/>
      <c r="WQV27" s="386"/>
      <c r="WQW27" s="386"/>
      <c r="WQX27" s="386"/>
      <c r="WQY27" s="386"/>
      <c r="WQZ27" s="386"/>
      <c r="WRA27" s="386"/>
      <c r="WRB27" s="386"/>
      <c r="WRC27" s="386"/>
      <c r="WRD27" s="386"/>
      <c r="WRE27" s="386"/>
      <c r="WRF27" s="386"/>
      <c r="WRG27" s="386"/>
      <c r="WRH27" s="386"/>
      <c r="WRI27" s="386"/>
      <c r="WRJ27" s="386"/>
      <c r="WRK27" s="386"/>
      <c r="WRL27" s="386"/>
      <c r="WRM27" s="386"/>
      <c r="WRN27" s="386"/>
      <c r="WRO27" s="386"/>
      <c r="WRP27" s="386"/>
      <c r="WRQ27" s="386"/>
      <c r="WRR27" s="386"/>
      <c r="WRS27" s="386"/>
      <c r="WRT27" s="386"/>
      <c r="WRU27" s="386"/>
      <c r="WRV27" s="386"/>
      <c r="WRW27" s="386"/>
      <c r="WRX27" s="386"/>
      <c r="WRY27" s="386"/>
      <c r="WRZ27" s="386"/>
      <c r="WSA27" s="386"/>
      <c r="WSB27" s="386"/>
      <c r="WSC27" s="386"/>
      <c r="WSD27" s="386"/>
      <c r="WSE27" s="386"/>
      <c r="WSF27" s="386"/>
      <c r="WSG27" s="386"/>
      <c r="WSH27" s="386"/>
      <c r="WSI27" s="386"/>
      <c r="WSJ27" s="386"/>
      <c r="WSK27" s="386"/>
      <c r="WSL27" s="386"/>
      <c r="WSM27" s="386"/>
      <c r="WSN27" s="386"/>
      <c r="WSO27" s="386"/>
      <c r="WSP27" s="386"/>
      <c r="WSQ27" s="386"/>
      <c r="WSR27" s="386"/>
      <c r="WSS27" s="386"/>
      <c r="WST27" s="386"/>
      <c r="WSU27" s="386"/>
      <c r="WSV27" s="386"/>
      <c r="WSW27" s="386"/>
      <c r="WSX27" s="386"/>
      <c r="WSY27" s="386"/>
      <c r="WSZ27" s="386"/>
      <c r="WTA27" s="386"/>
      <c r="WTB27" s="386"/>
      <c r="WTC27" s="386"/>
      <c r="WTD27" s="386"/>
      <c r="WTE27" s="386"/>
      <c r="WTF27" s="386"/>
      <c r="WTG27" s="386"/>
      <c r="WTH27" s="386"/>
      <c r="WTI27" s="386"/>
      <c r="WTJ27" s="386"/>
      <c r="WTK27" s="386"/>
      <c r="WTL27" s="386"/>
      <c r="WTM27" s="386"/>
      <c r="WTN27" s="386"/>
      <c r="WTO27" s="386"/>
      <c r="WTP27" s="386"/>
      <c r="WTQ27" s="386"/>
      <c r="WTR27" s="386"/>
      <c r="WTS27" s="386"/>
      <c r="WTT27" s="386"/>
      <c r="WTU27" s="386"/>
      <c r="WTV27" s="386"/>
      <c r="WTW27" s="386"/>
      <c r="WTX27" s="386"/>
      <c r="WTY27" s="386"/>
      <c r="WTZ27" s="386"/>
      <c r="WUA27" s="386"/>
      <c r="WUB27" s="386"/>
      <c r="WUC27" s="386"/>
      <c r="WUD27" s="386"/>
      <c r="WUE27" s="386"/>
      <c r="WUF27" s="386"/>
      <c r="WUG27" s="386"/>
      <c r="WUH27" s="386"/>
      <c r="WUI27" s="386"/>
      <c r="WUJ27" s="386"/>
      <c r="WUK27" s="386"/>
      <c r="WUL27" s="386"/>
      <c r="WUM27" s="386"/>
      <c r="WUN27" s="386"/>
      <c r="WUO27" s="386"/>
      <c r="WUP27" s="386"/>
      <c r="WUQ27" s="386"/>
      <c r="WUR27" s="386"/>
      <c r="WUS27" s="386"/>
      <c r="WUT27" s="386"/>
      <c r="WUU27" s="386"/>
      <c r="WUV27" s="386"/>
      <c r="WUW27" s="386"/>
      <c r="WUX27" s="386"/>
      <c r="WUY27" s="386"/>
      <c r="WUZ27" s="386"/>
      <c r="WVA27" s="386"/>
      <c r="WVB27" s="386"/>
      <c r="WVC27" s="386"/>
      <c r="WVD27" s="386"/>
      <c r="WVE27" s="386"/>
      <c r="WVF27" s="386"/>
      <c r="WVG27" s="386"/>
      <c r="WVH27" s="386"/>
      <c r="WVI27" s="386"/>
      <c r="WVJ27" s="386"/>
      <c r="WVK27" s="386"/>
      <c r="WVL27" s="386"/>
      <c r="WVM27" s="386"/>
      <c r="WVN27" s="386"/>
      <c r="WVO27" s="386"/>
      <c r="WVP27" s="386"/>
      <c r="WVQ27" s="386"/>
      <c r="WVR27" s="386"/>
      <c r="WVS27" s="386"/>
      <c r="WVT27" s="386"/>
      <c r="WVU27" s="386"/>
      <c r="WVV27" s="386"/>
      <c r="WVW27" s="386"/>
      <c r="WVX27" s="386"/>
      <c r="WVY27" s="386"/>
      <c r="WVZ27" s="386"/>
      <c r="WWA27" s="386"/>
      <c r="WWB27" s="386"/>
      <c r="WWC27" s="386"/>
      <c r="WWD27" s="386"/>
      <c r="WWE27" s="386"/>
      <c r="WWF27" s="386"/>
      <c r="WWG27" s="386"/>
      <c r="WWH27" s="386"/>
      <c r="WWI27" s="386"/>
      <c r="WWJ27" s="386"/>
      <c r="WWK27" s="386"/>
      <c r="WWL27" s="386"/>
      <c r="WWM27" s="386"/>
      <c r="WWN27" s="386"/>
      <c r="WWO27" s="386"/>
      <c r="WWP27" s="386"/>
      <c r="WWQ27" s="386"/>
      <c r="WWR27" s="386"/>
      <c r="WWS27" s="386"/>
      <c r="WWT27" s="386"/>
      <c r="WWU27" s="386"/>
      <c r="WWV27" s="386"/>
      <c r="WWW27" s="386"/>
      <c r="WWX27" s="386"/>
      <c r="WWY27" s="386"/>
      <c r="WWZ27" s="386"/>
      <c r="WXA27" s="386"/>
      <c r="WXB27" s="386"/>
      <c r="WXC27" s="386"/>
      <c r="WXD27" s="386"/>
      <c r="WXE27" s="386"/>
      <c r="WXF27" s="386"/>
      <c r="WXG27" s="386"/>
      <c r="WXH27" s="386"/>
      <c r="WXI27" s="386"/>
      <c r="WXJ27" s="386"/>
      <c r="WXK27" s="386"/>
      <c r="WXL27" s="386"/>
      <c r="WXM27" s="386"/>
      <c r="WXN27" s="386"/>
      <c r="WXO27" s="386"/>
      <c r="WXP27" s="386"/>
      <c r="WXQ27" s="386"/>
      <c r="WXR27" s="386"/>
      <c r="WXS27" s="386"/>
      <c r="WXT27" s="386"/>
      <c r="WXU27" s="386"/>
      <c r="WXV27" s="386"/>
      <c r="WXW27" s="386"/>
      <c r="WXX27" s="386"/>
      <c r="WXY27" s="386"/>
      <c r="WXZ27" s="386"/>
      <c r="WYA27" s="386"/>
      <c r="WYB27" s="386"/>
      <c r="WYC27" s="386"/>
      <c r="WYD27" s="386"/>
      <c r="WYE27" s="386"/>
      <c r="WYF27" s="386"/>
      <c r="WYG27" s="386"/>
      <c r="WYH27" s="386"/>
      <c r="WYI27" s="386"/>
      <c r="WYJ27" s="386"/>
      <c r="WYK27" s="386"/>
      <c r="WYL27" s="386"/>
      <c r="WYM27" s="386"/>
      <c r="WYN27" s="386"/>
      <c r="WYO27" s="386"/>
      <c r="WYP27" s="386"/>
      <c r="WYQ27" s="386"/>
      <c r="WYR27" s="386"/>
      <c r="WYS27" s="386"/>
      <c r="WYT27" s="386"/>
      <c r="WYU27" s="386"/>
      <c r="WYV27" s="386"/>
      <c r="WYW27" s="386"/>
      <c r="WYX27" s="386"/>
      <c r="WYY27" s="386"/>
      <c r="WYZ27" s="386"/>
      <c r="WZA27" s="386"/>
      <c r="WZB27" s="386"/>
      <c r="WZC27" s="386"/>
      <c r="WZD27" s="386"/>
      <c r="WZE27" s="386"/>
      <c r="WZF27" s="386"/>
      <c r="WZG27" s="386"/>
      <c r="WZH27" s="386"/>
      <c r="WZI27" s="386"/>
      <c r="WZJ27" s="386"/>
      <c r="WZK27" s="386"/>
      <c r="WZL27" s="386"/>
      <c r="WZM27" s="386"/>
      <c r="WZN27" s="386"/>
      <c r="WZO27" s="386"/>
      <c r="WZP27" s="386"/>
      <c r="WZQ27" s="386"/>
      <c r="WZR27" s="386"/>
      <c r="WZS27" s="386"/>
      <c r="WZT27" s="386"/>
      <c r="WZU27" s="386"/>
      <c r="WZV27" s="386"/>
      <c r="WZW27" s="386"/>
      <c r="WZX27" s="386"/>
      <c r="WZY27" s="386"/>
      <c r="WZZ27" s="386"/>
      <c r="XAA27" s="386"/>
      <c r="XAB27" s="386"/>
      <c r="XAC27" s="386"/>
      <c r="XAD27" s="386"/>
      <c r="XAE27" s="386"/>
      <c r="XAF27" s="386"/>
      <c r="XAG27" s="386"/>
      <c r="XAH27" s="386"/>
      <c r="XAI27" s="386"/>
      <c r="XAJ27" s="386"/>
      <c r="XAK27" s="386"/>
      <c r="XAL27" s="386"/>
      <c r="XAM27" s="386"/>
      <c r="XAN27" s="386"/>
      <c r="XAO27" s="386"/>
      <c r="XAP27" s="386"/>
      <c r="XAQ27" s="386"/>
      <c r="XAR27" s="386"/>
      <c r="XAS27" s="386"/>
      <c r="XAT27" s="386"/>
      <c r="XAU27" s="386"/>
      <c r="XAV27" s="386"/>
      <c r="XAW27" s="386"/>
      <c r="XAX27" s="386"/>
      <c r="XAY27" s="386"/>
      <c r="XAZ27" s="386"/>
      <c r="XBA27" s="386"/>
      <c r="XBB27" s="386"/>
      <c r="XBC27" s="386"/>
      <c r="XBD27" s="386"/>
      <c r="XBE27" s="386"/>
      <c r="XBF27" s="386"/>
      <c r="XBG27" s="386"/>
      <c r="XBH27" s="386"/>
      <c r="XBI27" s="386"/>
      <c r="XBJ27" s="386"/>
      <c r="XBK27" s="386"/>
      <c r="XBL27" s="386"/>
      <c r="XBM27" s="386"/>
      <c r="XBN27" s="386"/>
      <c r="XBO27" s="386"/>
      <c r="XBP27" s="386"/>
      <c r="XBQ27" s="386"/>
      <c r="XBR27" s="386"/>
      <c r="XBS27" s="386"/>
      <c r="XBT27" s="386"/>
      <c r="XBU27" s="386"/>
      <c r="XBV27" s="386"/>
      <c r="XBW27" s="386"/>
      <c r="XBX27" s="386"/>
      <c r="XBY27" s="386"/>
      <c r="XBZ27" s="386"/>
      <c r="XCA27" s="386"/>
      <c r="XCB27" s="386"/>
      <c r="XCC27" s="386"/>
      <c r="XCD27" s="386"/>
      <c r="XCE27" s="386"/>
      <c r="XCF27" s="386"/>
      <c r="XCG27" s="386"/>
      <c r="XCH27" s="386"/>
      <c r="XCI27" s="386"/>
      <c r="XCJ27" s="386"/>
      <c r="XCK27" s="386"/>
      <c r="XCL27" s="386"/>
      <c r="XCM27" s="386"/>
      <c r="XCN27" s="386"/>
      <c r="XCO27" s="386"/>
      <c r="XCP27" s="386"/>
      <c r="XCQ27" s="386"/>
      <c r="XCR27" s="386"/>
      <c r="XCS27" s="386"/>
      <c r="XCT27" s="386"/>
      <c r="XCU27" s="386"/>
      <c r="XCV27" s="386"/>
      <c r="XCW27" s="386"/>
      <c r="XCX27" s="386"/>
      <c r="XCY27" s="386"/>
      <c r="XCZ27" s="386"/>
      <c r="XDA27" s="386"/>
      <c r="XDB27" s="386"/>
      <c r="XDC27" s="386"/>
      <c r="XDD27" s="386"/>
      <c r="XDE27" s="386"/>
      <c r="XDF27" s="386"/>
      <c r="XDG27" s="386"/>
      <c r="XDH27" s="386"/>
      <c r="XDI27" s="386"/>
      <c r="XDJ27" s="386"/>
      <c r="XDK27" s="386"/>
      <c r="XDL27" s="386"/>
      <c r="XDM27" s="386"/>
      <c r="XDN27" s="386"/>
      <c r="XDO27" s="386"/>
      <c r="XDP27" s="386"/>
      <c r="XDQ27" s="386"/>
      <c r="XDR27" s="386"/>
      <c r="XDS27" s="386"/>
      <c r="XDT27" s="386"/>
      <c r="XDU27" s="386"/>
      <c r="XDV27" s="386"/>
      <c r="XDW27" s="386"/>
      <c r="XDX27" s="386"/>
      <c r="XDY27" s="386"/>
      <c r="XDZ27" s="386"/>
      <c r="XEA27" s="386"/>
    </row>
    <row r="28" spans="1:16355" s="426" customFormat="1" hidden="1" x14ac:dyDescent="0.3">
      <c r="A28" s="464" t="s">
        <v>922</v>
      </c>
      <c r="B28" s="410" t="s">
        <v>3489</v>
      </c>
      <c r="C28" s="410"/>
      <c r="D28" s="410"/>
      <c r="E28" s="410"/>
    </row>
    <row r="29" spans="1:16355" s="423" customFormat="1" hidden="1" x14ac:dyDescent="0.3">
      <c r="A29" s="464" t="s">
        <v>922</v>
      </c>
      <c r="B29" s="450" t="s">
        <v>3490</v>
      </c>
      <c r="C29" s="416"/>
      <c r="D29" s="450"/>
      <c r="E29" s="450"/>
    </row>
    <row r="30" spans="1:16355" x14ac:dyDescent="0.3">
      <c r="F30" s="389"/>
      <c r="G30" s="389"/>
      <c r="H30" s="389"/>
    </row>
    <row r="31" spans="1:16355" x14ac:dyDescent="0.3">
      <c r="F31" s="389"/>
      <c r="G31" s="389"/>
      <c r="H31" s="389"/>
    </row>
    <row r="32" spans="1:16355" x14ac:dyDescent="0.3">
      <c r="F32" s="389"/>
      <c r="G32" s="389"/>
      <c r="H32" s="389"/>
    </row>
    <row r="33" spans="4:8" x14ac:dyDescent="0.3">
      <c r="F33" s="389"/>
      <c r="G33" s="389"/>
      <c r="H33" s="389"/>
    </row>
    <row r="34" spans="4:8" x14ac:dyDescent="0.3">
      <c r="F34" s="389"/>
      <c r="G34" s="389"/>
      <c r="H34" s="389"/>
    </row>
    <row r="35" spans="4:8" ht="21" x14ac:dyDescent="0.4">
      <c r="D35" s="626" t="s">
        <v>4235</v>
      </c>
      <c r="F35" s="389"/>
      <c r="G35" s="389"/>
      <c r="H35" s="389"/>
    </row>
    <row r="36" spans="4:8" ht="21" x14ac:dyDescent="0.4">
      <c r="D36" s="627"/>
      <c r="F36" s="389"/>
      <c r="G36" s="389"/>
      <c r="H36" s="389"/>
    </row>
    <row r="37" spans="4:8" ht="21" x14ac:dyDescent="0.4">
      <c r="D37" s="627"/>
      <c r="F37" s="389"/>
      <c r="G37" s="389"/>
      <c r="H37" s="389"/>
    </row>
    <row r="38" spans="4:8" ht="21" x14ac:dyDescent="0.4">
      <c r="D38" s="627"/>
      <c r="F38" s="389"/>
      <c r="G38" s="389"/>
      <c r="H38" s="389"/>
    </row>
    <row r="39" spans="4:8" ht="21" x14ac:dyDescent="0.4">
      <c r="D39" s="628" t="s">
        <v>4233</v>
      </c>
      <c r="F39" s="389"/>
      <c r="G39" s="389"/>
      <c r="H39" s="389"/>
    </row>
    <row r="40" spans="4:8" ht="21" x14ac:dyDescent="0.4">
      <c r="D40" s="627"/>
      <c r="F40" s="389"/>
      <c r="G40" s="389"/>
      <c r="H40" s="389"/>
    </row>
    <row r="41" spans="4:8" ht="21" x14ac:dyDescent="0.4">
      <c r="D41" s="627"/>
      <c r="F41" s="389"/>
      <c r="G41" s="389"/>
      <c r="H41" s="389"/>
    </row>
    <row r="42" spans="4:8" ht="21" x14ac:dyDescent="0.4">
      <c r="D42" s="627"/>
      <c r="F42" s="389"/>
      <c r="G42" s="389"/>
      <c r="H42" s="389"/>
    </row>
    <row r="43" spans="4:8" ht="21" x14ac:dyDescent="0.4">
      <c r="D43" s="627"/>
      <c r="F43" s="389"/>
      <c r="G43" s="389"/>
      <c r="H43" s="389"/>
    </row>
    <row r="44" spans="4:8" ht="21" x14ac:dyDescent="0.4">
      <c r="D44" s="626" t="s">
        <v>4234</v>
      </c>
      <c r="F44" s="389"/>
      <c r="G44" s="389"/>
      <c r="H44" s="389"/>
    </row>
    <row r="45" spans="4:8" ht="21" x14ac:dyDescent="0.4">
      <c r="D45" s="627"/>
      <c r="F45" s="389"/>
      <c r="G45" s="389"/>
      <c r="H45" s="389"/>
    </row>
    <row r="46" spans="4:8" x14ac:dyDescent="0.3">
      <c r="F46" s="389"/>
      <c r="G46" s="389"/>
      <c r="H46" s="389"/>
    </row>
    <row r="47" spans="4:8" x14ac:dyDescent="0.3">
      <c r="F47" s="389"/>
      <c r="G47" s="389"/>
      <c r="H47" s="389"/>
    </row>
    <row r="48" spans="4:8" x14ac:dyDescent="0.3">
      <c r="F48" s="389"/>
      <c r="G48" s="389"/>
      <c r="H48" s="389"/>
    </row>
    <row r="49" spans="6:8" x14ac:dyDescent="0.3">
      <c r="F49" s="389"/>
      <c r="G49" s="389"/>
      <c r="H49" s="389"/>
    </row>
    <row r="50" spans="6:8" x14ac:dyDescent="0.3">
      <c r="F50" s="389"/>
      <c r="G50" s="389"/>
      <c r="H50" s="389"/>
    </row>
    <row r="51" spans="6:8" x14ac:dyDescent="0.3">
      <c r="F51" s="389"/>
      <c r="G51" s="389"/>
      <c r="H51" s="389"/>
    </row>
    <row r="52" spans="6:8" x14ac:dyDescent="0.3">
      <c r="F52" s="389"/>
      <c r="G52" s="389"/>
      <c r="H52" s="389"/>
    </row>
    <row r="53" spans="6:8" x14ac:dyDescent="0.3">
      <c r="F53" s="389"/>
      <c r="G53" s="389"/>
      <c r="H53" s="389"/>
    </row>
    <row r="54" spans="6:8" x14ac:dyDescent="0.3">
      <c r="F54" s="389"/>
      <c r="G54" s="389"/>
      <c r="H54" s="389"/>
    </row>
    <row r="55" spans="6:8" x14ac:dyDescent="0.3">
      <c r="F55" s="389"/>
      <c r="G55" s="389"/>
      <c r="H55" s="389"/>
    </row>
    <row r="56" spans="6:8" x14ac:dyDescent="0.3">
      <c r="F56" s="389"/>
      <c r="G56" s="389"/>
      <c r="H56" s="389"/>
    </row>
    <row r="57" spans="6:8" x14ac:dyDescent="0.3">
      <c r="F57" s="389"/>
      <c r="G57" s="389"/>
      <c r="H57" s="389"/>
    </row>
    <row r="58" spans="6:8" x14ac:dyDescent="0.3">
      <c r="F58" s="389"/>
      <c r="G58" s="389"/>
      <c r="H58" s="389"/>
    </row>
    <row r="59" spans="6:8" x14ac:dyDescent="0.3">
      <c r="F59" s="389"/>
      <c r="G59" s="389"/>
      <c r="H59" s="389"/>
    </row>
    <row r="60" spans="6:8" x14ac:dyDescent="0.3">
      <c r="F60" s="389"/>
      <c r="G60" s="389"/>
      <c r="H60" s="389"/>
    </row>
    <row r="61" spans="6:8" x14ac:dyDescent="0.3">
      <c r="F61" s="389"/>
      <c r="G61" s="389"/>
      <c r="H61" s="389"/>
    </row>
    <row r="62" spans="6:8" x14ac:dyDescent="0.3">
      <c r="F62" s="389"/>
      <c r="G62" s="389"/>
      <c r="H62" s="389"/>
    </row>
    <row r="63" spans="6:8" x14ac:dyDescent="0.3">
      <c r="F63" s="389"/>
      <c r="G63" s="389"/>
      <c r="H63" s="389"/>
    </row>
    <row r="64" spans="6:8" x14ac:dyDescent="0.3">
      <c r="F64" s="389"/>
      <c r="G64" s="389"/>
      <c r="H64" s="389"/>
    </row>
    <row r="65" spans="6:8" x14ac:dyDescent="0.3">
      <c r="F65" s="389"/>
      <c r="G65" s="389"/>
      <c r="H65" s="389"/>
    </row>
    <row r="66" spans="6:8" x14ac:dyDescent="0.3">
      <c r="F66" s="389"/>
      <c r="G66" s="389"/>
      <c r="H66" s="389"/>
    </row>
    <row r="67" spans="6:8" x14ac:dyDescent="0.3">
      <c r="F67" s="389"/>
      <c r="G67" s="389"/>
      <c r="H67" s="389"/>
    </row>
    <row r="68" spans="6:8" x14ac:dyDescent="0.3">
      <c r="F68" s="389"/>
      <c r="G68" s="389"/>
      <c r="H68" s="389"/>
    </row>
    <row r="69" spans="6:8" x14ac:dyDescent="0.3">
      <c r="F69" s="389"/>
      <c r="G69" s="389"/>
      <c r="H69" s="389"/>
    </row>
    <row r="70" spans="6:8" x14ac:dyDescent="0.3">
      <c r="F70" s="389"/>
      <c r="G70" s="389"/>
      <c r="H70" s="389"/>
    </row>
    <row r="71" spans="6:8" x14ac:dyDescent="0.3">
      <c r="F71" s="389"/>
      <c r="G71" s="389"/>
      <c r="H71" s="389"/>
    </row>
    <row r="72" spans="6:8" x14ac:dyDescent="0.3">
      <c r="F72" s="389"/>
      <c r="G72" s="389"/>
      <c r="H72" s="389"/>
    </row>
    <row r="73" spans="6:8" x14ac:dyDescent="0.3">
      <c r="F73" s="389"/>
      <c r="G73" s="389"/>
      <c r="H73" s="389"/>
    </row>
    <row r="74" spans="6:8" x14ac:dyDescent="0.3">
      <c r="F74" s="389"/>
      <c r="G74" s="389"/>
      <c r="H74" s="389"/>
    </row>
    <row r="75" spans="6:8" x14ac:dyDescent="0.3">
      <c r="F75" s="389"/>
      <c r="G75" s="389"/>
      <c r="H75" s="389"/>
    </row>
    <row r="76" spans="6:8" x14ac:dyDescent="0.3">
      <c r="F76" s="389"/>
      <c r="G76" s="389"/>
      <c r="H76" s="389"/>
    </row>
    <row r="77" spans="6:8" x14ac:dyDescent="0.3">
      <c r="F77" s="389"/>
      <c r="G77" s="389"/>
      <c r="H77" s="389"/>
    </row>
    <row r="78" spans="6:8" x14ac:dyDescent="0.3">
      <c r="F78" s="389"/>
      <c r="G78" s="389"/>
      <c r="H78" s="389"/>
    </row>
    <row r="79" spans="6:8" x14ac:dyDescent="0.3">
      <c r="F79" s="389"/>
      <c r="G79" s="389"/>
      <c r="H79" s="389"/>
    </row>
    <row r="80" spans="6:8" x14ac:dyDescent="0.3">
      <c r="F80" s="389"/>
      <c r="G80" s="389"/>
      <c r="H80" s="389"/>
    </row>
    <row r="81" spans="6:8" x14ac:dyDescent="0.3">
      <c r="F81" s="389"/>
      <c r="G81" s="389"/>
      <c r="H81" s="389"/>
    </row>
    <row r="82" spans="6:8" x14ac:dyDescent="0.3">
      <c r="F82" s="389"/>
      <c r="G82" s="389"/>
      <c r="H82" s="389"/>
    </row>
    <row r="83" spans="6:8" x14ac:dyDescent="0.3">
      <c r="F83" s="389"/>
      <c r="G83" s="389"/>
      <c r="H83" s="389"/>
    </row>
    <row r="84" spans="6:8" x14ac:dyDescent="0.3">
      <c r="F84" s="389"/>
      <c r="G84" s="389"/>
      <c r="H84" s="389"/>
    </row>
    <row r="85" spans="6:8" x14ac:dyDescent="0.3">
      <c r="F85" s="389"/>
      <c r="G85" s="389"/>
      <c r="H85" s="389"/>
    </row>
    <row r="86" spans="6:8" x14ac:dyDescent="0.3">
      <c r="F86" s="389"/>
      <c r="G86" s="389"/>
      <c r="H86" s="389"/>
    </row>
    <row r="87" spans="6:8" x14ac:dyDescent="0.3">
      <c r="F87" s="389"/>
      <c r="G87" s="389"/>
      <c r="H87" s="389"/>
    </row>
    <row r="88" spans="6:8" x14ac:dyDescent="0.3">
      <c r="F88" s="389"/>
      <c r="G88" s="389"/>
      <c r="H88" s="389"/>
    </row>
    <row r="89" spans="6:8" x14ac:dyDescent="0.3">
      <c r="F89" s="389"/>
      <c r="G89" s="389"/>
      <c r="H89" s="389"/>
    </row>
    <row r="90" spans="6:8" x14ac:dyDescent="0.3">
      <c r="F90" s="389"/>
      <c r="G90" s="389"/>
      <c r="H90" s="389"/>
    </row>
    <row r="91" spans="6:8" x14ac:dyDescent="0.3">
      <c r="F91" s="389"/>
      <c r="G91" s="389"/>
      <c r="H91" s="389"/>
    </row>
    <row r="92" spans="6:8" x14ac:dyDescent="0.3">
      <c r="F92" s="389"/>
      <c r="G92" s="389"/>
      <c r="H92" s="389"/>
    </row>
    <row r="93" spans="6:8" x14ac:dyDescent="0.3">
      <c r="F93" s="389"/>
      <c r="G93" s="389"/>
      <c r="H93" s="389"/>
    </row>
    <row r="94" spans="6:8" x14ac:dyDescent="0.3">
      <c r="F94" s="389"/>
      <c r="G94" s="389"/>
      <c r="H94" s="389"/>
    </row>
    <row r="95" spans="6:8" x14ac:dyDescent="0.3">
      <c r="F95" s="389"/>
      <c r="G95" s="389"/>
      <c r="H95" s="389"/>
    </row>
    <row r="96" spans="6:8" x14ac:dyDescent="0.3">
      <c r="F96" s="389"/>
      <c r="G96" s="389"/>
      <c r="H96" s="389"/>
    </row>
    <row r="97" spans="6:8" x14ac:dyDescent="0.3">
      <c r="F97" s="389"/>
      <c r="G97" s="389"/>
      <c r="H97" s="389"/>
    </row>
    <row r="98" spans="6:8" x14ac:dyDescent="0.3">
      <c r="F98" s="389"/>
      <c r="G98" s="389"/>
      <c r="H98" s="389"/>
    </row>
    <row r="99" spans="6:8" x14ac:dyDescent="0.3">
      <c r="F99" s="389"/>
      <c r="G99" s="389"/>
      <c r="H99" s="389"/>
    </row>
    <row r="100" spans="6:8" x14ac:dyDescent="0.3">
      <c r="F100" s="389"/>
      <c r="G100" s="389"/>
      <c r="H100" s="389"/>
    </row>
    <row r="101" spans="6:8" x14ac:dyDescent="0.3">
      <c r="F101" s="389"/>
      <c r="G101" s="389"/>
      <c r="H101" s="389"/>
    </row>
    <row r="102" spans="6:8" x14ac:dyDescent="0.3">
      <c r="F102" s="389"/>
      <c r="G102" s="389"/>
      <c r="H102" s="389"/>
    </row>
    <row r="103" spans="6:8" x14ac:dyDescent="0.3">
      <c r="F103" s="389"/>
      <c r="G103" s="389"/>
      <c r="H103" s="389"/>
    </row>
    <row r="104" spans="6:8" x14ac:dyDescent="0.3">
      <c r="F104" s="389"/>
      <c r="G104" s="389"/>
      <c r="H104" s="389"/>
    </row>
    <row r="105" spans="6:8" x14ac:dyDescent="0.3">
      <c r="F105" s="389"/>
      <c r="G105" s="389"/>
      <c r="H105" s="389"/>
    </row>
    <row r="106" spans="6:8" x14ac:dyDescent="0.3">
      <c r="F106" s="389"/>
      <c r="G106" s="389"/>
      <c r="H106" s="389"/>
    </row>
    <row r="107" spans="6:8" x14ac:dyDescent="0.3">
      <c r="F107" s="389"/>
      <c r="G107" s="389"/>
      <c r="H107" s="389"/>
    </row>
    <row r="108" spans="6:8" x14ac:dyDescent="0.3">
      <c r="F108" s="389"/>
      <c r="G108" s="389"/>
      <c r="H108" s="389"/>
    </row>
    <row r="109" spans="6:8" x14ac:dyDescent="0.3">
      <c r="F109" s="389"/>
      <c r="G109" s="389"/>
      <c r="H109" s="389"/>
    </row>
    <row r="110" spans="6:8" x14ac:dyDescent="0.3">
      <c r="F110" s="389"/>
      <c r="G110" s="389"/>
      <c r="H110" s="389"/>
    </row>
    <row r="111" spans="6:8" x14ac:dyDescent="0.3">
      <c r="F111" s="389"/>
      <c r="G111" s="389"/>
      <c r="H111" s="389"/>
    </row>
    <row r="112" spans="6:8" x14ac:dyDescent="0.3">
      <c r="F112" s="389"/>
      <c r="G112" s="389"/>
      <c r="H112" s="389"/>
    </row>
    <row r="113" spans="6:8" x14ac:dyDescent="0.3">
      <c r="F113" s="389"/>
      <c r="G113" s="389"/>
      <c r="H113" s="389"/>
    </row>
    <row r="114" spans="6:8" x14ac:dyDescent="0.3">
      <c r="F114" s="389"/>
      <c r="G114" s="389"/>
      <c r="H114" s="389"/>
    </row>
    <row r="115" spans="6:8" x14ac:dyDescent="0.3">
      <c r="F115" s="389"/>
      <c r="G115" s="389"/>
      <c r="H115" s="389"/>
    </row>
    <row r="116" spans="6:8" x14ac:dyDescent="0.3">
      <c r="F116" s="389"/>
      <c r="G116" s="389"/>
      <c r="H116" s="389"/>
    </row>
    <row r="117" spans="6:8" x14ac:dyDescent="0.3">
      <c r="F117" s="389"/>
      <c r="G117" s="389"/>
      <c r="H117" s="389"/>
    </row>
    <row r="118" spans="6:8" x14ac:dyDescent="0.3">
      <c r="F118" s="389"/>
      <c r="G118" s="389"/>
      <c r="H118" s="389"/>
    </row>
    <row r="119" spans="6:8" x14ac:dyDescent="0.3">
      <c r="F119" s="389"/>
      <c r="G119" s="389"/>
      <c r="H119" s="389"/>
    </row>
    <row r="120" spans="6:8" x14ac:dyDescent="0.3">
      <c r="F120" s="389"/>
      <c r="G120" s="389"/>
      <c r="H120" s="389"/>
    </row>
    <row r="121" spans="6:8" x14ac:dyDescent="0.3">
      <c r="F121" s="389"/>
      <c r="G121" s="389"/>
      <c r="H121" s="389"/>
    </row>
    <row r="122" spans="6:8" x14ac:dyDescent="0.3">
      <c r="F122" s="389"/>
      <c r="G122" s="389"/>
      <c r="H122" s="389"/>
    </row>
    <row r="123" spans="6:8" x14ac:dyDescent="0.3">
      <c r="F123" s="389"/>
      <c r="G123" s="389"/>
      <c r="H123" s="389"/>
    </row>
    <row r="124" spans="6:8" x14ac:dyDescent="0.3">
      <c r="F124" s="389"/>
      <c r="G124" s="389"/>
      <c r="H124" s="389"/>
    </row>
    <row r="125" spans="6:8" x14ac:dyDescent="0.3">
      <c r="F125" s="389"/>
      <c r="G125" s="389"/>
      <c r="H125" s="389"/>
    </row>
    <row r="126" spans="6:8" x14ac:dyDescent="0.3">
      <c r="F126" s="389"/>
      <c r="G126" s="389"/>
      <c r="H126" s="389"/>
    </row>
    <row r="127" spans="6:8" x14ac:dyDescent="0.3">
      <c r="F127" s="389"/>
      <c r="G127" s="389"/>
      <c r="H127" s="389"/>
    </row>
    <row r="128" spans="6:8" x14ac:dyDescent="0.3">
      <c r="F128" s="389"/>
      <c r="G128" s="389"/>
      <c r="H128" s="389"/>
    </row>
    <row r="129" spans="6:8" x14ac:dyDescent="0.3">
      <c r="F129" s="389"/>
      <c r="G129" s="389"/>
      <c r="H129" s="389"/>
    </row>
    <row r="130" spans="6:8" x14ac:dyDescent="0.3">
      <c r="F130" s="389"/>
      <c r="G130" s="389"/>
      <c r="H130" s="389"/>
    </row>
    <row r="131" spans="6:8" x14ac:dyDescent="0.3">
      <c r="F131" s="389"/>
      <c r="G131" s="389"/>
      <c r="H131" s="389"/>
    </row>
    <row r="132" spans="6:8" x14ac:dyDescent="0.3">
      <c r="F132" s="389"/>
      <c r="G132" s="389"/>
      <c r="H132" s="389"/>
    </row>
    <row r="133" spans="6:8" x14ac:dyDescent="0.3">
      <c r="F133" s="389"/>
      <c r="G133" s="389"/>
      <c r="H133" s="389"/>
    </row>
    <row r="134" spans="6:8" x14ac:dyDescent="0.3">
      <c r="F134" s="389"/>
      <c r="G134" s="389"/>
      <c r="H134" s="389"/>
    </row>
    <row r="135" spans="6:8" x14ac:dyDescent="0.3">
      <c r="F135" s="389"/>
      <c r="G135" s="389"/>
      <c r="H135" s="389"/>
    </row>
    <row r="136" spans="6:8" x14ac:dyDescent="0.3">
      <c r="F136" s="389"/>
      <c r="G136" s="389"/>
      <c r="H136" s="389"/>
    </row>
    <row r="137" spans="6:8" x14ac:dyDescent="0.3">
      <c r="F137" s="389"/>
      <c r="G137" s="389"/>
      <c r="H137" s="389"/>
    </row>
    <row r="138" spans="6:8" x14ac:dyDescent="0.3">
      <c r="F138" s="389"/>
      <c r="G138" s="389"/>
      <c r="H138" s="389"/>
    </row>
    <row r="139" spans="6:8" x14ac:dyDescent="0.3">
      <c r="F139" s="389"/>
      <c r="G139" s="389"/>
      <c r="H139" s="389"/>
    </row>
    <row r="140" spans="6:8" x14ac:dyDescent="0.3">
      <c r="F140" s="389"/>
      <c r="G140" s="389"/>
      <c r="H140" s="389"/>
    </row>
    <row r="141" spans="6:8" x14ac:dyDescent="0.3">
      <c r="F141" s="389"/>
      <c r="G141" s="389"/>
      <c r="H141" s="389"/>
    </row>
    <row r="142" spans="6:8" x14ac:dyDescent="0.3">
      <c r="F142" s="389"/>
      <c r="G142" s="389"/>
      <c r="H142" s="389"/>
    </row>
    <row r="143" spans="6:8" x14ac:dyDescent="0.3">
      <c r="F143" s="389"/>
      <c r="G143" s="389"/>
      <c r="H143" s="389"/>
    </row>
    <row r="144" spans="6:8" x14ac:dyDescent="0.3">
      <c r="F144" s="389"/>
      <c r="G144" s="389"/>
      <c r="H144" s="389"/>
    </row>
    <row r="145" spans="6:8" x14ac:dyDescent="0.3">
      <c r="F145" s="389"/>
      <c r="G145" s="389"/>
      <c r="H145" s="389"/>
    </row>
    <row r="146" spans="6:8" x14ac:dyDescent="0.3">
      <c r="F146" s="389"/>
      <c r="G146" s="389"/>
      <c r="H146" s="389"/>
    </row>
    <row r="147" spans="6:8" x14ac:dyDescent="0.3">
      <c r="F147" s="389"/>
      <c r="G147" s="389"/>
      <c r="H147" s="389"/>
    </row>
    <row r="148" spans="6:8" x14ac:dyDescent="0.3">
      <c r="F148" s="389"/>
      <c r="G148" s="389"/>
      <c r="H148" s="389"/>
    </row>
    <row r="149" spans="6:8" x14ac:dyDescent="0.3">
      <c r="F149" s="389"/>
      <c r="G149" s="389"/>
      <c r="H149" s="389"/>
    </row>
    <row r="150" spans="6:8" x14ac:dyDescent="0.3">
      <c r="F150" s="389"/>
      <c r="G150" s="389"/>
      <c r="H150" s="389"/>
    </row>
    <row r="151" spans="6:8" x14ac:dyDescent="0.3">
      <c r="F151" s="389"/>
      <c r="G151" s="389"/>
      <c r="H151" s="389"/>
    </row>
    <row r="152" spans="6:8" x14ac:dyDescent="0.3">
      <c r="F152" s="389"/>
      <c r="G152" s="389"/>
      <c r="H152" s="389"/>
    </row>
    <row r="153" spans="6:8" x14ac:dyDescent="0.3">
      <c r="F153" s="389"/>
      <c r="G153" s="389"/>
      <c r="H153" s="389"/>
    </row>
    <row r="154" spans="6:8" x14ac:dyDescent="0.3">
      <c r="F154" s="389"/>
      <c r="G154" s="389"/>
      <c r="H154" s="389"/>
    </row>
    <row r="155" spans="6:8" x14ac:dyDescent="0.3">
      <c r="F155" s="389"/>
      <c r="G155" s="389"/>
      <c r="H155" s="389"/>
    </row>
    <row r="156" spans="6:8" x14ac:dyDescent="0.3">
      <c r="F156" s="389"/>
      <c r="G156" s="389"/>
      <c r="H156" s="389"/>
    </row>
    <row r="157" spans="6:8" x14ac:dyDescent="0.3">
      <c r="F157" s="389"/>
      <c r="G157" s="389"/>
      <c r="H157" s="389"/>
    </row>
    <row r="158" spans="6:8" x14ac:dyDescent="0.3">
      <c r="F158" s="389"/>
      <c r="G158" s="389"/>
      <c r="H158" s="389"/>
    </row>
    <row r="159" spans="6:8" x14ac:dyDescent="0.3">
      <c r="F159" s="389"/>
      <c r="G159" s="389"/>
      <c r="H159" s="389"/>
    </row>
    <row r="160" spans="6:8" x14ac:dyDescent="0.3">
      <c r="F160" s="389"/>
      <c r="G160" s="389"/>
      <c r="H160" s="389"/>
    </row>
    <row r="161" spans="6:8" x14ac:dyDescent="0.3">
      <c r="F161" s="389"/>
      <c r="G161" s="389"/>
      <c r="H161" s="389"/>
    </row>
    <row r="162" spans="6:8" x14ac:dyDescent="0.3">
      <c r="F162" s="389"/>
      <c r="G162" s="389"/>
      <c r="H162" s="389"/>
    </row>
    <row r="163" spans="6:8" x14ac:dyDescent="0.3">
      <c r="F163" s="389"/>
      <c r="G163" s="389"/>
      <c r="H163" s="389"/>
    </row>
    <row r="164" spans="6:8" x14ac:dyDescent="0.3">
      <c r="F164" s="389"/>
      <c r="G164" s="389"/>
      <c r="H164" s="389"/>
    </row>
    <row r="165" spans="6:8" x14ac:dyDescent="0.3">
      <c r="F165" s="389"/>
      <c r="G165" s="389"/>
      <c r="H165" s="389"/>
    </row>
    <row r="166" spans="6:8" x14ac:dyDescent="0.3">
      <c r="F166" s="389"/>
      <c r="G166" s="389"/>
      <c r="H166" s="389"/>
    </row>
    <row r="167" spans="6:8" x14ac:dyDescent="0.3">
      <c r="F167" s="389"/>
      <c r="G167" s="389"/>
      <c r="H167" s="389"/>
    </row>
    <row r="168" spans="6:8" x14ac:dyDescent="0.3">
      <c r="F168" s="389"/>
      <c r="G168" s="389"/>
      <c r="H168" s="389"/>
    </row>
  </sheetData>
  <autoFilter ref="A8:E29" xr:uid="{00000000-0001-0000-0700-000000000000}">
    <filterColumn colId="0">
      <filters blank="1">
        <filter val="OK"/>
        <filter val="PN"/>
      </filters>
    </filterColumn>
    <filterColumn colId="1">
      <filters>
        <filter val="BULL D6M"/>
        <filter val="COMPACTEUR 216 D"/>
        <filter val="COMPACTEUR A MAIN BW75H"/>
        <filter val="COMPACTEUR DVK-223"/>
        <filter val="NIVELEUSE 160 H"/>
        <filter val="PELLE 312 C"/>
        <filter val="TRACTOPELLE 426 F 2"/>
        <filter val="TRACTOPELLE 428 E"/>
      </filters>
    </filterColumn>
  </autoFilter>
  <mergeCells count="1">
    <mergeCell ref="B1:E2"/>
  </mergeCells>
  <conditionalFormatting sqref="B18">
    <cfRule type="expression" dxfId="34" priority="1" stopIfTrue="1">
      <formula>#REF!="A Reformer"</formula>
    </cfRule>
    <cfRule type="expression" dxfId="33" priority="2" stopIfTrue="1">
      <formula>#REF!="En cours"</formula>
    </cfRule>
    <cfRule type="expression" dxfId="32" priority="3" stopIfTrue="1">
      <formula>#REF!="Introuvable"</formula>
    </cfRule>
  </conditionalFormatting>
  <dataValidations count="3">
    <dataValidation allowBlank="1" showInputMessage="1" showErrorMessage="1" prompt="Entrez une description de l’article dans cette colonne" sqref="D9 D25:D26" xr:uid="{EDF28901-06EB-4EC4-9C88-247A1DCFFB2C}"/>
    <dataValidation allowBlank="1" showInputMessage="1" showErrorMessage="1" prompt="Entrez la référence de stock de l’article dans cette colonne" sqref="E9" xr:uid="{8BDB04BF-49B5-49FB-A24F-A1C2AE9DD59C}"/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B9" xr:uid="{AA5ECCD3-2819-46B0-BB46-47113F62B738}"/>
  </dataValidations>
  <printOptions horizontalCentered="1"/>
  <pageMargins left="0.23622047244094491" right="0.23622047244094491" top="0.15748031496062992" bottom="0.15748031496062992" header="0.11811023622047245" footer="0.11811023622047245"/>
  <pageSetup paperSize="9" scale="78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FF00"/>
    <pageSetUpPr fitToPage="1"/>
  </sheetPr>
  <dimension ref="A1:XEG165"/>
  <sheetViews>
    <sheetView zoomScaleNormal="100" zoomScaleSheetLayoutView="100" workbookViewId="0">
      <pane ySplit="6" topLeftCell="A7" activePane="bottomLeft" state="frozen"/>
      <selection pane="bottomLeft" activeCell="E25" sqref="E25"/>
    </sheetView>
  </sheetViews>
  <sheetFormatPr baseColWidth="10" defaultRowHeight="14.4" x14ac:dyDescent="0.3"/>
  <cols>
    <col min="1" max="1" width="9" style="460" customWidth="1"/>
    <col min="2" max="2" width="13.33203125" style="389" customWidth="1"/>
    <col min="3" max="3" width="35" style="389" bestFit="1" customWidth="1"/>
    <col min="4" max="4" width="17.109375" style="389" customWidth="1"/>
    <col min="5" max="5" width="27.77734375" style="389" customWidth="1"/>
    <col min="6" max="6" width="18.5546875" style="389" customWidth="1"/>
    <col min="7" max="7" width="21.5546875" style="398" customWidth="1"/>
    <col min="8" max="8" width="14.44140625" style="437" customWidth="1"/>
    <col min="9" max="9" width="17.88671875" style="437" bestFit="1" customWidth="1"/>
    <col min="10" max="16384" width="11.5546875" style="386"/>
  </cols>
  <sheetData>
    <row r="1" spans="1:14" x14ac:dyDescent="0.3">
      <c r="A1" s="466"/>
      <c r="B1" s="648" t="s">
        <v>3892</v>
      </c>
      <c r="C1" s="648"/>
      <c r="D1" s="648"/>
      <c r="E1" s="648"/>
      <c r="F1" s="648"/>
      <c r="J1" s="389"/>
      <c r="K1" s="389"/>
      <c r="L1" s="389"/>
      <c r="M1" s="389"/>
      <c r="N1" s="389"/>
    </row>
    <row r="2" spans="1:14" x14ac:dyDescent="0.3">
      <c r="A2" s="466"/>
      <c r="B2" s="648"/>
      <c r="C2" s="648"/>
      <c r="D2" s="648"/>
      <c r="E2" s="648"/>
      <c r="F2" s="648"/>
      <c r="J2" s="389"/>
      <c r="K2" s="389"/>
      <c r="L2" s="389"/>
      <c r="M2" s="389"/>
      <c r="N2" s="389"/>
    </row>
    <row r="3" spans="1:14" x14ac:dyDescent="0.3">
      <c r="A3" s="466"/>
      <c r="J3" s="389"/>
      <c r="K3" s="389"/>
      <c r="L3" s="389"/>
      <c r="M3" s="389"/>
      <c r="N3" s="389"/>
    </row>
    <row r="4" spans="1:14" ht="15.6" x14ac:dyDescent="0.3">
      <c r="A4" s="466"/>
      <c r="B4" s="649" t="s">
        <v>3893</v>
      </c>
      <c r="C4" s="650"/>
      <c r="D4" s="650"/>
      <c r="E4" s="650"/>
      <c r="F4" s="651"/>
      <c r="J4" s="389"/>
      <c r="K4" s="389"/>
      <c r="L4" s="389"/>
      <c r="M4" s="389"/>
      <c r="N4" s="389"/>
    </row>
    <row r="5" spans="1:14" x14ac:dyDescent="0.3">
      <c r="A5" s="466"/>
      <c r="J5" s="389"/>
      <c r="K5" s="389"/>
      <c r="L5" s="389"/>
      <c r="M5" s="389"/>
      <c r="N5" s="389"/>
    </row>
    <row r="6" spans="1:14" x14ac:dyDescent="0.3">
      <c r="A6" s="466"/>
      <c r="B6" s="497" t="s">
        <v>3806</v>
      </c>
      <c r="C6" s="498">
        <f>SUBTOTAL(3,C8:C28)</f>
        <v>14</v>
      </c>
      <c r="D6" s="439"/>
      <c r="E6" s="440"/>
      <c r="F6" s="440"/>
      <c r="G6" s="441">
        <f ca="1">TODAY()</f>
        <v>45838</v>
      </c>
      <c r="J6" s="389"/>
      <c r="K6" s="389"/>
      <c r="L6" s="389"/>
      <c r="M6" s="389"/>
      <c r="N6" s="389"/>
    </row>
    <row r="7" spans="1:14" x14ac:dyDescent="0.3">
      <c r="A7" s="466"/>
      <c r="B7" s="521"/>
      <c r="C7" s="521"/>
      <c r="D7" s="444"/>
      <c r="E7" s="440"/>
      <c r="F7" s="440"/>
      <c r="J7" s="389"/>
      <c r="K7" s="389"/>
      <c r="L7" s="389"/>
      <c r="M7" s="389"/>
      <c r="N7" s="389"/>
    </row>
    <row r="8" spans="1:14" ht="57" customHeight="1" x14ac:dyDescent="0.3">
      <c r="A8" s="401" t="s">
        <v>2849</v>
      </c>
      <c r="B8" s="401" t="s">
        <v>2803</v>
      </c>
      <c r="C8" s="402" t="s">
        <v>0</v>
      </c>
      <c r="D8" s="446" t="s">
        <v>1157</v>
      </c>
      <c r="E8" s="446" t="s">
        <v>48</v>
      </c>
      <c r="F8" s="446" t="s">
        <v>1522</v>
      </c>
      <c r="G8" s="447" t="s">
        <v>1517</v>
      </c>
      <c r="H8" s="448" t="s">
        <v>1597</v>
      </c>
      <c r="I8" s="462" t="s">
        <v>1154</v>
      </c>
      <c r="J8" s="389"/>
      <c r="K8" s="389"/>
      <c r="L8" s="389"/>
      <c r="M8" s="389"/>
      <c r="N8" s="389"/>
    </row>
    <row r="9" spans="1:14" ht="19.95" customHeight="1" x14ac:dyDescent="0.3">
      <c r="A9" s="463"/>
      <c r="B9" s="459" t="s">
        <v>2841</v>
      </c>
      <c r="C9" s="428" t="s">
        <v>3416</v>
      </c>
      <c r="D9" s="410" t="s">
        <v>1647</v>
      </c>
      <c r="E9" s="428" t="s">
        <v>4226</v>
      </c>
      <c r="F9" s="428" t="s">
        <v>1523</v>
      </c>
      <c r="G9" s="416" t="s">
        <v>4339</v>
      </c>
      <c r="H9" s="429"/>
      <c r="I9" s="429"/>
      <c r="J9" s="389"/>
      <c r="K9" s="389"/>
      <c r="L9" s="389"/>
      <c r="M9" s="389"/>
      <c r="N9" s="389"/>
    </row>
    <row r="10" spans="1:14" ht="14.4" hidden="1" customHeight="1" x14ac:dyDescent="0.3">
      <c r="A10" s="464" t="s">
        <v>922</v>
      </c>
      <c r="B10" s="459" t="s">
        <v>2842</v>
      </c>
      <c r="C10" s="410" t="s">
        <v>2055</v>
      </c>
      <c r="D10" s="410" t="s">
        <v>1648</v>
      </c>
      <c r="E10" s="410" t="s">
        <v>1579</v>
      </c>
      <c r="F10" s="410" t="s">
        <v>1523</v>
      </c>
      <c r="G10" s="416" t="s">
        <v>1996</v>
      </c>
      <c r="H10" s="410">
        <v>2022</v>
      </c>
      <c r="I10" s="410" t="s">
        <v>1651</v>
      </c>
      <c r="J10" s="389"/>
      <c r="K10" s="389"/>
      <c r="L10" s="389"/>
      <c r="M10" s="389"/>
      <c r="N10" s="389"/>
    </row>
    <row r="11" spans="1:14" ht="14.4" customHeight="1" x14ac:dyDescent="0.3">
      <c r="A11" s="464" t="s">
        <v>1984</v>
      </c>
      <c r="B11" s="459" t="s">
        <v>3522</v>
      </c>
      <c r="C11" s="410" t="s">
        <v>1632</v>
      </c>
      <c r="D11" s="410" t="s">
        <v>1647</v>
      </c>
      <c r="E11" s="410" t="s">
        <v>1579</v>
      </c>
      <c r="F11" s="410" t="s">
        <v>1523</v>
      </c>
      <c r="G11" s="416" t="s">
        <v>1997</v>
      </c>
      <c r="H11" s="410"/>
      <c r="I11" s="410" t="s">
        <v>1652</v>
      </c>
      <c r="J11" s="389" t="s">
        <v>3410</v>
      </c>
      <c r="K11" s="389"/>
      <c r="L11" s="389"/>
      <c r="M11" s="389"/>
      <c r="N11" s="389"/>
    </row>
    <row r="12" spans="1:14" ht="14.4" customHeight="1" x14ac:dyDescent="0.3">
      <c r="A12" s="464" t="s">
        <v>1984</v>
      </c>
      <c r="B12" s="459" t="s">
        <v>3523</v>
      </c>
      <c r="C12" s="410" t="s">
        <v>1633</v>
      </c>
      <c r="D12" s="410" t="s">
        <v>1647</v>
      </c>
      <c r="E12" s="410" t="s">
        <v>1579</v>
      </c>
      <c r="F12" s="410" t="s">
        <v>1523</v>
      </c>
      <c r="G12" s="416" t="s">
        <v>4340</v>
      </c>
      <c r="H12" s="430">
        <v>42248</v>
      </c>
      <c r="I12" s="410" t="s">
        <v>1652</v>
      </c>
      <c r="J12" s="389"/>
      <c r="K12" s="389"/>
      <c r="L12" s="389"/>
      <c r="M12" s="389"/>
      <c r="N12" s="389"/>
    </row>
    <row r="13" spans="1:14" ht="14.4" hidden="1" customHeight="1" x14ac:dyDescent="0.3">
      <c r="A13" s="464" t="s">
        <v>922</v>
      </c>
      <c r="B13" s="459" t="s">
        <v>3524</v>
      </c>
      <c r="C13" s="410" t="s">
        <v>2056</v>
      </c>
      <c r="D13" s="410" t="s">
        <v>1648</v>
      </c>
      <c r="E13" s="410" t="s">
        <v>4345</v>
      </c>
      <c r="F13" s="410" t="s">
        <v>1523</v>
      </c>
      <c r="G13" s="416" t="s">
        <v>2057</v>
      </c>
      <c r="H13" s="430">
        <v>44845</v>
      </c>
      <c r="I13" s="410"/>
      <c r="J13" s="389"/>
      <c r="K13" s="389"/>
      <c r="L13" s="389"/>
      <c r="M13" s="389"/>
      <c r="N13" s="389"/>
    </row>
    <row r="14" spans="1:14" ht="19.95" hidden="1" customHeight="1" x14ac:dyDescent="0.3">
      <c r="A14" s="464" t="s">
        <v>922</v>
      </c>
      <c r="B14" s="459" t="s">
        <v>2843</v>
      </c>
      <c r="C14" s="410" t="s">
        <v>1635</v>
      </c>
      <c r="D14" s="410" t="s">
        <v>1302</v>
      </c>
      <c r="E14" s="410" t="s">
        <v>4226</v>
      </c>
      <c r="F14" s="410" t="s">
        <v>1523</v>
      </c>
      <c r="G14" s="465" t="s">
        <v>1999</v>
      </c>
      <c r="H14" s="430">
        <v>42298</v>
      </c>
      <c r="I14" s="410" t="s">
        <v>1651</v>
      </c>
      <c r="J14" s="389"/>
      <c r="K14" s="389"/>
      <c r="L14" s="389"/>
      <c r="M14" s="389"/>
      <c r="N14" s="389"/>
    </row>
    <row r="15" spans="1:14" ht="14.4" customHeight="1" x14ac:dyDescent="0.3">
      <c r="A15" s="464" t="s">
        <v>922</v>
      </c>
      <c r="B15" s="459" t="s">
        <v>2844</v>
      </c>
      <c r="C15" s="410" t="s">
        <v>1634</v>
      </c>
      <c r="D15" s="410" t="s">
        <v>1647</v>
      </c>
      <c r="E15" s="410" t="s">
        <v>1579</v>
      </c>
      <c r="F15" s="410" t="s">
        <v>1523</v>
      </c>
      <c r="G15" s="416" t="s">
        <v>1998</v>
      </c>
      <c r="H15" s="410"/>
      <c r="I15" s="410" t="s">
        <v>1652</v>
      </c>
      <c r="J15" s="389" t="s">
        <v>4219</v>
      </c>
      <c r="K15" s="389"/>
      <c r="L15" s="389"/>
      <c r="M15" s="389"/>
      <c r="N15" s="389"/>
    </row>
    <row r="16" spans="1:14" s="423" customFormat="1" ht="19.95" hidden="1" customHeight="1" x14ac:dyDescent="0.3">
      <c r="A16" s="464" t="s">
        <v>922</v>
      </c>
      <c r="B16" s="459" t="s">
        <v>2845</v>
      </c>
      <c r="C16" s="410" t="s">
        <v>1636</v>
      </c>
      <c r="D16" s="410" t="s">
        <v>1649</v>
      </c>
      <c r="E16" s="410" t="s">
        <v>4226</v>
      </c>
      <c r="F16" s="410" t="s">
        <v>1523</v>
      </c>
      <c r="G16" s="416" t="s">
        <v>4344</v>
      </c>
      <c r="H16" s="430">
        <v>42551</v>
      </c>
      <c r="I16" s="410" t="s">
        <v>1652</v>
      </c>
    </row>
    <row r="17" spans="1:16361" s="424" customFormat="1" ht="19.95" hidden="1" customHeight="1" x14ac:dyDescent="0.3">
      <c r="A17" s="464" t="s">
        <v>922</v>
      </c>
      <c r="B17" s="459" t="s">
        <v>2846</v>
      </c>
      <c r="C17" s="410" t="s">
        <v>1637</v>
      </c>
      <c r="D17" s="410" t="s">
        <v>1302</v>
      </c>
      <c r="E17" s="410" t="s">
        <v>1579</v>
      </c>
      <c r="F17" s="410" t="s">
        <v>1523</v>
      </c>
      <c r="G17" s="465">
        <v>861100823056</v>
      </c>
      <c r="H17" s="430">
        <v>43237</v>
      </c>
      <c r="I17" s="410"/>
      <c r="J17" s="426"/>
      <c r="K17" s="426"/>
      <c r="L17" s="426"/>
      <c r="M17" s="426"/>
      <c r="N17" s="426"/>
    </row>
    <row r="18" spans="1:16361" s="424" customFormat="1" ht="19.95" customHeight="1" x14ac:dyDescent="0.3">
      <c r="A18" s="464" t="s">
        <v>1984</v>
      </c>
      <c r="B18" s="459" t="s">
        <v>3704</v>
      </c>
      <c r="C18" s="410" t="s">
        <v>1850</v>
      </c>
      <c r="D18" s="410" t="s">
        <v>1647</v>
      </c>
      <c r="E18" s="410" t="s">
        <v>4346</v>
      </c>
      <c r="F18" s="410" t="s">
        <v>1523</v>
      </c>
      <c r="G18" s="416" t="s">
        <v>2000</v>
      </c>
      <c r="H18" s="410"/>
      <c r="I18" s="410" t="s">
        <v>1653</v>
      </c>
      <c r="J18" s="426"/>
      <c r="K18" s="426"/>
      <c r="L18" s="426"/>
      <c r="M18" s="426"/>
      <c r="N18" s="426"/>
    </row>
    <row r="19" spans="1:16361" s="424" customFormat="1" ht="14.4" customHeight="1" x14ac:dyDescent="0.3">
      <c r="A19" s="464" t="s">
        <v>922</v>
      </c>
      <c r="B19" s="459" t="s">
        <v>3422</v>
      </c>
      <c r="C19" s="410" t="s">
        <v>1851</v>
      </c>
      <c r="D19" s="410" t="s">
        <v>1647</v>
      </c>
      <c r="E19" s="410" t="s">
        <v>1579</v>
      </c>
      <c r="F19" s="410" t="s">
        <v>1523</v>
      </c>
      <c r="G19" s="416" t="s">
        <v>2001</v>
      </c>
      <c r="H19" s="410"/>
      <c r="I19" s="410" t="s">
        <v>1654</v>
      </c>
      <c r="J19" s="426"/>
      <c r="K19" s="426"/>
      <c r="L19" s="426"/>
      <c r="M19" s="426"/>
      <c r="N19" s="426"/>
    </row>
    <row r="20" spans="1:16361" s="424" customFormat="1" ht="14.4" customHeight="1" x14ac:dyDescent="0.3">
      <c r="A20" s="464" t="s">
        <v>922</v>
      </c>
      <c r="B20" s="459" t="s">
        <v>2851</v>
      </c>
      <c r="C20" s="410" t="s">
        <v>1640</v>
      </c>
      <c r="D20" s="410" t="s">
        <v>1647</v>
      </c>
      <c r="E20" s="410" t="s">
        <v>1579</v>
      </c>
      <c r="F20" s="410" t="s">
        <v>1523</v>
      </c>
      <c r="G20" s="416" t="s">
        <v>2003</v>
      </c>
      <c r="H20" s="410"/>
      <c r="I20" s="410" t="s">
        <v>1655</v>
      </c>
      <c r="J20" s="426"/>
      <c r="K20" s="426"/>
      <c r="L20" s="426"/>
      <c r="M20" s="426"/>
      <c r="N20" s="426"/>
    </row>
    <row r="21" spans="1:16361" s="424" customFormat="1" ht="14.4" customHeight="1" x14ac:dyDescent="0.3">
      <c r="A21" s="464" t="s">
        <v>922</v>
      </c>
      <c r="B21" s="459" t="s">
        <v>2850</v>
      </c>
      <c r="C21" s="410" t="s">
        <v>1640</v>
      </c>
      <c r="D21" s="410" t="s">
        <v>1647</v>
      </c>
      <c r="E21" s="410" t="s">
        <v>3512</v>
      </c>
      <c r="F21" s="410" t="s">
        <v>1523</v>
      </c>
      <c r="G21" s="416" t="s">
        <v>2002</v>
      </c>
      <c r="H21" s="410"/>
      <c r="I21" s="410" t="s">
        <v>1656</v>
      </c>
      <c r="J21" s="426"/>
      <c r="K21" s="426"/>
      <c r="L21" s="426"/>
      <c r="M21" s="426"/>
      <c r="N21" s="426"/>
    </row>
    <row r="22" spans="1:16361" s="424" customFormat="1" ht="14.4" customHeight="1" x14ac:dyDescent="0.3">
      <c r="A22" s="464" t="s">
        <v>1984</v>
      </c>
      <c r="B22" s="459" t="s">
        <v>2852</v>
      </c>
      <c r="C22" s="410" t="s">
        <v>1641</v>
      </c>
      <c r="D22" s="410" t="s">
        <v>1647</v>
      </c>
      <c r="E22" s="410" t="s">
        <v>1577</v>
      </c>
      <c r="F22" s="410" t="s">
        <v>1523</v>
      </c>
      <c r="G22" s="416" t="s">
        <v>2004</v>
      </c>
      <c r="H22" s="410"/>
      <c r="I22" s="410" t="s">
        <v>1657</v>
      </c>
      <c r="J22" s="426"/>
      <c r="K22" s="426"/>
      <c r="L22" s="426"/>
      <c r="M22" s="426"/>
      <c r="N22" s="426"/>
    </row>
    <row r="23" spans="1:16361" s="24" customFormat="1" ht="14.4" hidden="1" customHeight="1" x14ac:dyDescent="0.3">
      <c r="A23" s="385" t="s">
        <v>751</v>
      </c>
      <c r="B23" s="384" t="s">
        <v>2800</v>
      </c>
      <c r="C23" s="123" t="s">
        <v>1643</v>
      </c>
      <c r="D23" s="123" t="s">
        <v>1647</v>
      </c>
      <c r="E23" s="123" t="s">
        <v>1577</v>
      </c>
      <c r="F23" s="123" t="s">
        <v>1523</v>
      </c>
      <c r="G23" s="117"/>
      <c r="H23" s="123"/>
      <c r="I23" s="123" t="s">
        <v>1659</v>
      </c>
    </row>
    <row r="24" spans="1:16361" s="24" customFormat="1" ht="14.4" hidden="1" customHeight="1" x14ac:dyDescent="0.3">
      <c r="A24" s="385" t="s">
        <v>751</v>
      </c>
      <c r="B24" s="384" t="s">
        <v>2801</v>
      </c>
      <c r="C24" s="116" t="s">
        <v>1644</v>
      </c>
      <c r="D24" s="116" t="s">
        <v>1650</v>
      </c>
      <c r="E24" s="116" t="s">
        <v>1577</v>
      </c>
      <c r="F24" s="116" t="s">
        <v>1523</v>
      </c>
      <c r="G24" s="117"/>
      <c r="H24" s="116"/>
      <c r="I24" s="116" t="s">
        <v>1659</v>
      </c>
    </row>
    <row r="25" spans="1:16361" ht="19.95" customHeight="1" x14ac:dyDescent="0.3">
      <c r="A25" s="464" t="s">
        <v>922</v>
      </c>
      <c r="B25" s="459" t="s">
        <v>2853</v>
      </c>
      <c r="C25" s="410" t="s">
        <v>1642</v>
      </c>
      <c r="D25" s="410" t="s">
        <v>1647</v>
      </c>
      <c r="E25" s="410" t="s">
        <v>4227</v>
      </c>
      <c r="F25" s="410" t="s">
        <v>1523</v>
      </c>
      <c r="G25" s="416" t="s">
        <v>4341</v>
      </c>
      <c r="H25" s="430">
        <v>41617</v>
      </c>
      <c r="I25" s="410" t="s">
        <v>1658</v>
      </c>
      <c r="J25" s="389"/>
      <c r="K25" s="389"/>
      <c r="L25" s="389"/>
      <c r="M25" s="389"/>
      <c r="N25" s="389"/>
    </row>
    <row r="26" spans="1:16361" ht="14.4" customHeight="1" x14ac:dyDescent="0.3">
      <c r="A26" s="464" t="s">
        <v>922</v>
      </c>
      <c r="B26" s="459" t="s">
        <v>2847</v>
      </c>
      <c r="C26" s="410" t="s">
        <v>1645</v>
      </c>
      <c r="D26" s="410" t="s">
        <v>1647</v>
      </c>
      <c r="E26" s="410" t="s">
        <v>3521</v>
      </c>
      <c r="F26" s="410" t="s">
        <v>1523</v>
      </c>
      <c r="G26" s="416" t="s">
        <v>4342</v>
      </c>
      <c r="H26" s="410"/>
      <c r="I26" s="410" t="s">
        <v>1660</v>
      </c>
      <c r="J26" s="389"/>
      <c r="K26" s="389"/>
      <c r="L26" s="389"/>
      <c r="M26" s="389"/>
      <c r="N26" s="389"/>
    </row>
    <row r="27" spans="1:16361" s="425" customFormat="1" ht="19.95" customHeight="1" x14ac:dyDescent="0.3">
      <c r="A27" s="464" t="s">
        <v>922</v>
      </c>
      <c r="B27" s="459" t="s">
        <v>2848</v>
      </c>
      <c r="C27" s="410" t="s">
        <v>1646</v>
      </c>
      <c r="D27" s="410" t="s">
        <v>1647</v>
      </c>
      <c r="E27" s="410" t="s">
        <v>4226</v>
      </c>
      <c r="F27" s="410" t="s">
        <v>1523</v>
      </c>
      <c r="G27" s="416" t="s">
        <v>1978</v>
      </c>
      <c r="H27" s="410"/>
      <c r="I27" s="410" t="s">
        <v>1652</v>
      </c>
      <c r="J27" s="389"/>
      <c r="K27" s="389"/>
      <c r="L27" s="389"/>
      <c r="M27" s="389"/>
      <c r="N27" s="389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  <c r="AA27" s="386"/>
      <c r="AB27" s="386"/>
      <c r="AC27" s="386"/>
      <c r="AD27" s="386"/>
      <c r="AE27" s="386"/>
      <c r="AF27" s="386"/>
      <c r="AG27" s="386"/>
      <c r="AH27" s="386"/>
      <c r="AI27" s="386"/>
      <c r="AJ27" s="386"/>
      <c r="AK27" s="386"/>
      <c r="AL27" s="386"/>
      <c r="AM27" s="386"/>
      <c r="AN27" s="386"/>
      <c r="AO27" s="386"/>
      <c r="AP27" s="386"/>
      <c r="AQ27" s="386"/>
      <c r="AR27" s="386"/>
      <c r="AS27" s="386"/>
      <c r="AT27" s="386"/>
      <c r="AU27" s="386"/>
      <c r="AV27" s="386"/>
      <c r="AW27" s="386"/>
      <c r="AX27" s="386"/>
      <c r="AY27" s="386"/>
      <c r="AZ27" s="386"/>
      <c r="BA27" s="386"/>
      <c r="BB27" s="386"/>
      <c r="BC27" s="386"/>
      <c r="BD27" s="386"/>
      <c r="BE27" s="386"/>
      <c r="BF27" s="386"/>
      <c r="BG27" s="386"/>
      <c r="BH27" s="386"/>
      <c r="BI27" s="386"/>
      <c r="BJ27" s="386"/>
      <c r="BK27" s="386"/>
      <c r="BL27" s="386"/>
      <c r="BM27" s="386"/>
      <c r="BN27" s="386"/>
      <c r="BO27" s="386"/>
      <c r="BP27" s="386"/>
      <c r="BQ27" s="386"/>
      <c r="BR27" s="386"/>
      <c r="BS27" s="386"/>
      <c r="BT27" s="386"/>
      <c r="BU27" s="386"/>
      <c r="BV27" s="386"/>
      <c r="BW27" s="386"/>
      <c r="BX27" s="386"/>
      <c r="BY27" s="386"/>
      <c r="BZ27" s="386"/>
      <c r="CA27" s="386"/>
      <c r="CB27" s="386"/>
      <c r="CC27" s="386"/>
      <c r="CD27" s="386"/>
      <c r="CE27" s="386"/>
      <c r="CF27" s="386"/>
      <c r="CG27" s="386"/>
      <c r="CH27" s="386"/>
      <c r="CI27" s="386"/>
      <c r="CJ27" s="386"/>
      <c r="CK27" s="386"/>
      <c r="CL27" s="386"/>
      <c r="CM27" s="386"/>
      <c r="CN27" s="386"/>
      <c r="CO27" s="386"/>
      <c r="CP27" s="386"/>
      <c r="CQ27" s="386"/>
      <c r="CR27" s="386"/>
      <c r="CS27" s="386"/>
      <c r="CT27" s="386"/>
      <c r="CU27" s="386"/>
      <c r="CV27" s="386"/>
      <c r="CW27" s="386"/>
      <c r="CX27" s="386"/>
      <c r="CY27" s="386"/>
      <c r="CZ27" s="386"/>
      <c r="DA27" s="386"/>
      <c r="DB27" s="386"/>
      <c r="DC27" s="386"/>
      <c r="DD27" s="386"/>
      <c r="DE27" s="386"/>
      <c r="DF27" s="386"/>
      <c r="DG27" s="386"/>
      <c r="DH27" s="386"/>
      <c r="DI27" s="386"/>
      <c r="DJ27" s="386"/>
      <c r="DK27" s="386"/>
      <c r="DL27" s="386"/>
      <c r="DM27" s="386"/>
      <c r="DN27" s="386"/>
      <c r="DO27" s="386"/>
      <c r="DP27" s="386"/>
      <c r="DQ27" s="386"/>
      <c r="DR27" s="386"/>
      <c r="DS27" s="386"/>
      <c r="DT27" s="386"/>
      <c r="DU27" s="386"/>
      <c r="DV27" s="386"/>
      <c r="DW27" s="386"/>
      <c r="DX27" s="386"/>
      <c r="DY27" s="386"/>
      <c r="DZ27" s="386"/>
      <c r="EA27" s="386"/>
      <c r="EB27" s="386"/>
      <c r="EC27" s="386"/>
      <c r="ED27" s="386"/>
      <c r="EE27" s="386"/>
      <c r="EF27" s="386"/>
      <c r="EG27" s="386"/>
      <c r="EH27" s="386"/>
      <c r="EI27" s="386"/>
      <c r="EJ27" s="386"/>
      <c r="EK27" s="386"/>
      <c r="EL27" s="386"/>
      <c r="EM27" s="386"/>
      <c r="EN27" s="386"/>
      <c r="EO27" s="386"/>
      <c r="EP27" s="386"/>
      <c r="EQ27" s="386"/>
      <c r="ER27" s="386"/>
      <c r="ES27" s="386"/>
      <c r="ET27" s="386"/>
      <c r="EU27" s="386"/>
      <c r="EV27" s="386"/>
      <c r="EW27" s="386"/>
      <c r="EX27" s="386"/>
      <c r="EY27" s="386"/>
      <c r="EZ27" s="386"/>
      <c r="FA27" s="386"/>
      <c r="FB27" s="386"/>
      <c r="FC27" s="386"/>
      <c r="FD27" s="386"/>
      <c r="FE27" s="386"/>
      <c r="FF27" s="386"/>
      <c r="FG27" s="386"/>
      <c r="FH27" s="386"/>
      <c r="FI27" s="386"/>
      <c r="FJ27" s="386"/>
      <c r="FK27" s="386"/>
      <c r="FL27" s="386"/>
      <c r="FM27" s="386"/>
      <c r="FN27" s="386"/>
      <c r="FO27" s="386"/>
      <c r="FP27" s="386"/>
      <c r="FQ27" s="386"/>
      <c r="FR27" s="386"/>
      <c r="FS27" s="386"/>
      <c r="FT27" s="386"/>
      <c r="FU27" s="386"/>
      <c r="FV27" s="386"/>
      <c r="FW27" s="386"/>
      <c r="FX27" s="386"/>
      <c r="FY27" s="386"/>
      <c r="FZ27" s="386"/>
      <c r="GA27" s="386"/>
      <c r="GB27" s="386"/>
      <c r="GC27" s="386"/>
      <c r="GD27" s="386"/>
      <c r="GE27" s="386"/>
      <c r="GF27" s="386"/>
      <c r="GG27" s="386"/>
      <c r="GH27" s="386"/>
      <c r="GI27" s="386"/>
      <c r="GJ27" s="386"/>
      <c r="GK27" s="386"/>
      <c r="GL27" s="386"/>
      <c r="GM27" s="386"/>
      <c r="GN27" s="386"/>
      <c r="GO27" s="386"/>
      <c r="GP27" s="386"/>
      <c r="GQ27" s="386"/>
      <c r="GR27" s="386"/>
      <c r="GS27" s="386"/>
      <c r="GT27" s="386"/>
      <c r="GU27" s="386"/>
      <c r="GV27" s="386"/>
      <c r="GW27" s="386"/>
      <c r="GX27" s="386"/>
      <c r="GY27" s="386"/>
      <c r="GZ27" s="386"/>
      <c r="HA27" s="386"/>
      <c r="HB27" s="386"/>
      <c r="HC27" s="386"/>
      <c r="HD27" s="386"/>
      <c r="HE27" s="386"/>
      <c r="HF27" s="386"/>
      <c r="HG27" s="386"/>
      <c r="HH27" s="386"/>
      <c r="HI27" s="386"/>
      <c r="HJ27" s="386"/>
      <c r="HK27" s="386"/>
      <c r="HL27" s="386"/>
      <c r="HM27" s="386"/>
      <c r="HN27" s="386"/>
      <c r="HO27" s="386"/>
      <c r="HP27" s="386"/>
      <c r="HQ27" s="386"/>
      <c r="HR27" s="386"/>
      <c r="HS27" s="386"/>
      <c r="HT27" s="386"/>
      <c r="HU27" s="386"/>
      <c r="HV27" s="386"/>
      <c r="HW27" s="386"/>
      <c r="HX27" s="386"/>
      <c r="HY27" s="386"/>
      <c r="HZ27" s="386"/>
      <c r="IA27" s="386"/>
      <c r="IB27" s="386"/>
      <c r="IC27" s="386"/>
      <c r="ID27" s="386"/>
      <c r="IE27" s="386"/>
      <c r="IF27" s="386"/>
      <c r="IG27" s="386"/>
      <c r="IH27" s="386"/>
      <c r="II27" s="386"/>
      <c r="IJ27" s="386"/>
      <c r="IK27" s="386"/>
      <c r="IL27" s="386"/>
      <c r="IM27" s="386"/>
      <c r="IN27" s="386"/>
      <c r="IO27" s="386"/>
      <c r="IP27" s="386"/>
      <c r="IQ27" s="386"/>
      <c r="IR27" s="386"/>
      <c r="IS27" s="386"/>
      <c r="IT27" s="386"/>
      <c r="IU27" s="386"/>
      <c r="IV27" s="386"/>
      <c r="IW27" s="386"/>
      <c r="IX27" s="386"/>
      <c r="IY27" s="386"/>
      <c r="IZ27" s="386"/>
      <c r="JA27" s="386"/>
      <c r="JB27" s="386"/>
      <c r="JC27" s="386"/>
      <c r="JD27" s="386"/>
      <c r="JE27" s="386"/>
      <c r="JF27" s="386"/>
      <c r="JG27" s="386"/>
      <c r="JH27" s="386"/>
      <c r="JI27" s="386"/>
      <c r="JJ27" s="386"/>
      <c r="JK27" s="386"/>
      <c r="JL27" s="386"/>
      <c r="JM27" s="386"/>
      <c r="JN27" s="386"/>
      <c r="JO27" s="386"/>
      <c r="JP27" s="386"/>
      <c r="JQ27" s="386"/>
      <c r="JR27" s="386"/>
      <c r="JS27" s="386"/>
      <c r="JT27" s="386"/>
      <c r="JU27" s="386"/>
      <c r="JV27" s="386"/>
      <c r="JW27" s="386"/>
      <c r="JX27" s="386"/>
      <c r="JY27" s="386"/>
      <c r="JZ27" s="386"/>
      <c r="KA27" s="386"/>
      <c r="KB27" s="386"/>
      <c r="KC27" s="386"/>
      <c r="KD27" s="386"/>
      <c r="KE27" s="386"/>
      <c r="KF27" s="386"/>
      <c r="KG27" s="386"/>
      <c r="KH27" s="386"/>
      <c r="KI27" s="386"/>
      <c r="KJ27" s="386"/>
      <c r="KK27" s="386"/>
      <c r="KL27" s="386"/>
      <c r="KM27" s="386"/>
      <c r="KN27" s="386"/>
      <c r="KO27" s="386"/>
      <c r="KP27" s="386"/>
      <c r="KQ27" s="386"/>
      <c r="KR27" s="386"/>
      <c r="KS27" s="386"/>
      <c r="KT27" s="386"/>
      <c r="KU27" s="386"/>
      <c r="KV27" s="386"/>
      <c r="KW27" s="386"/>
      <c r="KX27" s="386"/>
      <c r="KY27" s="386"/>
      <c r="KZ27" s="386"/>
      <c r="LA27" s="386"/>
      <c r="LB27" s="386"/>
      <c r="LC27" s="386"/>
      <c r="LD27" s="386"/>
      <c r="LE27" s="386"/>
      <c r="LF27" s="386"/>
      <c r="LG27" s="386"/>
      <c r="LH27" s="386"/>
      <c r="LI27" s="386"/>
      <c r="LJ27" s="386"/>
      <c r="LK27" s="386"/>
      <c r="LL27" s="386"/>
      <c r="LM27" s="386"/>
      <c r="LN27" s="386"/>
      <c r="LO27" s="386"/>
      <c r="LP27" s="386"/>
      <c r="LQ27" s="386"/>
      <c r="LR27" s="386"/>
      <c r="LS27" s="386"/>
      <c r="LT27" s="386"/>
      <c r="LU27" s="386"/>
      <c r="LV27" s="386"/>
      <c r="LW27" s="386"/>
      <c r="LX27" s="386"/>
      <c r="LY27" s="386"/>
      <c r="LZ27" s="386"/>
      <c r="MA27" s="386"/>
      <c r="MB27" s="386"/>
      <c r="MC27" s="386"/>
      <c r="MD27" s="386"/>
      <c r="ME27" s="386"/>
      <c r="MF27" s="386"/>
      <c r="MG27" s="386"/>
      <c r="MH27" s="386"/>
      <c r="MI27" s="386"/>
      <c r="MJ27" s="386"/>
      <c r="MK27" s="386"/>
      <c r="ML27" s="386"/>
      <c r="MM27" s="386"/>
      <c r="MN27" s="386"/>
      <c r="MO27" s="386"/>
      <c r="MP27" s="386"/>
      <c r="MQ27" s="386"/>
      <c r="MR27" s="386"/>
      <c r="MS27" s="386"/>
      <c r="MT27" s="386"/>
      <c r="MU27" s="386"/>
      <c r="MV27" s="386"/>
      <c r="MW27" s="386"/>
      <c r="MX27" s="386"/>
      <c r="MY27" s="386"/>
      <c r="MZ27" s="386"/>
      <c r="NA27" s="386"/>
      <c r="NB27" s="386"/>
      <c r="NC27" s="386"/>
      <c r="ND27" s="386"/>
      <c r="NE27" s="386"/>
      <c r="NF27" s="386"/>
      <c r="NG27" s="386"/>
      <c r="NH27" s="386"/>
      <c r="NI27" s="386"/>
      <c r="NJ27" s="386"/>
      <c r="NK27" s="386"/>
      <c r="NL27" s="386"/>
      <c r="NM27" s="386"/>
      <c r="NN27" s="386"/>
      <c r="NO27" s="386"/>
      <c r="NP27" s="386"/>
      <c r="NQ27" s="386"/>
      <c r="NR27" s="386"/>
      <c r="NS27" s="386"/>
      <c r="NT27" s="386"/>
      <c r="NU27" s="386"/>
      <c r="NV27" s="386"/>
      <c r="NW27" s="386"/>
      <c r="NX27" s="386"/>
      <c r="NY27" s="386"/>
      <c r="NZ27" s="386"/>
      <c r="OA27" s="386"/>
      <c r="OB27" s="386"/>
      <c r="OC27" s="386"/>
      <c r="OD27" s="386"/>
      <c r="OE27" s="386"/>
      <c r="OF27" s="386"/>
      <c r="OG27" s="386"/>
      <c r="OH27" s="386"/>
      <c r="OI27" s="386"/>
      <c r="OJ27" s="386"/>
      <c r="OK27" s="386"/>
      <c r="OL27" s="386"/>
      <c r="OM27" s="386"/>
      <c r="ON27" s="386"/>
      <c r="OO27" s="386"/>
      <c r="OP27" s="386"/>
      <c r="OQ27" s="386"/>
      <c r="OR27" s="386"/>
      <c r="OS27" s="386"/>
      <c r="OT27" s="386"/>
      <c r="OU27" s="386"/>
      <c r="OV27" s="386"/>
      <c r="OW27" s="386"/>
      <c r="OX27" s="386"/>
      <c r="OY27" s="386"/>
      <c r="OZ27" s="386"/>
      <c r="PA27" s="386"/>
      <c r="PB27" s="386"/>
      <c r="PC27" s="386"/>
      <c r="PD27" s="386"/>
      <c r="PE27" s="386"/>
      <c r="PF27" s="386"/>
      <c r="PG27" s="386"/>
      <c r="PH27" s="386"/>
      <c r="PI27" s="386"/>
      <c r="PJ27" s="386"/>
      <c r="PK27" s="386"/>
      <c r="PL27" s="386"/>
      <c r="PM27" s="386"/>
      <c r="PN27" s="386"/>
      <c r="PO27" s="386"/>
      <c r="PP27" s="386"/>
      <c r="PQ27" s="386"/>
      <c r="PR27" s="386"/>
      <c r="PS27" s="386"/>
      <c r="PT27" s="386"/>
      <c r="PU27" s="386"/>
      <c r="PV27" s="386"/>
      <c r="PW27" s="386"/>
      <c r="PX27" s="386"/>
      <c r="PY27" s="386"/>
      <c r="PZ27" s="386"/>
      <c r="QA27" s="386"/>
      <c r="QB27" s="386"/>
      <c r="QC27" s="386"/>
      <c r="QD27" s="386"/>
      <c r="QE27" s="386"/>
      <c r="QF27" s="386"/>
      <c r="QG27" s="386"/>
      <c r="QH27" s="386"/>
      <c r="QI27" s="386"/>
      <c r="QJ27" s="386"/>
      <c r="QK27" s="386"/>
      <c r="QL27" s="386"/>
      <c r="QM27" s="386"/>
      <c r="QN27" s="386"/>
      <c r="QO27" s="386"/>
      <c r="QP27" s="386"/>
      <c r="QQ27" s="386"/>
      <c r="QR27" s="386"/>
      <c r="QS27" s="386"/>
      <c r="QT27" s="386"/>
      <c r="QU27" s="386"/>
      <c r="QV27" s="386"/>
      <c r="QW27" s="386"/>
      <c r="QX27" s="386"/>
      <c r="QY27" s="386"/>
      <c r="QZ27" s="386"/>
      <c r="RA27" s="386"/>
      <c r="RB27" s="386"/>
      <c r="RC27" s="386"/>
      <c r="RD27" s="386"/>
      <c r="RE27" s="386"/>
      <c r="RF27" s="386"/>
      <c r="RG27" s="386"/>
      <c r="RH27" s="386"/>
      <c r="RI27" s="386"/>
      <c r="RJ27" s="386"/>
      <c r="RK27" s="386"/>
      <c r="RL27" s="386"/>
      <c r="RM27" s="386"/>
      <c r="RN27" s="386"/>
      <c r="RO27" s="386"/>
      <c r="RP27" s="386"/>
      <c r="RQ27" s="386"/>
      <c r="RR27" s="386"/>
      <c r="RS27" s="386"/>
      <c r="RT27" s="386"/>
      <c r="RU27" s="386"/>
      <c r="RV27" s="386"/>
      <c r="RW27" s="386"/>
      <c r="RX27" s="386"/>
      <c r="RY27" s="386"/>
      <c r="RZ27" s="386"/>
      <c r="SA27" s="386"/>
      <c r="SB27" s="386"/>
      <c r="SC27" s="386"/>
      <c r="SD27" s="386"/>
      <c r="SE27" s="386"/>
      <c r="SF27" s="386"/>
      <c r="SG27" s="386"/>
      <c r="SH27" s="386"/>
      <c r="SI27" s="386"/>
      <c r="SJ27" s="386"/>
      <c r="SK27" s="386"/>
      <c r="SL27" s="386"/>
      <c r="SM27" s="386"/>
      <c r="SN27" s="386"/>
      <c r="SO27" s="386"/>
      <c r="SP27" s="386"/>
      <c r="SQ27" s="386"/>
      <c r="SR27" s="386"/>
      <c r="SS27" s="386"/>
      <c r="ST27" s="386"/>
      <c r="SU27" s="386"/>
      <c r="SV27" s="386"/>
      <c r="SW27" s="386"/>
      <c r="SX27" s="386"/>
      <c r="SY27" s="386"/>
      <c r="SZ27" s="386"/>
      <c r="TA27" s="386"/>
      <c r="TB27" s="386"/>
      <c r="TC27" s="386"/>
      <c r="TD27" s="386"/>
      <c r="TE27" s="386"/>
      <c r="TF27" s="386"/>
      <c r="TG27" s="386"/>
      <c r="TH27" s="386"/>
      <c r="TI27" s="386"/>
      <c r="TJ27" s="386"/>
      <c r="TK27" s="386"/>
      <c r="TL27" s="386"/>
      <c r="TM27" s="386"/>
      <c r="TN27" s="386"/>
      <c r="TO27" s="386"/>
      <c r="TP27" s="386"/>
      <c r="TQ27" s="386"/>
      <c r="TR27" s="386"/>
      <c r="TS27" s="386"/>
      <c r="TT27" s="386"/>
      <c r="TU27" s="386"/>
      <c r="TV27" s="386"/>
      <c r="TW27" s="386"/>
      <c r="TX27" s="386"/>
      <c r="TY27" s="386"/>
      <c r="TZ27" s="386"/>
      <c r="UA27" s="386"/>
      <c r="UB27" s="386"/>
      <c r="UC27" s="386"/>
      <c r="UD27" s="386"/>
      <c r="UE27" s="386"/>
      <c r="UF27" s="386"/>
      <c r="UG27" s="386"/>
      <c r="UH27" s="386"/>
      <c r="UI27" s="386"/>
      <c r="UJ27" s="386"/>
      <c r="UK27" s="386"/>
      <c r="UL27" s="386"/>
      <c r="UM27" s="386"/>
      <c r="UN27" s="386"/>
      <c r="UO27" s="386"/>
      <c r="UP27" s="386"/>
      <c r="UQ27" s="386"/>
      <c r="UR27" s="386"/>
      <c r="US27" s="386"/>
      <c r="UT27" s="386"/>
      <c r="UU27" s="386"/>
      <c r="UV27" s="386"/>
      <c r="UW27" s="386"/>
      <c r="UX27" s="386"/>
      <c r="UY27" s="386"/>
      <c r="UZ27" s="386"/>
      <c r="VA27" s="386"/>
      <c r="VB27" s="386"/>
      <c r="VC27" s="386"/>
      <c r="VD27" s="386"/>
      <c r="VE27" s="386"/>
      <c r="VF27" s="386"/>
      <c r="VG27" s="386"/>
      <c r="VH27" s="386"/>
      <c r="VI27" s="386"/>
      <c r="VJ27" s="386"/>
      <c r="VK27" s="386"/>
      <c r="VL27" s="386"/>
      <c r="VM27" s="386"/>
      <c r="VN27" s="386"/>
      <c r="VO27" s="386"/>
      <c r="VP27" s="386"/>
      <c r="VQ27" s="386"/>
      <c r="VR27" s="386"/>
      <c r="VS27" s="386"/>
      <c r="VT27" s="386"/>
      <c r="VU27" s="386"/>
      <c r="VV27" s="386"/>
      <c r="VW27" s="386"/>
      <c r="VX27" s="386"/>
      <c r="VY27" s="386"/>
      <c r="VZ27" s="386"/>
      <c r="WA27" s="386"/>
      <c r="WB27" s="386"/>
      <c r="WC27" s="386"/>
      <c r="WD27" s="386"/>
      <c r="WE27" s="386"/>
      <c r="WF27" s="386"/>
      <c r="WG27" s="386"/>
      <c r="WH27" s="386"/>
      <c r="WI27" s="386"/>
      <c r="WJ27" s="386"/>
      <c r="WK27" s="386"/>
      <c r="WL27" s="386"/>
      <c r="WM27" s="386"/>
      <c r="WN27" s="386"/>
      <c r="WO27" s="386"/>
      <c r="WP27" s="386"/>
      <c r="WQ27" s="386"/>
      <c r="WR27" s="386"/>
      <c r="WS27" s="386"/>
      <c r="WT27" s="386"/>
      <c r="WU27" s="386"/>
      <c r="WV27" s="386"/>
      <c r="WW27" s="386"/>
      <c r="WX27" s="386"/>
      <c r="WY27" s="386"/>
      <c r="WZ27" s="386"/>
      <c r="XA27" s="386"/>
      <c r="XB27" s="386"/>
      <c r="XC27" s="386"/>
      <c r="XD27" s="386"/>
      <c r="XE27" s="386"/>
      <c r="XF27" s="386"/>
      <c r="XG27" s="386"/>
      <c r="XH27" s="386"/>
      <c r="XI27" s="386"/>
      <c r="XJ27" s="386"/>
      <c r="XK27" s="386"/>
      <c r="XL27" s="386"/>
      <c r="XM27" s="386"/>
      <c r="XN27" s="386"/>
      <c r="XO27" s="386"/>
      <c r="XP27" s="386"/>
      <c r="XQ27" s="386"/>
      <c r="XR27" s="386"/>
      <c r="XS27" s="386"/>
      <c r="XT27" s="386"/>
      <c r="XU27" s="386"/>
      <c r="XV27" s="386"/>
      <c r="XW27" s="386"/>
      <c r="XX27" s="386"/>
      <c r="XY27" s="386"/>
      <c r="XZ27" s="386"/>
      <c r="YA27" s="386"/>
      <c r="YB27" s="386"/>
      <c r="YC27" s="386"/>
      <c r="YD27" s="386"/>
      <c r="YE27" s="386"/>
      <c r="YF27" s="386"/>
      <c r="YG27" s="386"/>
      <c r="YH27" s="386"/>
      <c r="YI27" s="386"/>
      <c r="YJ27" s="386"/>
      <c r="YK27" s="386"/>
      <c r="YL27" s="386"/>
      <c r="YM27" s="386"/>
      <c r="YN27" s="386"/>
      <c r="YO27" s="386"/>
      <c r="YP27" s="386"/>
      <c r="YQ27" s="386"/>
      <c r="YR27" s="386"/>
      <c r="YS27" s="386"/>
      <c r="YT27" s="386"/>
      <c r="YU27" s="386"/>
      <c r="YV27" s="386"/>
      <c r="YW27" s="386"/>
      <c r="YX27" s="386"/>
      <c r="YY27" s="386"/>
      <c r="YZ27" s="386"/>
      <c r="ZA27" s="386"/>
      <c r="ZB27" s="386"/>
      <c r="ZC27" s="386"/>
      <c r="ZD27" s="386"/>
      <c r="ZE27" s="386"/>
      <c r="ZF27" s="386"/>
      <c r="ZG27" s="386"/>
      <c r="ZH27" s="386"/>
      <c r="ZI27" s="386"/>
      <c r="ZJ27" s="386"/>
      <c r="ZK27" s="386"/>
      <c r="ZL27" s="386"/>
      <c r="ZM27" s="386"/>
      <c r="ZN27" s="386"/>
      <c r="ZO27" s="386"/>
      <c r="ZP27" s="386"/>
      <c r="ZQ27" s="386"/>
      <c r="ZR27" s="386"/>
      <c r="ZS27" s="386"/>
      <c r="ZT27" s="386"/>
      <c r="ZU27" s="386"/>
      <c r="ZV27" s="386"/>
      <c r="ZW27" s="386"/>
      <c r="ZX27" s="386"/>
      <c r="ZY27" s="386"/>
      <c r="ZZ27" s="386"/>
      <c r="AAA27" s="386"/>
      <c r="AAB27" s="386"/>
      <c r="AAC27" s="386"/>
      <c r="AAD27" s="386"/>
      <c r="AAE27" s="386"/>
      <c r="AAF27" s="386"/>
      <c r="AAG27" s="386"/>
      <c r="AAH27" s="386"/>
      <c r="AAI27" s="386"/>
      <c r="AAJ27" s="386"/>
      <c r="AAK27" s="386"/>
      <c r="AAL27" s="386"/>
      <c r="AAM27" s="386"/>
      <c r="AAN27" s="386"/>
      <c r="AAO27" s="386"/>
      <c r="AAP27" s="386"/>
      <c r="AAQ27" s="386"/>
      <c r="AAR27" s="386"/>
      <c r="AAS27" s="386"/>
      <c r="AAT27" s="386"/>
      <c r="AAU27" s="386"/>
      <c r="AAV27" s="386"/>
      <c r="AAW27" s="386"/>
      <c r="AAX27" s="386"/>
      <c r="AAY27" s="386"/>
      <c r="AAZ27" s="386"/>
      <c r="ABA27" s="386"/>
      <c r="ABB27" s="386"/>
      <c r="ABC27" s="386"/>
      <c r="ABD27" s="386"/>
      <c r="ABE27" s="386"/>
      <c r="ABF27" s="386"/>
      <c r="ABG27" s="386"/>
      <c r="ABH27" s="386"/>
      <c r="ABI27" s="386"/>
      <c r="ABJ27" s="386"/>
      <c r="ABK27" s="386"/>
      <c r="ABL27" s="386"/>
      <c r="ABM27" s="386"/>
      <c r="ABN27" s="386"/>
      <c r="ABO27" s="386"/>
      <c r="ABP27" s="386"/>
      <c r="ABQ27" s="386"/>
      <c r="ABR27" s="386"/>
      <c r="ABS27" s="386"/>
      <c r="ABT27" s="386"/>
      <c r="ABU27" s="386"/>
      <c r="ABV27" s="386"/>
      <c r="ABW27" s="386"/>
      <c r="ABX27" s="386"/>
      <c r="ABY27" s="386"/>
      <c r="ABZ27" s="386"/>
      <c r="ACA27" s="386"/>
      <c r="ACB27" s="386"/>
      <c r="ACC27" s="386"/>
      <c r="ACD27" s="386"/>
      <c r="ACE27" s="386"/>
      <c r="ACF27" s="386"/>
      <c r="ACG27" s="386"/>
      <c r="ACH27" s="386"/>
      <c r="ACI27" s="386"/>
      <c r="ACJ27" s="386"/>
      <c r="ACK27" s="386"/>
      <c r="ACL27" s="386"/>
      <c r="ACM27" s="386"/>
      <c r="ACN27" s="386"/>
      <c r="ACO27" s="386"/>
      <c r="ACP27" s="386"/>
      <c r="ACQ27" s="386"/>
      <c r="ACR27" s="386"/>
      <c r="ACS27" s="386"/>
      <c r="ACT27" s="386"/>
      <c r="ACU27" s="386"/>
      <c r="ACV27" s="386"/>
      <c r="ACW27" s="386"/>
      <c r="ACX27" s="386"/>
      <c r="ACY27" s="386"/>
      <c r="ACZ27" s="386"/>
      <c r="ADA27" s="386"/>
      <c r="ADB27" s="386"/>
      <c r="ADC27" s="386"/>
      <c r="ADD27" s="386"/>
      <c r="ADE27" s="386"/>
      <c r="ADF27" s="386"/>
      <c r="ADG27" s="386"/>
      <c r="ADH27" s="386"/>
      <c r="ADI27" s="386"/>
      <c r="ADJ27" s="386"/>
      <c r="ADK27" s="386"/>
      <c r="ADL27" s="386"/>
      <c r="ADM27" s="386"/>
      <c r="ADN27" s="386"/>
      <c r="ADO27" s="386"/>
      <c r="ADP27" s="386"/>
      <c r="ADQ27" s="386"/>
      <c r="ADR27" s="386"/>
      <c r="ADS27" s="386"/>
      <c r="ADT27" s="386"/>
      <c r="ADU27" s="386"/>
      <c r="ADV27" s="386"/>
      <c r="ADW27" s="386"/>
      <c r="ADX27" s="386"/>
      <c r="ADY27" s="386"/>
      <c r="ADZ27" s="386"/>
      <c r="AEA27" s="386"/>
      <c r="AEB27" s="386"/>
      <c r="AEC27" s="386"/>
      <c r="AED27" s="386"/>
      <c r="AEE27" s="386"/>
      <c r="AEF27" s="386"/>
      <c r="AEG27" s="386"/>
      <c r="AEH27" s="386"/>
      <c r="AEI27" s="386"/>
      <c r="AEJ27" s="386"/>
      <c r="AEK27" s="386"/>
      <c r="AEL27" s="386"/>
      <c r="AEM27" s="386"/>
      <c r="AEN27" s="386"/>
      <c r="AEO27" s="386"/>
      <c r="AEP27" s="386"/>
      <c r="AEQ27" s="386"/>
      <c r="AER27" s="386"/>
      <c r="AES27" s="386"/>
      <c r="AET27" s="386"/>
      <c r="AEU27" s="386"/>
      <c r="AEV27" s="386"/>
      <c r="AEW27" s="386"/>
      <c r="AEX27" s="386"/>
      <c r="AEY27" s="386"/>
      <c r="AEZ27" s="386"/>
      <c r="AFA27" s="386"/>
      <c r="AFB27" s="386"/>
      <c r="AFC27" s="386"/>
      <c r="AFD27" s="386"/>
      <c r="AFE27" s="386"/>
      <c r="AFF27" s="386"/>
      <c r="AFG27" s="386"/>
      <c r="AFH27" s="386"/>
      <c r="AFI27" s="386"/>
      <c r="AFJ27" s="386"/>
      <c r="AFK27" s="386"/>
      <c r="AFL27" s="386"/>
      <c r="AFM27" s="386"/>
      <c r="AFN27" s="386"/>
      <c r="AFO27" s="386"/>
      <c r="AFP27" s="386"/>
      <c r="AFQ27" s="386"/>
      <c r="AFR27" s="386"/>
      <c r="AFS27" s="386"/>
      <c r="AFT27" s="386"/>
      <c r="AFU27" s="386"/>
      <c r="AFV27" s="386"/>
      <c r="AFW27" s="386"/>
      <c r="AFX27" s="386"/>
      <c r="AFY27" s="386"/>
      <c r="AFZ27" s="386"/>
      <c r="AGA27" s="386"/>
      <c r="AGB27" s="386"/>
      <c r="AGC27" s="386"/>
      <c r="AGD27" s="386"/>
      <c r="AGE27" s="386"/>
      <c r="AGF27" s="386"/>
      <c r="AGG27" s="386"/>
      <c r="AGH27" s="386"/>
      <c r="AGI27" s="386"/>
      <c r="AGJ27" s="386"/>
      <c r="AGK27" s="386"/>
      <c r="AGL27" s="386"/>
      <c r="AGM27" s="386"/>
      <c r="AGN27" s="386"/>
      <c r="AGO27" s="386"/>
      <c r="AGP27" s="386"/>
      <c r="AGQ27" s="386"/>
      <c r="AGR27" s="386"/>
      <c r="AGS27" s="386"/>
      <c r="AGT27" s="386"/>
      <c r="AGU27" s="386"/>
      <c r="AGV27" s="386"/>
      <c r="AGW27" s="386"/>
      <c r="AGX27" s="386"/>
      <c r="AGY27" s="386"/>
      <c r="AGZ27" s="386"/>
      <c r="AHA27" s="386"/>
      <c r="AHB27" s="386"/>
      <c r="AHC27" s="386"/>
      <c r="AHD27" s="386"/>
      <c r="AHE27" s="386"/>
      <c r="AHF27" s="386"/>
      <c r="AHG27" s="386"/>
      <c r="AHH27" s="386"/>
      <c r="AHI27" s="386"/>
      <c r="AHJ27" s="386"/>
      <c r="AHK27" s="386"/>
      <c r="AHL27" s="386"/>
      <c r="AHM27" s="386"/>
      <c r="AHN27" s="386"/>
      <c r="AHO27" s="386"/>
      <c r="AHP27" s="386"/>
      <c r="AHQ27" s="386"/>
      <c r="AHR27" s="386"/>
      <c r="AHS27" s="386"/>
      <c r="AHT27" s="386"/>
      <c r="AHU27" s="386"/>
      <c r="AHV27" s="386"/>
      <c r="AHW27" s="386"/>
      <c r="AHX27" s="386"/>
      <c r="AHY27" s="386"/>
      <c r="AHZ27" s="386"/>
      <c r="AIA27" s="386"/>
      <c r="AIB27" s="386"/>
      <c r="AIC27" s="386"/>
      <c r="AID27" s="386"/>
      <c r="AIE27" s="386"/>
      <c r="AIF27" s="386"/>
      <c r="AIG27" s="386"/>
      <c r="AIH27" s="386"/>
      <c r="AII27" s="386"/>
      <c r="AIJ27" s="386"/>
      <c r="AIK27" s="386"/>
      <c r="AIL27" s="386"/>
      <c r="AIM27" s="386"/>
      <c r="AIN27" s="386"/>
      <c r="AIO27" s="386"/>
      <c r="AIP27" s="386"/>
      <c r="AIQ27" s="386"/>
      <c r="AIR27" s="386"/>
      <c r="AIS27" s="386"/>
      <c r="AIT27" s="386"/>
      <c r="AIU27" s="386"/>
      <c r="AIV27" s="386"/>
      <c r="AIW27" s="386"/>
      <c r="AIX27" s="386"/>
      <c r="AIY27" s="386"/>
      <c r="AIZ27" s="386"/>
      <c r="AJA27" s="386"/>
      <c r="AJB27" s="386"/>
      <c r="AJC27" s="386"/>
      <c r="AJD27" s="386"/>
      <c r="AJE27" s="386"/>
      <c r="AJF27" s="386"/>
      <c r="AJG27" s="386"/>
      <c r="AJH27" s="386"/>
      <c r="AJI27" s="386"/>
      <c r="AJJ27" s="386"/>
      <c r="AJK27" s="386"/>
      <c r="AJL27" s="386"/>
      <c r="AJM27" s="386"/>
      <c r="AJN27" s="386"/>
      <c r="AJO27" s="386"/>
      <c r="AJP27" s="386"/>
      <c r="AJQ27" s="386"/>
      <c r="AJR27" s="386"/>
      <c r="AJS27" s="386"/>
      <c r="AJT27" s="386"/>
      <c r="AJU27" s="386"/>
      <c r="AJV27" s="386"/>
      <c r="AJW27" s="386"/>
      <c r="AJX27" s="386"/>
      <c r="AJY27" s="386"/>
      <c r="AJZ27" s="386"/>
      <c r="AKA27" s="386"/>
      <c r="AKB27" s="386"/>
      <c r="AKC27" s="386"/>
      <c r="AKD27" s="386"/>
      <c r="AKE27" s="386"/>
      <c r="AKF27" s="386"/>
      <c r="AKG27" s="386"/>
      <c r="AKH27" s="386"/>
      <c r="AKI27" s="386"/>
      <c r="AKJ27" s="386"/>
      <c r="AKK27" s="386"/>
      <c r="AKL27" s="386"/>
      <c r="AKM27" s="386"/>
      <c r="AKN27" s="386"/>
      <c r="AKO27" s="386"/>
      <c r="AKP27" s="386"/>
      <c r="AKQ27" s="386"/>
      <c r="AKR27" s="386"/>
      <c r="AKS27" s="386"/>
      <c r="AKT27" s="386"/>
      <c r="AKU27" s="386"/>
      <c r="AKV27" s="386"/>
      <c r="AKW27" s="386"/>
      <c r="AKX27" s="386"/>
      <c r="AKY27" s="386"/>
      <c r="AKZ27" s="386"/>
      <c r="ALA27" s="386"/>
      <c r="ALB27" s="386"/>
      <c r="ALC27" s="386"/>
      <c r="ALD27" s="386"/>
      <c r="ALE27" s="386"/>
      <c r="ALF27" s="386"/>
      <c r="ALG27" s="386"/>
      <c r="ALH27" s="386"/>
      <c r="ALI27" s="386"/>
      <c r="ALJ27" s="386"/>
      <c r="ALK27" s="386"/>
      <c r="ALL27" s="386"/>
      <c r="ALM27" s="386"/>
      <c r="ALN27" s="386"/>
      <c r="ALO27" s="386"/>
      <c r="ALP27" s="386"/>
      <c r="ALQ27" s="386"/>
      <c r="ALR27" s="386"/>
      <c r="ALS27" s="386"/>
      <c r="ALT27" s="386"/>
      <c r="ALU27" s="386"/>
      <c r="ALV27" s="386"/>
      <c r="ALW27" s="386"/>
      <c r="ALX27" s="386"/>
      <c r="ALY27" s="386"/>
      <c r="ALZ27" s="386"/>
      <c r="AMA27" s="386"/>
      <c r="AMB27" s="386"/>
      <c r="AMC27" s="386"/>
      <c r="AMD27" s="386"/>
      <c r="AME27" s="386"/>
      <c r="AMF27" s="386"/>
      <c r="AMG27" s="386"/>
      <c r="AMH27" s="386"/>
      <c r="AMI27" s="386"/>
      <c r="AMJ27" s="386"/>
      <c r="AMK27" s="386"/>
      <c r="AML27" s="386"/>
      <c r="AMM27" s="386"/>
      <c r="AMN27" s="386"/>
      <c r="AMO27" s="386"/>
      <c r="AMP27" s="386"/>
      <c r="AMQ27" s="386"/>
      <c r="AMR27" s="386"/>
      <c r="AMS27" s="386"/>
      <c r="AMT27" s="386"/>
      <c r="AMU27" s="386"/>
      <c r="AMV27" s="386"/>
      <c r="AMW27" s="386"/>
      <c r="AMX27" s="386"/>
      <c r="AMY27" s="386"/>
      <c r="AMZ27" s="386"/>
      <c r="ANA27" s="386"/>
      <c r="ANB27" s="386"/>
      <c r="ANC27" s="386"/>
      <c r="AND27" s="386"/>
      <c r="ANE27" s="386"/>
      <c r="ANF27" s="386"/>
      <c r="ANG27" s="386"/>
      <c r="ANH27" s="386"/>
      <c r="ANI27" s="386"/>
      <c r="ANJ27" s="386"/>
      <c r="ANK27" s="386"/>
      <c r="ANL27" s="386"/>
      <c r="ANM27" s="386"/>
      <c r="ANN27" s="386"/>
      <c r="ANO27" s="386"/>
      <c r="ANP27" s="386"/>
      <c r="ANQ27" s="386"/>
      <c r="ANR27" s="386"/>
      <c r="ANS27" s="386"/>
      <c r="ANT27" s="386"/>
      <c r="ANU27" s="386"/>
      <c r="ANV27" s="386"/>
      <c r="ANW27" s="386"/>
      <c r="ANX27" s="386"/>
      <c r="ANY27" s="386"/>
      <c r="ANZ27" s="386"/>
      <c r="AOA27" s="386"/>
      <c r="AOB27" s="386"/>
      <c r="AOC27" s="386"/>
      <c r="AOD27" s="386"/>
      <c r="AOE27" s="386"/>
      <c r="AOF27" s="386"/>
      <c r="AOG27" s="386"/>
      <c r="AOH27" s="386"/>
      <c r="AOI27" s="386"/>
      <c r="AOJ27" s="386"/>
      <c r="AOK27" s="386"/>
      <c r="AOL27" s="386"/>
      <c r="AOM27" s="386"/>
      <c r="AON27" s="386"/>
      <c r="AOO27" s="386"/>
      <c r="AOP27" s="386"/>
      <c r="AOQ27" s="386"/>
      <c r="AOR27" s="386"/>
      <c r="AOS27" s="386"/>
      <c r="AOT27" s="386"/>
      <c r="AOU27" s="386"/>
      <c r="AOV27" s="386"/>
      <c r="AOW27" s="386"/>
      <c r="AOX27" s="386"/>
      <c r="AOY27" s="386"/>
      <c r="AOZ27" s="386"/>
      <c r="APA27" s="386"/>
      <c r="APB27" s="386"/>
      <c r="APC27" s="386"/>
      <c r="APD27" s="386"/>
      <c r="APE27" s="386"/>
      <c r="APF27" s="386"/>
      <c r="APG27" s="386"/>
      <c r="APH27" s="386"/>
      <c r="API27" s="386"/>
      <c r="APJ27" s="386"/>
      <c r="APK27" s="386"/>
      <c r="APL27" s="386"/>
      <c r="APM27" s="386"/>
      <c r="APN27" s="386"/>
      <c r="APO27" s="386"/>
      <c r="APP27" s="386"/>
      <c r="APQ27" s="386"/>
      <c r="APR27" s="386"/>
      <c r="APS27" s="386"/>
      <c r="APT27" s="386"/>
      <c r="APU27" s="386"/>
      <c r="APV27" s="386"/>
      <c r="APW27" s="386"/>
      <c r="APX27" s="386"/>
      <c r="APY27" s="386"/>
      <c r="APZ27" s="386"/>
      <c r="AQA27" s="386"/>
      <c r="AQB27" s="386"/>
      <c r="AQC27" s="386"/>
      <c r="AQD27" s="386"/>
      <c r="AQE27" s="386"/>
      <c r="AQF27" s="386"/>
      <c r="AQG27" s="386"/>
      <c r="AQH27" s="386"/>
      <c r="AQI27" s="386"/>
      <c r="AQJ27" s="386"/>
      <c r="AQK27" s="386"/>
      <c r="AQL27" s="386"/>
      <c r="AQM27" s="386"/>
      <c r="AQN27" s="386"/>
      <c r="AQO27" s="386"/>
      <c r="AQP27" s="386"/>
      <c r="AQQ27" s="386"/>
      <c r="AQR27" s="386"/>
      <c r="AQS27" s="386"/>
      <c r="AQT27" s="386"/>
      <c r="AQU27" s="386"/>
      <c r="AQV27" s="386"/>
      <c r="AQW27" s="386"/>
      <c r="AQX27" s="386"/>
      <c r="AQY27" s="386"/>
      <c r="AQZ27" s="386"/>
      <c r="ARA27" s="386"/>
      <c r="ARB27" s="386"/>
      <c r="ARC27" s="386"/>
      <c r="ARD27" s="386"/>
      <c r="ARE27" s="386"/>
      <c r="ARF27" s="386"/>
      <c r="ARG27" s="386"/>
      <c r="ARH27" s="386"/>
      <c r="ARI27" s="386"/>
      <c r="ARJ27" s="386"/>
      <c r="ARK27" s="386"/>
      <c r="ARL27" s="386"/>
      <c r="ARM27" s="386"/>
      <c r="ARN27" s="386"/>
      <c r="ARO27" s="386"/>
      <c r="ARP27" s="386"/>
      <c r="ARQ27" s="386"/>
      <c r="ARR27" s="386"/>
      <c r="ARS27" s="386"/>
      <c r="ART27" s="386"/>
      <c r="ARU27" s="386"/>
      <c r="ARV27" s="386"/>
      <c r="ARW27" s="386"/>
      <c r="ARX27" s="386"/>
      <c r="ARY27" s="386"/>
      <c r="ARZ27" s="386"/>
      <c r="ASA27" s="386"/>
      <c r="ASB27" s="386"/>
      <c r="ASC27" s="386"/>
      <c r="ASD27" s="386"/>
      <c r="ASE27" s="386"/>
      <c r="ASF27" s="386"/>
      <c r="ASG27" s="386"/>
      <c r="ASH27" s="386"/>
      <c r="ASI27" s="386"/>
      <c r="ASJ27" s="386"/>
      <c r="ASK27" s="386"/>
      <c r="ASL27" s="386"/>
      <c r="ASM27" s="386"/>
      <c r="ASN27" s="386"/>
      <c r="ASO27" s="386"/>
      <c r="ASP27" s="386"/>
      <c r="ASQ27" s="386"/>
      <c r="ASR27" s="386"/>
      <c r="ASS27" s="386"/>
      <c r="AST27" s="386"/>
      <c r="ASU27" s="386"/>
      <c r="ASV27" s="386"/>
      <c r="ASW27" s="386"/>
      <c r="ASX27" s="386"/>
      <c r="ASY27" s="386"/>
      <c r="ASZ27" s="386"/>
      <c r="ATA27" s="386"/>
      <c r="ATB27" s="386"/>
      <c r="ATC27" s="386"/>
      <c r="ATD27" s="386"/>
      <c r="ATE27" s="386"/>
      <c r="ATF27" s="386"/>
      <c r="ATG27" s="386"/>
      <c r="ATH27" s="386"/>
      <c r="ATI27" s="386"/>
      <c r="ATJ27" s="386"/>
      <c r="ATK27" s="386"/>
      <c r="ATL27" s="386"/>
      <c r="ATM27" s="386"/>
      <c r="ATN27" s="386"/>
      <c r="ATO27" s="386"/>
      <c r="ATP27" s="386"/>
      <c r="ATQ27" s="386"/>
      <c r="ATR27" s="386"/>
      <c r="ATS27" s="386"/>
      <c r="ATT27" s="386"/>
      <c r="ATU27" s="386"/>
      <c r="ATV27" s="386"/>
      <c r="ATW27" s="386"/>
      <c r="ATX27" s="386"/>
      <c r="ATY27" s="386"/>
      <c r="ATZ27" s="386"/>
      <c r="AUA27" s="386"/>
      <c r="AUB27" s="386"/>
      <c r="AUC27" s="386"/>
      <c r="AUD27" s="386"/>
      <c r="AUE27" s="386"/>
      <c r="AUF27" s="386"/>
      <c r="AUG27" s="386"/>
      <c r="AUH27" s="386"/>
      <c r="AUI27" s="386"/>
      <c r="AUJ27" s="386"/>
      <c r="AUK27" s="386"/>
      <c r="AUL27" s="386"/>
      <c r="AUM27" s="386"/>
      <c r="AUN27" s="386"/>
      <c r="AUO27" s="386"/>
      <c r="AUP27" s="386"/>
      <c r="AUQ27" s="386"/>
      <c r="AUR27" s="386"/>
      <c r="AUS27" s="386"/>
      <c r="AUT27" s="386"/>
      <c r="AUU27" s="386"/>
      <c r="AUV27" s="386"/>
      <c r="AUW27" s="386"/>
      <c r="AUX27" s="386"/>
      <c r="AUY27" s="386"/>
      <c r="AUZ27" s="386"/>
      <c r="AVA27" s="386"/>
      <c r="AVB27" s="386"/>
      <c r="AVC27" s="386"/>
      <c r="AVD27" s="386"/>
      <c r="AVE27" s="386"/>
      <c r="AVF27" s="386"/>
      <c r="AVG27" s="386"/>
      <c r="AVH27" s="386"/>
      <c r="AVI27" s="386"/>
      <c r="AVJ27" s="386"/>
      <c r="AVK27" s="386"/>
      <c r="AVL27" s="386"/>
      <c r="AVM27" s="386"/>
      <c r="AVN27" s="386"/>
      <c r="AVO27" s="386"/>
      <c r="AVP27" s="386"/>
      <c r="AVQ27" s="386"/>
      <c r="AVR27" s="386"/>
      <c r="AVS27" s="386"/>
      <c r="AVT27" s="386"/>
      <c r="AVU27" s="386"/>
      <c r="AVV27" s="386"/>
      <c r="AVW27" s="386"/>
      <c r="AVX27" s="386"/>
      <c r="AVY27" s="386"/>
      <c r="AVZ27" s="386"/>
      <c r="AWA27" s="386"/>
      <c r="AWB27" s="386"/>
      <c r="AWC27" s="386"/>
      <c r="AWD27" s="386"/>
      <c r="AWE27" s="386"/>
      <c r="AWF27" s="386"/>
      <c r="AWG27" s="386"/>
      <c r="AWH27" s="386"/>
      <c r="AWI27" s="386"/>
      <c r="AWJ27" s="386"/>
      <c r="AWK27" s="386"/>
      <c r="AWL27" s="386"/>
      <c r="AWM27" s="386"/>
      <c r="AWN27" s="386"/>
      <c r="AWO27" s="386"/>
      <c r="AWP27" s="386"/>
      <c r="AWQ27" s="386"/>
      <c r="AWR27" s="386"/>
      <c r="AWS27" s="386"/>
      <c r="AWT27" s="386"/>
      <c r="AWU27" s="386"/>
      <c r="AWV27" s="386"/>
      <c r="AWW27" s="386"/>
      <c r="AWX27" s="386"/>
      <c r="AWY27" s="386"/>
      <c r="AWZ27" s="386"/>
      <c r="AXA27" s="386"/>
      <c r="AXB27" s="386"/>
      <c r="AXC27" s="386"/>
      <c r="AXD27" s="386"/>
      <c r="AXE27" s="386"/>
      <c r="AXF27" s="386"/>
      <c r="AXG27" s="386"/>
      <c r="AXH27" s="386"/>
      <c r="AXI27" s="386"/>
      <c r="AXJ27" s="386"/>
      <c r="AXK27" s="386"/>
      <c r="AXL27" s="386"/>
      <c r="AXM27" s="386"/>
      <c r="AXN27" s="386"/>
      <c r="AXO27" s="386"/>
      <c r="AXP27" s="386"/>
      <c r="AXQ27" s="386"/>
      <c r="AXR27" s="386"/>
      <c r="AXS27" s="386"/>
      <c r="AXT27" s="386"/>
      <c r="AXU27" s="386"/>
      <c r="AXV27" s="386"/>
      <c r="AXW27" s="386"/>
      <c r="AXX27" s="386"/>
      <c r="AXY27" s="386"/>
      <c r="AXZ27" s="386"/>
      <c r="AYA27" s="386"/>
      <c r="AYB27" s="386"/>
      <c r="AYC27" s="386"/>
      <c r="AYD27" s="386"/>
      <c r="AYE27" s="386"/>
      <c r="AYF27" s="386"/>
      <c r="AYG27" s="386"/>
      <c r="AYH27" s="386"/>
      <c r="AYI27" s="386"/>
      <c r="AYJ27" s="386"/>
      <c r="AYK27" s="386"/>
      <c r="AYL27" s="386"/>
      <c r="AYM27" s="386"/>
      <c r="AYN27" s="386"/>
      <c r="AYO27" s="386"/>
      <c r="AYP27" s="386"/>
      <c r="AYQ27" s="386"/>
      <c r="AYR27" s="386"/>
      <c r="AYS27" s="386"/>
      <c r="AYT27" s="386"/>
      <c r="AYU27" s="386"/>
      <c r="AYV27" s="386"/>
      <c r="AYW27" s="386"/>
      <c r="AYX27" s="386"/>
      <c r="AYY27" s="386"/>
      <c r="AYZ27" s="386"/>
      <c r="AZA27" s="386"/>
      <c r="AZB27" s="386"/>
      <c r="AZC27" s="386"/>
      <c r="AZD27" s="386"/>
      <c r="AZE27" s="386"/>
      <c r="AZF27" s="386"/>
      <c r="AZG27" s="386"/>
      <c r="AZH27" s="386"/>
      <c r="AZI27" s="386"/>
      <c r="AZJ27" s="386"/>
      <c r="AZK27" s="386"/>
      <c r="AZL27" s="386"/>
      <c r="AZM27" s="386"/>
      <c r="AZN27" s="386"/>
      <c r="AZO27" s="386"/>
      <c r="AZP27" s="386"/>
      <c r="AZQ27" s="386"/>
      <c r="AZR27" s="386"/>
      <c r="AZS27" s="386"/>
      <c r="AZT27" s="386"/>
      <c r="AZU27" s="386"/>
      <c r="AZV27" s="386"/>
      <c r="AZW27" s="386"/>
      <c r="AZX27" s="386"/>
      <c r="AZY27" s="386"/>
      <c r="AZZ27" s="386"/>
      <c r="BAA27" s="386"/>
      <c r="BAB27" s="386"/>
      <c r="BAC27" s="386"/>
      <c r="BAD27" s="386"/>
      <c r="BAE27" s="386"/>
      <c r="BAF27" s="386"/>
      <c r="BAG27" s="386"/>
      <c r="BAH27" s="386"/>
      <c r="BAI27" s="386"/>
      <c r="BAJ27" s="386"/>
      <c r="BAK27" s="386"/>
      <c r="BAL27" s="386"/>
      <c r="BAM27" s="386"/>
      <c r="BAN27" s="386"/>
      <c r="BAO27" s="386"/>
      <c r="BAP27" s="386"/>
      <c r="BAQ27" s="386"/>
      <c r="BAR27" s="386"/>
      <c r="BAS27" s="386"/>
      <c r="BAT27" s="386"/>
      <c r="BAU27" s="386"/>
      <c r="BAV27" s="386"/>
      <c r="BAW27" s="386"/>
      <c r="BAX27" s="386"/>
      <c r="BAY27" s="386"/>
      <c r="BAZ27" s="386"/>
      <c r="BBA27" s="386"/>
      <c r="BBB27" s="386"/>
      <c r="BBC27" s="386"/>
      <c r="BBD27" s="386"/>
      <c r="BBE27" s="386"/>
      <c r="BBF27" s="386"/>
      <c r="BBG27" s="386"/>
      <c r="BBH27" s="386"/>
      <c r="BBI27" s="386"/>
      <c r="BBJ27" s="386"/>
      <c r="BBK27" s="386"/>
      <c r="BBL27" s="386"/>
      <c r="BBM27" s="386"/>
      <c r="BBN27" s="386"/>
      <c r="BBO27" s="386"/>
      <c r="BBP27" s="386"/>
      <c r="BBQ27" s="386"/>
      <c r="BBR27" s="386"/>
      <c r="BBS27" s="386"/>
      <c r="BBT27" s="386"/>
      <c r="BBU27" s="386"/>
      <c r="BBV27" s="386"/>
      <c r="BBW27" s="386"/>
      <c r="BBX27" s="386"/>
      <c r="BBY27" s="386"/>
      <c r="BBZ27" s="386"/>
      <c r="BCA27" s="386"/>
      <c r="BCB27" s="386"/>
      <c r="BCC27" s="386"/>
      <c r="BCD27" s="386"/>
      <c r="BCE27" s="386"/>
      <c r="BCF27" s="386"/>
      <c r="BCG27" s="386"/>
      <c r="BCH27" s="386"/>
      <c r="BCI27" s="386"/>
      <c r="BCJ27" s="386"/>
      <c r="BCK27" s="386"/>
      <c r="BCL27" s="386"/>
      <c r="BCM27" s="386"/>
      <c r="BCN27" s="386"/>
      <c r="BCO27" s="386"/>
      <c r="BCP27" s="386"/>
      <c r="BCQ27" s="386"/>
      <c r="BCR27" s="386"/>
      <c r="BCS27" s="386"/>
      <c r="BCT27" s="386"/>
      <c r="BCU27" s="386"/>
      <c r="BCV27" s="386"/>
      <c r="BCW27" s="386"/>
      <c r="BCX27" s="386"/>
      <c r="BCY27" s="386"/>
      <c r="BCZ27" s="386"/>
      <c r="BDA27" s="386"/>
      <c r="BDB27" s="386"/>
      <c r="BDC27" s="386"/>
      <c r="BDD27" s="386"/>
      <c r="BDE27" s="386"/>
      <c r="BDF27" s="386"/>
      <c r="BDG27" s="386"/>
      <c r="BDH27" s="386"/>
      <c r="BDI27" s="386"/>
      <c r="BDJ27" s="386"/>
      <c r="BDK27" s="386"/>
      <c r="BDL27" s="386"/>
      <c r="BDM27" s="386"/>
      <c r="BDN27" s="386"/>
      <c r="BDO27" s="386"/>
      <c r="BDP27" s="386"/>
      <c r="BDQ27" s="386"/>
      <c r="BDR27" s="386"/>
      <c r="BDS27" s="386"/>
      <c r="BDT27" s="386"/>
      <c r="BDU27" s="386"/>
      <c r="BDV27" s="386"/>
      <c r="BDW27" s="386"/>
      <c r="BDX27" s="386"/>
      <c r="BDY27" s="386"/>
      <c r="BDZ27" s="386"/>
      <c r="BEA27" s="386"/>
      <c r="BEB27" s="386"/>
      <c r="BEC27" s="386"/>
      <c r="BED27" s="386"/>
      <c r="BEE27" s="386"/>
      <c r="BEF27" s="386"/>
      <c r="BEG27" s="386"/>
      <c r="BEH27" s="386"/>
      <c r="BEI27" s="386"/>
      <c r="BEJ27" s="386"/>
      <c r="BEK27" s="386"/>
      <c r="BEL27" s="386"/>
      <c r="BEM27" s="386"/>
      <c r="BEN27" s="386"/>
      <c r="BEO27" s="386"/>
      <c r="BEP27" s="386"/>
      <c r="BEQ27" s="386"/>
      <c r="BER27" s="386"/>
      <c r="BES27" s="386"/>
      <c r="BET27" s="386"/>
      <c r="BEU27" s="386"/>
      <c r="BEV27" s="386"/>
      <c r="BEW27" s="386"/>
      <c r="BEX27" s="386"/>
      <c r="BEY27" s="386"/>
      <c r="BEZ27" s="386"/>
      <c r="BFA27" s="386"/>
      <c r="BFB27" s="386"/>
      <c r="BFC27" s="386"/>
      <c r="BFD27" s="386"/>
      <c r="BFE27" s="386"/>
      <c r="BFF27" s="386"/>
      <c r="BFG27" s="386"/>
      <c r="BFH27" s="386"/>
      <c r="BFI27" s="386"/>
      <c r="BFJ27" s="386"/>
      <c r="BFK27" s="386"/>
      <c r="BFL27" s="386"/>
      <c r="BFM27" s="386"/>
      <c r="BFN27" s="386"/>
      <c r="BFO27" s="386"/>
      <c r="BFP27" s="386"/>
      <c r="BFQ27" s="386"/>
      <c r="BFR27" s="386"/>
      <c r="BFS27" s="386"/>
      <c r="BFT27" s="386"/>
      <c r="BFU27" s="386"/>
      <c r="BFV27" s="386"/>
      <c r="BFW27" s="386"/>
      <c r="BFX27" s="386"/>
      <c r="BFY27" s="386"/>
      <c r="BFZ27" s="386"/>
      <c r="BGA27" s="386"/>
      <c r="BGB27" s="386"/>
      <c r="BGC27" s="386"/>
      <c r="BGD27" s="386"/>
      <c r="BGE27" s="386"/>
      <c r="BGF27" s="386"/>
      <c r="BGG27" s="386"/>
      <c r="BGH27" s="386"/>
      <c r="BGI27" s="386"/>
      <c r="BGJ27" s="386"/>
      <c r="BGK27" s="386"/>
      <c r="BGL27" s="386"/>
      <c r="BGM27" s="386"/>
      <c r="BGN27" s="386"/>
      <c r="BGO27" s="386"/>
      <c r="BGP27" s="386"/>
      <c r="BGQ27" s="386"/>
      <c r="BGR27" s="386"/>
      <c r="BGS27" s="386"/>
      <c r="BGT27" s="386"/>
      <c r="BGU27" s="386"/>
      <c r="BGV27" s="386"/>
      <c r="BGW27" s="386"/>
      <c r="BGX27" s="386"/>
      <c r="BGY27" s="386"/>
      <c r="BGZ27" s="386"/>
      <c r="BHA27" s="386"/>
      <c r="BHB27" s="386"/>
      <c r="BHC27" s="386"/>
      <c r="BHD27" s="386"/>
      <c r="BHE27" s="386"/>
      <c r="BHF27" s="386"/>
      <c r="BHG27" s="386"/>
      <c r="BHH27" s="386"/>
      <c r="BHI27" s="386"/>
      <c r="BHJ27" s="386"/>
      <c r="BHK27" s="386"/>
      <c r="BHL27" s="386"/>
      <c r="BHM27" s="386"/>
      <c r="BHN27" s="386"/>
      <c r="BHO27" s="386"/>
      <c r="BHP27" s="386"/>
      <c r="BHQ27" s="386"/>
      <c r="BHR27" s="386"/>
      <c r="BHS27" s="386"/>
      <c r="BHT27" s="386"/>
      <c r="BHU27" s="386"/>
      <c r="BHV27" s="386"/>
      <c r="BHW27" s="386"/>
      <c r="BHX27" s="386"/>
      <c r="BHY27" s="386"/>
      <c r="BHZ27" s="386"/>
      <c r="BIA27" s="386"/>
      <c r="BIB27" s="386"/>
      <c r="BIC27" s="386"/>
      <c r="BID27" s="386"/>
      <c r="BIE27" s="386"/>
      <c r="BIF27" s="386"/>
      <c r="BIG27" s="386"/>
      <c r="BIH27" s="386"/>
      <c r="BII27" s="386"/>
      <c r="BIJ27" s="386"/>
      <c r="BIK27" s="386"/>
      <c r="BIL27" s="386"/>
      <c r="BIM27" s="386"/>
      <c r="BIN27" s="386"/>
      <c r="BIO27" s="386"/>
      <c r="BIP27" s="386"/>
      <c r="BIQ27" s="386"/>
      <c r="BIR27" s="386"/>
      <c r="BIS27" s="386"/>
      <c r="BIT27" s="386"/>
      <c r="BIU27" s="386"/>
      <c r="BIV27" s="386"/>
      <c r="BIW27" s="386"/>
      <c r="BIX27" s="386"/>
      <c r="BIY27" s="386"/>
      <c r="BIZ27" s="386"/>
      <c r="BJA27" s="386"/>
      <c r="BJB27" s="386"/>
      <c r="BJC27" s="386"/>
      <c r="BJD27" s="386"/>
      <c r="BJE27" s="386"/>
      <c r="BJF27" s="386"/>
      <c r="BJG27" s="386"/>
      <c r="BJH27" s="386"/>
      <c r="BJI27" s="386"/>
      <c r="BJJ27" s="386"/>
      <c r="BJK27" s="386"/>
      <c r="BJL27" s="386"/>
      <c r="BJM27" s="386"/>
      <c r="BJN27" s="386"/>
      <c r="BJO27" s="386"/>
      <c r="BJP27" s="386"/>
      <c r="BJQ27" s="386"/>
      <c r="BJR27" s="386"/>
      <c r="BJS27" s="386"/>
      <c r="BJT27" s="386"/>
      <c r="BJU27" s="386"/>
      <c r="BJV27" s="386"/>
      <c r="BJW27" s="386"/>
      <c r="BJX27" s="386"/>
      <c r="BJY27" s="386"/>
      <c r="BJZ27" s="386"/>
      <c r="BKA27" s="386"/>
      <c r="BKB27" s="386"/>
      <c r="BKC27" s="386"/>
      <c r="BKD27" s="386"/>
      <c r="BKE27" s="386"/>
      <c r="BKF27" s="386"/>
      <c r="BKG27" s="386"/>
      <c r="BKH27" s="386"/>
      <c r="BKI27" s="386"/>
      <c r="BKJ27" s="386"/>
      <c r="BKK27" s="386"/>
      <c r="BKL27" s="386"/>
      <c r="BKM27" s="386"/>
      <c r="BKN27" s="386"/>
      <c r="BKO27" s="386"/>
      <c r="BKP27" s="386"/>
      <c r="BKQ27" s="386"/>
      <c r="BKR27" s="386"/>
      <c r="BKS27" s="386"/>
      <c r="BKT27" s="386"/>
      <c r="BKU27" s="386"/>
      <c r="BKV27" s="386"/>
      <c r="BKW27" s="386"/>
      <c r="BKX27" s="386"/>
      <c r="BKY27" s="386"/>
      <c r="BKZ27" s="386"/>
      <c r="BLA27" s="386"/>
      <c r="BLB27" s="386"/>
      <c r="BLC27" s="386"/>
      <c r="BLD27" s="386"/>
      <c r="BLE27" s="386"/>
      <c r="BLF27" s="386"/>
      <c r="BLG27" s="386"/>
      <c r="BLH27" s="386"/>
      <c r="BLI27" s="386"/>
      <c r="BLJ27" s="386"/>
      <c r="BLK27" s="386"/>
      <c r="BLL27" s="386"/>
      <c r="BLM27" s="386"/>
      <c r="BLN27" s="386"/>
      <c r="BLO27" s="386"/>
      <c r="BLP27" s="386"/>
      <c r="BLQ27" s="386"/>
      <c r="BLR27" s="386"/>
      <c r="BLS27" s="386"/>
      <c r="BLT27" s="386"/>
      <c r="BLU27" s="386"/>
      <c r="BLV27" s="386"/>
      <c r="BLW27" s="386"/>
      <c r="BLX27" s="386"/>
      <c r="BLY27" s="386"/>
      <c r="BLZ27" s="386"/>
      <c r="BMA27" s="386"/>
      <c r="BMB27" s="386"/>
      <c r="BMC27" s="386"/>
      <c r="BMD27" s="386"/>
      <c r="BME27" s="386"/>
      <c r="BMF27" s="386"/>
      <c r="BMG27" s="386"/>
      <c r="BMH27" s="386"/>
      <c r="BMI27" s="386"/>
      <c r="BMJ27" s="386"/>
      <c r="BMK27" s="386"/>
      <c r="BML27" s="386"/>
      <c r="BMM27" s="386"/>
      <c r="BMN27" s="386"/>
      <c r="BMO27" s="386"/>
      <c r="BMP27" s="386"/>
      <c r="BMQ27" s="386"/>
      <c r="BMR27" s="386"/>
      <c r="BMS27" s="386"/>
      <c r="BMT27" s="386"/>
      <c r="BMU27" s="386"/>
      <c r="BMV27" s="386"/>
      <c r="BMW27" s="386"/>
      <c r="BMX27" s="386"/>
      <c r="BMY27" s="386"/>
      <c r="BMZ27" s="386"/>
      <c r="BNA27" s="386"/>
      <c r="BNB27" s="386"/>
      <c r="BNC27" s="386"/>
      <c r="BND27" s="386"/>
      <c r="BNE27" s="386"/>
      <c r="BNF27" s="386"/>
      <c r="BNG27" s="386"/>
      <c r="BNH27" s="386"/>
      <c r="BNI27" s="386"/>
      <c r="BNJ27" s="386"/>
      <c r="BNK27" s="386"/>
      <c r="BNL27" s="386"/>
      <c r="BNM27" s="386"/>
      <c r="BNN27" s="386"/>
      <c r="BNO27" s="386"/>
      <c r="BNP27" s="386"/>
      <c r="BNQ27" s="386"/>
      <c r="BNR27" s="386"/>
      <c r="BNS27" s="386"/>
      <c r="BNT27" s="386"/>
      <c r="BNU27" s="386"/>
      <c r="BNV27" s="386"/>
      <c r="BNW27" s="386"/>
      <c r="BNX27" s="386"/>
      <c r="BNY27" s="386"/>
      <c r="BNZ27" s="386"/>
      <c r="BOA27" s="386"/>
      <c r="BOB27" s="386"/>
      <c r="BOC27" s="386"/>
      <c r="BOD27" s="386"/>
      <c r="BOE27" s="386"/>
      <c r="BOF27" s="386"/>
      <c r="BOG27" s="386"/>
      <c r="BOH27" s="386"/>
      <c r="BOI27" s="386"/>
      <c r="BOJ27" s="386"/>
      <c r="BOK27" s="386"/>
      <c r="BOL27" s="386"/>
      <c r="BOM27" s="386"/>
      <c r="BON27" s="386"/>
      <c r="BOO27" s="386"/>
      <c r="BOP27" s="386"/>
      <c r="BOQ27" s="386"/>
      <c r="BOR27" s="386"/>
      <c r="BOS27" s="386"/>
      <c r="BOT27" s="386"/>
      <c r="BOU27" s="386"/>
      <c r="BOV27" s="386"/>
      <c r="BOW27" s="386"/>
      <c r="BOX27" s="386"/>
      <c r="BOY27" s="386"/>
      <c r="BOZ27" s="386"/>
      <c r="BPA27" s="386"/>
      <c r="BPB27" s="386"/>
      <c r="BPC27" s="386"/>
      <c r="BPD27" s="386"/>
      <c r="BPE27" s="386"/>
      <c r="BPF27" s="386"/>
      <c r="BPG27" s="386"/>
      <c r="BPH27" s="386"/>
      <c r="BPI27" s="386"/>
      <c r="BPJ27" s="386"/>
      <c r="BPK27" s="386"/>
      <c r="BPL27" s="386"/>
      <c r="BPM27" s="386"/>
      <c r="BPN27" s="386"/>
      <c r="BPO27" s="386"/>
      <c r="BPP27" s="386"/>
      <c r="BPQ27" s="386"/>
      <c r="BPR27" s="386"/>
      <c r="BPS27" s="386"/>
      <c r="BPT27" s="386"/>
      <c r="BPU27" s="386"/>
      <c r="BPV27" s="386"/>
      <c r="BPW27" s="386"/>
      <c r="BPX27" s="386"/>
      <c r="BPY27" s="386"/>
      <c r="BPZ27" s="386"/>
      <c r="BQA27" s="386"/>
      <c r="BQB27" s="386"/>
      <c r="BQC27" s="386"/>
      <c r="BQD27" s="386"/>
      <c r="BQE27" s="386"/>
      <c r="BQF27" s="386"/>
      <c r="BQG27" s="386"/>
      <c r="BQH27" s="386"/>
      <c r="BQI27" s="386"/>
      <c r="BQJ27" s="386"/>
      <c r="BQK27" s="386"/>
      <c r="BQL27" s="386"/>
      <c r="BQM27" s="386"/>
      <c r="BQN27" s="386"/>
      <c r="BQO27" s="386"/>
      <c r="BQP27" s="386"/>
      <c r="BQQ27" s="386"/>
      <c r="BQR27" s="386"/>
      <c r="BQS27" s="386"/>
      <c r="BQT27" s="386"/>
      <c r="BQU27" s="386"/>
      <c r="BQV27" s="386"/>
      <c r="BQW27" s="386"/>
      <c r="BQX27" s="386"/>
      <c r="BQY27" s="386"/>
      <c r="BQZ27" s="386"/>
      <c r="BRA27" s="386"/>
      <c r="BRB27" s="386"/>
      <c r="BRC27" s="386"/>
      <c r="BRD27" s="386"/>
      <c r="BRE27" s="386"/>
      <c r="BRF27" s="386"/>
      <c r="BRG27" s="386"/>
      <c r="BRH27" s="386"/>
      <c r="BRI27" s="386"/>
      <c r="BRJ27" s="386"/>
      <c r="BRK27" s="386"/>
      <c r="BRL27" s="386"/>
      <c r="BRM27" s="386"/>
      <c r="BRN27" s="386"/>
      <c r="BRO27" s="386"/>
      <c r="BRP27" s="386"/>
      <c r="BRQ27" s="386"/>
      <c r="BRR27" s="386"/>
      <c r="BRS27" s="386"/>
      <c r="BRT27" s="386"/>
      <c r="BRU27" s="386"/>
      <c r="BRV27" s="386"/>
      <c r="BRW27" s="386"/>
      <c r="BRX27" s="386"/>
      <c r="BRY27" s="386"/>
      <c r="BRZ27" s="386"/>
      <c r="BSA27" s="386"/>
      <c r="BSB27" s="386"/>
      <c r="BSC27" s="386"/>
      <c r="BSD27" s="386"/>
      <c r="BSE27" s="386"/>
      <c r="BSF27" s="386"/>
      <c r="BSG27" s="386"/>
      <c r="BSH27" s="386"/>
      <c r="BSI27" s="386"/>
      <c r="BSJ27" s="386"/>
      <c r="BSK27" s="386"/>
      <c r="BSL27" s="386"/>
      <c r="BSM27" s="386"/>
      <c r="BSN27" s="386"/>
      <c r="BSO27" s="386"/>
      <c r="BSP27" s="386"/>
      <c r="BSQ27" s="386"/>
      <c r="BSR27" s="386"/>
      <c r="BSS27" s="386"/>
      <c r="BST27" s="386"/>
      <c r="BSU27" s="386"/>
      <c r="BSV27" s="386"/>
      <c r="BSW27" s="386"/>
      <c r="BSX27" s="386"/>
      <c r="BSY27" s="386"/>
      <c r="BSZ27" s="386"/>
      <c r="BTA27" s="386"/>
      <c r="BTB27" s="386"/>
      <c r="BTC27" s="386"/>
      <c r="BTD27" s="386"/>
      <c r="BTE27" s="386"/>
      <c r="BTF27" s="386"/>
      <c r="BTG27" s="386"/>
      <c r="BTH27" s="386"/>
      <c r="BTI27" s="386"/>
      <c r="BTJ27" s="386"/>
      <c r="BTK27" s="386"/>
      <c r="BTL27" s="386"/>
      <c r="BTM27" s="386"/>
      <c r="BTN27" s="386"/>
      <c r="BTO27" s="386"/>
      <c r="BTP27" s="386"/>
      <c r="BTQ27" s="386"/>
      <c r="BTR27" s="386"/>
      <c r="BTS27" s="386"/>
      <c r="BTT27" s="386"/>
      <c r="BTU27" s="386"/>
      <c r="BTV27" s="386"/>
      <c r="BTW27" s="386"/>
      <c r="BTX27" s="386"/>
      <c r="BTY27" s="386"/>
      <c r="BTZ27" s="386"/>
      <c r="BUA27" s="386"/>
      <c r="BUB27" s="386"/>
      <c r="BUC27" s="386"/>
      <c r="BUD27" s="386"/>
      <c r="BUE27" s="386"/>
      <c r="BUF27" s="386"/>
      <c r="BUG27" s="386"/>
      <c r="BUH27" s="386"/>
      <c r="BUI27" s="386"/>
      <c r="BUJ27" s="386"/>
      <c r="BUK27" s="386"/>
      <c r="BUL27" s="386"/>
      <c r="BUM27" s="386"/>
      <c r="BUN27" s="386"/>
      <c r="BUO27" s="386"/>
      <c r="BUP27" s="386"/>
      <c r="BUQ27" s="386"/>
      <c r="BUR27" s="386"/>
      <c r="BUS27" s="386"/>
      <c r="BUT27" s="386"/>
      <c r="BUU27" s="386"/>
      <c r="BUV27" s="386"/>
      <c r="BUW27" s="386"/>
      <c r="BUX27" s="386"/>
      <c r="BUY27" s="386"/>
      <c r="BUZ27" s="386"/>
      <c r="BVA27" s="386"/>
      <c r="BVB27" s="386"/>
      <c r="BVC27" s="386"/>
      <c r="BVD27" s="386"/>
      <c r="BVE27" s="386"/>
      <c r="BVF27" s="386"/>
      <c r="BVG27" s="386"/>
      <c r="BVH27" s="386"/>
      <c r="BVI27" s="386"/>
      <c r="BVJ27" s="386"/>
      <c r="BVK27" s="386"/>
      <c r="BVL27" s="386"/>
      <c r="BVM27" s="386"/>
      <c r="BVN27" s="386"/>
      <c r="BVO27" s="386"/>
      <c r="BVP27" s="386"/>
      <c r="BVQ27" s="386"/>
      <c r="BVR27" s="386"/>
      <c r="BVS27" s="386"/>
      <c r="BVT27" s="386"/>
      <c r="BVU27" s="386"/>
      <c r="BVV27" s="386"/>
      <c r="BVW27" s="386"/>
      <c r="BVX27" s="386"/>
      <c r="BVY27" s="386"/>
      <c r="BVZ27" s="386"/>
      <c r="BWA27" s="386"/>
      <c r="BWB27" s="386"/>
      <c r="BWC27" s="386"/>
      <c r="BWD27" s="386"/>
      <c r="BWE27" s="386"/>
      <c r="BWF27" s="386"/>
      <c r="BWG27" s="386"/>
      <c r="BWH27" s="386"/>
      <c r="BWI27" s="386"/>
      <c r="BWJ27" s="386"/>
      <c r="BWK27" s="386"/>
      <c r="BWL27" s="386"/>
      <c r="BWM27" s="386"/>
      <c r="BWN27" s="386"/>
      <c r="BWO27" s="386"/>
      <c r="BWP27" s="386"/>
      <c r="BWQ27" s="386"/>
      <c r="BWR27" s="386"/>
      <c r="BWS27" s="386"/>
      <c r="BWT27" s="386"/>
      <c r="BWU27" s="386"/>
      <c r="BWV27" s="386"/>
      <c r="BWW27" s="386"/>
      <c r="BWX27" s="386"/>
      <c r="BWY27" s="386"/>
      <c r="BWZ27" s="386"/>
      <c r="BXA27" s="386"/>
      <c r="BXB27" s="386"/>
      <c r="BXC27" s="386"/>
      <c r="BXD27" s="386"/>
      <c r="BXE27" s="386"/>
      <c r="BXF27" s="386"/>
      <c r="BXG27" s="386"/>
      <c r="BXH27" s="386"/>
      <c r="BXI27" s="386"/>
      <c r="BXJ27" s="386"/>
      <c r="BXK27" s="386"/>
      <c r="BXL27" s="386"/>
      <c r="BXM27" s="386"/>
      <c r="BXN27" s="386"/>
      <c r="BXO27" s="386"/>
      <c r="BXP27" s="386"/>
      <c r="BXQ27" s="386"/>
      <c r="BXR27" s="386"/>
      <c r="BXS27" s="386"/>
      <c r="BXT27" s="386"/>
      <c r="BXU27" s="386"/>
      <c r="BXV27" s="386"/>
      <c r="BXW27" s="386"/>
      <c r="BXX27" s="386"/>
      <c r="BXY27" s="386"/>
      <c r="BXZ27" s="386"/>
      <c r="BYA27" s="386"/>
      <c r="BYB27" s="386"/>
      <c r="BYC27" s="386"/>
      <c r="BYD27" s="386"/>
      <c r="BYE27" s="386"/>
      <c r="BYF27" s="386"/>
      <c r="BYG27" s="386"/>
      <c r="BYH27" s="386"/>
      <c r="BYI27" s="386"/>
      <c r="BYJ27" s="386"/>
      <c r="BYK27" s="386"/>
      <c r="BYL27" s="386"/>
      <c r="BYM27" s="386"/>
      <c r="BYN27" s="386"/>
      <c r="BYO27" s="386"/>
      <c r="BYP27" s="386"/>
      <c r="BYQ27" s="386"/>
      <c r="BYR27" s="386"/>
      <c r="BYS27" s="386"/>
      <c r="BYT27" s="386"/>
      <c r="BYU27" s="386"/>
      <c r="BYV27" s="386"/>
      <c r="BYW27" s="386"/>
      <c r="BYX27" s="386"/>
      <c r="BYY27" s="386"/>
      <c r="BYZ27" s="386"/>
      <c r="BZA27" s="386"/>
      <c r="BZB27" s="386"/>
      <c r="BZC27" s="386"/>
      <c r="BZD27" s="386"/>
      <c r="BZE27" s="386"/>
      <c r="BZF27" s="386"/>
      <c r="BZG27" s="386"/>
      <c r="BZH27" s="386"/>
      <c r="BZI27" s="386"/>
      <c r="BZJ27" s="386"/>
      <c r="BZK27" s="386"/>
      <c r="BZL27" s="386"/>
      <c r="BZM27" s="386"/>
      <c r="BZN27" s="386"/>
      <c r="BZO27" s="386"/>
      <c r="BZP27" s="386"/>
      <c r="BZQ27" s="386"/>
      <c r="BZR27" s="386"/>
      <c r="BZS27" s="386"/>
      <c r="BZT27" s="386"/>
      <c r="BZU27" s="386"/>
      <c r="BZV27" s="386"/>
      <c r="BZW27" s="386"/>
      <c r="BZX27" s="386"/>
      <c r="BZY27" s="386"/>
      <c r="BZZ27" s="386"/>
      <c r="CAA27" s="386"/>
      <c r="CAB27" s="386"/>
      <c r="CAC27" s="386"/>
      <c r="CAD27" s="386"/>
      <c r="CAE27" s="386"/>
      <c r="CAF27" s="386"/>
      <c r="CAG27" s="386"/>
      <c r="CAH27" s="386"/>
      <c r="CAI27" s="386"/>
      <c r="CAJ27" s="386"/>
      <c r="CAK27" s="386"/>
      <c r="CAL27" s="386"/>
      <c r="CAM27" s="386"/>
      <c r="CAN27" s="386"/>
      <c r="CAO27" s="386"/>
      <c r="CAP27" s="386"/>
      <c r="CAQ27" s="386"/>
      <c r="CAR27" s="386"/>
      <c r="CAS27" s="386"/>
      <c r="CAT27" s="386"/>
      <c r="CAU27" s="386"/>
      <c r="CAV27" s="386"/>
      <c r="CAW27" s="386"/>
      <c r="CAX27" s="386"/>
      <c r="CAY27" s="386"/>
      <c r="CAZ27" s="386"/>
      <c r="CBA27" s="386"/>
      <c r="CBB27" s="386"/>
      <c r="CBC27" s="386"/>
      <c r="CBD27" s="386"/>
      <c r="CBE27" s="386"/>
      <c r="CBF27" s="386"/>
      <c r="CBG27" s="386"/>
      <c r="CBH27" s="386"/>
      <c r="CBI27" s="386"/>
      <c r="CBJ27" s="386"/>
      <c r="CBK27" s="386"/>
      <c r="CBL27" s="386"/>
      <c r="CBM27" s="386"/>
      <c r="CBN27" s="386"/>
      <c r="CBO27" s="386"/>
      <c r="CBP27" s="386"/>
      <c r="CBQ27" s="386"/>
      <c r="CBR27" s="386"/>
      <c r="CBS27" s="386"/>
      <c r="CBT27" s="386"/>
      <c r="CBU27" s="386"/>
      <c r="CBV27" s="386"/>
      <c r="CBW27" s="386"/>
      <c r="CBX27" s="386"/>
      <c r="CBY27" s="386"/>
      <c r="CBZ27" s="386"/>
      <c r="CCA27" s="386"/>
      <c r="CCB27" s="386"/>
      <c r="CCC27" s="386"/>
      <c r="CCD27" s="386"/>
      <c r="CCE27" s="386"/>
      <c r="CCF27" s="386"/>
      <c r="CCG27" s="386"/>
      <c r="CCH27" s="386"/>
      <c r="CCI27" s="386"/>
      <c r="CCJ27" s="386"/>
      <c r="CCK27" s="386"/>
      <c r="CCL27" s="386"/>
      <c r="CCM27" s="386"/>
      <c r="CCN27" s="386"/>
      <c r="CCO27" s="386"/>
      <c r="CCP27" s="386"/>
      <c r="CCQ27" s="386"/>
      <c r="CCR27" s="386"/>
      <c r="CCS27" s="386"/>
      <c r="CCT27" s="386"/>
      <c r="CCU27" s="386"/>
      <c r="CCV27" s="386"/>
      <c r="CCW27" s="386"/>
      <c r="CCX27" s="386"/>
      <c r="CCY27" s="386"/>
      <c r="CCZ27" s="386"/>
      <c r="CDA27" s="386"/>
      <c r="CDB27" s="386"/>
      <c r="CDC27" s="386"/>
      <c r="CDD27" s="386"/>
      <c r="CDE27" s="386"/>
      <c r="CDF27" s="386"/>
      <c r="CDG27" s="386"/>
      <c r="CDH27" s="386"/>
      <c r="CDI27" s="386"/>
      <c r="CDJ27" s="386"/>
      <c r="CDK27" s="386"/>
      <c r="CDL27" s="386"/>
      <c r="CDM27" s="386"/>
      <c r="CDN27" s="386"/>
      <c r="CDO27" s="386"/>
      <c r="CDP27" s="386"/>
      <c r="CDQ27" s="386"/>
      <c r="CDR27" s="386"/>
      <c r="CDS27" s="386"/>
      <c r="CDT27" s="386"/>
      <c r="CDU27" s="386"/>
      <c r="CDV27" s="386"/>
      <c r="CDW27" s="386"/>
      <c r="CDX27" s="386"/>
      <c r="CDY27" s="386"/>
      <c r="CDZ27" s="386"/>
      <c r="CEA27" s="386"/>
      <c r="CEB27" s="386"/>
      <c r="CEC27" s="386"/>
      <c r="CED27" s="386"/>
      <c r="CEE27" s="386"/>
      <c r="CEF27" s="386"/>
      <c r="CEG27" s="386"/>
      <c r="CEH27" s="386"/>
      <c r="CEI27" s="386"/>
      <c r="CEJ27" s="386"/>
      <c r="CEK27" s="386"/>
      <c r="CEL27" s="386"/>
      <c r="CEM27" s="386"/>
      <c r="CEN27" s="386"/>
      <c r="CEO27" s="386"/>
      <c r="CEP27" s="386"/>
      <c r="CEQ27" s="386"/>
      <c r="CER27" s="386"/>
      <c r="CES27" s="386"/>
      <c r="CET27" s="386"/>
      <c r="CEU27" s="386"/>
      <c r="CEV27" s="386"/>
      <c r="CEW27" s="386"/>
      <c r="CEX27" s="386"/>
      <c r="CEY27" s="386"/>
      <c r="CEZ27" s="386"/>
      <c r="CFA27" s="386"/>
      <c r="CFB27" s="386"/>
      <c r="CFC27" s="386"/>
      <c r="CFD27" s="386"/>
      <c r="CFE27" s="386"/>
      <c r="CFF27" s="386"/>
      <c r="CFG27" s="386"/>
      <c r="CFH27" s="386"/>
      <c r="CFI27" s="386"/>
      <c r="CFJ27" s="386"/>
      <c r="CFK27" s="386"/>
      <c r="CFL27" s="386"/>
      <c r="CFM27" s="386"/>
      <c r="CFN27" s="386"/>
      <c r="CFO27" s="386"/>
      <c r="CFP27" s="386"/>
      <c r="CFQ27" s="386"/>
      <c r="CFR27" s="386"/>
      <c r="CFS27" s="386"/>
      <c r="CFT27" s="386"/>
      <c r="CFU27" s="386"/>
      <c r="CFV27" s="386"/>
      <c r="CFW27" s="386"/>
      <c r="CFX27" s="386"/>
      <c r="CFY27" s="386"/>
      <c r="CFZ27" s="386"/>
      <c r="CGA27" s="386"/>
      <c r="CGB27" s="386"/>
      <c r="CGC27" s="386"/>
      <c r="CGD27" s="386"/>
      <c r="CGE27" s="386"/>
      <c r="CGF27" s="386"/>
      <c r="CGG27" s="386"/>
      <c r="CGH27" s="386"/>
      <c r="CGI27" s="386"/>
      <c r="CGJ27" s="386"/>
      <c r="CGK27" s="386"/>
      <c r="CGL27" s="386"/>
      <c r="CGM27" s="386"/>
      <c r="CGN27" s="386"/>
      <c r="CGO27" s="386"/>
      <c r="CGP27" s="386"/>
      <c r="CGQ27" s="386"/>
      <c r="CGR27" s="386"/>
      <c r="CGS27" s="386"/>
      <c r="CGT27" s="386"/>
      <c r="CGU27" s="386"/>
      <c r="CGV27" s="386"/>
      <c r="CGW27" s="386"/>
      <c r="CGX27" s="386"/>
      <c r="CGY27" s="386"/>
      <c r="CGZ27" s="386"/>
      <c r="CHA27" s="386"/>
      <c r="CHB27" s="386"/>
      <c r="CHC27" s="386"/>
      <c r="CHD27" s="386"/>
      <c r="CHE27" s="386"/>
      <c r="CHF27" s="386"/>
      <c r="CHG27" s="386"/>
      <c r="CHH27" s="386"/>
      <c r="CHI27" s="386"/>
      <c r="CHJ27" s="386"/>
      <c r="CHK27" s="386"/>
      <c r="CHL27" s="386"/>
      <c r="CHM27" s="386"/>
      <c r="CHN27" s="386"/>
      <c r="CHO27" s="386"/>
      <c r="CHP27" s="386"/>
      <c r="CHQ27" s="386"/>
      <c r="CHR27" s="386"/>
      <c r="CHS27" s="386"/>
      <c r="CHT27" s="386"/>
      <c r="CHU27" s="386"/>
      <c r="CHV27" s="386"/>
      <c r="CHW27" s="386"/>
      <c r="CHX27" s="386"/>
      <c r="CHY27" s="386"/>
      <c r="CHZ27" s="386"/>
      <c r="CIA27" s="386"/>
      <c r="CIB27" s="386"/>
      <c r="CIC27" s="386"/>
      <c r="CID27" s="386"/>
      <c r="CIE27" s="386"/>
      <c r="CIF27" s="386"/>
      <c r="CIG27" s="386"/>
      <c r="CIH27" s="386"/>
      <c r="CII27" s="386"/>
      <c r="CIJ27" s="386"/>
      <c r="CIK27" s="386"/>
      <c r="CIL27" s="386"/>
      <c r="CIM27" s="386"/>
      <c r="CIN27" s="386"/>
      <c r="CIO27" s="386"/>
      <c r="CIP27" s="386"/>
      <c r="CIQ27" s="386"/>
      <c r="CIR27" s="386"/>
      <c r="CIS27" s="386"/>
      <c r="CIT27" s="386"/>
      <c r="CIU27" s="386"/>
      <c r="CIV27" s="386"/>
      <c r="CIW27" s="386"/>
      <c r="CIX27" s="386"/>
      <c r="CIY27" s="386"/>
      <c r="CIZ27" s="386"/>
      <c r="CJA27" s="386"/>
      <c r="CJB27" s="386"/>
      <c r="CJC27" s="386"/>
      <c r="CJD27" s="386"/>
      <c r="CJE27" s="386"/>
      <c r="CJF27" s="386"/>
      <c r="CJG27" s="386"/>
      <c r="CJH27" s="386"/>
      <c r="CJI27" s="386"/>
      <c r="CJJ27" s="386"/>
      <c r="CJK27" s="386"/>
      <c r="CJL27" s="386"/>
      <c r="CJM27" s="386"/>
      <c r="CJN27" s="386"/>
      <c r="CJO27" s="386"/>
      <c r="CJP27" s="386"/>
      <c r="CJQ27" s="386"/>
      <c r="CJR27" s="386"/>
      <c r="CJS27" s="386"/>
      <c r="CJT27" s="386"/>
      <c r="CJU27" s="386"/>
      <c r="CJV27" s="386"/>
      <c r="CJW27" s="386"/>
      <c r="CJX27" s="386"/>
      <c r="CJY27" s="386"/>
      <c r="CJZ27" s="386"/>
      <c r="CKA27" s="386"/>
      <c r="CKB27" s="386"/>
      <c r="CKC27" s="386"/>
      <c r="CKD27" s="386"/>
      <c r="CKE27" s="386"/>
      <c r="CKF27" s="386"/>
      <c r="CKG27" s="386"/>
      <c r="CKH27" s="386"/>
      <c r="CKI27" s="386"/>
      <c r="CKJ27" s="386"/>
      <c r="CKK27" s="386"/>
      <c r="CKL27" s="386"/>
      <c r="CKM27" s="386"/>
      <c r="CKN27" s="386"/>
      <c r="CKO27" s="386"/>
      <c r="CKP27" s="386"/>
      <c r="CKQ27" s="386"/>
      <c r="CKR27" s="386"/>
      <c r="CKS27" s="386"/>
      <c r="CKT27" s="386"/>
      <c r="CKU27" s="386"/>
      <c r="CKV27" s="386"/>
      <c r="CKW27" s="386"/>
      <c r="CKX27" s="386"/>
      <c r="CKY27" s="386"/>
      <c r="CKZ27" s="386"/>
      <c r="CLA27" s="386"/>
      <c r="CLB27" s="386"/>
      <c r="CLC27" s="386"/>
      <c r="CLD27" s="386"/>
      <c r="CLE27" s="386"/>
      <c r="CLF27" s="386"/>
      <c r="CLG27" s="386"/>
      <c r="CLH27" s="386"/>
      <c r="CLI27" s="386"/>
      <c r="CLJ27" s="386"/>
      <c r="CLK27" s="386"/>
      <c r="CLL27" s="386"/>
      <c r="CLM27" s="386"/>
      <c r="CLN27" s="386"/>
      <c r="CLO27" s="386"/>
      <c r="CLP27" s="386"/>
      <c r="CLQ27" s="386"/>
      <c r="CLR27" s="386"/>
      <c r="CLS27" s="386"/>
      <c r="CLT27" s="386"/>
      <c r="CLU27" s="386"/>
      <c r="CLV27" s="386"/>
      <c r="CLW27" s="386"/>
      <c r="CLX27" s="386"/>
      <c r="CLY27" s="386"/>
      <c r="CLZ27" s="386"/>
      <c r="CMA27" s="386"/>
      <c r="CMB27" s="386"/>
      <c r="CMC27" s="386"/>
      <c r="CMD27" s="386"/>
      <c r="CME27" s="386"/>
      <c r="CMF27" s="386"/>
      <c r="CMG27" s="386"/>
      <c r="CMH27" s="386"/>
      <c r="CMI27" s="386"/>
      <c r="CMJ27" s="386"/>
      <c r="CMK27" s="386"/>
      <c r="CML27" s="386"/>
      <c r="CMM27" s="386"/>
      <c r="CMN27" s="386"/>
      <c r="CMO27" s="386"/>
      <c r="CMP27" s="386"/>
      <c r="CMQ27" s="386"/>
      <c r="CMR27" s="386"/>
      <c r="CMS27" s="386"/>
      <c r="CMT27" s="386"/>
      <c r="CMU27" s="386"/>
      <c r="CMV27" s="386"/>
      <c r="CMW27" s="386"/>
      <c r="CMX27" s="386"/>
      <c r="CMY27" s="386"/>
      <c r="CMZ27" s="386"/>
      <c r="CNA27" s="386"/>
      <c r="CNB27" s="386"/>
      <c r="CNC27" s="386"/>
      <c r="CND27" s="386"/>
      <c r="CNE27" s="386"/>
      <c r="CNF27" s="386"/>
      <c r="CNG27" s="386"/>
      <c r="CNH27" s="386"/>
      <c r="CNI27" s="386"/>
      <c r="CNJ27" s="386"/>
      <c r="CNK27" s="386"/>
      <c r="CNL27" s="386"/>
      <c r="CNM27" s="386"/>
      <c r="CNN27" s="386"/>
      <c r="CNO27" s="386"/>
      <c r="CNP27" s="386"/>
      <c r="CNQ27" s="386"/>
      <c r="CNR27" s="386"/>
      <c r="CNS27" s="386"/>
      <c r="CNT27" s="386"/>
      <c r="CNU27" s="386"/>
      <c r="CNV27" s="386"/>
      <c r="CNW27" s="386"/>
      <c r="CNX27" s="386"/>
      <c r="CNY27" s="386"/>
      <c r="CNZ27" s="386"/>
      <c r="COA27" s="386"/>
      <c r="COB27" s="386"/>
      <c r="COC27" s="386"/>
      <c r="COD27" s="386"/>
      <c r="COE27" s="386"/>
      <c r="COF27" s="386"/>
      <c r="COG27" s="386"/>
      <c r="COH27" s="386"/>
      <c r="COI27" s="386"/>
      <c r="COJ27" s="386"/>
      <c r="COK27" s="386"/>
      <c r="COL27" s="386"/>
      <c r="COM27" s="386"/>
      <c r="CON27" s="386"/>
      <c r="COO27" s="386"/>
      <c r="COP27" s="386"/>
      <c r="COQ27" s="386"/>
      <c r="COR27" s="386"/>
      <c r="COS27" s="386"/>
      <c r="COT27" s="386"/>
      <c r="COU27" s="386"/>
      <c r="COV27" s="386"/>
      <c r="COW27" s="386"/>
      <c r="COX27" s="386"/>
      <c r="COY27" s="386"/>
      <c r="COZ27" s="386"/>
      <c r="CPA27" s="386"/>
      <c r="CPB27" s="386"/>
      <c r="CPC27" s="386"/>
      <c r="CPD27" s="386"/>
      <c r="CPE27" s="386"/>
      <c r="CPF27" s="386"/>
      <c r="CPG27" s="386"/>
      <c r="CPH27" s="386"/>
      <c r="CPI27" s="386"/>
      <c r="CPJ27" s="386"/>
      <c r="CPK27" s="386"/>
      <c r="CPL27" s="386"/>
      <c r="CPM27" s="386"/>
      <c r="CPN27" s="386"/>
      <c r="CPO27" s="386"/>
      <c r="CPP27" s="386"/>
      <c r="CPQ27" s="386"/>
      <c r="CPR27" s="386"/>
      <c r="CPS27" s="386"/>
      <c r="CPT27" s="386"/>
      <c r="CPU27" s="386"/>
      <c r="CPV27" s="386"/>
      <c r="CPW27" s="386"/>
      <c r="CPX27" s="386"/>
      <c r="CPY27" s="386"/>
      <c r="CPZ27" s="386"/>
      <c r="CQA27" s="386"/>
      <c r="CQB27" s="386"/>
      <c r="CQC27" s="386"/>
      <c r="CQD27" s="386"/>
      <c r="CQE27" s="386"/>
      <c r="CQF27" s="386"/>
      <c r="CQG27" s="386"/>
      <c r="CQH27" s="386"/>
      <c r="CQI27" s="386"/>
      <c r="CQJ27" s="386"/>
      <c r="CQK27" s="386"/>
      <c r="CQL27" s="386"/>
      <c r="CQM27" s="386"/>
      <c r="CQN27" s="386"/>
      <c r="CQO27" s="386"/>
      <c r="CQP27" s="386"/>
      <c r="CQQ27" s="386"/>
      <c r="CQR27" s="386"/>
      <c r="CQS27" s="386"/>
      <c r="CQT27" s="386"/>
      <c r="CQU27" s="386"/>
      <c r="CQV27" s="386"/>
      <c r="CQW27" s="386"/>
      <c r="CQX27" s="386"/>
      <c r="CQY27" s="386"/>
      <c r="CQZ27" s="386"/>
      <c r="CRA27" s="386"/>
      <c r="CRB27" s="386"/>
      <c r="CRC27" s="386"/>
      <c r="CRD27" s="386"/>
      <c r="CRE27" s="386"/>
      <c r="CRF27" s="386"/>
      <c r="CRG27" s="386"/>
      <c r="CRH27" s="386"/>
      <c r="CRI27" s="386"/>
      <c r="CRJ27" s="386"/>
      <c r="CRK27" s="386"/>
      <c r="CRL27" s="386"/>
      <c r="CRM27" s="386"/>
      <c r="CRN27" s="386"/>
      <c r="CRO27" s="386"/>
      <c r="CRP27" s="386"/>
      <c r="CRQ27" s="386"/>
      <c r="CRR27" s="386"/>
      <c r="CRS27" s="386"/>
      <c r="CRT27" s="386"/>
      <c r="CRU27" s="386"/>
      <c r="CRV27" s="386"/>
      <c r="CRW27" s="386"/>
      <c r="CRX27" s="386"/>
      <c r="CRY27" s="386"/>
      <c r="CRZ27" s="386"/>
      <c r="CSA27" s="386"/>
      <c r="CSB27" s="386"/>
      <c r="CSC27" s="386"/>
      <c r="CSD27" s="386"/>
      <c r="CSE27" s="386"/>
      <c r="CSF27" s="386"/>
      <c r="CSG27" s="386"/>
      <c r="CSH27" s="386"/>
      <c r="CSI27" s="386"/>
      <c r="CSJ27" s="386"/>
      <c r="CSK27" s="386"/>
      <c r="CSL27" s="386"/>
      <c r="CSM27" s="386"/>
      <c r="CSN27" s="386"/>
      <c r="CSO27" s="386"/>
      <c r="CSP27" s="386"/>
      <c r="CSQ27" s="386"/>
      <c r="CSR27" s="386"/>
      <c r="CSS27" s="386"/>
      <c r="CST27" s="386"/>
      <c r="CSU27" s="386"/>
      <c r="CSV27" s="386"/>
      <c r="CSW27" s="386"/>
      <c r="CSX27" s="386"/>
      <c r="CSY27" s="386"/>
      <c r="CSZ27" s="386"/>
      <c r="CTA27" s="386"/>
      <c r="CTB27" s="386"/>
      <c r="CTC27" s="386"/>
      <c r="CTD27" s="386"/>
      <c r="CTE27" s="386"/>
      <c r="CTF27" s="386"/>
      <c r="CTG27" s="386"/>
      <c r="CTH27" s="386"/>
      <c r="CTI27" s="386"/>
      <c r="CTJ27" s="386"/>
      <c r="CTK27" s="386"/>
      <c r="CTL27" s="386"/>
      <c r="CTM27" s="386"/>
      <c r="CTN27" s="386"/>
      <c r="CTO27" s="386"/>
      <c r="CTP27" s="386"/>
      <c r="CTQ27" s="386"/>
      <c r="CTR27" s="386"/>
      <c r="CTS27" s="386"/>
      <c r="CTT27" s="386"/>
      <c r="CTU27" s="386"/>
      <c r="CTV27" s="386"/>
      <c r="CTW27" s="386"/>
      <c r="CTX27" s="386"/>
      <c r="CTY27" s="386"/>
      <c r="CTZ27" s="386"/>
      <c r="CUA27" s="386"/>
      <c r="CUB27" s="386"/>
      <c r="CUC27" s="386"/>
      <c r="CUD27" s="386"/>
      <c r="CUE27" s="386"/>
      <c r="CUF27" s="386"/>
      <c r="CUG27" s="386"/>
      <c r="CUH27" s="386"/>
      <c r="CUI27" s="386"/>
      <c r="CUJ27" s="386"/>
      <c r="CUK27" s="386"/>
      <c r="CUL27" s="386"/>
      <c r="CUM27" s="386"/>
      <c r="CUN27" s="386"/>
      <c r="CUO27" s="386"/>
      <c r="CUP27" s="386"/>
      <c r="CUQ27" s="386"/>
      <c r="CUR27" s="386"/>
      <c r="CUS27" s="386"/>
      <c r="CUT27" s="386"/>
      <c r="CUU27" s="386"/>
      <c r="CUV27" s="386"/>
      <c r="CUW27" s="386"/>
      <c r="CUX27" s="386"/>
      <c r="CUY27" s="386"/>
      <c r="CUZ27" s="386"/>
      <c r="CVA27" s="386"/>
      <c r="CVB27" s="386"/>
      <c r="CVC27" s="386"/>
      <c r="CVD27" s="386"/>
      <c r="CVE27" s="386"/>
      <c r="CVF27" s="386"/>
      <c r="CVG27" s="386"/>
      <c r="CVH27" s="386"/>
      <c r="CVI27" s="386"/>
      <c r="CVJ27" s="386"/>
      <c r="CVK27" s="386"/>
      <c r="CVL27" s="386"/>
      <c r="CVM27" s="386"/>
      <c r="CVN27" s="386"/>
      <c r="CVO27" s="386"/>
      <c r="CVP27" s="386"/>
      <c r="CVQ27" s="386"/>
      <c r="CVR27" s="386"/>
      <c r="CVS27" s="386"/>
      <c r="CVT27" s="386"/>
      <c r="CVU27" s="386"/>
      <c r="CVV27" s="386"/>
      <c r="CVW27" s="386"/>
      <c r="CVX27" s="386"/>
      <c r="CVY27" s="386"/>
      <c r="CVZ27" s="386"/>
      <c r="CWA27" s="386"/>
      <c r="CWB27" s="386"/>
      <c r="CWC27" s="386"/>
      <c r="CWD27" s="386"/>
      <c r="CWE27" s="386"/>
      <c r="CWF27" s="386"/>
      <c r="CWG27" s="386"/>
      <c r="CWH27" s="386"/>
      <c r="CWI27" s="386"/>
      <c r="CWJ27" s="386"/>
      <c r="CWK27" s="386"/>
      <c r="CWL27" s="386"/>
      <c r="CWM27" s="386"/>
      <c r="CWN27" s="386"/>
      <c r="CWO27" s="386"/>
      <c r="CWP27" s="386"/>
      <c r="CWQ27" s="386"/>
      <c r="CWR27" s="386"/>
      <c r="CWS27" s="386"/>
      <c r="CWT27" s="386"/>
      <c r="CWU27" s="386"/>
      <c r="CWV27" s="386"/>
      <c r="CWW27" s="386"/>
      <c r="CWX27" s="386"/>
      <c r="CWY27" s="386"/>
      <c r="CWZ27" s="386"/>
      <c r="CXA27" s="386"/>
      <c r="CXB27" s="386"/>
      <c r="CXC27" s="386"/>
      <c r="CXD27" s="386"/>
      <c r="CXE27" s="386"/>
      <c r="CXF27" s="386"/>
      <c r="CXG27" s="386"/>
      <c r="CXH27" s="386"/>
      <c r="CXI27" s="386"/>
      <c r="CXJ27" s="386"/>
      <c r="CXK27" s="386"/>
      <c r="CXL27" s="386"/>
      <c r="CXM27" s="386"/>
      <c r="CXN27" s="386"/>
      <c r="CXO27" s="386"/>
      <c r="CXP27" s="386"/>
      <c r="CXQ27" s="386"/>
      <c r="CXR27" s="386"/>
      <c r="CXS27" s="386"/>
      <c r="CXT27" s="386"/>
      <c r="CXU27" s="386"/>
      <c r="CXV27" s="386"/>
      <c r="CXW27" s="386"/>
      <c r="CXX27" s="386"/>
      <c r="CXY27" s="386"/>
      <c r="CXZ27" s="386"/>
      <c r="CYA27" s="386"/>
      <c r="CYB27" s="386"/>
      <c r="CYC27" s="386"/>
      <c r="CYD27" s="386"/>
      <c r="CYE27" s="386"/>
      <c r="CYF27" s="386"/>
      <c r="CYG27" s="386"/>
      <c r="CYH27" s="386"/>
      <c r="CYI27" s="386"/>
      <c r="CYJ27" s="386"/>
      <c r="CYK27" s="386"/>
      <c r="CYL27" s="386"/>
      <c r="CYM27" s="386"/>
      <c r="CYN27" s="386"/>
      <c r="CYO27" s="386"/>
      <c r="CYP27" s="386"/>
      <c r="CYQ27" s="386"/>
      <c r="CYR27" s="386"/>
      <c r="CYS27" s="386"/>
      <c r="CYT27" s="386"/>
      <c r="CYU27" s="386"/>
      <c r="CYV27" s="386"/>
      <c r="CYW27" s="386"/>
      <c r="CYX27" s="386"/>
      <c r="CYY27" s="386"/>
      <c r="CYZ27" s="386"/>
      <c r="CZA27" s="386"/>
      <c r="CZB27" s="386"/>
      <c r="CZC27" s="386"/>
      <c r="CZD27" s="386"/>
      <c r="CZE27" s="386"/>
      <c r="CZF27" s="386"/>
      <c r="CZG27" s="386"/>
      <c r="CZH27" s="386"/>
      <c r="CZI27" s="386"/>
      <c r="CZJ27" s="386"/>
      <c r="CZK27" s="386"/>
      <c r="CZL27" s="386"/>
      <c r="CZM27" s="386"/>
      <c r="CZN27" s="386"/>
      <c r="CZO27" s="386"/>
      <c r="CZP27" s="386"/>
      <c r="CZQ27" s="386"/>
      <c r="CZR27" s="386"/>
      <c r="CZS27" s="386"/>
      <c r="CZT27" s="386"/>
      <c r="CZU27" s="386"/>
      <c r="CZV27" s="386"/>
      <c r="CZW27" s="386"/>
      <c r="CZX27" s="386"/>
      <c r="CZY27" s="386"/>
      <c r="CZZ27" s="386"/>
      <c r="DAA27" s="386"/>
      <c r="DAB27" s="386"/>
      <c r="DAC27" s="386"/>
      <c r="DAD27" s="386"/>
      <c r="DAE27" s="386"/>
      <c r="DAF27" s="386"/>
      <c r="DAG27" s="386"/>
      <c r="DAH27" s="386"/>
      <c r="DAI27" s="386"/>
      <c r="DAJ27" s="386"/>
      <c r="DAK27" s="386"/>
      <c r="DAL27" s="386"/>
      <c r="DAM27" s="386"/>
      <c r="DAN27" s="386"/>
      <c r="DAO27" s="386"/>
      <c r="DAP27" s="386"/>
      <c r="DAQ27" s="386"/>
      <c r="DAR27" s="386"/>
      <c r="DAS27" s="386"/>
      <c r="DAT27" s="386"/>
      <c r="DAU27" s="386"/>
      <c r="DAV27" s="386"/>
      <c r="DAW27" s="386"/>
      <c r="DAX27" s="386"/>
      <c r="DAY27" s="386"/>
      <c r="DAZ27" s="386"/>
      <c r="DBA27" s="386"/>
      <c r="DBB27" s="386"/>
      <c r="DBC27" s="386"/>
      <c r="DBD27" s="386"/>
      <c r="DBE27" s="386"/>
      <c r="DBF27" s="386"/>
      <c r="DBG27" s="386"/>
      <c r="DBH27" s="386"/>
      <c r="DBI27" s="386"/>
      <c r="DBJ27" s="386"/>
      <c r="DBK27" s="386"/>
      <c r="DBL27" s="386"/>
      <c r="DBM27" s="386"/>
      <c r="DBN27" s="386"/>
      <c r="DBO27" s="386"/>
      <c r="DBP27" s="386"/>
      <c r="DBQ27" s="386"/>
      <c r="DBR27" s="386"/>
      <c r="DBS27" s="386"/>
      <c r="DBT27" s="386"/>
      <c r="DBU27" s="386"/>
      <c r="DBV27" s="386"/>
      <c r="DBW27" s="386"/>
      <c r="DBX27" s="386"/>
      <c r="DBY27" s="386"/>
      <c r="DBZ27" s="386"/>
      <c r="DCA27" s="386"/>
      <c r="DCB27" s="386"/>
      <c r="DCC27" s="386"/>
      <c r="DCD27" s="386"/>
      <c r="DCE27" s="386"/>
      <c r="DCF27" s="386"/>
      <c r="DCG27" s="386"/>
      <c r="DCH27" s="386"/>
      <c r="DCI27" s="386"/>
      <c r="DCJ27" s="386"/>
      <c r="DCK27" s="386"/>
      <c r="DCL27" s="386"/>
      <c r="DCM27" s="386"/>
      <c r="DCN27" s="386"/>
      <c r="DCO27" s="386"/>
      <c r="DCP27" s="386"/>
      <c r="DCQ27" s="386"/>
      <c r="DCR27" s="386"/>
      <c r="DCS27" s="386"/>
      <c r="DCT27" s="386"/>
      <c r="DCU27" s="386"/>
      <c r="DCV27" s="386"/>
      <c r="DCW27" s="386"/>
      <c r="DCX27" s="386"/>
      <c r="DCY27" s="386"/>
      <c r="DCZ27" s="386"/>
      <c r="DDA27" s="386"/>
      <c r="DDB27" s="386"/>
      <c r="DDC27" s="386"/>
      <c r="DDD27" s="386"/>
      <c r="DDE27" s="386"/>
      <c r="DDF27" s="386"/>
      <c r="DDG27" s="386"/>
      <c r="DDH27" s="386"/>
      <c r="DDI27" s="386"/>
      <c r="DDJ27" s="386"/>
      <c r="DDK27" s="386"/>
      <c r="DDL27" s="386"/>
      <c r="DDM27" s="386"/>
      <c r="DDN27" s="386"/>
      <c r="DDO27" s="386"/>
      <c r="DDP27" s="386"/>
      <c r="DDQ27" s="386"/>
      <c r="DDR27" s="386"/>
      <c r="DDS27" s="386"/>
      <c r="DDT27" s="386"/>
      <c r="DDU27" s="386"/>
      <c r="DDV27" s="386"/>
      <c r="DDW27" s="386"/>
      <c r="DDX27" s="386"/>
      <c r="DDY27" s="386"/>
      <c r="DDZ27" s="386"/>
      <c r="DEA27" s="386"/>
      <c r="DEB27" s="386"/>
      <c r="DEC27" s="386"/>
      <c r="DED27" s="386"/>
      <c r="DEE27" s="386"/>
      <c r="DEF27" s="386"/>
      <c r="DEG27" s="386"/>
      <c r="DEH27" s="386"/>
      <c r="DEI27" s="386"/>
      <c r="DEJ27" s="386"/>
      <c r="DEK27" s="386"/>
      <c r="DEL27" s="386"/>
      <c r="DEM27" s="386"/>
      <c r="DEN27" s="386"/>
      <c r="DEO27" s="386"/>
      <c r="DEP27" s="386"/>
      <c r="DEQ27" s="386"/>
      <c r="DER27" s="386"/>
      <c r="DES27" s="386"/>
      <c r="DET27" s="386"/>
      <c r="DEU27" s="386"/>
      <c r="DEV27" s="386"/>
      <c r="DEW27" s="386"/>
      <c r="DEX27" s="386"/>
      <c r="DEY27" s="386"/>
      <c r="DEZ27" s="386"/>
      <c r="DFA27" s="386"/>
      <c r="DFB27" s="386"/>
      <c r="DFC27" s="386"/>
      <c r="DFD27" s="386"/>
      <c r="DFE27" s="386"/>
      <c r="DFF27" s="386"/>
      <c r="DFG27" s="386"/>
      <c r="DFH27" s="386"/>
      <c r="DFI27" s="386"/>
      <c r="DFJ27" s="386"/>
      <c r="DFK27" s="386"/>
      <c r="DFL27" s="386"/>
      <c r="DFM27" s="386"/>
      <c r="DFN27" s="386"/>
      <c r="DFO27" s="386"/>
      <c r="DFP27" s="386"/>
      <c r="DFQ27" s="386"/>
      <c r="DFR27" s="386"/>
      <c r="DFS27" s="386"/>
      <c r="DFT27" s="386"/>
      <c r="DFU27" s="386"/>
      <c r="DFV27" s="386"/>
      <c r="DFW27" s="386"/>
      <c r="DFX27" s="386"/>
      <c r="DFY27" s="386"/>
      <c r="DFZ27" s="386"/>
      <c r="DGA27" s="386"/>
      <c r="DGB27" s="386"/>
      <c r="DGC27" s="386"/>
      <c r="DGD27" s="386"/>
      <c r="DGE27" s="386"/>
      <c r="DGF27" s="386"/>
      <c r="DGG27" s="386"/>
      <c r="DGH27" s="386"/>
      <c r="DGI27" s="386"/>
      <c r="DGJ27" s="386"/>
      <c r="DGK27" s="386"/>
      <c r="DGL27" s="386"/>
      <c r="DGM27" s="386"/>
      <c r="DGN27" s="386"/>
      <c r="DGO27" s="386"/>
      <c r="DGP27" s="386"/>
      <c r="DGQ27" s="386"/>
      <c r="DGR27" s="386"/>
      <c r="DGS27" s="386"/>
      <c r="DGT27" s="386"/>
      <c r="DGU27" s="386"/>
      <c r="DGV27" s="386"/>
      <c r="DGW27" s="386"/>
      <c r="DGX27" s="386"/>
      <c r="DGY27" s="386"/>
      <c r="DGZ27" s="386"/>
      <c r="DHA27" s="386"/>
      <c r="DHB27" s="386"/>
      <c r="DHC27" s="386"/>
      <c r="DHD27" s="386"/>
      <c r="DHE27" s="386"/>
      <c r="DHF27" s="386"/>
      <c r="DHG27" s="386"/>
      <c r="DHH27" s="386"/>
      <c r="DHI27" s="386"/>
      <c r="DHJ27" s="386"/>
      <c r="DHK27" s="386"/>
      <c r="DHL27" s="386"/>
      <c r="DHM27" s="386"/>
      <c r="DHN27" s="386"/>
      <c r="DHO27" s="386"/>
      <c r="DHP27" s="386"/>
      <c r="DHQ27" s="386"/>
      <c r="DHR27" s="386"/>
      <c r="DHS27" s="386"/>
      <c r="DHT27" s="386"/>
      <c r="DHU27" s="386"/>
      <c r="DHV27" s="386"/>
      <c r="DHW27" s="386"/>
      <c r="DHX27" s="386"/>
      <c r="DHY27" s="386"/>
      <c r="DHZ27" s="386"/>
      <c r="DIA27" s="386"/>
      <c r="DIB27" s="386"/>
      <c r="DIC27" s="386"/>
      <c r="DID27" s="386"/>
      <c r="DIE27" s="386"/>
      <c r="DIF27" s="386"/>
      <c r="DIG27" s="386"/>
      <c r="DIH27" s="386"/>
      <c r="DII27" s="386"/>
      <c r="DIJ27" s="386"/>
      <c r="DIK27" s="386"/>
      <c r="DIL27" s="386"/>
      <c r="DIM27" s="386"/>
      <c r="DIN27" s="386"/>
      <c r="DIO27" s="386"/>
      <c r="DIP27" s="386"/>
      <c r="DIQ27" s="386"/>
      <c r="DIR27" s="386"/>
      <c r="DIS27" s="386"/>
      <c r="DIT27" s="386"/>
      <c r="DIU27" s="386"/>
      <c r="DIV27" s="386"/>
      <c r="DIW27" s="386"/>
      <c r="DIX27" s="386"/>
      <c r="DIY27" s="386"/>
      <c r="DIZ27" s="386"/>
      <c r="DJA27" s="386"/>
      <c r="DJB27" s="386"/>
      <c r="DJC27" s="386"/>
      <c r="DJD27" s="386"/>
      <c r="DJE27" s="386"/>
      <c r="DJF27" s="386"/>
      <c r="DJG27" s="386"/>
      <c r="DJH27" s="386"/>
      <c r="DJI27" s="386"/>
      <c r="DJJ27" s="386"/>
      <c r="DJK27" s="386"/>
      <c r="DJL27" s="386"/>
      <c r="DJM27" s="386"/>
      <c r="DJN27" s="386"/>
      <c r="DJO27" s="386"/>
      <c r="DJP27" s="386"/>
      <c r="DJQ27" s="386"/>
      <c r="DJR27" s="386"/>
      <c r="DJS27" s="386"/>
      <c r="DJT27" s="386"/>
      <c r="DJU27" s="386"/>
      <c r="DJV27" s="386"/>
      <c r="DJW27" s="386"/>
      <c r="DJX27" s="386"/>
      <c r="DJY27" s="386"/>
      <c r="DJZ27" s="386"/>
      <c r="DKA27" s="386"/>
      <c r="DKB27" s="386"/>
      <c r="DKC27" s="386"/>
      <c r="DKD27" s="386"/>
      <c r="DKE27" s="386"/>
      <c r="DKF27" s="386"/>
      <c r="DKG27" s="386"/>
      <c r="DKH27" s="386"/>
      <c r="DKI27" s="386"/>
      <c r="DKJ27" s="386"/>
      <c r="DKK27" s="386"/>
      <c r="DKL27" s="386"/>
      <c r="DKM27" s="386"/>
      <c r="DKN27" s="386"/>
      <c r="DKO27" s="386"/>
      <c r="DKP27" s="386"/>
      <c r="DKQ27" s="386"/>
      <c r="DKR27" s="386"/>
      <c r="DKS27" s="386"/>
      <c r="DKT27" s="386"/>
      <c r="DKU27" s="386"/>
      <c r="DKV27" s="386"/>
      <c r="DKW27" s="386"/>
      <c r="DKX27" s="386"/>
      <c r="DKY27" s="386"/>
      <c r="DKZ27" s="386"/>
      <c r="DLA27" s="386"/>
      <c r="DLB27" s="386"/>
      <c r="DLC27" s="386"/>
      <c r="DLD27" s="386"/>
      <c r="DLE27" s="386"/>
      <c r="DLF27" s="386"/>
      <c r="DLG27" s="386"/>
      <c r="DLH27" s="386"/>
      <c r="DLI27" s="386"/>
      <c r="DLJ27" s="386"/>
      <c r="DLK27" s="386"/>
      <c r="DLL27" s="386"/>
      <c r="DLM27" s="386"/>
      <c r="DLN27" s="386"/>
      <c r="DLO27" s="386"/>
      <c r="DLP27" s="386"/>
      <c r="DLQ27" s="386"/>
      <c r="DLR27" s="386"/>
      <c r="DLS27" s="386"/>
      <c r="DLT27" s="386"/>
      <c r="DLU27" s="386"/>
      <c r="DLV27" s="386"/>
      <c r="DLW27" s="386"/>
      <c r="DLX27" s="386"/>
      <c r="DLY27" s="386"/>
      <c r="DLZ27" s="386"/>
      <c r="DMA27" s="386"/>
      <c r="DMB27" s="386"/>
      <c r="DMC27" s="386"/>
      <c r="DMD27" s="386"/>
      <c r="DME27" s="386"/>
      <c r="DMF27" s="386"/>
      <c r="DMG27" s="386"/>
      <c r="DMH27" s="386"/>
      <c r="DMI27" s="386"/>
      <c r="DMJ27" s="386"/>
      <c r="DMK27" s="386"/>
      <c r="DML27" s="386"/>
      <c r="DMM27" s="386"/>
      <c r="DMN27" s="386"/>
      <c r="DMO27" s="386"/>
      <c r="DMP27" s="386"/>
      <c r="DMQ27" s="386"/>
      <c r="DMR27" s="386"/>
      <c r="DMS27" s="386"/>
      <c r="DMT27" s="386"/>
      <c r="DMU27" s="386"/>
      <c r="DMV27" s="386"/>
      <c r="DMW27" s="386"/>
      <c r="DMX27" s="386"/>
      <c r="DMY27" s="386"/>
      <c r="DMZ27" s="386"/>
      <c r="DNA27" s="386"/>
      <c r="DNB27" s="386"/>
      <c r="DNC27" s="386"/>
      <c r="DND27" s="386"/>
      <c r="DNE27" s="386"/>
      <c r="DNF27" s="386"/>
      <c r="DNG27" s="386"/>
      <c r="DNH27" s="386"/>
      <c r="DNI27" s="386"/>
      <c r="DNJ27" s="386"/>
      <c r="DNK27" s="386"/>
      <c r="DNL27" s="386"/>
      <c r="DNM27" s="386"/>
      <c r="DNN27" s="386"/>
      <c r="DNO27" s="386"/>
      <c r="DNP27" s="386"/>
      <c r="DNQ27" s="386"/>
      <c r="DNR27" s="386"/>
      <c r="DNS27" s="386"/>
      <c r="DNT27" s="386"/>
      <c r="DNU27" s="386"/>
      <c r="DNV27" s="386"/>
      <c r="DNW27" s="386"/>
      <c r="DNX27" s="386"/>
      <c r="DNY27" s="386"/>
      <c r="DNZ27" s="386"/>
      <c r="DOA27" s="386"/>
      <c r="DOB27" s="386"/>
      <c r="DOC27" s="386"/>
      <c r="DOD27" s="386"/>
      <c r="DOE27" s="386"/>
      <c r="DOF27" s="386"/>
      <c r="DOG27" s="386"/>
      <c r="DOH27" s="386"/>
      <c r="DOI27" s="386"/>
      <c r="DOJ27" s="386"/>
      <c r="DOK27" s="386"/>
      <c r="DOL27" s="386"/>
      <c r="DOM27" s="386"/>
      <c r="DON27" s="386"/>
      <c r="DOO27" s="386"/>
      <c r="DOP27" s="386"/>
      <c r="DOQ27" s="386"/>
      <c r="DOR27" s="386"/>
      <c r="DOS27" s="386"/>
      <c r="DOT27" s="386"/>
      <c r="DOU27" s="386"/>
      <c r="DOV27" s="386"/>
      <c r="DOW27" s="386"/>
      <c r="DOX27" s="386"/>
      <c r="DOY27" s="386"/>
      <c r="DOZ27" s="386"/>
      <c r="DPA27" s="386"/>
      <c r="DPB27" s="386"/>
      <c r="DPC27" s="386"/>
      <c r="DPD27" s="386"/>
      <c r="DPE27" s="386"/>
      <c r="DPF27" s="386"/>
      <c r="DPG27" s="386"/>
      <c r="DPH27" s="386"/>
      <c r="DPI27" s="386"/>
      <c r="DPJ27" s="386"/>
      <c r="DPK27" s="386"/>
      <c r="DPL27" s="386"/>
      <c r="DPM27" s="386"/>
      <c r="DPN27" s="386"/>
      <c r="DPO27" s="386"/>
      <c r="DPP27" s="386"/>
      <c r="DPQ27" s="386"/>
      <c r="DPR27" s="386"/>
      <c r="DPS27" s="386"/>
      <c r="DPT27" s="386"/>
      <c r="DPU27" s="386"/>
      <c r="DPV27" s="386"/>
      <c r="DPW27" s="386"/>
      <c r="DPX27" s="386"/>
      <c r="DPY27" s="386"/>
      <c r="DPZ27" s="386"/>
      <c r="DQA27" s="386"/>
      <c r="DQB27" s="386"/>
      <c r="DQC27" s="386"/>
      <c r="DQD27" s="386"/>
      <c r="DQE27" s="386"/>
      <c r="DQF27" s="386"/>
      <c r="DQG27" s="386"/>
      <c r="DQH27" s="386"/>
      <c r="DQI27" s="386"/>
      <c r="DQJ27" s="386"/>
      <c r="DQK27" s="386"/>
      <c r="DQL27" s="386"/>
      <c r="DQM27" s="386"/>
      <c r="DQN27" s="386"/>
      <c r="DQO27" s="386"/>
      <c r="DQP27" s="386"/>
      <c r="DQQ27" s="386"/>
      <c r="DQR27" s="386"/>
      <c r="DQS27" s="386"/>
      <c r="DQT27" s="386"/>
      <c r="DQU27" s="386"/>
      <c r="DQV27" s="386"/>
      <c r="DQW27" s="386"/>
      <c r="DQX27" s="386"/>
      <c r="DQY27" s="386"/>
      <c r="DQZ27" s="386"/>
      <c r="DRA27" s="386"/>
      <c r="DRB27" s="386"/>
      <c r="DRC27" s="386"/>
      <c r="DRD27" s="386"/>
      <c r="DRE27" s="386"/>
      <c r="DRF27" s="386"/>
      <c r="DRG27" s="386"/>
      <c r="DRH27" s="386"/>
      <c r="DRI27" s="386"/>
      <c r="DRJ27" s="386"/>
      <c r="DRK27" s="386"/>
      <c r="DRL27" s="386"/>
      <c r="DRM27" s="386"/>
      <c r="DRN27" s="386"/>
      <c r="DRO27" s="386"/>
      <c r="DRP27" s="386"/>
      <c r="DRQ27" s="386"/>
      <c r="DRR27" s="386"/>
      <c r="DRS27" s="386"/>
      <c r="DRT27" s="386"/>
      <c r="DRU27" s="386"/>
      <c r="DRV27" s="386"/>
      <c r="DRW27" s="386"/>
      <c r="DRX27" s="386"/>
      <c r="DRY27" s="386"/>
      <c r="DRZ27" s="386"/>
      <c r="DSA27" s="386"/>
      <c r="DSB27" s="386"/>
      <c r="DSC27" s="386"/>
      <c r="DSD27" s="386"/>
      <c r="DSE27" s="386"/>
      <c r="DSF27" s="386"/>
      <c r="DSG27" s="386"/>
      <c r="DSH27" s="386"/>
      <c r="DSI27" s="386"/>
      <c r="DSJ27" s="386"/>
      <c r="DSK27" s="386"/>
      <c r="DSL27" s="386"/>
      <c r="DSM27" s="386"/>
      <c r="DSN27" s="386"/>
      <c r="DSO27" s="386"/>
      <c r="DSP27" s="386"/>
      <c r="DSQ27" s="386"/>
      <c r="DSR27" s="386"/>
      <c r="DSS27" s="386"/>
      <c r="DST27" s="386"/>
      <c r="DSU27" s="386"/>
      <c r="DSV27" s="386"/>
      <c r="DSW27" s="386"/>
      <c r="DSX27" s="386"/>
      <c r="DSY27" s="386"/>
      <c r="DSZ27" s="386"/>
      <c r="DTA27" s="386"/>
      <c r="DTB27" s="386"/>
      <c r="DTC27" s="386"/>
      <c r="DTD27" s="386"/>
      <c r="DTE27" s="386"/>
      <c r="DTF27" s="386"/>
      <c r="DTG27" s="386"/>
      <c r="DTH27" s="386"/>
      <c r="DTI27" s="386"/>
      <c r="DTJ27" s="386"/>
      <c r="DTK27" s="386"/>
      <c r="DTL27" s="386"/>
      <c r="DTM27" s="386"/>
      <c r="DTN27" s="386"/>
      <c r="DTO27" s="386"/>
      <c r="DTP27" s="386"/>
      <c r="DTQ27" s="386"/>
      <c r="DTR27" s="386"/>
      <c r="DTS27" s="386"/>
      <c r="DTT27" s="386"/>
      <c r="DTU27" s="386"/>
      <c r="DTV27" s="386"/>
      <c r="DTW27" s="386"/>
      <c r="DTX27" s="386"/>
      <c r="DTY27" s="386"/>
      <c r="DTZ27" s="386"/>
      <c r="DUA27" s="386"/>
      <c r="DUB27" s="386"/>
      <c r="DUC27" s="386"/>
      <c r="DUD27" s="386"/>
      <c r="DUE27" s="386"/>
      <c r="DUF27" s="386"/>
      <c r="DUG27" s="386"/>
      <c r="DUH27" s="386"/>
      <c r="DUI27" s="386"/>
      <c r="DUJ27" s="386"/>
      <c r="DUK27" s="386"/>
      <c r="DUL27" s="386"/>
      <c r="DUM27" s="386"/>
      <c r="DUN27" s="386"/>
      <c r="DUO27" s="386"/>
      <c r="DUP27" s="386"/>
      <c r="DUQ27" s="386"/>
      <c r="DUR27" s="386"/>
      <c r="DUS27" s="386"/>
      <c r="DUT27" s="386"/>
      <c r="DUU27" s="386"/>
      <c r="DUV27" s="386"/>
      <c r="DUW27" s="386"/>
      <c r="DUX27" s="386"/>
      <c r="DUY27" s="386"/>
      <c r="DUZ27" s="386"/>
      <c r="DVA27" s="386"/>
      <c r="DVB27" s="386"/>
      <c r="DVC27" s="386"/>
      <c r="DVD27" s="386"/>
      <c r="DVE27" s="386"/>
      <c r="DVF27" s="386"/>
      <c r="DVG27" s="386"/>
      <c r="DVH27" s="386"/>
      <c r="DVI27" s="386"/>
      <c r="DVJ27" s="386"/>
      <c r="DVK27" s="386"/>
      <c r="DVL27" s="386"/>
      <c r="DVM27" s="386"/>
      <c r="DVN27" s="386"/>
      <c r="DVO27" s="386"/>
      <c r="DVP27" s="386"/>
      <c r="DVQ27" s="386"/>
      <c r="DVR27" s="386"/>
      <c r="DVS27" s="386"/>
      <c r="DVT27" s="386"/>
      <c r="DVU27" s="386"/>
      <c r="DVV27" s="386"/>
      <c r="DVW27" s="386"/>
      <c r="DVX27" s="386"/>
      <c r="DVY27" s="386"/>
      <c r="DVZ27" s="386"/>
      <c r="DWA27" s="386"/>
      <c r="DWB27" s="386"/>
      <c r="DWC27" s="386"/>
      <c r="DWD27" s="386"/>
      <c r="DWE27" s="386"/>
      <c r="DWF27" s="386"/>
      <c r="DWG27" s="386"/>
      <c r="DWH27" s="386"/>
      <c r="DWI27" s="386"/>
      <c r="DWJ27" s="386"/>
      <c r="DWK27" s="386"/>
      <c r="DWL27" s="386"/>
      <c r="DWM27" s="386"/>
      <c r="DWN27" s="386"/>
      <c r="DWO27" s="386"/>
      <c r="DWP27" s="386"/>
      <c r="DWQ27" s="386"/>
      <c r="DWR27" s="386"/>
      <c r="DWS27" s="386"/>
      <c r="DWT27" s="386"/>
      <c r="DWU27" s="386"/>
      <c r="DWV27" s="386"/>
      <c r="DWW27" s="386"/>
      <c r="DWX27" s="386"/>
      <c r="DWY27" s="386"/>
      <c r="DWZ27" s="386"/>
      <c r="DXA27" s="386"/>
      <c r="DXB27" s="386"/>
      <c r="DXC27" s="386"/>
      <c r="DXD27" s="386"/>
      <c r="DXE27" s="386"/>
      <c r="DXF27" s="386"/>
      <c r="DXG27" s="386"/>
      <c r="DXH27" s="386"/>
      <c r="DXI27" s="386"/>
      <c r="DXJ27" s="386"/>
      <c r="DXK27" s="386"/>
      <c r="DXL27" s="386"/>
      <c r="DXM27" s="386"/>
      <c r="DXN27" s="386"/>
      <c r="DXO27" s="386"/>
      <c r="DXP27" s="386"/>
      <c r="DXQ27" s="386"/>
      <c r="DXR27" s="386"/>
      <c r="DXS27" s="386"/>
      <c r="DXT27" s="386"/>
      <c r="DXU27" s="386"/>
      <c r="DXV27" s="386"/>
      <c r="DXW27" s="386"/>
      <c r="DXX27" s="386"/>
      <c r="DXY27" s="386"/>
      <c r="DXZ27" s="386"/>
      <c r="DYA27" s="386"/>
      <c r="DYB27" s="386"/>
      <c r="DYC27" s="386"/>
      <c r="DYD27" s="386"/>
      <c r="DYE27" s="386"/>
      <c r="DYF27" s="386"/>
      <c r="DYG27" s="386"/>
      <c r="DYH27" s="386"/>
      <c r="DYI27" s="386"/>
      <c r="DYJ27" s="386"/>
      <c r="DYK27" s="386"/>
      <c r="DYL27" s="386"/>
      <c r="DYM27" s="386"/>
      <c r="DYN27" s="386"/>
      <c r="DYO27" s="386"/>
      <c r="DYP27" s="386"/>
      <c r="DYQ27" s="386"/>
      <c r="DYR27" s="386"/>
      <c r="DYS27" s="386"/>
      <c r="DYT27" s="386"/>
      <c r="DYU27" s="386"/>
      <c r="DYV27" s="386"/>
      <c r="DYW27" s="386"/>
      <c r="DYX27" s="386"/>
      <c r="DYY27" s="386"/>
      <c r="DYZ27" s="386"/>
      <c r="DZA27" s="386"/>
      <c r="DZB27" s="386"/>
      <c r="DZC27" s="386"/>
      <c r="DZD27" s="386"/>
      <c r="DZE27" s="386"/>
      <c r="DZF27" s="386"/>
      <c r="DZG27" s="386"/>
      <c r="DZH27" s="386"/>
      <c r="DZI27" s="386"/>
      <c r="DZJ27" s="386"/>
      <c r="DZK27" s="386"/>
      <c r="DZL27" s="386"/>
      <c r="DZM27" s="386"/>
      <c r="DZN27" s="386"/>
      <c r="DZO27" s="386"/>
      <c r="DZP27" s="386"/>
      <c r="DZQ27" s="386"/>
      <c r="DZR27" s="386"/>
      <c r="DZS27" s="386"/>
      <c r="DZT27" s="386"/>
      <c r="DZU27" s="386"/>
      <c r="DZV27" s="386"/>
      <c r="DZW27" s="386"/>
      <c r="DZX27" s="386"/>
      <c r="DZY27" s="386"/>
      <c r="DZZ27" s="386"/>
      <c r="EAA27" s="386"/>
      <c r="EAB27" s="386"/>
      <c r="EAC27" s="386"/>
      <c r="EAD27" s="386"/>
      <c r="EAE27" s="386"/>
      <c r="EAF27" s="386"/>
      <c r="EAG27" s="386"/>
      <c r="EAH27" s="386"/>
      <c r="EAI27" s="386"/>
      <c r="EAJ27" s="386"/>
      <c r="EAK27" s="386"/>
      <c r="EAL27" s="386"/>
      <c r="EAM27" s="386"/>
      <c r="EAN27" s="386"/>
      <c r="EAO27" s="386"/>
      <c r="EAP27" s="386"/>
      <c r="EAQ27" s="386"/>
      <c r="EAR27" s="386"/>
      <c r="EAS27" s="386"/>
      <c r="EAT27" s="386"/>
      <c r="EAU27" s="386"/>
      <c r="EAV27" s="386"/>
      <c r="EAW27" s="386"/>
      <c r="EAX27" s="386"/>
      <c r="EAY27" s="386"/>
      <c r="EAZ27" s="386"/>
      <c r="EBA27" s="386"/>
      <c r="EBB27" s="386"/>
      <c r="EBC27" s="386"/>
      <c r="EBD27" s="386"/>
      <c r="EBE27" s="386"/>
      <c r="EBF27" s="386"/>
      <c r="EBG27" s="386"/>
      <c r="EBH27" s="386"/>
      <c r="EBI27" s="386"/>
      <c r="EBJ27" s="386"/>
      <c r="EBK27" s="386"/>
      <c r="EBL27" s="386"/>
      <c r="EBM27" s="386"/>
      <c r="EBN27" s="386"/>
      <c r="EBO27" s="386"/>
      <c r="EBP27" s="386"/>
      <c r="EBQ27" s="386"/>
      <c r="EBR27" s="386"/>
      <c r="EBS27" s="386"/>
      <c r="EBT27" s="386"/>
      <c r="EBU27" s="386"/>
      <c r="EBV27" s="386"/>
      <c r="EBW27" s="386"/>
      <c r="EBX27" s="386"/>
      <c r="EBY27" s="386"/>
      <c r="EBZ27" s="386"/>
      <c r="ECA27" s="386"/>
      <c r="ECB27" s="386"/>
      <c r="ECC27" s="386"/>
      <c r="ECD27" s="386"/>
      <c r="ECE27" s="386"/>
      <c r="ECF27" s="386"/>
      <c r="ECG27" s="386"/>
      <c r="ECH27" s="386"/>
      <c r="ECI27" s="386"/>
      <c r="ECJ27" s="386"/>
      <c r="ECK27" s="386"/>
      <c r="ECL27" s="386"/>
      <c r="ECM27" s="386"/>
      <c r="ECN27" s="386"/>
      <c r="ECO27" s="386"/>
      <c r="ECP27" s="386"/>
      <c r="ECQ27" s="386"/>
      <c r="ECR27" s="386"/>
      <c r="ECS27" s="386"/>
      <c r="ECT27" s="386"/>
      <c r="ECU27" s="386"/>
      <c r="ECV27" s="386"/>
      <c r="ECW27" s="386"/>
      <c r="ECX27" s="386"/>
      <c r="ECY27" s="386"/>
      <c r="ECZ27" s="386"/>
      <c r="EDA27" s="386"/>
      <c r="EDB27" s="386"/>
      <c r="EDC27" s="386"/>
      <c r="EDD27" s="386"/>
      <c r="EDE27" s="386"/>
      <c r="EDF27" s="386"/>
      <c r="EDG27" s="386"/>
      <c r="EDH27" s="386"/>
      <c r="EDI27" s="386"/>
      <c r="EDJ27" s="386"/>
      <c r="EDK27" s="386"/>
      <c r="EDL27" s="386"/>
      <c r="EDM27" s="386"/>
      <c r="EDN27" s="386"/>
      <c r="EDO27" s="386"/>
      <c r="EDP27" s="386"/>
      <c r="EDQ27" s="386"/>
      <c r="EDR27" s="386"/>
      <c r="EDS27" s="386"/>
      <c r="EDT27" s="386"/>
      <c r="EDU27" s="386"/>
      <c r="EDV27" s="386"/>
      <c r="EDW27" s="386"/>
      <c r="EDX27" s="386"/>
      <c r="EDY27" s="386"/>
      <c r="EDZ27" s="386"/>
      <c r="EEA27" s="386"/>
      <c r="EEB27" s="386"/>
      <c r="EEC27" s="386"/>
      <c r="EED27" s="386"/>
      <c r="EEE27" s="386"/>
      <c r="EEF27" s="386"/>
      <c r="EEG27" s="386"/>
      <c r="EEH27" s="386"/>
      <c r="EEI27" s="386"/>
      <c r="EEJ27" s="386"/>
      <c r="EEK27" s="386"/>
      <c r="EEL27" s="386"/>
      <c r="EEM27" s="386"/>
      <c r="EEN27" s="386"/>
      <c r="EEO27" s="386"/>
      <c r="EEP27" s="386"/>
      <c r="EEQ27" s="386"/>
      <c r="EER27" s="386"/>
      <c r="EES27" s="386"/>
      <c r="EET27" s="386"/>
      <c r="EEU27" s="386"/>
      <c r="EEV27" s="386"/>
      <c r="EEW27" s="386"/>
      <c r="EEX27" s="386"/>
      <c r="EEY27" s="386"/>
      <c r="EEZ27" s="386"/>
      <c r="EFA27" s="386"/>
      <c r="EFB27" s="386"/>
      <c r="EFC27" s="386"/>
      <c r="EFD27" s="386"/>
      <c r="EFE27" s="386"/>
      <c r="EFF27" s="386"/>
      <c r="EFG27" s="386"/>
      <c r="EFH27" s="386"/>
      <c r="EFI27" s="386"/>
      <c r="EFJ27" s="386"/>
      <c r="EFK27" s="386"/>
      <c r="EFL27" s="386"/>
      <c r="EFM27" s="386"/>
      <c r="EFN27" s="386"/>
      <c r="EFO27" s="386"/>
      <c r="EFP27" s="386"/>
      <c r="EFQ27" s="386"/>
      <c r="EFR27" s="386"/>
      <c r="EFS27" s="386"/>
      <c r="EFT27" s="386"/>
      <c r="EFU27" s="386"/>
      <c r="EFV27" s="386"/>
      <c r="EFW27" s="386"/>
      <c r="EFX27" s="386"/>
      <c r="EFY27" s="386"/>
      <c r="EFZ27" s="386"/>
      <c r="EGA27" s="386"/>
      <c r="EGB27" s="386"/>
      <c r="EGC27" s="386"/>
      <c r="EGD27" s="386"/>
      <c r="EGE27" s="386"/>
      <c r="EGF27" s="386"/>
      <c r="EGG27" s="386"/>
      <c r="EGH27" s="386"/>
      <c r="EGI27" s="386"/>
      <c r="EGJ27" s="386"/>
      <c r="EGK27" s="386"/>
      <c r="EGL27" s="386"/>
      <c r="EGM27" s="386"/>
      <c r="EGN27" s="386"/>
      <c r="EGO27" s="386"/>
      <c r="EGP27" s="386"/>
      <c r="EGQ27" s="386"/>
      <c r="EGR27" s="386"/>
      <c r="EGS27" s="386"/>
      <c r="EGT27" s="386"/>
      <c r="EGU27" s="386"/>
      <c r="EGV27" s="386"/>
      <c r="EGW27" s="386"/>
      <c r="EGX27" s="386"/>
      <c r="EGY27" s="386"/>
      <c r="EGZ27" s="386"/>
      <c r="EHA27" s="386"/>
      <c r="EHB27" s="386"/>
      <c r="EHC27" s="386"/>
      <c r="EHD27" s="386"/>
      <c r="EHE27" s="386"/>
      <c r="EHF27" s="386"/>
      <c r="EHG27" s="386"/>
      <c r="EHH27" s="386"/>
      <c r="EHI27" s="386"/>
      <c r="EHJ27" s="386"/>
      <c r="EHK27" s="386"/>
      <c r="EHL27" s="386"/>
      <c r="EHM27" s="386"/>
      <c r="EHN27" s="386"/>
      <c r="EHO27" s="386"/>
      <c r="EHP27" s="386"/>
      <c r="EHQ27" s="386"/>
      <c r="EHR27" s="386"/>
      <c r="EHS27" s="386"/>
      <c r="EHT27" s="386"/>
      <c r="EHU27" s="386"/>
      <c r="EHV27" s="386"/>
      <c r="EHW27" s="386"/>
      <c r="EHX27" s="386"/>
      <c r="EHY27" s="386"/>
      <c r="EHZ27" s="386"/>
      <c r="EIA27" s="386"/>
      <c r="EIB27" s="386"/>
      <c r="EIC27" s="386"/>
      <c r="EID27" s="386"/>
      <c r="EIE27" s="386"/>
      <c r="EIF27" s="386"/>
      <c r="EIG27" s="386"/>
      <c r="EIH27" s="386"/>
      <c r="EII27" s="386"/>
      <c r="EIJ27" s="386"/>
      <c r="EIK27" s="386"/>
      <c r="EIL27" s="386"/>
      <c r="EIM27" s="386"/>
      <c r="EIN27" s="386"/>
      <c r="EIO27" s="386"/>
      <c r="EIP27" s="386"/>
      <c r="EIQ27" s="386"/>
      <c r="EIR27" s="386"/>
      <c r="EIS27" s="386"/>
      <c r="EIT27" s="386"/>
      <c r="EIU27" s="386"/>
      <c r="EIV27" s="386"/>
      <c r="EIW27" s="386"/>
      <c r="EIX27" s="386"/>
      <c r="EIY27" s="386"/>
      <c r="EIZ27" s="386"/>
      <c r="EJA27" s="386"/>
      <c r="EJB27" s="386"/>
      <c r="EJC27" s="386"/>
      <c r="EJD27" s="386"/>
      <c r="EJE27" s="386"/>
      <c r="EJF27" s="386"/>
      <c r="EJG27" s="386"/>
      <c r="EJH27" s="386"/>
      <c r="EJI27" s="386"/>
      <c r="EJJ27" s="386"/>
      <c r="EJK27" s="386"/>
      <c r="EJL27" s="386"/>
      <c r="EJM27" s="386"/>
      <c r="EJN27" s="386"/>
      <c r="EJO27" s="386"/>
      <c r="EJP27" s="386"/>
      <c r="EJQ27" s="386"/>
      <c r="EJR27" s="386"/>
      <c r="EJS27" s="386"/>
      <c r="EJT27" s="386"/>
      <c r="EJU27" s="386"/>
      <c r="EJV27" s="386"/>
      <c r="EJW27" s="386"/>
      <c r="EJX27" s="386"/>
      <c r="EJY27" s="386"/>
      <c r="EJZ27" s="386"/>
      <c r="EKA27" s="386"/>
      <c r="EKB27" s="386"/>
      <c r="EKC27" s="386"/>
      <c r="EKD27" s="386"/>
      <c r="EKE27" s="386"/>
      <c r="EKF27" s="386"/>
      <c r="EKG27" s="386"/>
      <c r="EKH27" s="386"/>
      <c r="EKI27" s="386"/>
      <c r="EKJ27" s="386"/>
      <c r="EKK27" s="386"/>
      <c r="EKL27" s="386"/>
      <c r="EKM27" s="386"/>
      <c r="EKN27" s="386"/>
      <c r="EKO27" s="386"/>
      <c r="EKP27" s="386"/>
      <c r="EKQ27" s="386"/>
      <c r="EKR27" s="386"/>
      <c r="EKS27" s="386"/>
      <c r="EKT27" s="386"/>
      <c r="EKU27" s="386"/>
      <c r="EKV27" s="386"/>
      <c r="EKW27" s="386"/>
      <c r="EKX27" s="386"/>
      <c r="EKY27" s="386"/>
      <c r="EKZ27" s="386"/>
      <c r="ELA27" s="386"/>
      <c r="ELB27" s="386"/>
      <c r="ELC27" s="386"/>
      <c r="ELD27" s="386"/>
      <c r="ELE27" s="386"/>
      <c r="ELF27" s="386"/>
      <c r="ELG27" s="386"/>
      <c r="ELH27" s="386"/>
      <c r="ELI27" s="386"/>
      <c r="ELJ27" s="386"/>
      <c r="ELK27" s="386"/>
      <c r="ELL27" s="386"/>
      <c r="ELM27" s="386"/>
      <c r="ELN27" s="386"/>
      <c r="ELO27" s="386"/>
      <c r="ELP27" s="386"/>
      <c r="ELQ27" s="386"/>
      <c r="ELR27" s="386"/>
      <c r="ELS27" s="386"/>
      <c r="ELT27" s="386"/>
      <c r="ELU27" s="386"/>
      <c r="ELV27" s="386"/>
      <c r="ELW27" s="386"/>
      <c r="ELX27" s="386"/>
      <c r="ELY27" s="386"/>
      <c r="ELZ27" s="386"/>
      <c r="EMA27" s="386"/>
      <c r="EMB27" s="386"/>
      <c r="EMC27" s="386"/>
      <c r="EMD27" s="386"/>
      <c r="EME27" s="386"/>
      <c r="EMF27" s="386"/>
      <c r="EMG27" s="386"/>
      <c r="EMH27" s="386"/>
      <c r="EMI27" s="386"/>
      <c r="EMJ27" s="386"/>
      <c r="EMK27" s="386"/>
      <c r="EML27" s="386"/>
      <c r="EMM27" s="386"/>
      <c r="EMN27" s="386"/>
      <c r="EMO27" s="386"/>
      <c r="EMP27" s="386"/>
      <c r="EMQ27" s="386"/>
      <c r="EMR27" s="386"/>
      <c r="EMS27" s="386"/>
      <c r="EMT27" s="386"/>
      <c r="EMU27" s="386"/>
      <c r="EMV27" s="386"/>
      <c r="EMW27" s="386"/>
      <c r="EMX27" s="386"/>
      <c r="EMY27" s="386"/>
      <c r="EMZ27" s="386"/>
      <c r="ENA27" s="386"/>
      <c r="ENB27" s="386"/>
      <c r="ENC27" s="386"/>
      <c r="END27" s="386"/>
      <c r="ENE27" s="386"/>
      <c r="ENF27" s="386"/>
      <c r="ENG27" s="386"/>
      <c r="ENH27" s="386"/>
      <c r="ENI27" s="386"/>
      <c r="ENJ27" s="386"/>
      <c r="ENK27" s="386"/>
      <c r="ENL27" s="386"/>
      <c r="ENM27" s="386"/>
      <c r="ENN27" s="386"/>
      <c r="ENO27" s="386"/>
      <c r="ENP27" s="386"/>
      <c r="ENQ27" s="386"/>
      <c r="ENR27" s="386"/>
      <c r="ENS27" s="386"/>
      <c r="ENT27" s="386"/>
      <c r="ENU27" s="386"/>
      <c r="ENV27" s="386"/>
      <c r="ENW27" s="386"/>
      <c r="ENX27" s="386"/>
      <c r="ENY27" s="386"/>
      <c r="ENZ27" s="386"/>
      <c r="EOA27" s="386"/>
      <c r="EOB27" s="386"/>
      <c r="EOC27" s="386"/>
      <c r="EOD27" s="386"/>
      <c r="EOE27" s="386"/>
      <c r="EOF27" s="386"/>
      <c r="EOG27" s="386"/>
      <c r="EOH27" s="386"/>
      <c r="EOI27" s="386"/>
      <c r="EOJ27" s="386"/>
      <c r="EOK27" s="386"/>
      <c r="EOL27" s="386"/>
      <c r="EOM27" s="386"/>
      <c r="EON27" s="386"/>
      <c r="EOO27" s="386"/>
      <c r="EOP27" s="386"/>
      <c r="EOQ27" s="386"/>
      <c r="EOR27" s="386"/>
      <c r="EOS27" s="386"/>
      <c r="EOT27" s="386"/>
      <c r="EOU27" s="386"/>
      <c r="EOV27" s="386"/>
      <c r="EOW27" s="386"/>
      <c r="EOX27" s="386"/>
      <c r="EOY27" s="386"/>
      <c r="EOZ27" s="386"/>
      <c r="EPA27" s="386"/>
      <c r="EPB27" s="386"/>
      <c r="EPC27" s="386"/>
      <c r="EPD27" s="386"/>
      <c r="EPE27" s="386"/>
      <c r="EPF27" s="386"/>
      <c r="EPG27" s="386"/>
      <c r="EPH27" s="386"/>
      <c r="EPI27" s="386"/>
      <c r="EPJ27" s="386"/>
      <c r="EPK27" s="386"/>
      <c r="EPL27" s="386"/>
      <c r="EPM27" s="386"/>
      <c r="EPN27" s="386"/>
      <c r="EPO27" s="386"/>
      <c r="EPP27" s="386"/>
      <c r="EPQ27" s="386"/>
      <c r="EPR27" s="386"/>
      <c r="EPS27" s="386"/>
      <c r="EPT27" s="386"/>
      <c r="EPU27" s="386"/>
      <c r="EPV27" s="386"/>
      <c r="EPW27" s="386"/>
      <c r="EPX27" s="386"/>
      <c r="EPY27" s="386"/>
      <c r="EPZ27" s="386"/>
      <c r="EQA27" s="386"/>
      <c r="EQB27" s="386"/>
      <c r="EQC27" s="386"/>
      <c r="EQD27" s="386"/>
      <c r="EQE27" s="386"/>
      <c r="EQF27" s="386"/>
      <c r="EQG27" s="386"/>
      <c r="EQH27" s="386"/>
      <c r="EQI27" s="386"/>
      <c r="EQJ27" s="386"/>
      <c r="EQK27" s="386"/>
      <c r="EQL27" s="386"/>
      <c r="EQM27" s="386"/>
      <c r="EQN27" s="386"/>
      <c r="EQO27" s="386"/>
      <c r="EQP27" s="386"/>
      <c r="EQQ27" s="386"/>
      <c r="EQR27" s="386"/>
      <c r="EQS27" s="386"/>
      <c r="EQT27" s="386"/>
      <c r="EQU27" s="386"/>
      <c r="EQV27" s="386"/>
      <c r="EQW27" s="386"/>
      <c r="EQX27" s="386"/>
      <c r="EQY27" s="386"/>
      <c r="EQZ27" s="386"/>
      <c r="ERA27" s="386"/>
      <c r="ERB27" s="386"/>
      <c r="ERC27" s="386"/>
      <c r="ERD27" s="386"/>
      <c r="ERE27" s="386"/>
      <c r="ERF27" s="386"/>
      <c r="ERG27" s="386"/>
      <c r="ERH27" s="386"/>
      <c r="ERI27" s="386"/>
      <c r="ERJ27" s="386"/>
      <c r="ERK27" s="386"/>
      <c r="ERL27" s="386"/>
      <c r="ERM27" s="386"/>
      <c r="ERN27" s="386"/>
      <c r="ERO27" s="386"/>
      <c r="ERP27" s="386"/>
      <c r="ERQ27" s="386"/>
      <c r="ERR27" s="386"/>
      <c r="ERS27" s="386"/>
      <c r="ERT27" s="386"/>
      <c r="ERU27" s="386"/>
      <c r="ERV27" s="386"/>
      <c r="ERW27" s="386"/>
      <c r="ERX27" s="386"/>
      <c r="ERY27" s="386"/>
      <c r="ERZ27" s="386"/>
      <c r="ESA27" s="386"/>
      <c r="ESB27" s="386"/>
      <c r="ESC27" s="386"/>
      <c r="ESD27" s="386"/>
      <c r="ESE27" s="386"/>
      <c r="ESF27" s="386"/>
      <c r="ESG27" s="386"/>
      <c r="ESH27" s="386"/>
      <c r="ESI27" s="386"/>
      <c r="ESJ27" s="386"/>
      <c r="ESK27" s="386"/>
      <c r="ESL27" s="386"/>
      <c r="ESM27" s="386"/>
      <c r="ESN27" s="386"/>
      <c r="ESO27" s="386"/>
      <c r="ESP27" s="386"/>
      <c r="ESQ27" s="386"/>
      <c r="ESR27" s="386"/>
      <c r="ESS27" s="386"/>
      <c r="EST27" s="386"/>
      <c r="ESU27" s="386"/>
      <c r="ESV27" s="386"/>
      <c r="ESW27" s="386"/>
      <c r="ESX27" s="386"/>
      <c r="ESY27" s="386"/>
      <c r="ESZ27" s="386"/>
      <c r="ETA27" s="386"/>
      <c r="ETB27" s="386"/>
      <c r="ETC27" s="386"/>
      <c r="ETD27" s="386"/>
      <c r="ETE27" s="386"/>
      <c r="ETF27" s="386"/>
      <c r="ETG27" s="386"/>
      <c r="ETH27" s="386"/>
      <c r="ETI27" s="386"/>
      <c r="ETJ27" s="386"/>
      <c r="ETK27" s="386"/>
      <c r="ETL27" s="386"/>
      <c r="ETM27" s="386"/>
      <c r="ETN27" s="386"/>
      <c r="ETO27" s="386"/>
      <c r="ETP27" s="386"/>
      <c r="ETQ27" s="386"/>
      <c r="ETR27" s="386"/>
      <c r="ETS27" s="386"/>
      <c r="ETT27" s="386"/>
      <c r="ETU27" s="386"/>
      <c r="ETV27" s="386"/>
      <c r="ETW27" s="386"/>
      <c r="ETX27" s="386"/>
      <c r="ETY27" s="386"/>
      <c r="ETZ27" s="386"/>
      <c r="EUA27" s="386"/>
      <c r="EUB27" s="386"/>
      <c r="EUC27" s="386"/>
      <c r="EUD27" s="386"/>
      <c r="EUE27" s="386"/>
      <c r="EUF27" s="386"/>
      <c r="EUG27" s="386"/>
      <c r="EUH27" s="386"/>
      <c r="EUI27" s="386"/>
      <c r="EUJ27" s="386"/>
      <c r="EUK27" s="386"/>
      <c r="EUL27" s="386"/>
      <c r="EUM27" s="386"/>
      <c r="EUN27" s="386"/>
      <c r="EUO27" s="386"/>
      <c r="EUP27" s="386"/>
      <c r="EUQ27" s="386"/>
      <c r="EUR27" s="386"/>
      <c r="EUS27" s="386"/>
      <c r="EUT27" s="386"/>
      <c r="EUU27" s="386"/>
      <c r="EUV27" s="386"/>
      <c r="EUW27" s="386"/>
      <c r="EUX27" s="386"/>
      <c r="EUY27" s="386"/>
      <c r="EUZ27" s="386"/>
      <c r="EVA27" s="386"/>
      <c r="EVB27" s="386"/>
      <c r="EVC27" s="386"/>
      <c r="EVD27" s="386"/>
      <c r="EVE27" s="386"/>
      <c r="EVF27" s="386"/>
      <c r="EVG27" s="386"/>
      <c r="EVH27" s="386"/>
      <c r="EVI27" s="386"/>
      <c r="EVJ27" s="386"/>
      <c r="EVK27" s="386"/>
      <c r="EVL27" s="386"/>
      <c r="EVM27" s="386"/>
      <c r="EVN27" s="386"/>
      <c r="EVO27" s="386"/>
      <c r="EVP27" s="386"/>
      <c r="EVQ27" s="386"/>
      <c r="EVR27" s="386"/>
      <c r="EVS27" s="386"/>
      <c r="EVT27" s="386"/>
      <c r="EVU27" s="386"/>
      <c r="EVV27" s="386"/>
      <c r="EVW27" s="386"/>
      <c r="EVX27" s="386"/>
      <c r="EVY27" s="386"/>
      <c r="EVZ27" s="386"/>
      <c r="EWA27" s="386"/>
      <c r="EWB27" s="386"/>
      <c r="EWC27" s="386"/>
      <c r="EWD27" s="386"/>
      <c r="EWE27" s="386"/>
      <c r="EWF27" s="386"/>
      <c r="EWG27" s="386"/>
      <c r="EWH27" s="386"/>
      <c r="EWI27" s="386"/>
      <c r="EWJ27" s="386"/>
      <c r="EWK27" s="386"/>
      <c r="EWL27" s="386"/>
      <c r="EWM27" s="386"/>
      <c r="EWN27" s="386"/>
      <c r="EWO27" s="386"/>
      <c r="EWP27" s="386"/>
      <c r="EWQ27" s="386"/>
      <c r="EWR27" s="386"/>
      <c r="EWS27" s="386"/>
      <c r="EWT27" s="386"/>
      <c r="EWU27" s="386"/>
      <c r="EWV27" s="386"/>
      <c r="EWW27" s="386"/>
      <c r="EWX27" s="386"/>
      <c r="EWY27" s="386"/>
      <c r="EWZ27" s="386"/>
      <c r="EXA27" s="386"/>
      <c r="EXB27" s="386"/>
      <c r="EXC27" s="386"/>
      <c r="EXD27" s="386"/>
      <c r="EXE27" s="386"/>
      <c r="EXF27" s="386"/>
      <c r="EXG27" s="386"/>
      <c r="EXH27" s="386"/>
      <c r="EXI27" s="386"/>
      <c r="EXJ27" s="386"/>
      <c r="EXK27" s="386"/>
      <c r="EXL27" s="386"/>
      <c r="EXM27" s="386"/>
      <c r="EXN27" s="386"/>
      <c r="EXO27" s="386"/>
      <c r="EXP27" s="386"/>
      <c r="EXQ27" s="386"/>
      <c r="EXR27" s="386"/>
      <c r="EXS27" s="386"/>
      <c r="EXT27" s="386"/>
      <c r="EXU27" s="386"/>
      <c r="EXV27" s="386"/>
      <c r="EXW27" s="386"/>
      <c r="EXX27" s="386"/>
      <c r="EXY27" s="386"/>
      <c r="EXZ27" s="386"/>
      <c r="EYA27" s="386"/>
      <c r="EYB27" s="386"/>
      <c r="EYC27" s="386"/>
      <c r="EYD27" s="386"/>
      <c r="EYE27" s="386"/>
      <c r="EYF27" s="386"/>
      <c r="EYG27" s="386"/>
      <c r="EYH27" s="386"/>
      <c r="EYI27" s="386"/>
      <c r="EYJ27" s="386"/>
      <c r="EYK27" s="386"/>
      <c r="EYL27" s="386"/>
      <c r="EYM27" s="386"/>
      <c r="EYN27" s="386"/>
      <c r="EYO27" s="386"/>
      <c r="EYP27" s="386"/>
      <c r="EYQ27" s="386"/>
      <c r="EYR27" s="386"/>
      <c r="EYS27" s="386"/>
      <c r="EYT27" s="386"/>
      <c r="EYU27" s="386"/>
      <c r="EYV27" s="386"/>
      <c r="EYW27" s="386"/>
      <c r="EYX27" s="386"/>
      <c r="EYY27" s="386"/>
      <c r="EYZ27" s="386"/>
      <c r="EZA27" s="386"/>
      <c r="EZB27" s="386"/>
      <c r="EZC27" s="386"/>
      <c r="EZD27" s="386"/>
      <c r="EZE27" s="386"/>
      <c r="EZF27" s="386"/>
      <c r="EZG27" s="386"/>
      <c r="EZH27" s="386"/>
      <c r="EZI27" s="386"/>
      <c r="EZJ27" s="386"/>
      <c r="EZK27" s="386"/>
      <c r="EZL27" s="386"/>
      <c r="EZM27" s="386"/>
      <c r="EZN27" s="386"/>
      <c r="EZO27" s="386"/>
      <c r="EZP27" s="386"/>
      <c r="EZQ27" s="386"/>
      <c r="EZR27" s="386"/>
      <c r="EZS27" s="386"/>
      <c r="EZT27" s="386"/>
      <c r="EZU27" s="386"/>
      <c r="EZV27" s="386"/>
      <c r="EZW27" s="386"/>
      <c r="EZX27" s="386"/>
      <c r="EZY27" s="386"/>
      <c r="EZZ27" s="386"/>
      <c r="FAA27" s="386"/>
      <c r="FAB27" s="386"/>
      <c r="FAC27" s="386"/>
      <c r="FAD27" s="386"/>
      <c r="FAE27" s="386"/>
      <c r="FAF27" s="386"/>
      <c r="FAG27" s="386"/>
      <c r="FAH27" s="386"/>
      <c r="FAI27" s="386"/>
      <c r="FAJ27" s="386"/>
      <c r="FAK27" s="386"/>
      <c r="FAL27" s="386"/>
      <c r="FAM27" s="386"/>
      <c r="FAN27" s="386"/>
      <c r="FAO27" s="386"/>
      <c r="FAP27" s="386"/>
      <c r="FAQ27" s="386"/>
      <c r="FAR27" s="386"/>
      <c r="FAS27" s="386"/>
      <c r="FAT27" s="386"/>
      <c r="FAU27" s="386"/>
      <c r="FAV27" s="386"/>
      <c r="FAW27" s="386"/>
      <c r="FAX27" s="386"/>
      <c r="FAY27" s="386"/>
      <c r="FAZ27" s="386"/>
      <c r="FBA27" s="386"/>
      <c r="FBB27" s="386"/>
      <c r="FBC27" s="386"/>
      <c r="FBD27" s="386"/>
      <c r="FBE27" s="386"/>
      <c r="FBF27" s="386"/>
      <c r="FBG27" s="386"/>
      <c r="FBH27" s="386"/>
      <c r="FBI27" s="386"/>
      <c r="FBJ27" s="386"/>
      <c r="FBK27" s="386"/>
      <c r="FBL27" s="386"/>
      <c r="FBM27" s="386"/>
      <c r="FBN27" s="386"/>
      <c r="FBO27" s="386"/>
      <c r="FBP27" s="386"/>
      <c r="FBQ27" s="386"/>
      <c r="FBR27" s="386"/>
      <c r="FBS27" s="386"/>
      <c r="FBT27" s="386"/>
      <c r="FBU27" s="386"/>
      <c r="FBV27" s="386"/>
      <c r="FBW27" s="386"/>
      <c r="FBX27" s="386"/>
      <c r="FBY27" s="386"/>
      <c r="FBZ27" s="386"/>
      <c r="FCA27" s="386"/>
      <c r="FCB27" s="386"/>
      <c r="FCC27" s="386"/>
      <c r="FCD27" s="386"/>
      <c r="FCE27" s="386"/>
      <c r="FCF27" s="386"/>
      <c r="FCG27" s="386"/>
      <c r="FCH27" s="386"/>
      <c r="FCI27" s="386"/>
      <c r="FCJ27" s="386"/>
      <c r="FCK27" s="386"/>
      <c r="FCL27" s="386"/>
      <c r="FCM27" s="386"/>
      <c r="FCN27" s="386"/>
      <c r="FCO27" s="386"/>
      <c r="FCP27" s="386"/>
      <c r="FCQ27" s="386"/>
      <c r="FCR27" s="386"/>
      <c r="FCS27" s="386"/>
      <c r="FCT27" s="386"/>
      <c r="FCU27" s="386"/>
      <c r="FCV27" s="386"/>
      <c r="FCW27" s="386"/>
      <c r="FCX27" s="386"/>
      <c r="FCY27" s="386"/>
      <c r="FCZ27" s="386"/>
      <c r="FDA27" s="386"/>
      <c r="FDB27" s="386"/>
      <c r="FDC27" s="386"/>
      <c r="FDD27" s="386"/>
      <c r="FDE27" s="386"/>
      <c r="FDF27" s="386"/>
      <c r="FDG27" s="386"/>
      <c r="FDH27" s="386"/>
      <c r="FDI27" s="386"/>
      <c r="FDJ27" s="386"/>
      <c r="FDK27" s="386"/>
      <c r="FDL27" s="386"/>
      <c r="FDM27" s="386"/>
      <c r="FDN27" s="386"/>
      <c r="FDO27" s="386"/>
      <c r="FDP27" s="386"/>
      <c r="FDQ27" s="386"/>
      <c r="FDR27" s="386"/>
      <c r="FDS27" s="386"/>
      <c r="FDT27" s="386"/>
      <c r="FDU27" s="386"/>
      <c r="FDV27" s="386"/>
      <c r="FDW27" s="386"/>
      <c r="FDX27" s="386"/>
      <c r="FDY27" s="386"/>
      <c r="FDZ27" s="386"/>
      <c r="FEA27" s="386"/>
      <c r="FEB27" s="386"/>
      <c r="FEC27" s="386"/>
      <c r="FED27" s="386"/>
      <c r="FEE27" s="386"/>
      <c r="FEF27" s="386"/>
      <c r="FEG27" s="386"/>
      <c r="FEH27" s="386"/>
      <c r="FEI27" s="386"/>
      <c r="FEJ27" s="386"/>
      <c r="FEK27" s="386"/>
      <c r="FEL27" s="386"/>
      <c r="FEM27" s="386"/>
      <c r="FEN27" s="386"/>
      <c r="FEO27" s="386"/>
      <c r="FEP27" s="386"/>
      <c r="FEQ27" s="386"/>
      <c r="FER27" s="386"/>
      <c r="FES27" s="386"/>
      <c r="FET27" s="386"/>
      <c r="FEU27" s="386"/>
      <c r="FEV27" s="386"/>
      <c r="FEW27" s="386"/>
      <c r="FEX27" s="386"/>
      <c r="FEY27" s="386"/>
      <c r="FEZ27" s="386"/>
      <c r="FFA27" s="386"/>
      <c r="FFB27" s="386"/>
      <c r="FFC27" s="386"/>
      <c r="FFD27" s="386"/>
      <c r="FFE27" s="386"/>
      <c r="FFF27" s="386"/>
      <c r="FFG27" s="386"/>
      <c r="FFH27" s="386"/>
      <c r="FFI27" s="386"/>
      <c r="FFJ27" s="386"/>
      <c r="FFK27" s="386"/>
      <c r="FFL27" s="386"/>
      <c r="FFM27" s="386"/>
      <c r="FFN27" s="386"/>
      <c r="FFO27" s="386"/>
      <c r="FFP27" s="386"/>
      <c r="FFQ27" s="386"/>
      <c r="FFR27" s="386"/>
      <c r="FFS27" s="386"/>
      <c r="FFT27" s="386"/>
      <c r="FFU27" s="386"/>
      <c r="FFV27" s="386"/>
      <c r="FFW27" s="386"/>
      <c r="FFX27" s="386"/>
      <c r="FFY27" s="386"/>
      <c r="FFZ27" s="386"/>
      <c r="FGA27" s="386"/>
      <c r="FGB27" s="386"/>
      <c r="FGC27" s="386"/>
      <c r="FGD27" s="386"/>
      <c r="FGE27" s="386"/>
      <c r="FGF27" s="386"/>
      <c r="FGG27" s="386"/>
      <c r="FGH27" s="386"/>
      <c r="FGI27" s="386"/>
      <c r="FGJ27" s="386"/>
      <c r="FGK27" s="386"/>
      <c r="FGL27" s="386"/>
      <c r="FGM27" s="386"/>
      <c r="FGN27" s="386"/>
      <c r="FGO27" s="386"/>
      <c r="FGP27" s="386"/>
      <c r="FGQ27" s="386"/>
      <c r="FGR27" s="386"/>
      <c r="FGS27" s="386"/>
      <c r="FGT27" s="386"/>
      <c r="FGU27" s="386"/>
      <c r="FGV27" s="386"/>
      <c r="FGW27" s="386"/>
      <c r="FGX27" s="386"/>
      <c r="FGY27" s="386"/>
      <c r="FGZ27" s="386"/>
      <c r="FHA27" s="386"/>
      <c r="FHB27" s="386"/>
      <c r="FHC27" s="386"/>
      <c r="FHD27" s="386"/>
      <c r="FHE27" s="386"/>
      <c r="FHF27" s="386"/>
      <c r="FHG27" s="386"/>
      <c r="FHH27" s="386"/>
      <c r="FHI27" s="386"/>
      <c r="FHJ27" s="386"/>
      <c r="FHK27" s="386"/>
      <c r="FHL27" s="386"/>
      <c r="FHM27" s="386"/>
      <c r="FHN27" s="386"/>
      <c r="FHO27" s="386"/>
      <c r="FHP27" s="386"/>
      <c r="FHQ27" s="386"/>
      <c r="FHR27" s="386"/>
      <c r="FHS27" s="386"/>
      <c r="FHT27" s="386"/>
      <c r="FHU27" s="386"/>
      <c r="FHV27" s="386"/>
      <c r="FHW27" s="386"/>
      <c r="FHX27" s="386"/>
      <c r="FHY27" s="386"/>
      <c r="FHZ27" s="386"/>
      <c r="FIA27" s="386"/>
      <c r="FIB27" s="386"/>
      <c r="FIC27" s="386"/>
      <c r="FID27" s="386"/>
      <c r="FIE27" s="386"/>
      <c r="FIF27" s="386"/>
      <c r="FIG27" s="386"/>
      <c r="FIH27" s="386"/>
      <c r="FII27" s="386"/>
      <c r="FIJ27" s="386"/>
      <c r="FIK27" s="386"/>
      <c r="FIL27" s="386"/>
      <c r="FIM27" s="386"/>
      <c r="FIN27" s="386"/>
      <c r="FIO27" s="386"/>
      <c r="FIP27" s="386"/>
      <c r="FIQ27" s="386"/>
      <c r="FIR27" s="386"/>
      <c r="FIS27" s="386"/>
      <c r="FIT27" s="386"/>
      <c r="FIU27" s="386"/>
      <c r="FIV27" s="386"/>
      <c r="FIW27" s="386"/>
      <c r="FIX27" s="386"/>
      <c r="FIY27" s="386"/>
      <c r="FIZ27" s="386"/>
      <c r="FJA27" s="386"/>
      <c r="FJB27" s="386"/>
      <c r="FJC27" s="386"/>
      <c r="FJD27" s="386"/>
      <c r="FJE27" s="386"/>
      <c r="FJF27" s="386"/>
      <c r="FJG27" s="386"/>
      <c r="FJH27" s="386"/>
      <c r="FJI27" s="386"/>
      <c r="FJJ27" s="386"/>
      <c r="FJK27" s="386"/>
      <c r="FJL27" s="386"/>
      <c r="FJM27" s="386"/>
      <c r="FJN27" s="386"/>
      <c r="FJO27" s="386"/>
      <c r="FJP27" s="386"/>
      <c r="FJQ27" s="386"/>
      <c r="FJR27" s="386"/>
      <c r="FJS27" s="386"/>
      <c r="FJT27" s="386"/>
      <c r="FJU27" s="386"/>
      <c r="FJV27" s="386"/>
      <c r="FJW27" s="386"/>
      <c r="FJX27" s="386"/>
      <c r="FJY27" s="386"/>
      <c r="FJZ27" s="386"/>
      <c r="FKA27" s="386"/>
      <c r="FKB27" s="386"/>
      <c r="FKC27" s="386"/>
      <c r="FKD27" s="386"/>
      <c r="FKE27" s="386"/>
      <c r="FKF27" s="386"/>
      <c r="FKG27" s="386"/>
      <c r="FKH27" s="386"/>
      <c r="FKI27" s="386"/>
      <c r="FKJ27" s="386"/>
      <c r="FKK27" s="386"/>
      <c r="FKL27" s="386"/>
      <c r="FKM27" s="386"/>
      <c r="FKN27" s="386"/>
      <c r="FKO27" s="386"/>
      <c r="FKP27" s="386"/>
      <c r="FKQ27" s="386"/>
      <c r="FKR27" s="386"/>
      <c r="FKS27" s="386"/>
      <c r="FKT27" s="386"/>
      <c r="FKU27" s="386"/>
      <c r="FKV27" s="386"/>
      <c r="FKW27" s="386"/>
      <c r="FKX27" s="386"/>
      <c r="FKY27" s="386"/>
      <c r="FKZ27" s="386"/>
      <c r="FLA27" s="386"/>
      <c r="FLB27" s="386"/>
      <c r="FLC27" s="386"/>
      <c r="FLD27" s="386"/>
      <c r="FLE27" s="386"/>
      <c r="FLF27" s="386"/>
      <c r="FLG27" s="386"/>
      <c r="FLH27" s="386"/>
      <c r="FLI27" s="386"/>
      <c r="FLJ27" s="386"/>
      <c r="FLK27" s="386"/>
      <c r="FLL27" s="386"/>
      <c r="FLM27" s="386"/>
      <c r="FLN27" s="386"/>
      <c r="FLO27" s="386"/>
      <c r="FLP27" s="386"/>
      <c r="FLQ27" s="386"/>
      <c r="FLR27" s="386"/>
      <c r="FLS27" s="386"/>
      <c r="FLT27" s="386"/>
      <c r="FLU27" s="386"/>
      <c r="FLV27" s="386"/>
      <c r="FLW27" s="386"/>
      <c r="FLX27" s="386"/>
      <c r="FLY27" s="386"/>
      <c r="FLZ27" s="386"/>
      <c r="FMA27" s="386"/>
      <c r="FMB27" s="386"/>
      <c r="FMC27" s="386"/>
      <c r="FMD27" s="386"/>
      <c r="FME27" s="386"/>
      <c r="FMF27" s="386"/>
      <c r="FMG27" s="386"/>
      <c r="FMH27" s="386"/>
      <c r="FMI27" s="386"/>
      <c r="FMJ27" s="386"/>
      <c r="FMK27" s="386"/>
      <c r="FML27" s="386"/>
      <c r="FMM27" s="386"/>
      <c r="FMN27" s="386"/>
      <c r="FMO27" s="386"/>
      <c r="FMP27" s="386"/>
      <c r="FMQ27" s="386"/>
      <c r="FMR27" s="386"/>
      <c r="FMS27" s="386"/>
      <c r="FMT27" s="386"/>
      <c r="FMU27" s="386"/>
      <c r="FMV27" s="386"/>
      <c r="FMW27" s="386"/>
      <c r="FMX27" s="386"/>
      <c r="FMY27" s="386"/>
      <c r="FMZ27" s="386"/>
      <c r="FNA27" s="386"/>
      <c r="FNB27" s="386"/>
      <c r="FNC27" s="386"/>
      <c r="FND27" s="386"/>
      <c r="FNE27" s="386"/>
      <c r="FNF27" s="386"/>
      <c r="FNG27" s="386"/>
      <c r="FNH27" s="386"/>
      <c r="FNI27" s="386"/>
      <c r="FNJ27" s="386"/>
      <c r="FNK27" s="386"/>
      <c r="FNL27" s="386"/>
      <c r="FNM27" s="386"/>
      <c r="FNN27" s="386"/>
      <c r="FNO27" s="386"/>
      <c r="FNP27" s="386"/>
      <c r="FNQ27" s="386"/>
      <c r="FNR27" s="386"/>
      <c r="FNS27" s="386"/>
      <c r="FNT27" s="386"/>
      <c r="FNU27" s="386"/>
      <c r="FNV27" s="386"/>
      <c r="FNW27" s="386"/>
      <c r="FNX27" s="386"/>
      <c r="FNY27" s="386"/>
      <c r="FNZ27" s="386"/>
      <c r="FOA27" s="386"/>
      <c r="FOB27" s="386"/>
      <c r="FOC27" s="386"/>
      <c r="FOD27" s="386"/>
      <c r="FOE27" s="386"/>
      <c r="FOF27" s="386"/>
      <c r="FOG27" s="386"/>
      <c r="FOH27" s="386"/>
      <c r="FOI27" s="386"/>
      <c r="FOJ27" s="386"/>
      <c r="FOK27" s="386"/>
      <c r="FOL27" s="386"/>
      <c r="FOM27" s="386"/>
      <c r="FON27" s="386"/>
      <c r="FOO27" s="386"/>
      <c r="FOP27" s="386"/>
      <c r="FOQ27" s="386"/>
      <c r="FOR27" s="386"/>
      <c r="FOS27" s="386"/>
      <c r="FOT27" s="386"/>
      <c r="FOU27" s="386"/>
      <c r="FOV27" s="386"/>
      <c r="FOW27" s="386"/>
      <c r="FOX27" s="386"/>
      <c r="FOY27" s="386"/>
      <c r="FOZ27" s="386"/>
      <c r="FPA27" s="386"/>
      <c r="FPB27" s="386"/>
      <c r="FPC27" s="386"/>
      <c r="FPD27" s="386"/>
      <c r="FPE27" s="386"/>
      <c r="FPF27" s="386"/>
      <c r="FPG27" s="386"/>
      <c r="FPH27" s="386"/>
      <c r="FPI27" s="386"/>
      <c r="FPJ27" s="386"/>
      <c r="FPK27" s="386"/>
      <c r="FPL27" s="386"/>
      <c r="FPM27" s="386"/>
      <c r="FPN27" s="386"/>
      <c r="FPO27" s="386"/>
      <c r="FPP27" s="386"/>
      <c r="FPQ27" s="386"/>
      <c r="FPR27" s="386"/>
      <c r="FPS27" s="386"/>
      <c r="FPT27" s="386"/>
      <c r="FPU27" s="386"/>
      <c r="FPV27" s="386"/>
      <c r="FPW27" s="386"/>
      <c r="FPX27" s="386"/>
      <c r="FPY27" s="386"/>
      <c r="FPZ27" s="386"/>
      <c r="FQA27" s="386"/>
      <c r="FQB27" s="386"/>
      <c r="FQC27" s="386"/>
      <c r="FQD27" s="386"/>
      <c r="FQE27" s="386"/>
      <c r="FQF27" s="386"/>
      <c r="FQG27" s="386"/>
      <c r="FQH27" s="386"/>
      <c r="FQI27" s="386"/>
      <c r="FQJ27" s="386"/>
      <c r="FQK27" s="386"/>
      <c r="FQL27" s="386"/>
      <c r="FQM27" s="386"/>
      <c r="FQN27" s="386"/>
      <c r="FQO27" s="386"/>
      <c r="FQP27" s="386"/>
      <c r="FQQ27" s="386"/>
      <c r="FQR27" s="386"/>
      <c r="FQS27" s="386"/>
      <c r="FQT27" s="386"/>
      <c r="FQU27" s="386"/>
      <c r="FQV27" s="386"/>
      <c r="FQW27" s="386"/>
      <c r="FQX27" s="386"/>
      <c r="FQY27" s="386"/>
      <c r="FQZ27" s="386"/>
      <c r="FRA27" s="386"/>
      <c r="FRB27" s="386"/>
      <c r="FRC27" s="386"/>
      <c r="FRD27" s="386"/>
      <c r="FRE27" s="386"/>
      <c r="FRF27" s="386"/>
      <c r="FRG27" s="386"/>
      <c r="FRH27" s="386"/>
      <c r="FRI27" s="386"/>
      <c r="FRJ27" s="386"/>
      <c r="FRK27" s="386"/>
      <c r="FRL27" s="386"/>
      <c r="FRM27" s="386"/>
      <c r="FRN27" s="386"/>
      <c r="FRO27" s="386"/>
      <c r="FRP27" s="386"/>
      <c r="FRQ27" s="386"/>
      <c r="FRR27" s="386"/>
      <c r="FRS27" s="386"/>
      <c r="FRT27" s="386"/>
      <c r="FRU27" s="386"/>
      <c r="FRV27" s="386"/>
      <c r="FRW27" s="386"/>
      <c r="FRX27" s="386"/>
      <c r="FRY27" s="386"/>
      <c r="FRZ27" s="386"/>
      <c r="FSA27" s="386"/>
      <c r="FSB27" s="386"/>
      <c r="FSC27" s="386"/>
      <c r="FSD27" s="386"/>
      <c r="FSE27" s="386"/>
      <c r="FSF27" s="386"/>
      <c r="FSG27" s="386"/>
      <c r="FSH27" s="386"/>
      <c r="FSI27" s="386"/>
      <c r="FSJ27" s="386"/>
      <c r="FSK27" s="386"/>
      <c r="FSL27" s="386"/>
      <c r="FSM27" s="386"/>
      <c r="FSN27" s="386"/>
      <c r="FSO27" s="386"/>
      <c r="FSP27" s="386"/>
      <c r="FSQ27" s="386"/>
      <c r="FSR27" s="386"/>
      <c r="FSS27" s="386"/>
      <c r="FST27" s="386"/>
      <c r="FSU27" s="386"/>
      <c r="FSV27" s="386"/>
      <c r="FSW27" s="386"/>
      <c r="FSX27" s="386"/>
      <c r="FSY27" s="386"/>
      <c r="FSZ27" s="386"/>
      <c r="FTA27" s="386"/>
      <c r="FTB27" s="386"/>
      <c r="FTC27" s="386"/>
      <c r="FTD27" s="386"/>
      <c r="FTE27" s="386"/>
      <c r="FTF27" s="386"/>
      <c r="FTG27" s="386"/>
      <c r="FTH27" s="386"/>
      <c r="FTI27" s="386"/>
      <c r="FTJ27" s="386"/>
      <c r="FTK27" s="386"/>
      <c r="FTL27" s="386"/>
      <c r="FTM27" s="386"/>
      <c r="FTN27" s="386"/>
      <c r="FTO27" s="386"/>
      <c r="FTP27" s="386"/>
      <c r="FTQ27" s="386"/>
      <c r="FTR27" s="386"/>
      <c r="FTS27" s="386"/>
      <c r="FTT27" s="386"/>
      <c r="FTU27" s="386"/>
      <c r="FTV27" s="386"/>
      <c r="FTW27" s="386"/>
      <c r="FTX27" s="386"/>
      <c r="FTY27" s="386"/>
      <c r="FTZ27" s="386"/>
      <c r="FUA27" s="386"/>
      <c r="FUB27" s="386"/>
      <c r="FUC27" s="386"/>
      <c r="FUD27" s="386"/>
      <c r="FUE27" s="386"/>
      <c r="FUF27" s="386"/>
      <c r="FUG27" s="386"/>
      <c r="FUH27" s="386"/>
      <c r="FUI27" s="386"/>
      <c r="FUJ27" s="386"/>
      <c r="FUK27" s="386"/>
      <c r="FUL27" s="386"/>
      <c r="FUM27" s="386"/>
      <c r="FUN27" s="386"/>
      <c r="FUO27" s="386"/>
      <c r="FUP27" s="386"/>
      <c r="FUQ27" s="386"/>
      <c r="FUR27" s="386"/>
      <c r="FUS27" s="386"/>
      <c r="FUT27" s="386"/>
      <c r="FUU27" s="386"/>
      <c r="FUV27" s="386"/>
      <c r="FUW27" s="386"/>
      <c r="FUX27" s="386"/>
      <c r="FUY27" s="386"/>
      <c r="FUZ27" s="386"/>
      <c r="FVA27" s="386"/>
      <c r="FVB27" s="386"/>
      <c r="FVC27" s="386"/>
      <c r="FVD27" s="386"/>
      <c r="FVE27" s="386"/>
      <c r="FVF27" s="386"/>
      <c r="FVG27" s="386"/>
      <c r="FVH27" s="386"/>
      <c r="FVI27" s="386"/>
      <c r="FVJ27" s="386"/>
      <c r="FVK27" s="386"/>
      <c r="FVL27" s="386"/>
      <c r="FVM27" s="386"/>
      <c r="FVN27" s="386"/>
      <c r="FVO27" s="386"/>
      <c r="FVP27" s="386"/>
      <c r="FVQ27" s="386"/>
      <c r="FVR27" s="386"/>
      <c r="FVS27" s="386"/>
      <c r="FVT27" s="386"/>
      <c r="FVU27" s="386"/>
      <c r="FVV27" s="386"/>
      <c r="FVW27" s="386"/>
      <c r="FVX27" s="386"/>
      <c r="FVY27" s="386"/>
      <c r="FVZ27" s="386"/>
      <c r="FWA27" s="386"/>
      <c r="FWB27" s="386"/>
      <c r="FWC27" s="386"/>
      <c r="FWD27" s="386"/>
      <c r="FWE27" s="386"/>
      <c r="FWF27" s="386"/>
      <c r="FWG27" s="386"/>
      <c r="FWH27" s="386"/>
      <c r="FWI27" s="386"/>
      <c r="FWJ27" s="386"/>
      <c r="FWK27" s="386"/>
      <c r="FWL27" s="386"/>
      <c r="FWM27" s="386"/>
      <c r="FWN27" s="386"/>
      <c r="FWO27" s="386"/>
      <c r="FWP27" s="386"/>
      <c r="FWQ27" s="386"/>
      <c r="FWR27" s="386"/>
      <c r="FWS27" s="386"/>
      <c r="FWT27" s="386"/>
      <c r="FWU27" s="386"/>
      <c r="FWV27" s="386"/>
      <c r="FWW27" s="386"/>
      <c r="FWX27" s="386"/>
      <c r="FWY27" s="386"/>
      <c r="FWZ27" s="386"/>
      <c r="FXA27" s="386"/>
      <c r="FXB27" s="386"/>
      <c r="FXC27" s="386"/>
      <c r="FXD27" s="386"/>
      <c r="FXE27" s="386"/>
      <c r="FXF27" s="386"/>
      <c r="FXG27" s="386"/>
      <c r="FXH27" s="386"/>
      <c r="FXI27" s="386"/>
      <c r="FXJ27" s="386"/>
      <c r="FXK27" s="386"/>
      <c r="FXL27" s="386"/>
      <c r="FXM27" s="386"/>
      <c r="FXN27" s="386"/>
      <c r="FXO27" s="386"/>
      <c r="FXP27" s="386"/>
      <c r="FXQ27" s="386"/>
      <c r="FXR27" s="386"/>
      <c r="FXS27" s="386"/>
      <c r="FXT27" s="386"/>
      <c r="FXU27" s="386"/>
      <c r="FXV27" s="386"/>
      <c r="FXW27" s="386"/>
      <c r="FXX27" s="386"/>
      <c r="FXY27" s="386"/>
      <c r="FXZ27" s="386"/>
      <c r="FYA27" s="386"/>
      <c r="FYB27" s="386"/>
      <c r="FYC27" s="386"/>
      <c r="FYD27" s="386"/>
      <c r="FYE27" s="386"/>
      <c r="FYF27" s="386"/>
      <c r="FYG27" s="386"/>
      <c r="FYH27" s="386"/>
      <c r="FYI27" s="386"/>
      <c r="FYJ27" s="386"/>
      <c r="FYK27" s="386"/>
      <c r="FYL27" s="386"/>
      <c r="FYM27" s="386"/>
      <c r="FYN27" s="386"/>
      <c r="FYO27" s="386"/>
      <c r="FYP27" s="386"/>
      <c r="FYQ27" s="386"/>
      <c r="FYR27" s="386"/>
      <c r="FYS27" s="386"/>
      <c r="FYT27" s="386"/>
      <c r="FYU27" s="386"/>
      <c r="FYV27" s="386"/>
      <c r="FYW27" s="386"/>
      <c r="FYX27" s="386"/>
      <c r="FYY27" s="386"/>
      <c r="FYZ27" s="386"/>
      <c r="FZA27" s="386"/>
      <c r="FZB27" s="386"/>
      <c r="FZC27" s="386"/>
      <c r="FZD27" s="386"/>
      <c r="FZE27" s="386"/>
      <c r="FZF27" s="386"/>
      <c r="FZG27" s="386"/>
      <c r="FZH27" s="386"/>
      <c r="FZI27" s="386"/>
      <c r="FZJ27" s="386"/>
      <c r="FZK27" s="386"/>
      <c r="FZL27" s="386"/>
      <c r="FZM27" s="386"/>
      <c r="FZN27" s="386"/>
      <c r="FZO27" s="386"/>
      <c r="FZP27" s="386"/>
      <c r="FZQ27" s="386"/>
      <c r="FZR27" s="386"/>
      <c r="FZS27" s="386"/>
      <c r="FZT27" s="386"/>
      <c r="FZU27" s="386"/>
      <c r="FZV27" s="386"/>
      <c r="FZW27" s="386"/>
      <c r="FZX27" s="386"/>
      <c r="FZY27" s="386"/>
      <c r="FZZ27" s="386"/>
      <c r="GAA27" s="386"/>
      <c r="GAB27" s="386"/>
      <c r="GAC27" s="386"/>
      <c r="GAD27" s="386"/>
      <c r="GAE27" s="386"/>
      <c r="GAF27" s="386"/>
      <c r="GAG27" s="386"/>
      <c r="GAH27" s="386"/>
      <c r="GAI27" s="386"/>
      <c r="GAJ27" s="386"/>
      <c r="GAK27" s="386"/>
      <c r="GAL27" s="386"/>
      <c r="GAM27" s="386"/>
      <c r="GAN27" s="386"/>
      <c r="GAO27" s="386"/>
      <c r="GAP27" s="386"/>
      <c r="GAQ27" s="386"/>
      <c r="GAR27" s="386"/>
      <c r="GAS27" s="386"/>
      <c r="GAT27" s="386"/>
      <c r="GAU27" s="386"/>
      <c r="GAV27" s="386"/>
      <c r="GAW27" s="386"/>
      <c r="GAX27" s="386"/>
      <c r="GAY27" s="386"/>
      <c r="GAZ27" s="386"/>
      <c r="GBA27" s="386"/>
      <c r="GBB27" s="386"/>
      <c r="GBC27" s="386"/>
      <c r="GBD27" s="386"/>
      <c r="GBE27" s="386"/>
      <c r="GBF27" s="386"/>
      <c r="GBG27" s="386"/>
      <c r="GBH27" s="386"/>
      <c r="GBI27" s="386"/>
      <c r="GBJ27" s="386"/>
      <c r="GBK27" s="386"/>
      <c r="GBL27" s="386"/>
      <c r="GBM27" s="386"/>
      <c r="GBN27" s="386"/>
      <c r="GBO27" s="386"/>
      <c r="GBP27" s="386"/>
      <c r="GBQ27" s="386"/>
      <c r="GBR27" s="386"/>
      <c r="GBS27" s="386"/>
      <c r="GBT27" s="386"/>
      <c r="GBU27" s="386"/>
      <c r="GBV27" s="386"/>
      <c r="GBW27" s="386"/>
      <c r="GBX27" s="386"/>
      <c r="GBY27" s="386"/>
      <c r="GBZ27" s="386"/>
      <c r="GCA27" s="386"/>
      <c r="GCB27" s="386"/>
      <c r="GCC27" s="386"/>
      <c r="GCD27" s="386"/>
      <c r="GCE27" s="386"/>
      <c r="GCF27" s="386"/>
      <c r="GCG27" s="386"/>
      <c r="GCH27" s="386"/>
      <c r="GCI27" s="386"/>
      <c r="GCJ27" s="386"/>
      <c r="GCK27" s="386"/>
      <c r="GCL27" s="386"/>
      <c r="GCM27" s="386"/>
      <c r="GCN27" s="386"/>
      <c r="GCO27" s="386"/>
      <c r="GCP27" s="386"/>
      <c r="GCQ27" s="386"/>
      <c r="GCR27" s="386"/>
      <c r="GCS27" s="386"/>
      <c r="GCT27" s="386"/>
      <c r="GCU27" s="386"/>
      <c r="GCV27" s="386"/>
      <c r="GCW27" s="386"/>
      <c r="GCX27" s="386"/>
      <c r="GCY27" s="386"/>
      <c r="GCZ27" s="386"/>
      <c r="GDA27" s="386"/>
      <c r="GDB27" s="386"/>
      <c r="GDC27" s="386"/>
      <c r="GDD27" s="386"/>
      <c r="GDE27" s="386"/>
      <c r="GDF27" s="386"/>
      <c r="GDG27" s="386"/>
      <c r="GDH27" s="386"/>
      <c r="GDI27" s="386"/>
      <c r="GDJ27" s="386"/>
      <c r="GDK27" s="386"/>
      <c r="GDL27" s="386"/>
      <c r="GDM27" s="386"/>
      <c r="GDN27" s="386"/>
      <c r="GDO27" s="386"/>
      <c r="GDP27" s="386"/>
      <c r="GDQ27" s="386"/>
      <c r="GDR27" s="386"/>
      <c r="GDS27" s="386"/>
      <c r="GDT27" s="386"/>
      <c r="GDU27" s="386"/>
      <c r="GDV27" s="386"/>
      <c r="GDW27" s="386"/>
      <c r="GDX27" s="386"/>
      <c r="GDY27" s="386"/>
      <c r="GDZ27" s="386"/>
      <c r="GEA27" s="386"/>
      <c r="GEB27" s="386"/>
      <c r="GEC27" s="386"/>
      <c r="GED27" s="386"/>
      <c r="GEE27" s="386"/>
      <c r="GEF27" s="386"/>
      <c r="GEG27" s="386"/>
      <c r="GEH27" s="386"/>
      <c r="GEI27" s="386"/>
      <c r="GEJ27" s="386"/>
      <c r="GEK27" s="386"/>
      <c r="GEL27" s="386"/>
      <c r="GEM27" s="386"/>
      <c r="GEN27" s="386"/>
      <c r="GEO27" s="386"/>
      <c r="GEP27" s="386"/>
      <c r="GEQ27" s="386"/>
      <c r="GER27" s="386"/>
      <c r="GES27" s="386"/>
      <c r="GET27" s="386"/>
      <c r="GEU27" s="386"/>
      <c r="GEV27" s="386"/>
      <c r="GEW27" s="386"/>
      <c r="GEX27" s="386"/>
      <c r="GEY27" s="386"/>
      <c r="GEZ27" s="386"/>
      <c r="GFA27" s="386"/>
      <c r="GFB27" s="386"/>
      <c r="GFC27" s="386"/>
      <c r="GFD27" s="386"/>
      <c r="GFE27" s="386"/>
      <c r="GFF27" s="386"/>
      <c r="GFG27" s="386"/>
      <c r="GFH27" s="386"/>
      <c r="GFI27" s="386"/>
      <c r="GFJ27" s="386"/>
      <c r="GFK27" s="386"/>
      <c r="GFL27" s="386"/>
      <c r="GFM27" s="386"/>
      <c r="GFN27" s="386"/>
      <c r="GFO27" s="386"/>
      <c r="GFP27" s="386"/>
      <c r="GFQ27" s="386"/>
      <c r="GFR27" s="386"/>
      <c r="GFS27" s="386"/>
      <c r="GFT27" s="386"/>
      <c r="GFU27" s="386"/>
      <c r="GFV27" s="386"/>
      <c r="GFW27" s="386"/>
      <c r="GFX27" s="386"/>
      <c r="GFY27" s="386"/>
      <c r="GFZ27" s="386"/>
      <c r="GGA27" s="386"/>
      <c r="GGB27" s="386"/>
      <c r="GGC27" s="386"/>
      <c r="GGD27" s="386"/>
      <c r="GGE27" s="386"/>
      <c r="GGF27" s="386"/>
      <c r="GGG27" s="386"/>
      <c r="GGH27" s="386"/>
      <c r="GGI27" s="386"/>
      <c r="GGJ27" s="386"/>
      <c r="GGK27" s="386"/>
      <c r="GGL27" s="386"/>
      <c r="GGM27" s="386"/>
      <c r="GGN27" s="386"/>
      <c r="GGO27" s="386"/>
      <c r="GGP27" s="386"/>
      <c r="GGQ27" s="386"/>
      <c r="GGR27" s="386"/>
      <c r="GGS27" s="386"/>
      <c r="GGT27" s="386"/>
      <c r="GGU27" s="386"/>
      <c r="GGV27" s="386"/>
      <c r="GGW27" s="386"/>
      <c r="GGX27" s="386"/>
      <c r="GGY27" s="386"/>
      <c r="GGZ27" s="386"/>
      <c r="GHA27" s="386"/>
      <c r="GHB27" s="386"/>
      <c r="GHC27" s="386"/>
      <c r="GHD27" s="386"/>
      <c r="GHE27" s="386"/>
      <c r="GHF27" s="386"/>
      <c r="GHG27" s="386"/>
      <c r="GHH27" s="386"/>
      <c r="GHI27" s="386"/>
      <c r="GHJ27" s="386"/>
      <c r="GHK27" s="386"/>
      <c r="GHL27" s="386"/>
      <c r="GHM27" s="386"/>
      <c r="GHN27" s="386"/>
      <c r="GHO27" s="386"/>
      <c r="GHP27" s="386"/>
      <c r="GHQ27" s="386"/>
      <c r="GHR27" s="386"/>
      <c r="GHS27" s="386"/>
      <c r="GHT27" s="386"/>
      <c r="GHU27" s="386"/>
      <c r="GHV27" s="386"/>
      <c r="GHW27" s="386"/>
      <c r="GHX27" s="386"/>
      <c r="GHY27" s="386"/>
      <c r="GHZ27" s="386"/>
      <c r="GIA27" s="386"/>
      <c r="GIB27" s="386"/>
      <c r="GIC27" s="386"/>
      <c r="GID27" s="386"/>
      <c r="GIE27" s="386"/>
      <c r="GIF27" s="386"/>
      <c r="GIG27" s="386"/>
      <c r="GIH27" s="386"/>
      <c r="GII27" s="386"/>
      <c r="GIJ27" s="386"/>
      <c r="GIK27" s="386"/>
      <c r="GIL27" s="386"/>
      <c r="GIM27" s="386"/>
      <c r="GIN27" s="386"/>
      <c r="GIO27" s="386"/>
      <c r="GIP27" s="386"/>
      <c r="GIQ27" s="386"/>
      <c r="GIR27" s="386"/>
      <c r="GIS27" s="386"/>
      <c r="GIT27" s="386"/>
      <c r="GIU27" s="386"/>
      <c r="GIV27" s="386"/>
      <c r="GIW27" s="386"/>
      <c r="GIX27" s="386"/>
      <c r="GIY27" s="386"/>
      <c r="GIZ27" s="386"/>
      <c r="GJA27" s="386"/>
      <c r="GJB27" s="386"/>
      <c r="GJC27" s="386"/>
      <c r="GJD27" s="386"/>
      <c r="GJE27" s="386"/>
      <c r="GJF27" s="386"/>
      <c r="GJG27" s="386"/>
      <c r="GJH27" s="386"/>
      <c r="GJI27" s="386"/>
      <c r="GJJ27" s="386"/>
      <c r="GJK27" s="386"/>
      <c r="GJL27" s="386"/>
      <c r="GJM27" s="386"/>
      <c r="GJN27" s="386"/>
      <c r="GJO27" s="386"/>
      <c r="GJP27" s="386"/>
      <c r="GJQ27" s="386"/>
      <c r="GJR27" s="386"/>
      <c r="GJS27" s="386"/>
      <c r="GJT27" s="386"/>
      <c r="GJU27" s="386"/>
      <c r="GJV27" s="386"/>
      <c r="GJW27" s="386"/>
      <c r="GJX27" s="386"/>
      <c r="GJY27" s="386"/>
      <c r="GJZ27" s="386"/>
      <c r="GKA27" s="386"/>
      <c r="GKB27" s="386"/>
      <c r="GKC27" s="386"/>
      <c r="GKD27" s="386"/>
      <c r="GKE27" s="386"/>
      <c r="GKF27" s="386"/>
      <c r="GKG27" s="386"/>
      <c r="GKH27" s="386"/>
      <c r="GKI27" s="386"/>
      <c r="GKJ27" s="386"/>
      <c r="GKK27" s="386"/>
      <c r="GKL27" s="386"/>
      <c r="GKM27" s="386"/>
      <c r="GKN27" s="386"/>
      <c r="GKO27" s="386"/>
      <c r="GKP27" s="386"/>
      <c r="GKQ27" s="386"/>
      <c r="GKR27" s="386"/>
      <c r="GKS27" s="386"/>
      <c r="GKT27" s="386"/>
      <c r="GKU27" s="386"/>
      <c r="GKV27" s="386"/>
      <c r="GKW27" s="386"/>
      <c r="GKX27" s="386"/>
      <c r="GKY27" s="386"/>
      <c r="GKZ27" s="386"/>
      <c r="GLA27" s="386"/>
      <c r="GLB27" s="386"/>
      <c r="GLC27" s="386"/>
      <c r="GLD27" s="386"/>
      <c r="GLE27" s="386"/>
      <c r="GLF27" s="386"/>
      <c r="GLG27" s="386"/>
      <c r="GLH27" s="386"/>
      <c r="GLI27" s="386"/>
      <c r="GLJ27" s="386"/>
      <c r="GLK27" s="386"/>
      <c r="GLL27" s="386"/>
      <c r="GLM27" s="386"/>
      <c r="GLN27" s="386"/>
      <c r="GLO27" s="386"/>
      <c r="GLP27" s="386"/>
      <c r="GLQ27" s="386"/>
      <c r="GLR27" s="386"/>
      <c r="GLS27" s="386"/>
      <c r="GLT27" s="386"/>
      <c r="GLU27" s="386"/>
      <c r="GLV27" s="386"/>
      <c r="GLW27" s="386"/>
      <c r="GLX27" s="386"/>
      <c r="GLY27" s="386"/>
      <c r="GLZ27" s="386"/>
      <c r="GMA27" s="386"/>
      <c r="GMB27" s="386"/>
      <c r="GMC27" s="386"/>
      <c r="GMD27" s="386"/>
      <c r="GME27" s="386"/>
      <c r="GMF27" s="386"/>
      <c r="GMG27" s="386"/>
      <c r="GMH27" s="386"/>
      <c r="GMI27" s="386"/>
      <c r="GMJ27" s="386"/>
      <c r="GMK27" s="386"/>
      <c r="GML27" s="386"/>
      <c r="GMM27" s="386"/>
      <c r="GMN27" s="386"/>
      <c r="GMO27" s="386"/>
      <c r="GMP27" s="386"/>
      <c r="GMQ27" s="386"/>
      <c r="GMR27" s="386"/>
      <c r="GMS27" s="386"/>
      <c r="GMT27" s="386"/>
      <c r="GMU27" s="386"/>
      <c r="GMV27" s="386"/>
      <c r="GMW27" s="386"/>
      <c r="GMX27" s="386"/>
      <c r="GMY27" s="386"/>
      <c r="GMZ27" s="386"/>
      <c r="GNA27" s="386"/>
      <c r="GNB27" s="386"/>
      <c r="GNC27" s="386"/>
      <c r="GND27" s="386"/>
      <c r="GNE27" s="386"/>
      <c r="GNF27" s="386"/>
      <c r="GNG27" s="386"/>
      <c r="GNH27" s="386"/>
      <c r="GNI27" s="386"/>
      <c r="GNJ27" s="386"/>
      <c r="GNK27" s="386"/>
      <c r="GNL27" s="386"/>
      <c r="GNM27" s="386"/>
      <c r="GNN27" s="386"/>
      <c r="GNO27" s="386"/>
      <c r="GNP27" s="386"/>
      <c r="GNQ27" s="386"/>
      <c r="GNR27" s="386"/>
      <c r="GNS27" s="386"/>
      <c r="GNT27" s="386"/>
      <c r="GNU27" s="386"/>
      <c r="GNV27" s="386"/>
      <c r="GNW27" s="386"/>
      <c r="GNX27" s="386"/>
      <c r="GNY27" s="386"/>
      <c r="GNZ27" s="386"/>
      <c r="GOA27" s="386"/>
      <c r="GOB27" s="386"/>
      <c r="GOC27" s="386"/>
      <c r="GOD27" s="386"/>
      <c r="GOE27" s="386"/>
      <c r="GOF27" s="386"/>
      <c r="GOG27" s="386"/>
      <c r="GOH27" s="386"/>
      <c r="GOI27" s="386"/>
      <c r="GOJ27" s="386"/>
      <c r="GOK27" s="386"/>
      <c r="GOL27" s="386"/>
      <c r="GOM27" s="386"/>
      <c r="GON27" s="386"/>
      <c r="GOO27" s="386"/>
      <c r="GOP27" s="386"/>
      <c r="GOQ27" s="386"/>
      <c r="GOR27" s="386"/>
      <c r="GOS27" s="386"/>
      <c r="GOT27" s="386"/>
      <c r="GOU27" s="386"/>
      <c r="GOV27" s="386"/>
      <c r="GOW27" s="386"/>
      <c r="GOX27" s="386"/>
      <c r="GOY27" s="386"/>
      <c r="GOZ27" s="386"/>
      <c r="GPA27" s="386"/>
      <c r="GPB27" s="386"/>
      <c r="GPC27" s="386"/>
      <c r="GPD27" s="386"/>
      <c r="GPE27" s="386"/>
      <c r="GPF27" s="386"/>
      <c r="GPG27" s="386"/>
      <c r="GPH27" s="386"/>
      <c r="GPI27" s="386"/>
      <c r="GPJ27" s="386"/>
      <c r="GPK27" s="386"/>
      <c r="GPL27" s="386"/>
      <c r="GPM27" s="386"/>
      <c r="GPN27" s="386"/>
      <c r="GPO27" s="386"/>
      <c r="GPP27" s="386"/>
      <c r="GPQ27" s="386"/>
      <c r="GPR27" s="386"/>
      <c r="GPS27" s="386"/>
      <c r="GPT27" s="386"/>
      <c r="GPU27" s="386"/>
      <c r="GPV27" s="386"/>
      <c r="GPW27" s="386"/>
      <c r="GPX27" s="386"/>
      <c r="GPY27" s="386"/>
      <c r="GPZ27" s="386"/>
      <c r="GQA27" s="386"/>
      <c r="GQB27" s="386"/>
      <c r="GQC27" s="386"/>
      <c r="GQD27" s="386"/>
      <c r="GQE27" s="386"/>
      <c r="GQF27" s="386"/>
      <c r="GQG27" s="386"/>
      <c r="GQH27" s="386"/>
      <c r="GQI27" s="386"/>
      <c r="GQJ27" s="386"/>
      <c r="GQK27" s="386"/>
      <c r="GQL27" s="386"/>
      <c r="GQM27" s="386"/>
      <c r="GQN27" s="386"/>
      <c r="GQO27" s="386"/>
      <c r="GQP27" s="386"/>
      <c r="GQQ27" s="386"/>
      <c r="GQR27" s="386"/>
      <c r="GQS27" s="386"/>
      <c r="GQT27" s="386"/>
      <c r="GQU27" s="386"/>
      <c r="GQV27" s="386"/>
      <c r="GQW27" s="386"/>
      <c r="GQX27" s="386"/>
      <c r="GQY27" s="386"/>
      <c r="GQZ27" s="386"/>
      <c r="GRA27" s="386"/>
      <c r="GRB27" s="386"/>
      <c r="GRC27" s="386"/>
      <c r="GRD27" s="386"/>
      <c r="GRE27" s="386"/>
      <c r="GRF27" s="386"/>
      <c r="GRG27" s="386"/>
      <c r="GRH27" s="386"/>
      <c r="GRI27" s="386"/>
      <c r="GRJ27" s="386"/>
      <c r="GRK27" s="386"/>
      <c r="GRL27" s="386"/>
      <c r="GRM27" s="386"/>
      <c r="GRN27" s="386"/>
      <c r="GRO27" s="386"/>
      <c r="GRP27" s="386"/>
      <c r="GRQ27" s="386"/>
      <c r="GRR27" s="386"/>
      <c r="GRS27" s="386"/>
      <c r="GRT27" s="386"/>
      <c r="GRU27" s="386"/>
      <c r="GRV27" s="386"/>
      <c r="GRW27" s="386"/>
      <c r="GRX27" s="386"/>
      <c r="GRY27" s="386"/>
      <c r="GRZ27" s="386"/>
      <c r="GSA27" s="386"/>
      <c r="GSB27" s="386"/>
      <c r="GSC27" s="386"/>
      <c r="GSD27" s="386"/>
      <c r="GSE27" s="386"/>
      <c r="GSF27" s="386"/>
      <c r="GSG27" s="386"/>
      <c r="GSH27" s="386"/>
      <c r="GSI27" s="386"/>
      <c r="GSJ27" s="386"/>
      <c r="GSK27" s="386"/>
      <c r="GSL27" s="386"/>
      <c r="GSM27" s="386"/>
      <c r="GSN27" s="386"/>
      <c r="GSO27" s="386"/>
      <c r="GSP27" s="386"/>
      <c r="GSQ27" s="386"/>
      <c r="GSR27" s="386"/>
      <c r="GSS27" s="386"/>
      <c r="GST27" s="386"/>
      <c r="GSU27" s="386"/>
      <c r="GSV27" s="386"/>
      <c r="GSW27" s="386"/>
      <c r="GSX27" s="386"/>
      <c r="GSY27" s="386"/>
      <c r="GSZ27" s="386"/>
      <c r="GTA27" s="386"/>
      <c r="GTB27" s="386"/>
      <c r="GTC27" s="386"/>
      <c r="GTD27" s="386"/>
      <c r="GTE27" s="386"/>
      <c r="GTF27" s="386"/>
      <c r="GTG27" s="386"/>
      <c r="GTH27" s="386"/>
      <c r="GTI27" s="386"/>
      <c r="GTJ27" s="386"/>
      <c r="GTK27" s="386"/>
      <c r="GTL27" s="386"/>
      <c r="GTM27" s="386"/>
      <c r="GTN27" s="386"/>
      <c r="GTO27" s="386"/>
      <c r="GTP27" s="386"/>
      <c r="GTQ27" s="386"/>
      <c r="GTR27" s="386"/>
      <c r="GTS27" s="386"/>
      <c r="GTT27" s="386"/>
      <c r="GTU27" s="386"/>
      <c r="GTV27" s="386"/>
      <c r="GTW27" s="386"/>
      <c r="GTX27" s="386"/>
      <c r="GTY27" s="386"/>
      <c r="GTZ27" s="386"/>
      <c r="GUA27" s="386"/>
      <c r="GUB27" s="386"/>
      <c r="GUC27" s="386"/>
      <c r="GUD27" s="386"/>
      <c r="GUE27" s="386"/>
      <c r="GUF27" s="386"/>
      <c r="GUG27" s="386"/>
      <c r="GUH27" s="386"/>
      <c r="GUI27" s="386"/>
      <c r="GUJ27" s="386"/>
      <c r="GUK27" s="386"/>
      <c r="GUL27" s="386"/>
      <c r="GUM27" s="386"/>
      <c r="GUN27" s="386"/>
      <c r="GUO27" s="386"/>
      <c r="GUP27" s="386"/>
      <c r="GUQ27" s="386"/>
      <c r="GUR27" s="386"/>
      <c r="GUS27" s="386"/>
      <c r="GUT27" s="386"/>
      <c r="GUU27" s="386"/>
      <c r="GUV27" s="386"/>
      <c r="GUW27" s="386"/>
      <c r="GUX27" s="386"/>
      <c r="GUY27" s="386"/>
      <c r="GUZ27" s="386"/>
      <c r="GVA27" s="386"/>
      <c r="GVB27" s="386"/>
      <c r="GVC27" s="386"/>
      <c r="GVD27" s="386"/>
      <c r="GVE27" s="386"/>
      <c r="GVF27" s="386"/>
      <c r="GVG27" s="386"/>
      <c r="GVH27" s="386"/>
      <c r="GVI27" s="386"/>
      <c r="GVJ27" s="386"/>
      <c r="GVK27" s="386"/>
      <c r="GVL27" s="386"/>
      <c r="GVM27" s="386"/>
      <c r="GVN27" s="386"/>
      <c r="GVO27" s="386"/>
      <c r="GVP27" s="386"/>
      <c r="GVQ27" s="386"/>
      <c r="GVR27" s="386"/>
      <c r="GVS27" s="386"/>
      <c r="GVT27" s="386"/>
      <c r="GVU27" s="386"/>
      <c r="GVV27" s="386"/>
      <c r="GVW27" s="386"/>
      <c r="GVX27" s="386"/>
      <c r="GVY27" s="386"/>
      <c r="GVZ27" s="386"/>
      <c r="GWA27" s="386"/>
      <c r="GWB27" s="386"/>
      <c r="GWC27" s="386"/>
      <c r="GWD27" s="386"/>
      <c r="GWE27" s="386"/>
      <c r="GWF27" s="386"/>
      <c r="GWG27" s="386"/>
      <c r="GWH27" s="386"/>
      <c r="GWI27" s="386"/>
      <c r="GWJ27" s="386"/>
      <c r="GWK27" s="386"/>
      <c r="GWL27" s="386"/>
      <c r="GWM27" s="386"/>
      <c r="GWN27" s="386"/>
      <c r="GWO27" s="386"/>
      <c r="GWP27" s="386"/>
      <c r="GWQ27" s="386"/>
      <c r="GWR27" s="386"/>
      <c r="GWS27" s="386"/>
      <c r="GWT27" s="386"/>
      <c r="GWU27" s="386"/>
      <c r="GWV27" s="386"/>
      <c r="GWW27" s="386"/>
      <c r="GWX27" s="386"/>
      <c r="GWY27" s="386"/>
      <c r="GWZ27" s="386"/>
      <c r="GXA27" s="386"/>
      <c r="GXB27" s="386"/>
      <c r="GXC27" s="386"/>
      <c r="GXD27" s="386"/>
      <c r="GXE27" s="386"/>
      <c r="GXF27" s="386"/>
      <c r="GXG27" s="386"/>
      <c r="GXH27" s="386"/>
      <c r="GXI27" s="386"/>
      <c r="GXJ27" s="386"/>
      <c r="GXK27" s="386"/>
      <c r="GXL27" s="386"/>
      <c r="GXM27" s="386"/>
      <c r="GXN27" s="386"/>
      <c r="GXO27" s="386"/>
      <c r="GXP27" s="386"/>
      <c r="GXQ27" s="386"/>
      <c r="GXR27" s="386"/>
      <c r="GXS27" s="386"/>
      <c r="GXT27" s="386"/>
      <c r="GXU27" s="386"/>
      <c r="GXV27" s="386"/>
      <c r="GXW27" s="386"/>
      <c r="GXX27" s="386"/>
      <c r="GXY27" s="386"/>
      <c r="GXZ27" s="386"/>
      <c r="GYA27" s="386"/>
      <c r="GYB27" s="386"/>
      <c r="GYC27" s="386"/>
      <c r="GYD27" s="386"/>
      <c r="GYE27" s="386"/>
      <c r="GYF27" s="386"/>
      <c r="GYG27" s="386"/>
      <c r="GYH27" s="386"/>
      <c r="GYI27" s="386"/>
      <c r="GYJ27" s="386"/>
      <c r="GYK27" s="386"/>
      <c r="GYL27" s="386"/>
      <c r="GYM27" s="386"/>
      <c r="GYN27" s="386"/>
      <c r="GYO27" s="386"/>
      <c r="GYP27" s="386"/>
      <c r="GYQ27" s="386"/>
      <c r="GYR27" s="386"/>
      <c r="GYS27" s="386"/>
      <c r="GYT27" s="386"/>
      <c r="GYU27" s="386"/>
      <c r="GYV27" s="386"/>
      <c r="GYW27" s="386"/>
      <c r="GYX27" s="386"/>
      <c r="GYY27" s="386"/>
      <c r="GYZ27" s="386"/>
      <c r="GZA27" s="386"/>
      <c r="GZB27" s="386"/>
      <c r="GZC27" s="386"/>
      <c r="GZD27" s="386"/>
      <c r="GZE27" s="386"/>
      <c r="GZF27" s="386"/>
      <c r="GZG27" s="386"/>
      <c r="GZH27" s="386"/>
      <c r="GZI27" s="386"/>
      <c r="GZJ27" s="386"/>
      <c r="GZK27" s="386"/>
      <c r="GZL27" s="386"/>
      <c r="GZM27" s="386"/>
      <c r="GZN27" s="386"/>
      <c r="GZO27" s="386"/>
      <c r="GZP27" s="386"/>
      <c r="GZQ27" s="386"/>
      <c r="GZR27" s="386"/>
      <c r="GZS27" s="386"/>
      <c r="GZT27" s="386"/>
      <c r="GZU27" s="386"/>
      <c r="GZV27" s="386"/>
      <c r="GZW27" s="386"/>
      <c r="GZX27" s="386"/>
      <c r="GZY27" s="386"/>
      <c r="GZZ27" s="386"/>
      <c r="HAA27" s="386"/>
      <c r="HAB27" s="386"/>
      <c r="HAC27" s="386"/>
      <c r="HAD27" s="386"/>
      <c r="HAE27" s="386"/>
      <c r="HAF27" s="386"/>
      <c r="HAG27" s="386"/>
      <c r="HAH27" s="386"/>
      <c r="HAI27" s="386"/>
      <c r="HAJ27" s="386"/>
      <c r="HAK27" s="386"/>
      <c r="HAL27" s="386"/>
      <c r="HAM27" s="386"/>
      <c r="HAN27" s="386"/>
      <c r="HAO27" s="386"/>
      <c r="HAP27" s="386"/>
      <c r="HAQ27" s="386"/>
      <c r="HAR27" s="386"/>
      <c r="HAS27" s="386"/>
      <c r="HAT27" s="386"/>
      <c r="HAU27" s="386"/>
      <c r="HAV27" s="386"/>
      <c r="HAW27" s="386"/>
      <c r="HAX27" s="386"/>
      <c r="HAY27" s="386"/>
      <c r="HAZ27" s="386"/>
      <c r="HBA27" s="386"/>
      <c r="HBB27" s="386"/>
      <c r="HBC27" s="386"/>
      <c r="HBD27" s="386"/>
      <c r="HBE27" s="386"/>
      <c r="HBF27" s="386"/>
      <c r="HBG27" s="386"/>
      <c r="HBH27" s="386"/>
      <c r="HBI27" s="386"/>
      <c r="HBJ27" s="386"/>
      <c r="HBK27" s="386"/>
      <c r="HBL27" s="386"/>
      <c r="HBM27" s="386"/>
      <c r="HBN27" s="386"/>
      <c r="HBO27" s="386"/>
      <c r="HBP27" s="386"/>
      <c r="HBQ27" s="386"/>
      <c r="HBR27" s="386"/>
      <c r="HBS27" s="386"/>
      <c r="HBT27" s="386"/>
      <c r="HBU27" s="386"/>
      <c r="HBV27" s="386"/>
      <c r="HBW27" s="386"/>
      <c r="HBX27" s="386"/>
      <c r="HBY27" s="386"/>
      <c r="HBZ27" s="386"/>
      <c r="HCA27" s="386"/>
      <c r="HCB27" s="386"/>
      <c r="HCC27" s="386"/>
      <c r="HCD27" s="386"/>
      <c r="HCE27" s="386"/>
      <c r="HCF27" s="386"/>
      <c r="HCG27" s="386"/>
      <c r="HCH27" s="386"/>
      <c r="HCI27" s="386"/>
      <c r="HCJ27" s="386"/>
      <c r="HCK27" s="386"/>
      <c r="HCL27" s="386"/>
      <c r="HCM27" s="386"/>
      <c r="HCN27" s="386"/>
      <c r="HCO27" s="386"/>
      <c r="HCP27" s="386"/>
      <c r="HCQ27" s="386"/>
      <c r="HCR27" s="386"/>
      <c r="HCS27" s="386"/>
      <c r="HCT27" s="386"/>
      <c r="HCU27" s="386"/>
      <c r="HCV27" s="386"/>
      <c r="HCW27" s="386"/>
      <c r="HCX27" s="386"/>
      <c r="HCY27" s="386"/>
      <c r="HCZ27" s="386"/>
      <c r="HDA27" s="386"/>
      <c r="HDB27" s="386"/>
      <c r="HDC27" s="386"/>
      <c r="HDD27" s="386"/>
      <c r="HDE27" s="386"/>
      <c r="HDF27" s="386"/>
      <c r="HDG27" s="386"/>
      <c r="HDH27" s="386"/>
      <c r="HDI27" s="386"/>
      <c r="HDJ27" s="386"/>
      <c r="HDK27" s="386"/>
      <c r="HDL27" s="386"/>
      <c r="HDM27" s="386"/>
      <c r="HDN27" s="386"/>
      <c r="HDO27" s="386"/>
      <c r="HDP27" s="386"/>
      <c r="HDQ27" s="386"/>
      <c r="HDR27" s="386"/>
      <c r="HDS27" s="386"/>
      <c r="HDT27" s="386"/>
      <c r="HDU27" s="386"/>
      <c r="HDV27" s="386"/>
      <c r="HDW27" s="386"/>
      <c r="HDX27" s="386"/>
      <c r="HDY27" s="386"/>
      <c r="HDZ27" s="386"/>
      <c r="HEA27" s="386"/>
      <c r="HEB27" s="386"/>
      <c r="HEC27" s="386"/>
      <c r="HED27" s="386"/>
      <c r="HEE27" s="386"/>
      <c r="HEF27" s="386"/>
      <c r="HEG27" s="386"/>
      <c r="HEH27" s="386"/>
      <c r="HEI27" s="386"/>
      <c r="HEJ27" s="386"/>
      <c r="HEK27" s="386"/>
      <c r="HEL27" s="386"/>
      <c r="HEM27" s="386"/>
      <c r="HEN27" s="386"/>
      <c r="HEO27" s="386"/>
      <c r="HEP27" s="386"/>
      <c r="HEQ27" s="386"/>
      <c r="HER27" s="386"/>
      <c r="HES27" s="386"/>
      <c r="HET27" s="386"/>
      <c r="HEU27" s="386"/>
      <c r="HEV27" s="386"/>
      <c r="HEW27" s="386"/>
      <c r="HEX27" s="386"/>
      <c r="HEY27" s="386"/>
      <c r="HEZ27" s="386"/>
      <c r="HFA27" s="386"/>
      <c r="HFB27" s="386"/>
      <c r="HFC27" s="386"/>
      <c r="HFD27" s="386"/>
      <c r="HFE27" s="386"/>
      <c r="HFF27" s="386"/>
      <c r="HFG27" s="386"/>
      <c r="HFH27" s="386"/>
      <c r="HFI27" s="386"/>
      <c r="HFJ27" s="386"/>
      <c r="HFK27" s="386"/>
      <c r="HFL27" s="386"/>
      <c r="HFM27" s="386"/>
      <c r="HFN27" s="386"/>
      <c r="HFO27" s="386"/>
      <c r="HFP27" s="386"/>
      <c r="HFQ27" s="386"/>
      <c r="HFR27" s="386"/>
      <c r="HFS27" s="386"/>
      <c r="HFT27" s="386"/>
      <c r="HFU27" s="386"/>
      <c r="HFV27" s="386"/>
      <c r="HFW27" s="386"/>
      <c r="HFX27" s="386"/>
      <c r="HFY27" s="386"/>
      <c r="HFZ27" s="386"/>
      <c r="HGA27" s="386"/>
      <c r="HGB27" s="386"/>
      <c r="HGC27" s="386"/>
      <c r="HGD27" s="386"/>
      <c r="HGE27" s="386"/>
      <c r="HGF27" s="386"/>
      <c r="HGG27" s="386"/>
      <c r="HGH27" s="386"/>
      <c r="HGI27" s="386"/>
      <c r="HGJ27" s="386"/>
      <c r="HGK27" s="386"/>
      <c r="HGL27" s="386"/>
      <c r="HGM27" s="386"/>
      <c r="HGN27" s="386"/>
      <c r="HGO27" s="386"/>
      <c r="HGP27" s="386"/>
      <c r="HGQ27" s="386"/>
      <c r="HGR27" s="386"/>
      <c r="HGS27" s="386"/>
      <c r="HGT27" s="386"/>
      <c r="HGU27" s="386"/>
      <c r="HGV27" s="386"/>
      <c r="HGW27" s="386"/>
      <c r="HGX27" s="386"/>
      <c r="HGY27" s="386"/>
      <c r="HGZ27" s="386"/>
      <c r="HHA27" s="386"/>
      <c r="HHB27" s="386"/>
      <c r="HHC27" s="386"/>
      <c r="HHD27" s="386"/>
      <c r="HHE27" s="386"/>
      <c r="HHF27" s="386"/>
      <c r="HHG27" s="386"/>
      <c r="HHH27" s="386"/>
      <c r="HHI27" s="386"/>
      <c r="HHJ27" s="386"/>
      <c r="HHK27" s="386"/>
      <c r="HHL27" s="386"/>
      <c r="HHM27" s="386"/>
      <c r="HHN27" s="386"/>
      <c r="HHO27" s="386"/>
      <c r="HHP27" s="386"/>
      <c r="HHQ27" s="386"/>
      <c r="HHR27" s="386"/>
      <c r="HHS27" s="386"/>
      <c r="HHT27" s="386"/>
      <c r="HHU27" s="386"/>
      <c r="HHV27" s="386"/>
      <c r="HHW27" s="386"/>
      <c r="HHX27" s="386"/>
      <c r="HHY27" s="386"/>
      <c r="HHZ27" s="386"/>
      <c r="HIA27" s="386"/>
      <c r="HIB27" s="386"/>
      <c r="HIC27" s="386"/>
      <c r="HID27" s="386"/>
      <c r="HIE27" s="386"/>
      <c r="HIF27" s="386"/>
      <c r="HIG27" s="386"/>
      <c r="HIH27" s="386"/>
      <c r="HII27" s="386"/>
      <c r="HIJ27" s="386"/>
      <c r="HIK27" s="386"/>
      <c r="HIL27" s="386"/>
      <c r="HIM27" s="386"/>
      <c r="HIN27" s="386"/>
      <c r="HIO27" s="386"/>
      <c r="HIP27" s="386"/>
      <c r="HIQ27" s="386"/>
      <c r="HIR27" s="386"/>
      <c r="HIS27" s="386"/>
      <c r="HIT27" s="386"/>
      <c r="HIU27" s="386"/>
      <c r="HIV27" s="386"/>
      <c r="HIW27" s="386"/>
      <c r="HIX27" s="386"/>
      <c r="HIY27" s="386"/>
      <c r="HIZ27" s="386"/>
      <c r="HJA27" s="386"/>
      <c r="HJB27" s="386"/>
      <c r="HJC27" s="386"/>
      <c r="HJD27" s="386"/>
      <c r="HJE27" s="386"/>
      <c r="HJF27" s="386"/>
      <c r="HJG27" s="386"/>
      <c r="HJH27" s="386"/>
      <c r="HJI27" s="386"/>
      <c r="HJJ27" s="386"/>
      <c r="HJK27" s="386"/>
      <c r="HJL27" s="386"/>
      <c r="HJM27" s="386"/>
      <c r="HJN27" s="386"/>
      <c r="HJO27" s="386"/>
      <c r="HJP27" s="386"/>
      <c r="HJQ27" s="386"/>
      <c r="HJR27" s="386"/>
      <c r="HJS27" s="386"/>
      <c r="HJT27" s="386"/>
      <c r="HJU27" s="386"/>
      <c r="HJV27" s="386"/>
      <c r="HJW27" s="386"/>
      <c r="HJX27" s="386"/>
      <c r="HJY27" s="386"/>
      <c r="HJZ27" s="386"/>
      <c r="HKA27" s="386"/>
      <c r="HKB27" s="386"/>
      <c r="HKC27" s="386"/>
      <c r="HKD27" s="386"/>
      <c r="HKE27" s="386"/>
      <c r="HKF27" s="386"/>
      <c r="HKG27" s="386"/>
      <c r="HKH27" s="386"/>
      <c r="HKI27" s="386"/>
      <c r="HKJ27" s="386"/>
      <c r="HKK27" s="386"/>
      <c r="HKL27" s="386"/>
      <c r="HKM27" s="386"/>
      <c r="HKN27" s="386"/>
      <c r="HKO27" s="386"/>
      <c r="HKP27" s="386"/>
      <c r="HKQ27" s="386"/>
      <c r="HKR27" s="386"/>
      <c r="HKS27" s="386"/>
      <c r="HKT27" s="386"/>
      <c r="HKU27" s="386"/>
      <c r="HKV27" s="386"/>
      <c r="HKW27" s="386"/>
      <c r="HKX27" s="386"/>
      <c r="HKY27" s="386"/>
      <c r="HKZ27" s="386"/>
      <c r="HLA27" s="386"/>
      <c r="HLB27" s="386"/>
      <c r="HLC27" s="386"/>
      <c r="HLD27" s="386"/>
      <c r="HLE27" s="386"/>
      <c r="HLF27" s="386"/>
      <c r="HLG27" s="386"/>
      <c r="HLH27" s="386"/>
      <c r="HLI27" s="386"/>
      <c r="HLJ27" s="386"/>
      <c r="HLK27" s="386"/>
      <c r="HLL27" s="386"/>
      <c r="HLM27" s="386"/>
      <c r="HLN27" s="386"/>
      <c r="HLO27" s="386"/>
      <c r="HLP27" s="386"/>
      <c r="HLQ27" s="386"/>
      <c r="HLR27" s="386"/>
      <c r="HLS27" s="386"/>
      <c r="HLT27" s="386"/>
      <c r="HLU27" s="386"/>
      <c r="HLV27" s="386"/>
      <c r="HLW27" s="386"/>
      <c r="HLX27" s="386"/>
      <c r="HLY27" s="386"/>
      <c r="HLZ27" s="386"/>
      <c r="HMA27" s="386"/>
      <c r="HMB27" s="386"/>
      <c r="HMC27" s="386"/>
      <c r="HMD27" s="386"/>
      <c r="HME27" s="386"/>
      <c r="HMF27" s="386"/>
      <c r="HMG27" s="386"/>
      <c r="HMH27" s="386"/>
      <c r="HMI27" s="386"/>
      <c r="HMJ27" s="386"/>
      <c r="HMK27" s="386"/>
      <c r="HML27" s="386"/>
      <c r="HMM27" s="386"/>
      <c r="HMN27" s="386"/>
      <c r="HMO27" s="386"/>
      <c r="HMP27" s="386"/>
      <c r="HMQ27" s="386"/>
      <c r="HMR27" s="386"/>
      <c r="HMS27" s="386"/>
      <c r="HMT27" s="386"/>
      <c r="HMU27" s="386"/>
      <c r="HMV27" s="386"/>
      <c r="HMW27" s="386"/>
      <c r="HMX27" s="386"/>
      <c r="HMY27" s="386"/>
      <c r="HMZ27" s="386"/>
      <c r="HNA27" s="386"/>
      <c r="HNB27" s="386"/>
      <c r="HNC27" s="386"/>
      <c r="HND27" s="386"/>
      <c r="HNE27" s="386"/>
      <c r="HNF27" s="386"/>
      <c r="HNG27" s="386"/>
      <c r="HNH27" s="386"/>
      <c r="HNI27" s="386"/>
      <c r="HNJ27" s="386"/>
      <c r="HNK27" s="386"/>
      <c r="HNL27" s="386"/>
      <c r="HNM27" s="386"/>
      <c r="HNN27" s="386"/>
      <c r="HNO27" s="386"/>
      <c r="HNP27" s="386"/>
      <c r="HNQ27" s="386"/>
      <c r="HNR27" s="386"/>
      <c r="HNS27" s="386"/>
      <c r="HNT27" s="386"/>
      <c r="HNU27" s="386"/>
      <c r="HNV27" s="386"/>
      <c r="HNW27" s="386"/>
      <c r="HNX27" s="386"/>
      <c r="HNY27" s="386"/>
      <c r="HNZ27" s="386"/>
      <c r="HOA27" s="386"/>
      <c r="HOB27" s="386"/>
      <c r="HOC27" s="386"/>
      <c r="HOD27" s="386"/>
      <c r="HOE27" s="386"/>
      <c r="HOF27" s="386"/>
      <c r="HOG27" s="386"/>
      <c r="HOH27" s="386"/>
      <c r="HOI27" s="386"/>
      <c r="HOJ27" s="386"/>
      <c r="HOK27" s="386"/>
      <c r="HOL27" s="386"/>
      <c r="HOM27" s="386"/>
      <c r="HON27" s="386"/>
      <c r="HOO27" s="386"/>
      <c r="HOP27" s="386"/>
      <c r="HOQ27" s="386"/>
      <c r="HOR27" s="386"/>
      <c r="HOS27" s="386"/>
      <c r="HOT27" s="386"/>
      <c r="HOU27" s="386"/>
      <c r="HOV27" s="386"/>
      <c r="HOW27" s="386"/>
      <c r="HOX27" s="386"/>
      <c r="HOY27" s="386"/>
      <c r="HOZ27" s="386"/>
      <c r="HPA27" s="386"/>
      <c r="HPB27" s="386"/>
      <c r="HPC27" s="386"/>
      <c r="HPD27" s="386"/>
      <c r="HPE27" s="386"/>
      <c r="HPF27" s="386"/>
      <c r="HPG27" s="386"/>
      <c r="HPH27" s="386"/>
      <c r="HPI27" s="386"/>
      <c r="HPJ27" s="386"/>
      <c r="HPK27" s="386"/>
      <c r="HPL27" s="386"/>
      <c r="HPM27" s="386"/>
      <c r="HPN27" s="386"/>
      <c r="HPO27" s="386"/>
      <c r="HPP27" s="386"/>
      <c r="HPQ27" s="386"/>
      <c r="HPR27" s="386"/>
      <c r="HPS27" s="386"/>
      <c r="HPT27" s="386"/>
      <c r="HPU27" s="386"/>
      <c r="HPV27" s="386"/>
      <c r="HPW27" s="386"/>
      <c r="HPX27" s="386"/>
      <c r="HPY27" s="386"/>
      <c r="HPZ27" s="386"/>
      <c r="HQA27" s="386"/>
      <c r="HQB27" s="386"/>
      <c r="HQC27" s="386"/>
      <c r="HQD27" s="386"/>
      <c r="HQE27" s="386"/>
      <c r="HQF27" s="386"/>
      <c r="HQG27" s="386"/>
      <c r="HQH27" s="386"/>
      <c r="HQI27" s="386"/>
      <c r="HQJ27" s="386"/>
      <c r="HQK27" s="386"/>
      <c r="HQL27" s="386"/>
      <c r="HQM27" s="386"/>
      <c r="HQN27" s="386"/>
      <c r="HQO27" s="386"/>
      <c r="HQP27" s="386"/>
      <c r="HQQ27" s="386"/>
      <c r="HQR27" s="386"/>
      <c r="HQS27" s="386"/>
      <c r="HQT27" s="386"/>
      <c r="HQU27" s="386"/>
      <c r="HQV27" s="386"/>
      <c r="HQW27" s="386"/>
      <c r="HQX27" s="386"/>
      <c r="HQY27" s="386"/>
      <c r="HQZ27" s="386"/>
      <c r="HRA27" s="386"/>
      <c r="HRB27" s="386"/>
      <c r="HRC27" s="386"/>
      <c r="HRD27" s="386"/>
      <c r="HRE27" s="386"/>
      <c r="HRF27" s="386"/>
      <c r="HRG27" s="386"/>
      <c r="HRH27" s="386"/>
      <c r="HRI27" s="386"/>
      <c r="HRJ27" s="386"/>
      <c r="HRK27" s="386"/>
      <c r="HRL27" s="386"/>
      <c r="HRM27" s="386"/>
      <c r="HRN27" s="386"/>
      <c r="HRO27" s="386"/>
      <c r="HRP27" s="386"/>
      <c r="HRQ27" s="386"/>
      <c r="HRR27" s="386"/>
      <c r="HRS27" s="386"/>
      <c r="HRT27" s="386"/>
      <c r="HRU27" s="386"/>
      <c r="HRV27" s="386"/>
      <c r="HRW27" s="386"/>
      <c r="HRX27" s="386"/>
      <c r="HRY27" s="386"/>
      <c r="HRZ27" s="386"/>
      <c r="HSA27" s="386"/>
      <c r="HSB27" s="386"/>
      <c r="HSC27" s="386"/>
      <c r="HSD27" s="386"/>
      <c r="HSE27" s="386"/>
      <c r="HSF27" s="386"/>
      <c r="HSG27" s="386"/>
      <c r="HSH27" s="386"/>
      <c r="HSI27" s="386"/>
      <c r="HSJ27" s="386"/>
      <c r="HSK27" s="386"/>
      <c r="HSL27" s="386"/>
      <c r="HSM27" s="386"/>
      <c r="HSN27" s="386"/>
      <c r="HSO27" s="386"/>
      <c r="HSP27" s="386"/>
      <c r="HSQ27" s="386"/>
      <c r="HSR27" s="386"/>
      <c r="HSS27" s="386"/>
      <c r="HST27" s="386"/>
      <c r="HSU27" s="386"/>
      <c r="HSV27" s="386"/>
      <c r="HSW27" s="386"/>
      <c r="HSX27" s="386"/>
      <c r="HSY27" s="386"/>
      <c r="HSZ27" s="386"/>
      <c r="HTA27" s="386"/>
      <c r="HTB27" s="386"/>
      <c r="HTC27" s="386"/>
      <c r="HTD27" s="386"/>
      <c r="HTE27" s="386"/>
      <c r="HTF27" s="386"/>
      <c r="HTG27" s="386"/>
      <c r="HTH27" s="386"/>
      <c r="HTI27" s="386"/>
      <c r="HTJ27" s="386"/>
      <c r="HTK27" s="386"/>
      <c r="HTL27" s="386"/>
      <c r="HTM27" s="386"/>
      <c r="HTN27" s="386"/>
      <c r="HTO27" s="386"/>
      <c r="HTP27" s="386"/>
      <c r="HTQ27" s="386"/>
      <c r="HTR27" s="386"/>
      <c r="HTS27" s="386"/>
      <c r="HTT27" s="386"/>
      <c r="HTU27" s="386"/>
      <c r="HTV27" s="386"/>
      <c r="HTW27" s="386"/>
      <c r="HTX27" s="386"/>
      <c r="HTY27" s="386"/>
      <c r="HTZ27" s="386"/>
      <c r="HUA27" s="386"/>
      <c r="HUB27" s="386"/>
      <c r="HUC27" s="386"/>
      <c r="HUD27" s="386"/>
      <c r="HUE27" s="386"/>
      <c r="HUF27" s="386"/>
      <c r="HUG27" s="386"/>
      <c r="HUH27" s="386"/>
      <c r="HUI27" s="386"/>
      <c r="HUJ27" s="386"/>
      <c r="HUK27" s="386"/>
      <c r="HUL27" s="386"/>
      <c r="HUM27" s="386"/>
      <c r="HUN27" s="386"/>
      <c r="HUO27" s="386"/>
      <c r="HUP27" s="386"/>
      <c r="HUQ27" s="386"/>
      <c r="HUR27" s="386"/>
      <c r="HUS27" s="386"/>
      <c r="HUT27" s="386"/>
      <c r="HUU27" s="386"/>
      <c r="HUV27" s="386"/>
      <c r="HUW27" s="386"/>
      <c r="HUX27" s="386"/>
      <c r="HUY27" s="386"/>
      <c r="HUZ27" s="386"/>
      <c r="HVA27" s="386"/>
      <c r="HVB27" s="386"/>
      <c r="HVC27" s="386"/>
      <c r="HVD27" s="386"/>
      <c r="HVE27" s="386"/>
      <c r="HVF27" s="386"/>
      <c r="HVG27" s="386"/>
      <c r="HVH27" s="386"/>
      <c r="HVI27" s="386"/>
      <c r="HVJ27" s="386"/>
      <c r="HVK27" s="386"/>
      <c r="HVL27" s="386"/>
      <c r="HVM27" s="386"/>
      <c r="HVN27" s="386"/>
      <c r="HVO27" s="386"/>
      <c r="HVP27" s="386"/>
      <c r="HVQ27" s="386"/>
      <c r="HVR27" s="386"/>
      <c r="HVS27" s="386"/>
      <c r="HVT27" s="386"/>
      <c r="HVU27" s="386"/>
      <c r="HVV27" s="386"/>
      <c r="HVW27" s="386"/>
      <c r="HVX27" s="386"/>
      <c r="HVY27" s="386"/>
      <c r="HVZ27" s="386"/>
      <c r="HWA27" s="386"/>
      <c r="HWB27" s="386"/>
      <c r="HWC27" s="386"/>
      <c r="HWD27" s="386"/>
      <c r="HWE27" s="386"/>
      <c r="HWF27" s="386"/>
      <c r="HWG27" s="386"/>
      <c r="HWH27" s="386"/>
      <c r="HWI27" s="386"/>
      <c r="HWJ27" s="386"/>
      <c r="HWK27" s="386"/>
      <c r="HWL27" s="386"/>
      <c r="HWM27" s="386"/>
      <c r="HWN27" s="386"/>
      <c r="HWO27" s="386"/>
      <c r="HWP27" s="386"/>
      <c r="HWQ27" s="386"/>
      <c r="HWR27" s="386"/>
      <c r="HWS27" s="386"/>
      <c r="HWT27" s="386"/>
      <c r="HWU27" s="386"/>
      <c r="HWV27" s="386"/>
      <c r="HWW27" s="386"/>
      <c r="HWX27" s="386"/>
      <c r="HWY27" s="386"/>
      <c r="HWZ27" s="386"/>
      <c r="HXA27" s="386"/>
      <c r="HXB27" s="386"/>
      <c r="HXC27" s="386"/>
      <c r="HXD27" s="386"/>
      <c r="HXE27" s="386"/>
      <c r="HXF27" s="386"/>
      <c r="HXG27" s="386"/>
      <c r="HXH27" s="386"/>
      <c r="HXI27" s="386"/>
      <c r="HXJ27" s="386"/>
      <c r="HXK27" s="386"/>
      <c r="HXL27" s="386"/>
      <c r="HXM27" s="386"/>
      <c r="HXN27" s="386"/>
      <c r="HXO27" s="386"/>
      <c r="HXP27" s="386"/>
      <c r="HXQ27" s="386"/>
      <c r="HXR27" s="386"/>
      <c r="HXS27" s="386"/>
      <c r="HXT27" s="386"/>
      <c r="HXU27" s="386"/>
      <c r="HXV27" s="386"/>
      <c r="HXW27" s="386"/>
      <c r="HXX27" s="386"/>
      <c r="HXY27" s="386"/>
      <c r="HXZ27" s="386"/>
      <c r="HYA27" s="386"/>
      <c r="HYB27" s="386"/>
      <c r="HYC27" s="386"/>
      <c r="HYD27" s="386"/>
      <c r="HYE27" s="386"/>
      <c r="HYF27" s="386"/>
      <c r="HYG27" s="386"/>
      <c r="HYH27" s="386"/>
      <c r="HYI27" s="386"/>
      <c r="HYJ27" s="386"/>
      <c r="HYK27" s="386"/>
      <c r="HYL27" s="386"/>
      <c r="HYM27" s="386"/>
      <c r="HYN27" s="386"/>
      <c r="HYO27" s="386"/>
      <c r="HYP27" s="386"/>
      <c r="HYQ27" s="386"/>
      <c r="HYR27" s="386"/>
      <c r="HYS27" s="386"/>
      <c r="HYT27" s="386"/>
      <c r="HYU27" s="386"/>
      <c r="HYV27" s="386"/>
      <c r="HYW27" s="386"/>
      <c r="HYX27" s="386"/>
      <c r="HYY27" s="386"/>
      <c r="HYZ27" s="386"/>
      <c r="HZA27" s="386"/>
      <c r="HZB27" s="386"/>
      <c r="HZC27" s="386"/>
      <c r="HZD27" s="386"/>
      <c r="HZE27" s="386"/>
      <c r="HZF27" s="386"/>
      <c r="HZG27" s="386"/>
      <c r="HZH27" s="386"/>
      <c r="HZI27" s="386"/>
      <c r="HZJ27" s="386"/>
      <c r="HZK27" s="386"/>
      <c r="HZL27" s="386"/>
      <c r="HZM27" s="386"/>
      <c r="HZN27" s="386"/>
      <c r="HZO27" s="386"/>
      <c r="HZP27" s="386"/>
      <c r="HZQ27" s="386"/>
      <c r="HZR27" s="386"/>
      <c r="HZS27" s="386"/>
      <c r="HZT27" s="386"/>
      <c r="HZU27" s="386"/>
      <c r="HZV27" s="386"/>
      <c r="HZW27" s="386"/>
      <c r="HZX27" s="386"/>
      <c r="HZY27" s="386"/>
      <c r="HZZ27" s="386"/>
      <c r="IAA27" s="386"/>
      <c r="IAB27" s="386"/>
      <c r="IAC27" s="386"/>
      <c r="IAD27" s="386"/>
      <c r="IAE27" s="386"/>
      <c r="IAF27" s="386"/>
      <c r="IAG27" s="386"/>
      <c r="IAH27" s="386"/>
      <c r="IAI27" s="386"/>
      <c r="IAJ27" s="386"/>
      <c r="IAK27" s="386"/>
      <c r="IAL27" s="386"/>
      <c r="IAM27" s="386"/>
      <c r="IAN27" s="386"/>
      <c r="IAO27" s="386"/>
      <c r="IAP27" s="386"/>
      <c r="IAQ27" s="386"/>
      <c r="IAR27" s="386"/>
      <c r="IAS27" s="386"/>
      <c r="IAT27" s="386"/>
      <c r="IAU27" s="386"/>
      <c r="IAV27" s="386"/>
      <c r="IAW27" s="386"/>
      <c r="IAX27" s="386"/>
      <c r="IAY27" s="386"/>
      <c r="IAZ27" s="386"/>
      <c r="IBA27" s="386"/>
      <c r="IBB27" s="386"/>
      <c r="IBC27" s="386"/>
      <c r="IBD27" s="386"/>
      <c r="IBE27" s="386"/>
      <c r="IBF27" s="386"/>
      <c r="IBG27" s="386"/>
      <c r="IBH27" s="386"/>
      <c r="IBI27" s="386"/>
      <c r="IBJ27" s="386"/>
      <c r="IBK27" s="386"/>
      <c r="IBL27" s="386"/>
      <c r="IBM27" s="386"/>
      <c r="IBN27" s="386"/>
      <c r="IBO27" s="386"/>
      <c r="IBP27" s="386"/>
      <c r="IBQ27" s="386"/>
      <c r="IBR27" s="386"/>
      <c r="IBS27" s="386"/>
      <c r="IBT27" s="386"/>
      <c r="IBU27" s="386"/>
      <c r="IBV27" s="386"/>
      <c r="IBW27" s="386"/>
      <c r="IBX27" s="386"/>
      <c r="IBY27" s="386"/>
      <c r="IBZ27" s="386"/>
      <c r="ICA27" s="386"/>
      <c r="ICB27" s="386"/>
      <c r="ICC27" s="386"/>
      <c r="ICD27" s="386"/>
      <c r="ICE27" s="386"/>
      <c r="ICF27" s="386"/>
      <c r="ICG27" s="386"/>
      <c r="ICH27" s="386"/>
      <c r="ICI27" s="386"/>
      <c r="ICJ27" s="386"/>
      <c r="ICK27" s="386"/>
      <c r="ICL27" s="386"/>
      <c r="ICM27" s="386"/>
      <c r="ICN27" s="386"/>
      <c r="ICO27" s="386"/>
      <c r="ICP27" s="386"/>
      <c r="ICQ27" s="386"/>
      <c r="ICR27" s="386"/>
      <c r="ICS27" s="386"/>
      <c r="ICT27" s="386"/>
      <c r="ICU27" s="386"/>
      <c r="ICV27" s="386"/>
      <c r="ICW27" s="386"/>
      <c r="ICX27" s="386"/>
      <c r="ICY27" s="386"/>
      <c r="ICZ27" s="386"/>
      <c r="IDA27" s="386"/>
      <c r="IDB27" s="386"/>
      <c r="IDC27" s="386"/>
      <c r="IDD27" s="386"/>
      <c r="IDE27" s="386"/>
      <c r="IDF27" s="386"/>
      <c r="IDG27" s="386"/>
      <c r="IDH27" s="386"/>
      <c r="IDI27" s="386"/>
      <c r="IDJ27" s="386"/>
      <c r="IDK27" s="386"/>
      <c r="IDL27" s="386"/>
      <c r="IDM27" s="386"/>
      <c r="IDN27" s="386"/>
      <c r="IDO27" s="386"/>
      <c r="IDP27" s="386"/>
      <c r="IDQ27" s="386"/>
      <c r="IDR27" s="386"/>
      <c r="IDS27" s="386"/>
      <c r="IDT27" s="386"/>
      <c r="IDU27" s="386"/>
      <c r="IDV27" s="386"/>
      <c r="IDW27" s="386"/>
      <c r="IDX27" s="386"/>
      <c r="IDY27" s="386"/>
      <c r="IDZ27" s="386"/>
      <c r="IEA27" s="386"/>
      <c r="IEB27" s="386"/>
      <c r="IEC27" s="386"/>
      <c r="IED27" s="386"/>
      <c r="IEE27" s="386"/>
      <c r="IEF27" s="386"/>
      <c r="IEG27" s="386"/>
      <c r="IEH27" s="386"/>
      <c r="IEI27" s="386"/>
      <c r="IEJ27" s="386"/>
      <c r="IEK27" s="386"/>
      <c r="IEL27" s="386"/>
      <c r="IEM27" s="386"/>
      <c r="IEN27" s="386"/>
      <c r="IEO27" s="386"/>
      <c r="IEP27" s="386"/>
      <c r="IEQ27" s="386"/>
      <c r="IER27" s="386"/>
      <c r="IES27" s="386"/>
      <c r="IET27" s="386"/>
      <c r="IEU27" s="386"/>
      <c r="IEV27" s="386"/>
      <c r="IEW27" s="386"/>
      <c r="IEX27" s="386"/>
      <c r="IEY27" s="386"/>
      <c r="IEZ27" s="386"/>
      <c r="IFA27" s="386"/>
      <c r="IFB27" s="386"/>
      <c r="IFC27" s="386"/>
      <c r="IFD27" s="386"/>
      <c r="IFE27" s="386"/>
      <c r="IFF27" s="386"/>
      <c r="IFG27" s="386"/>
      <c r="IFH27" s="386"/>
      <c r="IFI27" s="386"/>
      <c r="IFJ27" s="386"/>
      <c r="IFK27" s="386"/>
      <c r="IFL27" s="386"/>
      <c r="IFM27" s="386"/>
      <c r="IFN27" s="386"/>
      <c r="IFO27" s="386"/>
      <c r="IFP27" s="386"/>
      <c r="IFQ27" s="386"/>
      <c r="IFR27" s="386"/>
      <c r="IFS27" s="386"/>
      <c r="IFT27" s="386"/>
      <c r="IFU27" s="386"/>
      <c r="IFV27" s="386"/>
      <c r="IFW27" s="386"/>
      <c r="IFX27" s="386"/>
      <c r="IFY27" s="386"/>
      <c r="IFZ27" s="386"/>
      <c r="IGA27" s="386"/>
      <c r="IGB27" s="386"/>
      <c r="IGC27" s="386"/>
      <c r="IGD27" s="386"/>
      <c r="IGE27" s="386"/>
      <c r="IGF27" s="386"/>
      <c r="IGG27" s="386"/>
      <c r="IGH27" s="386"/>
      <c r="IGI27" s="386"/>
      <c r="IGJ27" s="386"/>
      <c r="IGK27" s="386"/>
      <c r="IGL27" s="386"/>
      <c r="IGM27" s="386"/>
      <c r="IGN27" s="386"/>
      <c r="IGO27" s="386"/>
      <c r="IGP27" s="386"/>
      <c r="IGQ27" s="386"/>
      <c r="IGR27" s="386"/>
      <c r="IGS27" s="386"/>
      <c r="IGT27" s="386"/>
      <c r="IGU27" s="386"/>
      <c r="IGV27" s="386"/>
      <c r="IGW27" s="386"/>
      <c r="IGX27" s="386"/>
      <c r="IGY27" s="386"/>
      <c r="IGZ27" s="386"/>
      <c r="IHA27" s="386"/>
      <c r="IHB27" s="386"/>
      <c r="IHC27" s="386"/>
      <c r="IHD27" s="386"/>
      <c r="IHE27" s="386"/>
      <c r="IHF27" s="386"/>
      <c r="IHG27" s="386"/>
      <c r="IHH27" s="386"/>
      <c r="IHI27" s="386"/>
      <c r="IHJ27" s="386"/>
      <c r="IHK27" s="386"/>
      <c r="IHL27" s="386"/>
      <c r="IHM27" s="386"/>
      <c r="IHN27" s="386"/>
      <c r="IHO27" s="386"/>
      <c r="IHP27" s="386"/>
      <c r="IHQ27" s="386"/>
      <c r="IHR27" s="386"/>
      <c r="IHS27" s="386"/>
      <c r="IHT27" s="386"/>
      <c r="IHU27" s="386"/>
      <c r="IHV27" s="386"/>
      <c r="IHW27" s="386"/>
      <c r="IHX27" s="386"/>
      <c r="IHY27" s="386"/>
      <c r="IHZ27" s="386"/>
      <c r="IIA27" s="386"/>
      <c r="IIB27" s="386"/>
      <c r="IIC27" s="386"/>
      <c r="IID27" s="386"/>
      <c r="IIE27" s="386"/>
      <c r="IIF27" s="386"/>
      <c r="IIG27" s="386"/>
      <c r="IIH27" s="386"/>
      <c r="III27" s="386"/>
      <c r="IIJ27" s="386"/>
      <c r="IIK27" s="386"/>
      <c r="IIL27" s="386"/>
      <c r="IIM27" s="386"/>
      <c r="IIN27" s="386"/>
      <c r="IIO27" s="386"/>
      <c r="IIP27" s="386"/>
      <c r="IIQ27" s="386"/>
      <c r="IIR27" s="386"/>
      <c r="IIS27" s="386"/>
      <c r="IIT27" s="386"/>
      <c r="IIU27" s="386"/>
      <c r="IIV27" s="386"/>
      <c r="IIW27" s="386"/>
      <c r="IIX27" s="386"/>
      <c r="IIY27" s="386"/>
      <c r="IIZ27" s="386"/>
      <c r="IJA27" s="386"/>
      <c r="IJB27" s="386"/>
      <c r="IJC27" s="386"/>
      <c r="IJD27" s="386"/>
      <c r="IJE27" s="386"/>
      <c r="IJF27" s="386"/>
      <c r="IJG27" s="386"/>
      <c r="IJH27" s="386"/>
      <c r="IJI27" s="386"/>
      <c r="IJJ27" s="386"/>
      <c r="IJK27" s="386"/>
      <c r="IJL27" s="386"/>
      <c r="IJM27" s="386"/>
      <c r="IJN27" s="386"/>
      <c r="IJO27" s="386"/>
      <c r="IJP27" s="386"/>
      <c r="IJQ27" s="386"/>
      <c r="IJR27" s="386"/>
      <c r="IJS27" s="386"/>
      <c r="IJT27" s="386"/>
      <c r="IJU27" s="386"/>
      <c r="IJV27" s="386"/>
      <c r="IJW27" s="386"/>
      <c r="IJX27" s="386"/>
      <c r="IJY27" s="386"/>
      <c r="IJZ27" s="386"/>
      <c r="IKA27" s="386"/>
      <c r="IKB27" s="386"/>
      <c r="IKC27" s="386"/>
      <c r="IKD27" s="386"/>
      <c r="IKE27" s="386"/>
      <c r="IKF27" s="386"/>
      <c r="IKG27" s="386"/>
      <c r="IKH27" s="386"/>
      <c r="IKI27" s="386"/>
      <c r="IKJ27" s="386"/>
      <c r="IKK27" s="386"/>
      <c r="IKL27" s="386"/>
      <c r="IKM27" s="386"/>
      <c r="IKN27" s="386"/>
      <c r="IKO27" s="386"/>
      <c r="IKP27" s="386"/>
      <c r="IKQ27" s="386"/>
      <c r="IKR27" s="386"/>
      <c r="IKS27" s="386"/>
      <c r="IKT27" s="386"/>
      <c r="IKU27" s="386"/>
      <c r="IKV27" s="386"/>
      <c r="IKW27" s="386"/>
      <c r="IKX27" s="386"/>
      <c r="IKY27" s="386"/>
      <c r="IKZ27" s="386"/>
      <c r="ILA27" s="386"/>
      <c r="ILB27" s="386"/>
      <c r="ILC27" s="386"/>
      <c r="ILD27" s="386"/>
      <c r="ILE27" s="386"/>
      <c r="ILF27" s="386"/>
      <c r="ILG27" s="386"/>
      <c r="ILH27" s="386"/>
      <c r="ILI27" s="386"/>
      <c r="ILJ27" s="386"/>
      <c r="ILK27" s="386"/>
      <c r="ILL27" s="386"/>
      <c r="ILM27" s="386"/>
      <c r="ILN27" s="386"/>
      <c r="ILO27" s="386"/>
      <c r="ILP27" s="386"/>
      <c r="ILQ27" s="386"/>
      <c r="ILR27" s="386"/>
      <c r="ILS27" s="386"/>
      <c r="ILT27" s="386"/>
      <c r="ILU27" s="386"/>
      <c r="ILV27" s="386"/>
      <c r="ILW27" s="386"/>
      <c r="ILX27" s="386"/>
      <c r="ILY27" s="386"/>
      <c r="ILZ27" s="386"/>
      <c r="IMA27" s="386"/>
      <c r="IMB27" s="386"/>
      <c r="IMC27" s="386"/>
      <c r="IMD27" s="386"/>
      <c r="IME27" s="386"/>
      <c r="IMF27" s="386"/>
      <c r="IMG27" s="386"/>
      <c r="IMH27" s="386"/>
      <c r="IMI27" s="386"/>
      <c r="IMJ27" s="386"/>
      <c r="IMK27" s="386"/>
      <c r="IML27" s="386"/>
      <c r="IMM27" s="386"/>
      <c r="IMN27" s="386"/>
      <c r="IMO27" s="386"/>
      <c r="IMP27" s="386"/>
      <c r="IMQ27" s="386"/>
      <c r="IMR27" s="386"/>
      <c r="IMS27" s="386"/>
      <c r="IMT27" s="386"/>
      <c r="IMU27" s="386"/>
      <c r="IMV27" s="386"/>
      <c r="IMW27" s="386"/>
      <c r="IMX27" s="386"/>
      <c r="IMY27" s="386"/>
      <c r="IMZ27" s="386"/>
      <c r="INA27" s="386"/>
      <c r="INB27" s="386"/>
      <c r="INC27" s="386"/>
      <c r="IND27" s="386"/>
      <c r="INE27" s="386"/>
      <c r="INF27" s="386"/>
      <c r="ING27" s="386"/>
      <c r="INH27" s="386"/>
      <c r="INI27" s="386"/>
      <c r="INJ27" s="386"/>
      <c r="INK27" s="386"/>
      <c r="INL27" s="386"/>
      <c r="INM27" s="386"/>
      <c r="INN27" s="386"/>
      <c r="INO27" s="386"/>
      <c r="INP27" s="386"/>
      <c r="INQ27" s="386"/>
      <c r="INR27" s="386"/>
      <c r="INS27" s="386"/>
      <c r="INT27" s="386"/>
      <c r="INU27" s="386"/>
      <c r="INV27" s="386"/>
      <c r="INW27" s="386"/>
      <c r="INX27" s="386"/>
      <c r="INY27" s="386"/>
      <c r="INZ27" s="386"/>
      <c r="IOA27" s="386"/>
      <c r="IOB27" s="386"/>
      <c r="IOC27" s="386"/>
      <c r="IOD27" s="386"/>
      <c r="IOE27" s="386"/>
      <c r="IOF27" s="386"/>
      <c r="IOG27" s="386"/>
      <c r="IOH27" s="386"/>
      <c r="IOI27" s="386"/>
      <c r="IOJ27" s="386"/>
      <c r="IOK27" s="386"/>
      <c r="IOL27" s="386"/>
      <c r="IOM27" s="386"/>
      <c r="ION27" s="386"/>
      <c r="IOO27" s="386"/>
      <c r="IOP27" s="386"/>
      <c r="IOQ27" s="386"/>
      <c r="IOR27" s="386"/>
      <c r="IOS27" s="386"/>
      <c r="IOT27" s="386"/>
      <c r="IOU27" s="386"/>
      <c r="IOV27" s="386"/>
      <c r="IOW27" s="386"/>
      <c r="IOX27" s="386"/>
      <c r="IOY27" s="386"/>
      <c r="IOZ27" s="386"/>
      <c r="IPA27" s="386"/>
      <c r="IPB27" s="386"/>
      <c r="IPC27" s="386"/>
      <c r="IPD27" s="386"/>
      <c r="IPE27" s="386"/>
      <c r="IPF27" s="386"/>
      <c r="IPG27" s="386"/>
      <c r="IPH27" s="386"/>
      <c r="IPI27" s="386"/>
      <c r="IPJ27" s="386"/>
      <c r="IPK27" s="386"/>
      <c r="IPL27" s="386"/>
      <c r="IPM27" s="386"/>
      <c r="IPN27" s="386"/>
      <c r="IPO27" s="386"/>
      <c r="IPP27" s="386"/>
      <c r="IPQ27" s="386"/>
      <c r="IPR27" s="386"/>
      <c r="IPS27" s="386"/>
      <c r="IPT27" s="386"/>
      <c r="IPU27" s="386"/>
      <c r="IPV27" s="386"/>
      <c r="IPW27" s="386"/>
      <c r="IPX27" s="386"/>
      <c r="IPY27" s="386"/>
      <c r="IPZ27" s="386"/>
      <c r="IQA27" s="386"/>
      <c r="IQB27" s="386"/>
      <c r="IQC27" s="386"/>
      <c r="IQD27" s="386"/>
      <c r="IQE27" s="386"/>
      <c r="IQF27" s="386"/>
      <c r="IQG27" s="386"/>
      <c r="IQH27" s="386"/>
      <c r="IQI27" s="386"/>
      <c r="IQJ27" s="386"/>
      <c r="IQK27" s="386"/>
      <c r="IQL27" s="386"/>
      <c r="IQM27" s="386"/>
      <c r="IQN27" s="386"/>
      <c r="IQO27" s="386"/>
      <c r="IQP27" s="386"/>
      <c r="IQQ27" s="386"/>
      <c r="IQR27" s="386"/>
      <c r="IQS27" s="386"/>
      <c r="IQT27" s="386"/>
      <c r="IQU27" s="386"/>
      <c r="IQV27" s="386"/>
      <c r="IQW27" s="386"/>
      <c r="IQX27" s="386"/>
      <c r="IQY27" s="386"/>
      <c r="IQZ27" s="386"/>
      <c r="IRA27" s="386"/>
      <c r="IRB27" s="386"/>
      <c r="IRC27" s="386"/>
      <c r="IRD27" s="386"/>
      <c r="IRE27" s="386"/>
      <c r="IRF27" s="386"/>
      <c r="IRG27" s="386"/>
      <c r="IRH27" s="386"/>
      <c r="IRI27" s="386"/>
      <c r="IRJ27" s="386"/>
      <c r="IRK27" s="386"/>
      <c r="IRL27" s="386"/>
      <c r="IRM27" s="386"/>
      <c r="IRN27" s="386"/>
      <c r="IRO27" s="386"/>
      <c r="IRP27" s="386"/>
      <c r="IRQ27" s="386"/>
      <c r="IRR27" s="386"/>
      <c r="IRS27" s="386"/>
      <c r="IRT27" s="386"/>
      <c r="IRU27" s="386"/>
      <c r="IRV27" s="386"/>
      <c r="IRW27" s="386"/>
      <c r="IRX27" s="386"/>
      <c r="IRY27" s="386"/>
      <c r="IRZ27" s="386"/>
      <c r="ISA27" s="386"/>
      <c r="ISB27" s="386"/>
      <c r="ISC27" s="386"/>
      <c r="ISD27" s="386"/>
      <c r="ISE27" s="386"/>
      <c r="ISF27" s="386"/>
      <c r="ISG27" s="386"/>
      <c r="ISH27" s="386"/>
      <c r="ISI27" s="386"/>
      <c r="ISJ27" s="386"/>
      <c r="ISK27" s="386"/>
      <c r="ISL27" s="386"/>
      <c r="ISM27" s="386"/>
      <c r="ISN27" s="386"/>
      <c r="ISO27" s="386"/>
      <c r="ISP27" s="386"/>
      <c r="ISQ27" s="386"/>
      <c r="ISR27" s="386"/>
      <c r="ISS27" s="386"/>
      <c r="IST27" s="386"/>
      <c r="ISU27" s="386"/>
      <c r="ISV27" s="386"/>
      <c r="ISW27" s="386"/>
      <c r="ISX27" s="386"/>
      <c r="ISY27" s="386"/>
      <c r="ISZ27" s="386"/>
      <c r="ITA27" s="386"/>
      <c r="ITB27" s="386"/>
      <c r="ITC27" s="386"/>
      <c r="ITD27" s="386"/>
      <c r="ITE27" s="386"/>
      <c r="ITF27" s="386"/>
      <c r="ITG27" s="386"/>
      <c r="ITH27" s="386"/>
      <c r="ITI27" s="386"/>
      <c r="ITJ27" s="386"/>
      <c r="ITK27" s="386"/>
      <c r="ITL27" s="386"/>
      <c r="ITM27" s="386"/>
      <c r="ITN27" s="386"/>
      <c r="ITO27" s="386"/>
      <c r="ITP27" s="386"/>
      <c r="ITQ27" s="386"/>
      <c r="ITR27" s="386"/>
      <c r="ITS27" s="386"/>
      <c r="ITT27" s="386"/>
      <c r="ITU27" s="386"/>
      <c r="ITV27" s="386"/>
      <c r="ITW27" s="386"/>
      <c r="ITX27" s="386"/>
      <c r="ITY27" s="386"/>
      <c r="ITZ27" s="386"/>
      <c r="IUA27" s="386"/>
      <c r="IUB27" s="386"/>
      <c r="IUC27" s="386"/>
      <c r="IUD27" s="386"/>
      <c r="IUE27" s="386"/>
      <c r="IUF27" s="386"/>
      <c r="IUG27" s="386"/>
      <c r="IUH27" s="386"/>
      <c r="IUI27" s="386"/>
      <c r="IUJ27" s="386"/>
      <c r="IUK27" s="386"/>
      <c r="IUL27" s="386"/>
      <c r="IUM27" s="386"/>
      <c r="IUN27" s="386"/>
      <c r="IUO27" s="386"/>
      <c r="IUP27" s="386"/>
      <c r="IUQ27" s="386"/>
      <c r="IUR27" s="386"/>
      <c r="IUS27" s="386"/>
      <c r="IUT27" s="386"/>
      <c r="IUU27" s="386"/>
      <c r="IUV27" s="386"/>
      <c r="IUW27" s="386"/>
      <c r="IUX27" s="386"/>
      <c r="IUY27" s="386"/>
      <c r="IUZ27" s="386"/>
      <c r="IVA27" s="386"/>
      <c r="IVB27" s="386"/>
      <c r="IVC27" s="386"/>
      <c r="IVD27" s="386"/>
      <c r="IVE27" s="386"/>
      <c r="IVF27" s="386"/>
      <c r="IVG27" s="386"/>
      <c r="IVH27" s="386"/>
      <c r="IVI27" s="386"/>
      <c r="IVJ27" s="386"/>
      <c r="IVK27" s="386"/>
      <c r="IVL27" s="386"/>
      <c r="IVM27" s="386"/>
      <c r="IVN27" s="386"/>
      <c r="IVO27" s="386"/>
      <c r="IVP27" s="386"/>
      <c r="IVQ27" s="386"/>
      <c r="IVR27" s="386"/>
      <c r="IVS27" s="386"/>
      <c r="IVT27" s="386"/>
      <c r="IVU27" s="386"/>
      <c r="IVV27" s="386"/>
      <c r="IVW27" s="386"/>
      <c r="IVX27" s="386"/>
      <c r="IVY27" s="386"/>
      <c r="IVZ27" s="386"/>
      <c r="IWA27" s="386"/>
      <c r="IWB27" s="386"/>
      <c r="IWC27" s="386"/>
      <c r="IWD27" s="386"/>
      <c r="IWE27" s="386"/>
      <c r="IWF27" s="386"/>
      <c r="IWG27" s="386"/>
      <c r="IWH27" s="386"/>
      <c r="IWI27" s="386"/>
      <c r="IWJ27" s="386"/>
      <c r="IWK27" s="386"/>
      <c r="IWL27" s="386"/>
      <c r="IWM27" s="386"/>
      <c r="IWN27" s="386"/>
      <c r="IWO27" s="386"/>
      <c r="IWP27" s="386"/>
      <c r="IWQ27" s="386"/>
      <c r="IWR27" s="386"/>
      <c r="IWS27" s="386"/>
      <c r="IWT27" s="386"/>
      <c r="IWU27" s="386"/>
      <c r="IWV27" s="386"/>
      <c r="IWW27" s="386"/>
      <c r="IWX27" s="386"/>
      <c r="IWY27" s="386"/>
      <c r="IWZ27" s="386"/>
      <c r="IXA27" s="386"/>
      <c r="IXB27" s="386"/>
      <c r="IXC27" s="386"/>
      <c r="IXD27" s="386"/>
      <c r="IXE27" s="386"/>
      <c r="IXF27" s="386"/>
      <c r="IXG27" s="386"/>
      <c r="IXH27" s="386"/>
      <c r="IXI27" s="386"/>
      <c r="IXJ27" s="386"/>
      <c r="IXK27" s="386"/>
      <c r="IXL27" s="386"/>
      <c r="IXM27" s="386"/>
      <c r="IXN27" s="386"/>
      <c r="IXO27" s="386"/>
      <c r="IXP27" s="386"/>
      <c r="IXQ27" s="386"/>
      <c r="IXR27" s="386"/>
      <c r="IXS27" s="386"/>
      <c r="IXT27" s="386"/>
      <c r="IXU27" s="386"/>
      <c r="IXV27" s="386"/>
      <c r="IXW27" s="386"/>
      <c r="IXX27" s="386"/>
      <c r="IXY27" s="386"/>
      <c r="IXZ27" s="386"/>
      <c r="IYA27" s="386"/>
      <c r="IYB27" s="386"/>
      <c r="IYC27" s="386"/>
      <c r="IYD27" s="386"/>
      <c r="IYE27" s="386"/>
      <c r="IYF27" s="386"/>
      <c r="IYG27" s="386"/>
      <c r="IYH27" s="386"/>
      <c r="IYI27" s="386"/>
      <c r="IYJ27" s="386"/>
      <c r="IYK27" s="386"/>
      <c r="IYL27" s="386"/>
      <c r="IYM27" s="386"/>
      <c r="IYN27" s="386"/>
      <c r="IYO27" s="386"/>
      <c r="IYP27" s="386"/>
      <c r="IYQ27" s="386"/>
      <c r="IYR27" s="386"/>
      <c r="IYS27" s="386"/>
      <c r="IYT27" s="386"/>
      <c r="IYU27" s="386"/>
      <c r="IYV27" s="386"/>
      <c r="IYW27" s="386"/>
      <c r="IYX27" s="386"/>
      <c r="IYY27" s="386"/>
      <c r="IYZ27" s="386"/>
      <c r="IZA27" s="386"/>
      <c r="IZB27" s="386"/>
      <c r="IZC27" s="386"/>
      <c r="IZD27" s="386"/>
      <c r="IZE27" s="386"/>
      <c r="IZF27" s="386"/>
      <c r="IZG27" s="386"/>
      <c r="IZH27" s="386"/>
      <c r="IZI27" s="386"/>
      <c r="IZJ27" s="386"/>
      <c r="IZK27" s="386"/>
      <c r="IZL27" s="386"/>
      <c r="IZM27" s="386"/>
      <c r="IZN27" s="386"/>
      <c r="IZO27" s="386"/>
      <c r="IZP27" s="386"/>
      <c r="IZQ27" s="386"/>
      <c r="IZR27" s="386"/>
      <c r="IZS27" s="386"/>
      <c r="IZT27" s="386"/>
      <c r="IZU27" s="386"/>
      <c r="IZV27" s="386"/>
      <c r="IZW27" s="386"/>
      <c r="IZX27" s="386"/>
      <c r="IZY27" s="386"/>
      <c r="IZZ27" s="386"/>
      <c r="JAA27" s="386"/>
      <c r="JAB27" s="386"/>
      <c r="JAC27" s="386"/>
      <c r="JAD27" s="386"/>
      <c r="JAE27" s="386"/>
      <c r="JAF27" s="386"/>
      <c r="JAG27" s="386"/>
      <c r="JAH27" s="386"/>
      <c r="JAI27" s="386"/>
      <c r="JAJ27" s="386"/>
      <c r="JAK27" s="386"/>
      <c r="JAL27" s="386"/>
      <c r="JAM27" s="386"/>
      <c r="JAN27" s="386"/>
      <c r="JAO27" s="386"/>
      <c r="JAP27" s="386"/>
      <c r="JAQ27" s="386"/>
      <c r="JAR27" s="386"/>
      <c r="JAS27" s="386"/>
      <c r="JAT27" s="386"/>
      <c r="JAU27" s="386"/>
      <c r="JAV27" s="386"/>
      <c r="JAW27" s="386"/>
      <c r="JAX27" s="386"/>
      <c r="JAY27" s="386"/>
      <c r="JAZ27" s="386"/>
      <c r="JBA27" s="386"/>
      <c r="JBB27" s="386"/>
      <c r="JBC27" s="386"/>
      <c r="JBD27" s="386"/>
      <c r="JBE27" s="386"/>
      <c r="JBF27" s="386"/>
      <c r="JBG27" s="386"/>
      <c r="JBH27" s="386"/>
      <c r="JBI27" s="386"/>
      <c r="JBJ27" s="386"/>
      <c r="JBK27" s="386"/>
      <c r="JBL27" s="386"/>
      <c r="JBM27" s="386"/>
      <c r="JBN27" s="386"/>
      <c r="JBO27" s="386"/>
      <c r="JBP27" s="386"/>
      <c r="JBQ27" s="386"/>
      <c r="JBR27" s="386"/>
      <c r="JBS27" s="386"/>
      <c r="JBT27" s="386"/>
      <c r="JBU27" s="386"/>
      <c r="JBV27" s="386"/>
      <c r="JBW27" s="386"/>
      <c r="JBX27" s="386"/>
      <c r="JBY27" s="386"/>
      <c r="JBZ27" s="386"/>
      <c r="JCA27" s="386"/>
      <c r="JCB27" s="386"/>
      <c r="JCC27" s="386"/>
      <c r="JCD27" s="386"/>
      <c r="JCE27" s="386"/>
      <c r="JCF27" s="386"/>
      <c r="JCG27" s="386"/>
      <c r="JCH27" s="386"/>
      <c r="JCI27" s="386"/>
      <c r="JCJ27" s="386"/>
      <c r="JCK27" s="386"/>
      <c r="JCL27" s="386"/>
      <c r="JCM27" s="386"/>
      <c r="JCN27" s="386"/>
      <c r="JCO27" s="386"/>
      <c r="JCP27" s="386"/>
      <c r="JCQ27" s="386"/>
      <c r="JCR27" s="386"/>
      <c r="JCS27" s="386"/>
      <c r="JCT27" s="386"/>
      <c r="JCU27" s="386"/>
      <c r="JCV27" s="386"/>
      <c r="JCW27" s="386"/>
      <c r="JCX27" s="386"/>
      <c r="JCY27" s="386"/>
      <c r="JCZ27" s="386"/>
      <c r="JDA27" s="386"/>
      <c r="JDB27" s="386"/>
      <c r="JDC27" s="386"/>
      <c r="JDD27" s="386"/>
      <c r="JDE27" s="386"/>
      <c r="JDF27" s="386"/>
      <c r="JDG27" s="386"/>
      <c r="JDH27" s="386"/>
      <c r="JDI27" s="386"/>
      <c r="JDJ27" s="386"/>
      <c r="JDK27" s="386"/>
      <c r="JDL27" s="386"/>
      <c r="JDM27" s="386"/>
      <c r="JDN27" s="386"/>
      <c r="JDO27" s="386"/>
      <c r="JDP27" s="386"/>
      <c r="JDQ27" s="386"/>
      <c r="JDR27" s="386"/>
      <c r="JDS27" s="386"/>
      <c r="JDT27" s="386"/>
      <c r="JDU27" s="386"/>
      <c r="JDV27" s="386"/>
      <c r="JDW27" s="386"/>
      <c r="JDX27" s="386"/>
      <c r="JDY27" s="386"/>
      <c r="JDZ27" s="386"/>
      <c r="JEA27" s="386"/>
      <c r="JEB27" s="386"/>
      <c r="JEC27" s="386"/>
      <c r="JED27" s="386"/>
      <c r="JEE27" s="386"/>
      <c r="JEF27" s="386"/>
      <c r="JEG27" s="386"/>
      <c r="JEH27" s="386"/>
      <c r="JEI27" s="386"/>
      <c r="JEJ27" s="386"/>
      <c r="JEK27" s="386"/>
      <c r="JEL27" s="386"/>
      <c r="JEM27" s="386"/>
      <c r="JEN27" s="386"/>
      <c r="JEO27" s="386"/>
      <c r="JEP27" s="386"/>
      <c r="JEQ27" s="386"/>
      <c r="JER27" s="386"/>
      <c r="JES27" s="386"/>
      <c r="JET27" s="386"/>
      <c r="JEU27" s="386"/>
      <c r="JEV27" s="386"/>
      <c r="JEW27" s="386"/>
      <c r="JEX27" s="386"/>
      <c r="JEY27" s="386"/>
      <c r="JEZ27" s="386"/>
      <c r="JFA27" s="386"/>
      <c r="JFB27" s="386"/>
      <c r="JFC27" s="386"/>
      <c r="JFD27" s="386"/>
      <c r="JFE27" s="386"/>
      <c r="JFF27" s="386"/>
      <c r="JFG27" s="386"/>
      <c r="JFH27" s="386"/>
      <c r="JFI27" s="386"/>
      <c r="JFJ27" s="386"/>
      <c r="JFK27" s="386"/>
      <c r="JFL27" s="386"/>
      <c r="JFM27" s="386"/>
      <c r="JFN27" s="386"/>
      <c r="JFO27" s="386"/>
      <c r="JFP27" s="386"/>
      <c r="JFQ27" s="386"/>
      <c r="JFR27" s="386"/>
      <c r="JFS27" s="386"/>
      <c r="JFT27" s="386"/>
      <c r="JFU27" s="386"/>
      <c r="JFV27" s="386"/>
      <c r="JFW27" s="386"/>
      <c r="JFX27" s="386"/>
      <c r="JFY27" s="386"/>
      <c r="JFZ27" s="386"/>
      <c r="JGA27" s="386"/>
      <c r="JGB27" s="386"/>
      <c r="JGC27" s="386"/>
      <c r="JGD27" s="386"/>
      <c r="JGE27" s="386"/>
      <c r="JGF27" s="386"/>
      <c r="JGG27" s="386"/>
      <c r="JGH27" s="386"/>
      <c r="JGI27" s="386"/>
      <c r="JGJ27" s="386"/>
      <c r="JGK27" s="386"/>
      <c r="JGL27" s="386"/>
      <c r="JGM27" s="386"/>
      <c r="JGN27" s="386"/>
      <c r="JGO27" s="386"/>
      <c r="JGP27" s="386"/>
      <c r="JGQ27" s="386"/>
      <c r="JGR27" s="386"/>
      <c r="JGS27" s="386"/>
      <c r="JGT27" s="386"/>
      <c r="JGU27" s="386"/>
      <c r="JGV27" s="386"/>
      <c r="JGW27" s="386"/>
      <c r="JGX27" s="386"/>
      <c r="JGY27" s="386"/>
      <c r="JGZ27" s="386"/>
      <c r="JHA27" s="386"/>
      <c r="JHB27" s="386"/>
      <c r="JHC27" s="386"/>
      <c r="JHD27" s="386"/>
      <c r="JHE27" s="386"/>
      <c r="JHF27" s="386"/>
      <c r="JHG27" s="386"/>
      <c r="JHH27" s="386"/>
      <c r="JHI27" s="386"/>
      <c r="JHJ27" s="386"/>
      <c r="JHK27" s="386"/>
      <c r="JHL27" s="386"/>
      <c r="JHM27" s="386"/>
      <c r="JHN27" s="386"/>
      <c r="JHO27" s="386"/>
      <c r="JHP27" s="386"/>
      <c r="JHQ27" s="386"/>
      <c r="JHR27" s="386"/>
      <c r="JHS27" s="386"/>
      <c r="JHT27" s="386"/>
      <c r="JHU27" s="386"/>
      <c r="JHV27" s="386"/>
      <c r="JHW27" s="386"/>
      <c r="JHX27" s="386"/>
      <c r="JHY27" s="386"/>
      <c r="JHZ27" s="386"/>
      <c r="JIA27" s="386"/>
      <c r="JIB27" s="386"/>
      <c r="JIC27" s="386"/>
      <c r="JID27" s="386"/>
      <c r="JIE27" s="386"/>
      <c r="JIF27" s="386"/>
      <c r="JIG27" s="386"/>
      <c r="JIH27" s="386"/>
      <c r="JII27" s="386"/>
      <c r="JIJ27" s="386"/>
      <c r="JIK27" s="386"/>
      <c r="JIL27" s="386"/>
      <c r="JIM27" s="386"/>
      <c r="JIN27" s="386"/>
      <c r="JIO27" s="386"/>
      <c r="JIP27" s="386"/>
      <c r="JIQ27" s="386"/>
      <c r="JIR27" s="386"/>
      <c r="JIS27" s="386"/>
      <c r="JIT27" s="386"/>
      <c r="JIU27" s="386"/>
      <c r="JIV27" s="386"/>
      <c r="JIW27" s="386"/>
      <c r="JIX27" s="386"/>
      <c r="JIY27" s="386"/>
      <c r="JIZ27" s="386"/>
      <c r="JJA27" s="386"/>
      <c r="JJB27" s="386"/>
      <c r="JJC27" s="386"/>
      <c r="JJD27" s="386"/>
      <c r="JJE27" s="386"/>
      <c r="JJF27" s="386"/>
      <c r="JJG27" s="386"/>
      <c r="JJH27" s="386"/>
      <c r="JJI27" s="386"/>
      <c r="JJJ27" s="386"/>
      <c r="JJK27" s="386"/>
      <c r="JJL27" s="386"/>
      <c r="JJM27" s="386"/>
      <c r="JJN27" s="386"/>
      <c r="JJO27" s="386"/>
      <c r="JJP27" s="386"/>
      <c r="JJQ27" s="386"/>
      <c r="JJR27" s="386"/>
      <c r="JJS27" s="386"/>
      <c r="JJT27" s="386"/>
      <c r="JJU27" s="386"/>
      <c r="JJV27" s="386"/>
      <c r="JJW27" s="386"/>
      <c r="JJX27" s="386"/>
      <c r="JJY27" s="386"/>
      <c r="JJZ27" s="386"/>
      <c r="JKA27" s="386"/>
      <c r="JKB27" s="386"/>
      <c r="JKC27" s="386"/>
      <c r="JKD27" s="386"/>
      <c r="JKE27" s="386"/>
      <c r="JKF27" s="386"/>
      <c r="JKG27" s="386"/>
      <c r="JKH27" s="386"/>
      <c r="JKI27" s="386"/>
      <c r="JKJ27" s="386"/>
      <c r="JKK27" s="386"/>
      <c r="JKL27" s="386"/>
      <c r="JKM27" s="386"/>
      <c r="JKN27" s="386"/>
      <c r="JKO27" s="386"/>
      <c r="JKP27" s="386"/>
      <c r="JKQ27" s="386"/>
      <c r="JKR27" s="386"/>
      <c r="JKS27" s="386"/>
      <c r="JKT27" s="386"/>
      <c r="JKU27" s="386"/>
      <c r="JKV27" s="386"/>
      <c r="JKW27" s="386"/>
      <c r="JKX27" s="386"/>
      <c r="JKY27" s="386"/>
      <c r="JKZ27" s="386"/>
      <c r="JLA27" s="386"/>
      <c r="JLB27" s="386"/>
      <c r="JLC27" s="386"/>
      <c r="JLD27" s="386"/>
      <c r="JLE27" s="386"/>
      <c r="JLF27" s="386"/>
      <c r="JLG27" s="386"/>
      <c r="JLH27" s="386"/>
      <c r="JLI27" s="386"/>
      <c r="JLJ27" s="386"/>
      <c r="JLK27" s="386"/>
      <c r="JLL27" s="386"/>
      <c r="JLM27" s="386"/>
      <c r="JLN27" s="386"/>
      <c r="JLO27" s="386"/>
      <c r="JLP27" s="386"/>
      <c r="JLQ27" s="386"/>
      <c r="JLR27" s="386"/>
      <c r="JLS27" s="386"/>
      <c r="JLT27" s="386"/>
      <c r="JLU27" s="386"/>
      <c r="JLV27" s="386"/>
      <c r="JLW27" s="386"/>
      <c r="JLX27" s="386"/>
      <c r="JLY27" s="386"/>
      <c r="JLZ27" s="386"/>
      <c r="JMA27" s="386"/>
      <c r="JMB27" s="386"/>
      <c r="JMC27" s="386"/>
      <c r="JMD27" s="386"/>
      <c r="JME27" s="386"/>
      <c r="JMF27" s="386"/>
      <c r="JMG27" s="386"/>
      <c r="JMH27" s="386"/>
      <c r="JMI27" s="386"/>
      <c r="JMJ27" s="386"/>
      <c r="JMK27" s="386"/>
      <c r="JML27" s="386"/>
      <c r="JMM27" s="386"/>
      <c r="JMN27" s="386"/>
      <c r="JMO27" s="386"/>
      <c r="JMP27" s="386"/>
      <c r="JMQ27" s="386"/>
      <c r="JMR27" s="386"/>
      <c r="JMS27" s="386"/>
      <c r="JMT27" s="386"/>
      <c r="JMU27" s="386"/>
      <c r="JMV27" s="386"/>
      <c r="JMW27" s="386"/>
      <c r="JMX27" s="386"/>
      <c r="JMY27" s="386"/>
      <c r="JMZ27" s="386"/>
      <c r="JNA27" s="386"/>
      <c r="JNB27" s="386"/>
      <c r="JNC27" s="386"/>
      <c r="JND27" s="386"/>
      <c r="JNE27" s="386"/>
      <c r="JNF27" s="386"/>
      <c r="JNG27" s="386"/>
      <c r="JNH27" s="386"/>
      <c r="JNI27" s="386"/>
      <c r="JNJ27" s="386"/>
      <c r="JNK27" s="386"/>
      <c r="JNL27" s="386"/>
      <c r="JNM27" s="386"/>
      <c r="JNN27" s="386"/>
      <c r="JNO27" s="386"/>
      <c r="JNP27" s="386"/>
      <c r="JNQ27" s="386"/>
      <c r="JNR27" s="386"/>
      <c r="JNS27" s="386"/>
      <c r="JNT27" s="386"/>
      <c r="JNU27" s="386"/>
      <c r="JNV27" s="386"/>
      <c r="JNW27" s="386"/>
      <c r="JNX27" s="386"/>
      <c r="JNY27" s="386"/>
      <c r="JNZ27" s="386"/>
      <c r="JOA27" s="386"/>
      <c r="JOB27" s="386"/>
      <c r="JOC27" s="386"/>
      <c r="JOD27" s="386"/>
      <c r="JOE27" s="386"/>
      <c r="JOF27" s="386"/>
      <c r="JOG27" s="386"/>
      <c r="JOH27" s="386"/>
      <c r="JOI27" s="386"/>
      <c r="JOJ27" s="386"/>
      <c r="JOK27" s="386"/>
      <c r="JOL27" s="386"/>
      <c r="JOM27" s="386"/>
      <c r="JON27" s="386"/>
      <c r="JOO27" s="386"/>
      <c r="JOP27" s="386"/>
      <c r="JOQ27" s="386"/>
      <c r="JOR27" s="386"/>
      <c r="JOS27" s="386"/>
      <c r="JOT27" s="386"/>
      <c r="JOU27" s="386"/>
      <c r="JOV27" s="386"/>
      <c r="JOW27" s="386"/>
      <c r="JOX27" s="386"/>
      <c r="JOY27" s="386"/>
      <c r="JOZ27" s="386"/>
      <c r="JPA27" s="386"/>
      <c r="JPB27" s="386"/>
      <c r="JPC27" s="386"/>
      <c r="JPD27" s="386"/>
      <c r="JPE27" s="386"/>
      <c r="JPF27" s="386"/>
      <c r="JPG27" s="386"/>
      <c r="JPH27" s="386"/>
      <c r="JPI27" s="386"/>
      <c r="JPJ27" s="386"/>
      <c r="JPK27" s="386"/>
      <c r="JPL27" s="386"/>
      <c r="JPM27" s="386"/>
      <c r="JPN27" s="386"/>
      <c r="JPO27" s="386"/>
      <c r="JPP27" s="386"/>
      <c r="JPQ27" s="386"/>
      <c r="JPR27" s="386"/>
      <c r="JPS27" s="386"/>
      <c r="JPT27" s="386"/>
      <c r="JPU27" s="386"/>
      <c r="JPV27" s="386"/>
      <c r="JPW27" s="386"/>
      <c r="JPX27" s="386"/>
      <c r="JPY27" s="386"/>
      <c r="JPZ27" s="386"/>
      <c r="JQA27" s="386"/>
      <c r="JQB27" s="386"/>
      <c r="JQC27" s="386"/>
      <c r="JQD27" s="386"/>
      <c r="JQE27" s="386"/>
      <c r="JQF27" s="386"/>
      <c r="JQG27" s="386"/>
      <c r="JQH27" s="386"/>
      <c r="JQI27" s="386"/>
      <c r="JQJ27" s="386"/>
      <c r="JQK27" s="386"/>
      <c r="JQL27" s="386"/>
      <c r="JQM27" s="386"/>
      <c r="JQN27" s="386"/>
      <c r="JQO27" s="386"/>
      <c r="JQP27" s="386"/>
      <c r="JQQ27" s="386"/>
      <c r="JQR27" s="386"/>
      <c r="JQS27" s="386"/>
      <c r="JQT27" s="386"/>
      <c r="JQU27" s="386"/>
      <c r="JQV27" s="386"/>
      <c r="JQW27" s="386"/>
      <c r="JQX27" s="386"/>
      <c r="JQY27" s="386"/>
      <c r="JQZ27" s="386"/>
      <c r="JRA27" s="386"/>
      <c r="JRB27" s="386"/>
      <c r="JRC27" s="386"/>
      <c r="JRD27" s="386"/>
      <c r="JRE27" s="386"/>
      <c r="JRF27" s="386"/>
      <c r="JRG27" s="386"/>
      <c r="JRH27" s="386"/>
      <c r="JRI27" s="386"/>
      <c r="JRJ27" s="386"/>
      <c r="JRK27" s="386"/>
      <c r="JRL27" s="386"/>
      <c r="JRM27" s="386"/>
      <c r="JRN27" s="386"/>
      <c r="JRO27" s="386"/>
      <c r="JRP27" s="386"/>
      <c r="JRQ27" s="386"/>
      <c r="JRR27" s="386"/>
      <c r="JRS27" s="386"/>
      <c r="JRT27" s="386"/>
      <c r="JRU27" s="386"/>
      <c r="JRV27" s="386"/>
      <c r="JRW27" s="386"/>
      <c r="JRX27" s="386"/>
      <c r="JRY27" s="386"/>
      <c r="JRZ27" s="386"/>
      <c r="JSA27" s="386"/>
      <c r="JSB27" s="386"/>
      <c r="JSC27" s="386"/>
      <c r="JSD27" s="386"/>
      <c r="JSE27" s="386"/>
      <c r="JSF27" s="386"/>
      <c r="JSG27" s="386"/>
      <c r="JSH27" s="386"/>
      <c r="JSI27" s="386"/>
      <c r="JSJ27" s="386"/>
      <c r="JSK27" s="386"/>
      <c r="JSL27" s="386"/>
      <c r="JSM27" s="386"/>
      <c r="JSN27" s="386"/>
      <c r="JSO27" s="386"/>
      <c r="JSP27" s="386"/>
      <c r="JSQ27" s="386"/>
      <c r="JSR27" s="386"/>
      <c r="JSS27" s="386"/>
      <c r="JST27" s="386"/>
      <c r="JSU27" s="386"/>
      <c r="JSV27" s="386"/>
      <c r="JSW27" s="386"/>
      <c r="JSX27" s="386"/>
      <c r="JSY27" s="386"/>
      <c r="JSZ27" s="386"/>
      <c r="JTA27" s="386"/>
      <c r="JTB27" s="386"/>
      <c r="JTC27" s="386"/>
      <c r="JTD27" s="386"/>
      <c r="JTE27" s="386"/>
      <c r="JTF27" s="386"/>
      <c r="JTG27" s="386"/>
      <c r="JTH27" s="386"/>
      <c r="JTI27" s="386"/>
      <c r="JTJ27" s="386"/>
      <c r="JTK27" s="386"/>
      <c r="JTL27" s="386"/>
      <c r="JTM27" s="386"/>
      <c r="JTN27" s="386"/>
      <c r="JTO27" s="386"/>
      <c r="JTP27" s="386"/>
      <c r="JTQ27" s="386"/>
      <c r="JTR27" s="386"/>
      <c r="JTS27" s="386"/>
      <c r="JTT27" s="386"/>
      <c r="JTU27" s="386"/>
      <c r="JTV27" s="386"/>
      <c r="JTW27" s="386"/>
      <c r="JTX27" s="386"/>
      <c r="JTY27" s="386"/>
      <c r="JTZ27" s="386"/>
      <c r="JUA27" s="386"/>
      <c r="JUB27" s="386"/>
      <c r="JUC27" s="386"/>
      <c r="JUD27" s="386"/>
      <c r="JUE27" s="386"/>
      <c r="JUF27" s="386"/>
      <c r="JUG27" s="386"/>
      <c r="JUH27" s="386"/>
      <c r="JUI27" s="386"/>
      <c r="JUJ27" s="386"/>
      <c r="JUK27" s="386"/>
      <c r="JUL27" s="386"/>
      <c r="JUM27" s="386"/>
      <c r="JUN27" s="386"/>
      <c r="JUO27" s="386"/>
      <c r="JUP27" s="386"/>
      <c r="JUQ27" s="386"/>
      <c r="JUR27" s="386"/>
      <c r="JUS27" s="386"/>
      <c r="JUT27" s="386"/>
      <c r="JUU27" s="386"/>
      <c r="JUV27" s="386"/>
      <c r="JUW27" s="386"/>
      <c r="JUX27" s="386"/>
      <c r="JUY27" s="386"/>
      <c r="JUZ27" s="386"/>
      <c r="JVA27" s="386"/>
      <c r="JVB27" s="386"/>
      <c r="JVC27" s="386"/>
      <c r="JVD27" s="386"/>
      <c r="JVE27" s="386"/>
      <c r="JVF27" s="386"/>
      <c r="JVG27" s="386"/>
      <c r="JVH27" s="386"/>
      <c r="JVI27" s="386"/>
      <c r="JVJ27" s="386"/>
      <c r="JVK27" s="386"/>
      <c r="JVL27" s="386"/>
      <c r="JVM27" s="386"/>
      <c r="JVN27" s="386"/>
      <c r="JVO27" s="386"/>
      <c r="JVP27" s="386"/>
      <c r="JVQ27" s="386"/>
      <c r="JVR27" s="386"/>
      <c r="JVS27" s="386"/>
      <c r="JVT27" s="386"/>
      <c r="JVU27" s="386"/>
      <c r="JVV27" s="386"/>
      <c r="JVW27" s="386"/>
      <c r="JVX27" s="386"/>
      <c r="JVY27" s="386"/>
      <c r="JVZ27" s="386"/>
      <c r="JWA27" s="386"/>
      <c r="JWB27" s="386"/>
      <c r="JWC27" s="386"/>
      <c r="JWD27" s="386"/>
      <c r="JWE27" s="386"/>
      <c r="JWF27" s="386"/>
      <c r="JWG27" s="386"/>
      <c r="JWH27" s="386"/>
      <c r="JWI27" s="386"/>
      <c r="JWJ27" s="386"/>
      <c r="JWK27" s="386"/>
      <c r="JWL27" s="386"/>
      <c r="JWM27" s="386"/>
      <c r="JWN27" s="386"/>
      <c r="JWO27" s="386"/>
      <c r="JWP27" s="386"/>
      <c r="JWQ27" s="386"/>
      <c r="JWR27" s="386"/>
      <c r="JWS27" s="386"/>
      <c r="JWT27" s="386"/>
      <c r="JWU27" s="386"/>
      <c r="JWV27" s="386"/>
      <c r="JWW27" s="386"/>
      <c r="JWX27" s="386"/>
      <c r="JWY27" s="386"/>
      <c r="JWZ27" s="386"/>
      <c r="JXA27" s="386"/>
      <c r="JXB27" s="386"/>
      <c r="JXC27" s="386"/>
      <c r="JXD27" s="386"/>
      <c r="JXE27" s="386"/>
      <c r="JXF27" s="386"/>
      <c r="JXG27" s="386"/>
      <c r="JXH27" s="386"/>
      <c r="JXI27" s="386"/>
      <c r="JXJ27" s="386"/>
      <c r="JXK27" s="386"/>
      <c r="JXL27" s="386"/>
      <c r="JXM27" s="386"/>
      <c r="JXN27" s="386"/>
      <c r="JXO27" s="386"/>
      <c r="JXP27" s="386"/>
      <c r="JXQ27" s="386"/>
      <c r="JXR27" s="386"/>
      <c r="JXS27" s="386"/>
      <c r="JXT27" s="386"/>
      <c r="JXU27" s="386"/>
      <c r="JXV27" s="386"/>
      <c r="JXW27" s="386"/>
      <c r="JXX27" s="386"/>
      <c r="JXY27" s="386"/>
      <c r="JXZ27" s="386"/>
      <c r="JYA27" s="386"/>
      <c r="JYB27" s="386"/>
      <c r="JYC27" s="386"/>
      <c r="JYD27" s="386"/>
      <c r="JYE27" s="386"/>
      <c r="JYF27" s="386"/>
      <c r="JYG27" s="386"/>
      <c r="JYH27" s="386"/>
      <c r="JYI27" s="386"/>
      <c r="JYJ27" s="386"/>
      <c r="JYK27" s="386"/>
      <c r="JYL27" s="386"/>
      <c r="JYM27" s="386"/>
      <c r="JYN27" s="386"/>
      <c r="JYO27" s="386"/>
      <c r="JYP27" s="386"/>
      <c r="JYQ27" s="386"/>
      <c r="JYR27" s="386"/>
      <c r="JYS27" s="386"/>
      <c r="JYT27" s="386"/>
      <c r="JYU27" s="386"/>
      <c r="JYV27" s="386"/>
      <c r="JYW27" s="386"/>
      <c r="JYX27" s="386"/>
      <c r="JYY27" s="386"/>
      <c r="JYZ27" s="386"/>
      <c r="JZA27" s="386"/>
      <c r="JZB27" s="386"/>
      <c r="JZC27" s="386"/>
      <c r="JZD27" s="386"/>
      <c r="JZE27" s="386"/>
      <c r="JZF27" s="386"/>
      <c r="JZG27" s="386"/>
      <c r="JZH27" s="386"/>
      <c r="JZI27" s="386"/>
      <c r="JZJ27" s="386"/>
      <c r="JZK27" s="386"/>
      <c r="JZL27" s="386"/>
      <c r="JZM27" s="386"/>
      <c r="JZN27" s="386"/>
      <c r="JZO27" s="386"/>
      <c r="JZP27" s="386"/>
      <c r="JZQ27" s="386"/>
      <c r="JZR27" s="386"/>
      <c r="JZS27" s="386"/>
      <c r="JZT27" s="386"/>
      <c r="JZU27" s="386"/>
      <c r="JZV27" s="386"/>
      <c r="JZW27" s="386"/>
      <c r="JZX27" s="386"/>
      <c r="JZY27" s="386"/>
      <c r="JZZ27" s="386"/>
      <c r="KAA27" s="386"/>
      <c r="KAB27" s="386"/>
      <c r="KAC27" s="386"/>
      <c r="KAD27" s="386"/>
      <c r="KAE27" s="386"/>
      <c r="KAF27" s="386"/>
      <c r="KAG27" s="386"/>
      <c r="KAH27" s="386"/>
      <c r="KAI27" s="386"/>
      <c r="KAJ27" s="386"/>
      <c r="KAK27" s="386"/>
      <c r="KAL27" s="386"/>
      <c r="KAM27" s="386"/>
      <c r="KAN27" s="386"/>
      <c r="KAO27" s="386"/>
      <c r="KAP27" s="386"/>
      <c r="KAQ27" s="386"/>
      <c r="KAR27" s="386"/>
      <c r="KAS27" s="386"/>
      <c r="KAT27" s="386"/>
      <c r="KAU27" s="386"/>
      <c r="KAV27" s="386"/>
      <c r="KAW27" s="386"/>
      <c r="KAX27" s="386"/>
      <c r="KAY27" s="386"/>
      <c r="KAZ27" s="386"/>
      <c r="KBA27" s="386"/>
      <c r="KBB27" s="386"/>
      <c r="KBC27" s="386"/>
      <c r="KBD27" s="386"/>
      <c r="KBE27" s="386"/>
      <c r="KBF27" s="386"/>
      <c r="KBG27" s="386"/>
      <c r="KBH27" s="386"/>
      <c r="KBI27" s="386"/>
      <c r="KBJ27" s="386"/>
      <c r="KBK27" s="386"/>
      <c r="KBL27" s="386"/>
      <c r="KBM27" s="386"/>
      <c r="KBN27" s="386"/>
      <c r="KBO27" s="386"/>
      <c r="KBP27" s="386"/>
      <c r="KBQ27" s="386"/>
      <c r="KBR27" s="386"/>
      <c r="KBS27" s="386"/>
      <c r="KBT27" s="386"/>
      <c r="KBU27" s="386"/>
      <c r="KBV27" s="386"/>
      <c r="KBW27" s="386"/>
      <c r="KBX27" s="386"/>
      <c r="KBY27" s="386"/>
      <c r="KBZ27" s="386"/>
      <c r="KCA27" s="386"/>
      <c r="KCB27" s="386"/>
      <c r="KCC27" s="386"/>
      <c r="KCD27" s="386"/>
      <c r="KCE27" s="386"/>
      <c r="KCF27" s="386"/>
      <c r="KCG27" s="386"/>
      <c r="KCH27" s="386"/>
      <c r="KCI27" s="386"/>
      <c r="KCJ27" s="386"/>
      <c r="KCK27" s="386"/>
      <c r="KCL27" s="386"/>
      <c r="KCM27" s="386"/>
      <c r="KCN27" s="386"/>
      <c r="KCO27" s="386"/>
      <c r="KCP27" s="386"/>
      <c r="KCQ27" s="386"/>
      <c r="KCR27" s="386"/>
      <c r="KCS27" s="386"/>
      <c r="KCT27" s="386"/>
      <c r="KCU27" s="386"/>
      <c r="KCV27" s="386"/>
      <c r="KCW27" s="386"/>
      <c r="KCX27" s="386"/>
      <c r="KCY27" s="386"/>
      <c r="KCZ27" s="386"/>
      <c r="KDA27" s="386"/>
      <c r="KDB27" s="386"/>
      <c r="KDC27" s="386"/>
      <c r="KDD27" s="386"/>
      <c r="KDE27" s="386"/>
      <c r="KDF27" s="386"/>
      <c r="KDG27" s="386"/>
      <c r="KDH27" s="386"/>
      <c r="KDI27" s="386"/>
      <c r="KDJ27" s="386"/>
      <c r="KDK27" s="386"/>
      <c r="KDL27" s="386"/>
      <c r="KDM27" s="386"/>
      <c r="KDN27" s="386"/>
      <c r="KDO27" s="386"/>
      <c r="KDP27" s="386"/>
      <c r="KDQ27" s="386"/>
      <c r="KDR27" s="386"/>
      <c r="KDS27" s="386"/>
      <c r="KDT27" s="386"/>
      <c r="KDU27" s="386"/>
      <c r="KDV27" s="386"/>
      <c r="KDW27" s="386"/>
      <c r="KDX27" s="386"/>
      <c r="KDY27" s="386"/>
      <c r="KDZ27" s="386"/>
      <c r="KEA27" s="386"/>
      <c r="KEB27" s="386"/>
      <c r="KEC27" s="386"/>
      <c r="KED27" s="386"/>
      <c r="KEE27" s="386"/>
      <c r="KEF27" s="386"/>
      <c r="KEG27" s="386"/>
      <c r="KEH27" s="386"/>
      <c r="KEI27" s="386"/>
      <c r="KEJ27" s="386"/>
      <c r="KEK27" s="386"/>
      <c r="KEL27" s="386"/>
      <c r="KEM27" s="386"/>
      <c r="KEN27" s="386"/>
      <c r="KEO27" s="386"/>
      <c r="KEP27" s="386"/>
      <c r="KEQ27" s="386"/>
      <c r="KER27" s="386"/>
      <c r="KES27" s="386"/>
      <c r="KET27" s="386"/>
      <c r="KEU27" s="386"/>
      <c r="KEV27" s="386"/>
      <c r="KEW27" s="386"/>
      <c r="KEX27" s="386"/>
      <c r="KEY27" s="386"/>
      <c r="KEZ27" s="386"/>
      <c r="KFA27" s="386"/>
      <c r="KFB27" s="386"/>
      <c r="KFC27" s="386"/>
      <c r="KFD27" s="386"/>
      <c r="KFE27" s="386"/>
      <c r="KFF27" s="386"/>
      <c r="KFG27" s="386"/>
      <c r="KFH27" s="386"/>
      <c r="KFI27" s="386"/>
      <c r="KFJ27" s="386"/>
      <c r="KFK27" s="386"/>
      <c r="KFL27" s="386"/>
      <c r="KFM27" s="386"/>
      <c r="KFN27" s="386"/>
      <c r="KFO27" s="386"/>
      <c r="KFP27" s="386"/>
      <c r="KFQ27" s="386"/>
      <c r="KFR27" s="386"/>
      <c r="KFS27" s="386"/>
      <c r="KFT27" s="386"/>
      <c r="KFU27" s="386"/>
      <c r="KFV27" s="386"/>
      <c r="KFW27" s="386"/>
      <c r="KFX27" s="386"/>
      <c r="KFY27" s="386"/>
      <c r="KFZ27" s="386"/>
      <c r="KGA27" s="386"/>
      <c r="KGB27" s="386"/>
      <c r="KGC27" s="386"/>
      <c r="KGD27" s="386"/>
      <c r="KGE27" s="386"/>
      <c r="KGF27" s="386"/>
      <c r="KGG27" s="386"/>
      <c r="KGH27" s="386"/>
      <c r="KGI27" s="386"/>
      <c r="KGJ27" s="386"/>
      <c r="KGK27" s="386"/>
      <c r="KGL27" s="386"/>
      <c r="KGM27" s="386"/>
      <c r="KGN27" s="386"/>
      <c r="KGO27" s="386"/>
      <c r="KGP27" s="386"/>
      <c r="KGQ27" s="386"/>
      <c r="KGR27" s="386"/>
      <c r="KGS27" s="386"/>
      <c r="KGT27" s="386"/>
      <c r="KGU27" s="386"/>
      <c r="KGV27" s="386"/>
      <c r="KGW27" s="386"/>
      <c r="KGX27" s="386"/>
      <c r="KGY27" s="386"/>
      <c r="KGZ27" s="386"/>
      <c r="KHA27" s="386"/>
      <c r="KHB27" s="386"/>
      <c r="KHC27" s="386"/>
      <c r="KHD27" s="386"/>
      <c r="KHE27" s="386"/>
      <c r="KHF27" s="386"/>
      <c r="KHG27" s="386"/>
      <c r="KHH27" s="386"/>
      <c r="KHI27" s="386"/>
      <c r="KHJ27" s="386"/>
      <c r="KHK27" s="386"/>
      <c r="KHL27" s="386"/>
      <c r="KHM27" s="386"/>
      <c r="KHN27" s="386"/>
      <c r="KHO27" s="386"/>
      <c r="KHP27" s="386"/>
      <c r="KHQ27" s="386"/>
      <c r="KHR27" s="386"/>
      <c r="KHS27" s="386"/>
      <c r="KHT27" s="386"/>
      <c r="KHU27" s="386"/>
      <c r="KHV27" s="386"/>
      <c r="KHW27" s="386"/>
      <c r="KHX27" s="386"/>
      <c r="KHY27" s="386"/>
      <c r="KHZ27" s="386"/>
      <c r="KIA27" s="386"/>
      <c r="KIB27" s="386"/>
      <c r="KIC27" s="386"/>
      <c r="KID27" s="386"/>
      <c r="KIE27" s="386"/>
      <c r="KIF27" s="386"/>
      <c r="KIG27" s="386"/>
      <c r="KIH27" s="386"/>
      <c r="KII27" s="386"/>
      <c r="KIJ27" s="386"/>
      <c r="KIK27" s="386"/>
      <c r="KIL27" s="386"/>
      <c r="KIM27" s="386"/>
      <c r="KIN27" s="386"/>
      <c r="KIO27" s="386"/>
      <c r="KIP27" s="386"/>
      <c r="KIQ27" s="386"/>
      <c r="KIR27" s="386"/>
      <c r="KIS27" s="386"/>
      <c r="KIT27" s="386"/>
      <c r="KIU27" s="386"/>
      <c r="KIV27" s="386"/>
      <c r="KIW27" s="386"/>
      <c r="KIX27" s="386"/>
      <c r="KIY27" s="386"/>
      <c r="KIZ27" s="386"/>
      <c r="KJA27" s="386"/>
      <c r="KJB27" s="386"/>
      <c r="KJC27" s="386"/>
      <c r="KJD27" s="386"/>
      <c r="KJE27" s="386"/>
      <c r="KJF27" s="386"/>
      <c r="KJG27" s="386"/>
      <c r="KJH27" s="386"/>
      <c r="KJI27" s="386"/>
      <c r="KJJ27" s="386"/>
      <c r="KJK27" s="386"/>
      <c r="KJL27" s="386"/>
      <c r="KJM27" s="386"/>
      <c r="KJN27" s="386"/>
      <c r="KJO27" s="386"/>
      <c r="KJP27" s="386"/>
      <c r="KJQ27" s="386"/>
      <c r="KJR27" s="386"/>
      <c r="KJS27" s="386"/>
      <c r="KJT27" s="386"/>
      <c r="KJU27" s="386"/>
      <c r="KJV27" s="386"/>
      <c r="KJW27" s="386"/>
      <c r="KJX27" s="386"/>
      <c r="KJY27" s="386"/>
      <c r="KJZ27" s="386"/>
      <c r="KKA27" s="386"/>
      <c r="KKB27" s="386"/>
      <c r="KKC27" s="386"/>
      <c r="KKD27" s="386"/>
      <c r="KKE27" s="386"/>
      <c r="KKF27" s="386"/>
      <c r="KKG27" s="386"/>
      <c r="KKH27" s="386"/>
      <c r="KKI27" s="386"/>
      <c r="KKJ27" s="386"/>
      <c r="KKK27" s="386"/>
      <c r="KKL27" s="386"/>
      <c r="KKM27" s="386"/>
      <c r="KKN27" s="386"/>
      <c r="KKO27" s="386"/>
      <c r="KKP27" s="386"/>
      <c r="KKQ27" s="386"/>
      <c r="KKR27" s="386"/>
      <c r="KKS27" s="386"/>
      <c r="KKT27" s="386"/>
      <c r="KKU27" s="386"/>
      <c r="KKV27" s="386"/>
      <c r="KKW27" s="386"/>
      <c r="KKX27" s="386"/>
      <c r="KKY27" s="386"/>
      <c r="KKZ27" s="386"/>
      <c r="KLA27" s="386"/>
      <c r="KLB27" s="386"/>
      <c r="KLC27" s="386"/>
      <c r="KLD27" s="386"/>
      <c r="KLE27" s="386"/>
      <c r="KLF27" s="386"/>
      <c r="KLG27" s="386"/>
      <c r="KLH27" s="386"/>
      <c r="KLI27" s="386"/>
      <c r="KLJ27" s="386"/>
      <c r="KLK27" s="386"/>
      <c r="KLL27" s="386"/>
      <c r="KLM27" s="386"/>
      <c r="KLN27" s="386"/>
      <c r="KLO27" s="386"/>
      <c r="KLP27" s="386"/>
      <c r="KLQ27" s="386"/>
      <c r="KLR27" s="386"/>
      <c r="KLS27" s="386"/>
      <c r="KLT27" s="386"/>
      <c r="KLU27" s="386"/>
      <c r="KLV27" s="386"/>
      <c r="KLW27" s="386"/>
      <c r="KLX27" s="386"/>
      <c r="KLY27" s="386"/>
      <c r="KLZ27" s="386"/>
      <c r="KMA27" s="386"/>
      <c r="KMB27" s="386"/>
      <c r="KMC27" s="386"/>
      <c r="KMD27" s="386"/>
      <c r="KME27" s="386"/>
      <c r="KMF27" s="386"/>
      <c r="KMG27" s="386"/>
      <c r="KMH27" s="386"/>
      <c r="KMI27" s="386"/>
      <c r="KMJ27" s="386"/>
      <c r="KMK27" s="386"/>
      <c r="KML27" s="386"/>
      <c r="KMM27" s="386"/>
      <c r="KMN27" s="386"/>
      <c r="KMO27" s="386"/>
      <c r="KMP27" s="386"/>
      <c r="KMQ27" s="386"/>
      <c r="KMR27" s="386"/>
      <c r="KMS27" s="386"/>
      <c r="KMT27" s="386"/>
      <c r="KMU27" s="386"/>
      <c r="KMV27" s="386"/>
      <c r="KMW27" s="386"/>
      <c r="KMX27" s="386"/>
      <c r="KMY27" s="386"/>
      <c r="KMZ27" s="386"/>
      <c r="KNA27" s="386"/>
      <c r="KNB27" s="386"/>
      <c r="KNC27" s="386"/>
      <c r="KND27" s="386"/>
      <c r="KNE27" s="386"/>
      <c r="KNF27" s="386"/>
      <c r="KNG27" s="386"/>
      <c r="KNH27" s="386"/>
      <c r="KNI27" s="386"/>
      <c r="KNJ27" s="386"/>
      <c r="KNK27" s="386"/>
      <c r="KNL27" s="386"/>
      <c r="KNM27" s="386"/>
      <c r="KNN27" s="386"/>
      <c r="KNO27" s="386"/>
      <c r="KNP27" s="386"/>
      <c r="KNQ27" s="386"/>
      <c r="KNR27" s="386"/>
      <c r="KNS27" s="386"/>
      <c r="KNT27" s="386"/>
      <c r="KNU27" s="386"/>
      <c r="KNV27" s="386"/>
      <c r="KNW27" s="386"/>
      <c r="KNX27" s="386"/>
      <c r="KNY27" s="386"/>
      <c r="KNZ27" s="386"/>
      <c r="KOA27" s="386"/>
      <c r="KOB27" s="386"/>
      <c r="KOC27" s="386"/>
      <c r="KOD27" s="386"/>
      <c r="KOE27" s="386"/>
      <c r="KOF27" s="386"/>
      <c r="KOG27" s="386"/>
      <c r="KOH27" s="386"/>
      <c r="KOI27" s="386"/>
      <c r="KOJ27" s="386"/>
      <c r="KOK27" s="386"/>
      <c r="KOL27" s="386"/>
      <c r="KOM27" s="386"/>
      <c r="KON27" s="386"/>
      <c r="KOO27" s="386"/>
      <c r="KOP27" s="386"/>
      <c r="KOQ27" s="386"/>
      <c r="KOR27" s="386"/>
      <c r="KOS27" s="386"/>
      <c r="KOT27" s="386"/>
      <c r="KOU27" s="386"/>
      <c r="KOV27" s="386"/>
      <c r="KOW27" s="386"/>
      <c r="KOX27" s="386"/>
      <c r="KOY27" s="386"/>
      <c r="KOZ27" s="386"/>
      <c r="KPA27" s="386"/>
      <c r="KPB27" s="386"/>
      <c r="KPC27" s="386"/>
      <c r="KPD27" s="386"/>
      <c r="KPE27" s="386"/>
      <c r="KPF27" s="386"/>
      <c r="KPG27" s="386"/>
      <c r="KPH27" s="386"/>
      <c r="KPI27" s="386"/>
      <c r="KPJ27" s="386"/>
      <c r="KPK27" s="386"/>
      <c r="KPL27" s="386"/>
      <c r="KPM27" s="386"/>
      <c r="KPN27" s="386"/>
      <c r="KPO27" s="386"/>
      <c r="KPP27" s="386"/>
      <c r="KPQ27" s="386"/>
      <c r="KPR27" s="386"/>
      <c r="KPS27" s="386"/>
      <c r="KPT27" s="386"/>
      <c r="KPU27" s="386"/>
      <c r="KPV27" s="386"/>
      <c r="KPW27" s="386"/>
      <c r="KPX27" s="386"/>
      <c r="KPY27" s="386"/>
      <c r="KPZ27" s="386"/>
      <c r="KQA27" s="386"/>
      <c r="KQB27" s="386"/>
      <c r="KQC27" s="386"/>
      <c r="KQD27" s="386"/>
      <c r="KQE27" s="386"/>
      <c r="KQF27" s="386"/>
      <c r="KQG27" s="386"/>
      <c r="KQH27" s="386"/>
      <c r="KQI27" s="386"/>
      <c r="KQJ27" s="386"/>
      <c r="KQK27" s="386"/>
      <c r="KQL27" s="386"/>
      <c r="KQM27" s="386"/>
      <c r="KQN27" s="386"/>
      <c r="KQO27" s="386"/>
      <c r="KQP27" s="386"/>
      <c r="KQQ27" s="386"/>
      <c r="KQR27" s="386"/>
      <c r="KQS27" s="386"/>
      <c r="KQT27" s="386"/>
      <c r="KQU27" s="386"/>
      <c r="KQV27" s="386"/>
      <c r="KQW27" s="386"/>
      <c r="KQX27" s="386"/>
      <c r="KQY27" s="386"/>
      <c r="KQZ27" s="386"/>
      <c r="KRA27" s="386"/>
      <c r="KRB27" s="386"/>
      <c r="KRC27" s="386"/>
      <c r="KRD27" s="386"/>
      <c r="KRE27" s="386"/>
      <c r="KRF27" s="386"/>
      <c r="KRG27" s="386"/>
      <c r="KRH27" s="386"/>
      <c r="KRI27" s="386"/>
      <c r="KRJ27" s="386"/>
      <c r="KRK27" s="386"/>
      <c r="KRL27" s="386"/>
      <c r="KRM27" s="386"/>
      <c r="KRN27" s="386"/>
      <c r="KRO27" s="386"/>
      <c r="KRP27" s="386"/>
      <c r="KRQ27" s="386"/>
      <c r="KRR27" s="386"/>
      <c r="KRS27" s="386"/>
      <c r="KRT27" s="386"/>
      <c r="KRU27" s="386"/>
      <c r="KRV27" s="386"/>
      <c r="KRW27" s="386"/>
      <c r="KRX27" s="386"/>
      <c r="KRY27" s="386"/>
      <c r="KRZ27" s="386"/>
      <c r="KSA27" s="386"/>
      <c r="KSB27" s="386"/>
      <c r="KSC27" s="386"/>
      <c r="KSD27" s="386"/>
      <c r="KSE27" s="386"/>
      <c r="KSF27" s="386"/>
      <c r="KSG27" s="386"/>
      <c r="KSH27" s="386"/>
      <c r="KSI27" s="386"/>
      <c r="KSJ27" s="386"/>
      <c r="KSK27" s="386"/>
      <c r="KSL27" s="386"/>
      <c r="KSM27" s="386"/>
      <c r="KSN27" s="386"/>
      <c r="KSO27" s="386"/>
      <c r="KSP27" s="386"/>
      <c r="KSQ27" s="386"/>
      <c r="KSR27" s="386"/>
      <c r="KSS27" s="386"/>
      <c r="KST27" s="386"/>
      <c r="KSU27" s="386"/>
      <c r="KSV27" s="386"/>
      <c r="KSW27" s="386"/>
      <c r="KSX27" s="386"/>
      <c r="KSY27" s="386"/>
      <c r="KSZ27" s="386"/>
      <c r="KTA27" s="386"/>
      <c r="KTB27" s="386"/>
      <c r="KTC27" s="386"/>
      <c r="KTD27" s="386"/>
      <c r="KTE27" s="386"/>
      <c r="KTF27" s="386"/>
      <c r="KTG27" s="386"/>
      <c r="KTH27" s="386"/>
      <c r="KTI27" s="386"/>
      <c r="KTJ27" s="386"/>
      <c r="KTK27" s="386"/>
      <c r="KTL27" s="386"/>
      <c r="KTM27" s="386"/>
      <c r="KTN27" s="386"/>
      <c r="KTO27" s="386"/>
      <c r="KTP27" s="386"/>
      <c r="KTQ27" s="386"/>
      <c r="KTR27" s="386"/>
      <c r="KTS27" s="386"/>
      <c r="KTT27" s="386"/>
      <c r="KTU27" s="386"/>
      <c r="KTV27" s="386"/>
      <c r="KTW27" s="386"/>
      <c r="KTX27" s="386"/>
      <c r="KTY27" s="386"/>
      <c r="KTZ27" s="386"/>
      <c r="KUA27" s="386"/>
      <c r="KUB27" s="386"/>
      <c r="KUC27" s="386"/>
      <c r="KUD27" s="386"/>
      <c r="KUE27" s="386"/>
      <c r="KUF27" s="386"/>
      <c r="KUG27" s="386"/>
      <c r="KUH27" s="386"/>
      <c r="KUI27" s="386"/>
      <c r="KUJ27" s="386"/>
      <c r="KUK27" s="386"/>
      <c r="KUL27" s="386"/>
      <c r="KUM27" s="386"/>
      <c r="KUN27" s="386"/>
      <c r="KUO27" s="386"/>
      <c r="KUP27" s="386"/>
      <c r="KUQ27" s="386"/>
      <c r="KUR27" s="386"/>
      <c r="KUS27" s="386"/>
      <c r="KUT27" s="386"/>
      <c r="KUU27" s="386"/>
      <c r="KUV27" s="386"/>
      <c r="KUW27" s="386"/>
      <c r="KUX27" s="386"/>
      <c r="KUY27" s="386"/>
      <c r="KUZ27" s="386"/>
      <c r="KVA27" s="386"/>
      <c r="KVB27" s="386"/>
      <c r="KVC27" s="386"/>
      <c r="KVD27" s="386"/>
      <c r="KVE27" s="386"/>
      <c r="KVF27" s="386"/>
      <c r="KVG27" s="386"/>
      <c r="KVH27" s="386"/>
      <c r="KVI27" s="386"/>
      <c r="KVJ27" s="386"/>
      <c r="KVK27" s="386"/>
      <c r="KVL27" s="386"/>
      <c r="KVM27" s="386"/>
      <c r="KVN27" s="386"/>
      <c r="KVO27" s="386"/>
      <c r="KVP27" s="386"/>
      <c r="KVQ27" s="386"/>
      <c r="KVR27" s="386"/>
      <c r="KVS27" s="386"/>
      <c r="KVT27" s="386"/>
      <c r="KVU27" s="386"/>
      <c r="KVV27" s="386"/>
      <c r="KVW27" s="386"/>
      <c r="KVX27" s="386"/>
      <c r="KVY27" s="386"/>
      <c r="KVZ27" s="386"/>
      <c r="KWA27" s="386"/>
      <c r="KWB27" s="386"/>
      <c r="KWC27" s="386"/>
      <c r="KWD27" s="386"/>
      <c r="KWE27" s="386"/>
      <c r="KWF27" s="386"/>
      <c r="KWG27" s="386"/>
      <c r="KWH27" s="386"/>
      <c r="KWI27" s="386"/>
      <c r="KWJ27" s="386"/>
      <c r="KWK27" s="386"/>
      <c r="KWL27" s="386"/>
      <c r="KWM27" s="386"/>
      <c r="KWN27" s="386"/>
      <c r="KWO27" s="386"/>
      <c r="KWP27" s="386"/>
      <c r="KWQ27" s="386"/>
      <c r="KWR27" s="386"/>
      <c r="KWS27" s="386"/>
      <c r="KWT27" s="386"/>
      <c r="KWU27" s="386"/>
      <c r="KWV27" s="386"/>
      <c r="KWW27" s="386"/>
      <c r="KWX27" s="386"/>
      <c r="KWY27" s="386"/>
      <c r="KWZ27" s="386"/>
      <c r="KXA27" s="386"/>
      <c r="KXB27" s="386"/>
      <c r="KXC27" s="386"/>
      <c r="KXD27" s="386"/>
      <c r="KXE27" s="386"/>
      <c r="KXF27" s="386"/>
      <c r="KXG27" s="386"/>
      <c r="KXH27" s="386"/>
      <c r="KXI27" s="386"/>
      <c r="KXJ27" s="386"/>
      <c r="KXK27" s="386"/>
      <c r="KXL27" s="386"/>
      <c r="KXM27" s="386"/>
      <c r="KXN27" s="386"/>
      <c r="KXO27" s="386"/>
      <c r="KXP27" s="386"/>
      <c r="KXQ27" s="386"/>
      <c r="KXR27" s="386"/>
      <c r="KXS27" s="386"/>
      <c r="KXT27" s="386"/>
      <c r="KXU27" s="386"/>
      <c r="KXV27" s="386"/>
      <c r="KXW27" s="386"/>
      <c r="KXX27" s="386"/>
      <c r="KXY27" s="386"/>
      <c r="KXZ27" s="386"/>
      <c r="KYA27" s="386"/>
      <c r="KYB27" s="386"/>
      <c r="KYC27" s="386"/>
      <c r="KYD27" s="386"/>
      <c r="KYE27" s="386"/>
      <c r="KYF27" s="386"/>
      <c r="KYG27" s="386"/>
      <c r="KYH27" s="386"/>
      <c r="KYI27" s="386"/>
      <c r="KYJ27" s="386"/>
      <c r="KYK27" s="386"/>
      <c r="KYL27" s="386"/>
      <c r="KYM27" s="386"/>
      <c r="KYN27" s="386"/>
      <c r="KYO27" s="386"/>
      <c r="KYP27" s="386"/>
      <c r="KYQ27" s="386"/>
      <c r="KYR27" s="386"/>
      <c r="KYS27" s="386"/>
      <c r="KYT27" s="386"/>
      <c r="KYU27" s="386"/>
      <c r="KYV27" s="386"/>
      <c r="KYW27" s="386"/>
      <c r="KYX27" s="386"/>
      <c r="KYY27" s="386"/>
      <c r="KYZ27" s="386"/>
      <c r="KZA27" s="386"/>
      <c r="KZB27" s="386"/>
      <c r="KZC27" s="386"/>
      <c r="KZD27" s="386"/>
      <c r="KZE27" s="386"/>
      <c r="KZF27" s="386"/>
      <c r="KZG27" s="386"/>
      <c r="KZH27" s="386"/>
      <c r="KZI27" s="386"/>
      <c r="KZJ27" s="386"/>
      <c r="KZK27" s="386"/>
      <c r="KZL27" s="386"/>
      <c r="KZM27" s="386"/>
      <c r="KZN27" s="386"/>
      <c r="KZO27" s="386"/>
      <c r="KZP27" s="386"/>
      <c r="KZQ27" s="386"/>
      <c r="KZR27" s="386"/>
      <c r="KZS27" s="386"/>
      <c r="KZT27" s="386"/>
      <c r="KZU27" s="386"/>
      <c r="KZV27" s="386"/>
      <c r="KZW27" s="386"/>
      <c r="KZX27" s="386"/>
      <c r="KZY27" s="386"/>
      <c r="KZZ27" s="386"/>
      <c r="LAA27" s="386"/>
      <c r="LAB27" s="386"/>
      <c r="LAC27" s="386"/>
      <c r="LAD27" s="386"/>
      <c r="LAE27" s="386"/>
      <c r="LAF27" s="386"/>
      <c r="LAG27" s="386"/>
      <c r="LAH27" s="386"/>
      <c r="LAI27" s="386"/>
      <c r="LAJ27" s="386"/>
      <c r="LAK27" s="386"/>
      <c r="LAL27" s="386"/>
      <c r="LAM27" s="386"/>
      <c r="LAN27" s="386"/>
      <c r="LAO27" s="386"/>
      <c r="LAP27" s="386"/>
      <c r="LAQ27" s="386"/>
      <c r="LAR27" s="386"/>
      <c r="LAS27" s="386"/>
      <c r="LAT27" s="386"/>
      <c r="LAU27" s="386"/>
      <c r="LAV27" s="386"/>
      <c r="LAW27" s="386"/>
      <c r="LAX27" s="386"/>
      <c r="LAY27" s="386"/>
      <c r="LAZ27" s="386"/>
      <c r="LBA27" s="386"/>
      <c r="LBB27" s="386"/>
      <c r="LBC27" s="386"/>
      <c r="LBD27" s="386"/>
      <c r="LBE27" s="386"/>
      <c r="LBF27" s="386"/>
      <c r="LBG27" s="386"/>
      <c r="LBH27" s="386"/>
      <c r="LBI27" s="386"/>
      <c r="LBJ27" s="386"/>
      <c r="LBK27" s="386"/>
      <c r="LBL27" s="386"/>
      <c r="LBM27" s="386"/>
      <c r="LBN27" s="386"/>
      <c r="LBO27" s="386"/>
      <c r="LBP27" s="386"/>
      <c r="LBQ27" s="386"/>
      <c r="LBR27" s="386"/>
      <c r="LBS27" s="386"/>
      <c r="LBT27" s="386"/>
      <c r="LBU27" s="386"/>
      <c r="LBV27" s="386"/>
      <c r="LBW27" s="386"/>
      <c r="LBX27" s="386"/>
      <c r="LBY27" s="386"/>
      <c r="LBZ27" s="386"/>
      <c r="LCA27" s="386"/>
      <c r="LCB27" s="386"/>
      <c r="LCC27" s="386"/>
      <c r="LCD27" s="386"/>
      <c r="LCE27" s="386"/>
      <c r="LCF27" s="386"/>
      <c r="LCG27" s="386"/>
      <c r="LCH27" s="386"/>
      <c r="LCI27" s="386"/>
      <c r="LCJ27" s="386"/>
      <c r="LCK27" s="386"/>
      <c r="LCL27" s="386"/>
      <c r="LCM27" s="386"/>
      <c r="LCN27" s="386"/>
      <c r="LCO27" s="386"/>
      <c r="LCP27" s="386"/>
      <c r="LCQ27" s="386"/>
      <c r="LCR27" s="386"/>
      <c r="LCS27" s="386"/>
      <c r="LCT27" s="386"/>
      <c r="LCU27" s="386"/>
      <c r="LCV27" s="386"/>
      <c r="LCW27" s="386"/>
      <c r="LCX27" s="386"/>
      <c r="LCY27" s="386"/>
      <c r="LCZ27" s="386"/>
      <c r="LDA27" s="386"/>
      <c r="LDB27" s="386"/>
      <c r="LDC27" s="386"/>
      <c r="LDD27" s="386"/>
      <c r="LDE27" s="386"/>
      <c r="LDF27" s="386"/>
      <c r="LDG27" s="386"/>
      <c r="LDH27" s="386"/>
      <c r="LDI27" s="386"/>
      <c r="LDJ27" s="386"/>
      <c r="LDK27" s="386"/>
      <c r="LDL27" s="386"/>
      <c r="LDM27" s="386"/>
      <c r="LDN27" s="386"/>
      <c r="LDO27" s="386"/>
      <c r="LDP27" s="386"/>
      <c r="LDQ27" s="386"/>
      <c r="LDR27" s="386"/>
      <c r="LDS27" s="386"/>
      <c r="LDT27" s="386"/>
      <c r="LDU27" s="386"/>
      <c r="LDV27" s="386"/>
      <c r="LDW27" s="386"/>
      <c r="LDX27" s="386"/>
      <c r="LDY27" s="386"/>
      <c r="LDZ27" s="386"/>
      <c r="LEA27" s="386"/>
      <c r="LEB27" s="386"/>
      <c r="LEC27" s="386"/>
      <c r="LED27" s="386"/>
      <c r="LEE27" s="386"/>
      <c r="LEF27" s="386"/>
      <c r="LEG27" s="386"/>
      <c r="LEH27" s="386"/>
      <c r="LEI27" s="386"/>
      <c r="LEJ27" s="386"/>
      <c r="LEK27" s="386"/>
      <c r="LEL27" s="386"/>
      <c r="LEM27" s="386"/>
      <c r="LEN27" s="386"/>
      <c r="LEO27" s="386"/>
      <c r="LEP27" s="386"/>
      <c r="LEQ27" s="386"/>
      <c r="LER27" s="386"/>
      <c r="LES27" s="386"/>
      <c r="LET27" s="386"/>
      <c r="LEU27" s="386"/>
      <c r="LEV27" s="386"/>
      <c r="LEW27" s="386"/>
      <c r="LEX27" s="386"/>
      <c r="LEY27" s="386"/>
      <c r="LEZ27" s="386"/>
      <c r="LFA27" s="386"/>
      <c r="LFB27" s="386"/>
      <c r="LFC27" s="386"/>
      <c r="LFD27" s="386"/>
      <c r="LFE27" s="386"/>
      <c r="LFF27" s="386"/>
      <c r="LFG27" s="386"/>
      <c r="LFH27" s="386"/>
      <c r="LFI27" s="386"/>
      <c r="LFJ27" s="386"/>
      <c r="LFK27" s="386"/>
      <c r="LFL27" s="386"/>
      <c r="LFM27" s="386"/>
      <c r="LFN27" s="386"/>
      <c r="LFO27" s="386"/>
      <c r="LFP27" s="386"/>
      <c r="LFQ27" s="386"/>
      <c r="LFR27" s="386"/>
      <c r="LFS27" s="386"/>
      <c r="LFT27" s="386"/>
      <c r="LFU27" s="386"/>
      <c r="LFV27" s="386"/>
      <c r="LFW27" s="386"/>
      <c r="LFX27" s="386"/>
      <c r="LFY27" s="386"/>
      <c r="LFZ27" s="386"/>
      <c r="LGA27" s="386"/>
      <c r="LGB27" s="386"/>
      <c r="LGC27" s="386"/>
      <c r="LGD27" s="386"/>
      <c r="LGE27" s="386"/>
      <c r="LGF27" s="386"/>
      <c r="LGG27" s="386"/>
      <c r="LGH27" s="386"/>
      <c r="LGI27" s="386"/>
      <c r="LGJ27" s="386"/>
      <c r="LGK27" s="386"/>
      <c r="LGL27" s="386"/>
      <c r="LGM27" s="386"/>
      <c r="LGN27" s="386"/>
      <c r="LGO27" s="386"/>
      <c r="LGP27" s="386"/>
      <c r="LGQ27" s="386"/>
      <c r="LGR27" s="386"/>
      <c r="LGS27" s="386"/>
      <c r="LGT27" s="386"/>
      <c r="LGU27" s="386"/>
      <c r="LGV27" s="386"/>
      <c r="LGW27" s="386"/>
      <c r="LGX27" s="386"/>
      <c r="LGY27" s="386"/>
      <c r="LGZ27" s="386"/>
      <c r="LHA27" s="386"/>
      <c r="LHB27" s="386"/>
      <c r="LHC27" s="386"/>
      <c r="LHD27" s="386"/>
      <c r="LHE27" s="386"/>
      <c r="LHF27" s="386"/>
      <c r="LHG27" s="386"/>
      <c r="LHH27" s="386"/>
      <c r="LHI27" s="386"/>
      <c r="LHJ27" s="386"/>
      <c r="LHK27" s="386"/>
      <c r="LHL27" s="386"/>
      <c r="LHM27" s="386"/>
      <c r="LHN27" s="386"/>
      <c r="LHO27" s="386"/>
      <c r="LHP27" s="386"/>
      <c r="LHQ27" s="386"/>
      <c r="LHR27" s="386"/>
      <c r="LHS27" s="386"/>
      <c r="LHT27" s="386"/>
      <c r="LHU27" s="386"/>
      <c r="LHV27" s="386"/>
      <c r="LHW27" s="386"/>
      <c r="LHX27" s="386"/>
      <c r="LHY27" s="386"/>
      <c r="LHZ27" s="386"/>
      <c r="LIA27" s="386"/>
      <c r="LIB27" s="386"/>
      <c r="LIC27" s="386"/>
      <c r="LID27" s="386"/>
      <c r="LIE27" s="386"/>
      <c r="LIF27" s="386"/>
      <c r="LIG27" s="386"/>
      <c r="LIH27" s="386"/>
      <c r="LII27" s="386"/>
      <c r="LIJ27" s="386"/>
      <c r="LIK27" s="386"/>
      <c r="LIL27" s="386"/>
      <c r="LIM27" s="386"/>
      <c r="LIN27" s="386"/>
      <c r="LIO27" s="386"/>
      <c r="LIP27" s="386"/>
      <c r="LIQ27" s="386"/>
      <c r="LIR27" s="386"/>
      <c r="LIS27" s="386"/>
      <c r="LIT27" s="386"/>
      <c r="LIU27" s="386"/>
      <c r="LIV27" s="386"/>
      <c r="LIW27" s="386"/>
      <c r="LIX27" s="386"/>
      <c r="LIY27" s="386"/>
      <c r="LIZ27" s="386"/>
      <c r="LJA27" s="386"/>
      <c r="LJB27" s="386"/>
      <c r="LJC27" s="386"/>
      <c r="LJD27" s="386"/>
      <c r="LJE27" s="386"/>
      <c r="LJF27" s="386"/>
      <c r="LJG27" s="386"/>
      <c r="LJH27" s="386"/>
      <c r="LJI27" s="386"/>
      <c r="LJJ27" s="386"/>
      <c r="LJK27" s="386"/>
      <c r="LJL27" s="386"/>
      <c r="LJM27" s="386"/>
      <c r="LJN27" s="386"/>
      <c r="LJO27" s="386"/>
      <c r="LJP27" s="386"/>
      <c r="LJQ27" s="386"/>
      <c r="LJR27" s="386"/>
      <c r="LJS27" s="386"/>
      <c r="LJT27" s="386"/>
      <c r="LJU27" s="386"/>
      <c r="LJV27" s="386"/>
      <c r="LJW27" s="386"/>
      <c r="LJX27" s="386"/>
      <c r="LJY27" s="386"/>
      <c r="LJZ27" s="386"/>
      <c r="LKA27" s="386"/>
      <c r="LKB27" s="386"/>
      <c r="LKC27" s="386"/>
      <c r="LKD27" s="386"/>
      <c r="LKE27" s="386"/>
      <c r="LKF27" s="386"/>
      <c r="LKG27" s="386"/>
      <c r="LKH27" s="386"/>
      <c r="LKI27" s="386"/>
      <c r="LKJ27" s="386"/>
      <c r="LKK27" s="386"/>
      <c r="LKL27" s="386"/>
      <c r="LKM27" s="386"/>
      <c r="LKN27" s="386"/>
      <c r="LKO27" s="386"/>
      <c r="LKP27" s="386"/>
      <c r="LKQ27" s="386"/>
      <c r="LKR27" s="386"/>
      <c r="LKS27" s="386"/>
      <c r="LKT27" s="386"/>
      <c r="LKU27" s="386"/>
      <c r="LKV27" s="386"/>
      <c r="LKW27" s="386"/>
      <c r="LKX27" s="386"/>
      <c r="LKY27" s="386"/>
      <c r="LKZ27" s="386"/>
      <c r="LLA27" s="386"/>
      <c r="LLB27" s="386"/>
      <c r="LLC27" s="386"/>
      <c r="LLD27" s="386"/>
      <c r="LLE27" s="386"/>
      <c r="LLF27" s="386"/>
      <c r="LLG27" s="386"/>
      <c r="LLH27" s="386"/>
      <c r="LLI27" s="386"/>
      <c r="LLJ27" s="386"/>
      <c r="LLK27" s="386"/>
      <c r="LLL27" s="386"/>
      <c r="LLM27" s="386"/>
      <c r="LLN27" s="386"/>
      <c r="LLO27" s="386"/>
      <c r="LLP27" s="386"/>
      <c r="LLQ27" s="386"/>
      <c r="LLR27" s="386"/>
      <c r="LLS27" s="386"/>
      <c r="LLT27" s="386"/>
      <c r="LLU27" s="386"/>
      <c r="LLV27" s="386"/>
      <c r="LLW27" s="386"/>
      <c r="LLX27" s="386"/>
      <c r="LLY27" s="386"/>
      <c r="LLZ27" s="386"/>
      <c r="LMA27" s="386"/>
      <c r="LMB27" s="386"/>
      <c r="LMC27" s="386"/>
      <c r="LMD27" s="386"/>
      <c r="LME27" s="386"/>
      <c r="LMF27" s="386"/>
      <c r="LMG27" s="386"/>
      <c r="LMH27" s="386"/>
      <c r="LMI27" s="386"/>
      <c r="LMJ27" s="386"/>
      <c r="LMK27" s="386"/>
      <c r="LML27" s="386"/>
      <c r="LMM27" s="386"/>
      <c r="LMN27" s="386"/>
      <c r="LMO27" s="386"/>
      <c r="LMP27" s="386"/>
      <c r="LMQ27" s="386"/>
      <c r="LMR27" s="386"/>
      <c r="LMS27" s="386"/>
      <c r="LMT27" s="386"/>
      <c r="LMU27" s="386"/>
      <c r="LMV27" s="386"/>
      <c r="LMW27" s="386"/>
      <c r="LMX27" s="386"/>
      <c r="LMY27" s="386"/>
      <c r="LMZ27" s="386"/>
      <c r="LNA27" s="386"/>
      <c r="LNB27" s="386"/>
      <c r="LNC27" s="386"/>
      <c r="LND27" s="386"/>
      <c r="LNE27" s="386"/>
      <c r="LNF27" s="386"/>
      <c r="LNG27" s="386"/>
      <c r="LNH27" s="386"/>
      <c r="LNI27" s="386"/>
      <c r="LNJ27" s="386"/>
      <c r="LNK27" s="386"/>
      <c r="LNL27" s="386"/>
      <c r="LNM27" s="386"/>
      <c r="LNN27" s="386"/>
      <c r="LNO27" s="386"/>
      <c r="LNP27" s="386"/>
      <c r="LNQ27" s="386"/>
      <c r="LNR27" s="386"/>
      <c r="LNS27" s="386"/>
      <c r="LNT27" s="386"/>
      <c r="LNU27" s="386"/>
      <c r="LNV27" s="386"/>
      <c r="LNW27" s="386"/>
      <c r="LNX27" s="386"/>
      <c r="LNY27" s="386"/>
      <c r="LNZ27" s="386"/>
      <c r="LOA27" s="386"/>
      <c r="LOB27" s="386"/>
      <c r="LOC27" s="386"/>
      <c r="LOD27" s="386"/>
      <c r="LOE27" s="386"/>
      <c r="LOF27" s="386"/>
      <c r="LOG27" s="386"/>
      <c r="LOH27" s="386"/>
      <c r="LOI27" s="386"/>
      <c r="LOJ27" s="386"/>
      <c r="LOK27" s="386"/>
      <c r="LOL27" s="386"/>
      <c r="LOM27" s="386"/>
      <c r="LON27" s="386"/>
      <c r="LOO27" s="386"/>
      <c r="LOP27" s="386"/>
      <c r="LOQ27" s="386"/>
      <c r="LOR27" s="386"/>
      <c r="LOS27" s="386"/>
      <c r="LOT27" s="386"/>
      <c r="LOU27" s="386"/>
      <c r="LOV27" s="386"/>
      <c r="LOW27" s="386"/>
      <c r="LOX27" s="386"/>
      <c r="LOY27" s="386"/>
      <c r="LOZ27" s="386"/>
      <c r="LPA27" s="386"/>
      <c r="LPB27" s="386"/>
      <c r="LPC27" s="386"/>
      <c r="LPD27" s="386"/>
      <c r="LPE27" s="386"/>
      <c r="LPF27" s="386"/>
      <c r="LPG27" s="386"/>
      <c r="LPH27" s="386"/>
      <c r="LPI27" s="386"/>
      <c r="LPJ27" s="386"/>
      <c r="LPK27" s="386"/>
      <c r="LPL27" s="386"/>
      <c r="LPM27" s="386"/>
      <c r="LPN27" s="386"/>
      <c r="LPO27" s="386"/>
      <c r="LPP27" s="386"/>
      <c r="LPQ27" s="386"/>
      <c r="LPR27" s="386"/>
      <c r="LPS27" s="386"/>
      <c r="LPT27" s="386"/>
      <c r="LPU27" s="386"/>
      <c r="LPV27" s="386"/>
      <c r="LPW27" s="386"/>
      <c r="LPX27" s="386"/>
      <c r="LPY27" s="386"/>
      <c r="LPZ27" s="386"/>
      <c r="LQA27" s="386"/>
      <c r="LQB27" s="386"/>
      <c r="LQC27" s="386"/>
      <c r="LQD27" s="386"/>
      <c r="LQE27" s="386"/>
      <c r="LQF27" s="386"/>
      <c r="LQG27" s="386"/>
      <c r="LQH27" s="386"/>
      <c r="LQI27" s="386"/>
      <c r="LQJ27" s="386"/>
      <c r="LQK27" s="386"/>
      <c r="LQL27" s="386"/>
      <c r="LQM27" s="386"/>
      <c r="LQN27" s="386"/>
      <c r="LQO27" s="386"/>
      <c r="LQP27" s="386"/>
      <c r="LQQ27" s="386"/>
      <c r="LQR27" s="386"/>
      <c r="LQS27" s="386"/>
      <c r="LQT27" s="386"/>
      <c r="LQU27" s="386"/>
      <c r="LQV27" s="386"/>
      <c r="LQW27" s="386"/>
      <c r="LQX27" s="386"/>
      <c r="LQY27" s="386"/>
      <c r="LQZ27" s="386"/>
      <c r="LRA27" s="386"/>
      <c r="LRB27" s="386"/>
      <c r="LRC27" s="386"/>
      <c r="LRD27" s="386"/>
      <c r="LRE27" s="386"/>
      <c r="LRF27" s="386"/>
      <c r="LRG27" s="386"/>
      <c r="LRH27" s="386"/>
      <c r="LRI27" s="386"/>
      <c r="LRJ27" s="386"/>
      <c r="LRK27" s="386"/>
      <c r="LRL27" s="386"/>
      <c r="LRM27" s="386"/>
      <c r="LRN27" s="386"/>
      <c r="LRO27" s="386"/>
      <c r="LRP27" s="386"/>
      <c r="LRQ27" s="386"/>
      <c r="LRR27" s="386"/>
      <c r="LRS27" s="386"/>
      <c r="LRT27" s="386"/>
      <c r="LRU27" s="386"/>
      <c r="LRV27" s="386"/>
      <c r="LRW27" s="386"/>
      <c r="LRX27" s="386"/>
      <c r="LRY27" s="386"/>
      <c r="LRZ27" s="386"/>
      <c r="LSA27" s="386"/>
      <c r="LSB27" s="386"/>
      <c r="LSC27" s="386"/>
      <c r="LSD27" s="386"/>
      <c r="LSE27" s="386"/>
      <c r="LSF27" s="386"/>
      <c r="LSG27" s="386"/>
      <c r="LSH27" s="386"/>
      <c r="LSI27" s="386"/>
      <c r="LSJ27" s="386"/>
      <c r="LSK27" s="386"/>
      <c r="LSL27" s="386"/>
      <c r="LSM27" s="386"/>
      <c r="LSN27" s="386"/>
      <c r="LSO27" s="386"/>
      <c r="LSP27" s="386"/>
      <c r="LSQ27" s="386"/>
      <c r="LSR27" s="386"/>
      <c r="LSS27" s="386"/>
      <c r="LST27" s="386"/>
      <c r="LSU27" s="386"/>
      <c r="LSV27" s="386"/>
      <c r="LSW27" s="386"/>
      <c r="LSX27" s="386"/>
      <c r="LSY27" s="386"/>
      <c r="LSZ27" s="386"/>
      <c r="LTA27" s="386"/>
      <c r="LTB27" s="386"/>
      <c r="LTC27" s="386"/>
      <c r="LTD27" s="386"/>
      <c r="LTE27" s="386"/>
      <c r="LTF27" s="386"/>
      <c r="LTG27" s="386"/>
      <c r="LTH27" s="386"/>
      <c r="LTI27" s="386"/>
      <c r="LTJ27" s="386"/>
      <c r="LTK27" s="386"/>
      <c r="LTL27" s="386"/>
      <c r="LTM27" s="386"/>
      <c r="LTN27" s="386"/>
      <c r="LTO27" s="386"/>
      <c r="LTP27" s="386"/>
      <c r="LTQ27" s="386"/>
      <c r="LTR27" s="386"/>
      <c r="LTS27" s="386"/>
      <c r="LTT27" s="386"/>
      <c r="LTU27" s="386"/>
      <c r="LTV27" s="386"/>
      <c r="LTW27" s="386"/>
      <c r="LTX27" s="386"/>
      <c r="LTY27" s="386"/>
      <c r="LTZ27" s="386"/>
      <c r="LUA27" s="386"/>
      <c r="LUB27" s="386"/>
      <c r="LUC27" s="386"/>
      <c r="LUD27" s="386"/>
      <c r="LUE27" s="386"/>
      <c r="LUF27" s="386"/>
      <c r="LUG27" s="386"/>
      <c r="LUH27" s="386"/>
      <c r="LUI27" s="386"/>
      <c r="LUJ27" s="386"/>
      <c r="LUK27" s="386"/>
      <c r="LUL27" s="386"/>
      <c r="LUM27" s="386"/>
      <c r="LUN27" s="386"/>
      <c r="LUO27" s="386"/>
      <c r="LUP27" s="386"/>
      <c r="LUQ27" s="386"/>
      <c r="LUR27" s="386"/>
      <c r="LUS27" s="386"/>
      <c r="LUT27" s="386"/>
      <c r="LUU27" s="386"/>
      <c r="LUV27" s="386"/>
      <c r="LUW27" s="386"/>
      <c r="LUX27" s="386"/>
      <c r="LUY27" s="386"/>
      <c r="LUZ27" s="386"/>
      <c r="LVA27" s="386"/>
      <c r="LVB27" s="386"/>
      <c r="LVC27" s="386"/>
      <c r="LVD27" s="386"/>
      <c r="LVE27" s="386"/>
      <c r="LVF27" s="386"/>
      <c r="LVG27" s="386"/>
      <c r="LVH27" s="386"/>
      <c r="LVI27" s="386"/>
      <c r="LVJ27" s="386"/>
      <c r="LVK27" s="386"/>
      <c r="LVL27" s="386"/>
      <c r="LVM27" s="386"/>
      <c r="LVN27" s="386"/>
      <c r="LVO27" s="386"/>
      <c r="LVP27" s="386"/>
      <c r="LVQ27" s="386"/>
      <c r="LVR27" s="386"/>
      <c r="LVS27" s="386"/>
      <c r="LVT27" s="386"/>
      <c r="LVU27" s="386"/>
      <c r="LVV27" s="386"/>
      <c r="LVW27" s="386"/>
      <c r="LVX27" s="386"/>
      <c r="LVY27" s="386"/>
      <c r="LVZ27" s="386"/>
      <c r="LWA27" s="386"/>
      <c r="LWB27" s="386"/>
      <c r="LWC27" s="386"/>
      <c r="LWD27" s="386"/>
      <c r="LWE27" s="386"/>
      <c r="LWF27" s="386"/>
      <c r="LWG27" s="386"/>
      <c r="LWH27" s="386"/>
      <c r="LWI27" s="386"/>
      <c r="LWJ27" s="386"/>
      <c r="LWK27" s="386"/>
      <c r="LWL27" s="386"/>
      <c r="LWM27" s="386"/>
      <c r="LWN27" s="386"/>
      <c r="LWO27" s="386"/>
      <c r="LWP27" s="386"/>
      <c r="LWQ27" s="386"/>
      <c r="LWR27" s="386"/>
      <c r="LWS27" s="386"/>
      <c r="LWT27" s="386"/>
      <c r="LWU27" s="386"/>
      <c r="LWV27" s="386"/>
      <c r="LWW27" s="386"/>
      <c r="LWX27" s="386"/>
      <c r="LWY27" s="386"/>
      <c r="LWZ27" s="386"/>
      <c r="LXA27" s="386"/>
      <c r="LXB27" s="386"/>
      <c r="LXC27" s="386"/>
      <c r="LXD27" s="386"/>
      <c r="LXE27" s="386"/>
      <c r="LXF27" s="386"/>
      <c r="LXG27" s="386"/>
      <c r="LXH27" s="386"/>
      <c r="LXI27" s="386"/>
      <c r="LXJ27" s="386"/>
      <c r="LXK27" s="386"/>
      <c r="LXL27" s="386"/>
      <c r="LXM27" s="386"/>
      <c r="LXN27" s="386"/>
      <c r="LXO27" s="386"/>
      <c r="LXP27" s="386"/>
      <c r="LXQ27" s="386"/>
      <c r="LXR27" s="386"/>
      <c r="LXS27" s="386"/>
      <c r="LXT27" s="386"/>
      <c r="LXU27" s="386"/>
      <c r="LXV27" s="386"/>
      <c r="LXW27" s="386"/>
      <c r="LXX27" s="386"/>
      <c r="LXY27" s="386"/>
      <c r="LXZ27" s="386"/>
      <c r="LYA27" s="386"/>
      <c r="LYB27" s="386"/>
      <c r="LYC27" s="386"/>
      <c r="LYD27" s="386"/>
      <c r="LYE27" s="386"/>
      <c r="LYF27" s="386"/>
      <c r="LYG27" s="386"/>
      <c r="LYH27" s="386"/>
      <c r="LYI27" s="386"/>
      <c r="LYJ27" s="386"/>
      <c r="LYK27" s="386"/>
      <c r="LYL27" s="386"/>
      <c r="LYM27" s="386"/>
      <c r="LYN27" s="386"/>
      <c r="LYO27" s="386"/>
      <c r="LYP27" s="386"/>
      <c r="LYQ27" s="386"/>
      <c r="LYR27" s="386"/>
      <c r="LYS27" s="386"/>
      <c r="LYT27" s="386"/>
      <c r="LYU27" s="386"/>
      <c r="LYV27" s="386"/>
      <c r="LYW27" s="386"/>
      <c r="LYX27" s="386"/>
      <c r="LYY27" s="386"/>
      <c r="LYZ27" s="386"/>
      <c r="LZA27" s="386"/>
      <c r="LZB27" s="386"/>
      <c r="LZC27" s="386"/>
      <c r="LZD27" s="386"/>
      <c r="LZE27" s="386"/>
      <c r="LZF27" s="386"/>
      <c r="LZG27" s="386"/>
      <c r="LZH27" s="386"/>
      <c r="LZI27" s="386"/>
      <c r="LZJ27" s="386"/>
      <c r="LZK27" s="386"/>
      <c r="LZL27" s="386"/>
      <c r="LZM27" s="386"/>
      <c r="LZN27" s="386"/>
      <c r="LZO27" s="386"/>
      <c r="LZP27" s="386"/>
      <c r="LZQ27" s="386"/>
      <c r="LZR27" s="386"/>
      <c r="LZS27" s="386"/>
      <c r="LZT27" s="386"/>
      <c r="LZU27" s="386"/>
      <c r="LZV27" s="386"/>
      <c r="LZW27" s="386"/>
      <c r="LZX27" s="386"/>
      <c r="LZY27" s="386"/>
      <c r="LZZ27" s="386"/>
      <c r="MAA27" s="386"/>
      <c r="MAB27" s="386"/>
      <c r="MAC27" s="386"/>
      <c r="MAD27" s="386"/>
      <c r="MAE27" s="386"/>
      <c r="MAF27" s="386"/>
      <c r="MAG27" s="386"/>
      <c r="MAH27" s="386"/>
      <c r="MAI27" s="386"/>
      <c r="MAJ27" s="386"/>
      <c r="MAK27" s="386"/>
      <c r="MAL27" s="386"/>
      <c r="MAM27" s="386"/>
      <c r="MAN27" s="386"/>
      <c r="MAO27" s="386"/>
      <c r="MAP27" s="386"/>
      <c r="MAQ27" s="386"/>
      <c r="MAR27" s="386"/>
      <c r="MAS27" s="386"/>
      <c r="MAT27" s="386"/>
      <c r="MAU27" s="386"/>
      <c r="MAV27" s="386"/>
      <c r="MAW27" s="386"/>
      <c r="MAX27" s="386"/>
      <c r="MAY27" s="386"/>
      <c r="MAZ27" s="386"/>
      <c r="MBA27" s="386"/>
      <c r="MBB27" s="386"/>
      <c r="MBC27" s="386"/>
      <c r="MBD27" s="386"/>
      <c r="MBE27" s="386"/>
      <c r="MBF27" s="386"/>
      <c r="MBG27" s="386"/>
      <c r="MBH27" s="386"/>
      <c r="MBI27" s="386"/>
      <c r="MBJ27" s="386"/>
      <c r="MBK27" s="386"/>
      <c r="MBL27" s="386"/>
      <c r="MBM27" s="386"/>
      <c r="MBN27" s="386"/>
      <c r="MBO27" s="386"/>
      <c r="MBP27" s="386"/>
      <c r="MBQ27" s="386"/>
      <c r="MBR27" s="386"/>
      <c r="MBS27" s="386"/>
      <c r="MBT27" s="386"/>
      <c r="MBU27" s="386"/>
      <c r="MBV27" s="386"/>
      <c r="MBW27" s="386"/>
      <c r="MBX27" s="386"/>
      <c r="MBY27" s="386"/>
      <c r="MBZ27" s="386"/>
      <c r="MCA27" s="386"/>
      <c r="MCB27" s="386"/>
      <c r="MCC27" s="386"/>
      <c r="MCD27" s="386"/>
      <c r="MCE27" s="386"/>
      <c r="MCF27" s="386"/>
      <c r="MCG27" s="386"/>
      <c r="MCH27" s="386"/>
      <c r="MCI27" s="386"/>
      <c r="MCJ27" s="386"/>
      <c r="MCK27" s="386"/>
      <c r="MCL27" s="386"/>
      <c r="MCM27" s="386"/>
      <c r="MCN27" s="386"/>
      <c r="MCO27" s="386"/>
      <c r="MCP27" s="386"/>
      <c r="MCQ27" s="386"/>
      <c r="MCR27" s="386"/>
      <c r="MCS27" s="386"/>
      <c r="MCT27" s="386"/>
      <c r="MCU27" s="386"/>
      <c r="MCV27" s="386"/>
      <c r="MCW27" s="386"/>
      <c r="MCX27" s="386"/>
      <c r="MCY27" s="386"/>
      <c r="MCZ27" s="386"/>
      <c r="MDA27" s="386"/>
      <c r="MDB27" s="386"/>
      <c r="MDC27" s="386"/>
      <c r="MDD27" s="386"/>
      <c r="MDE27" s="386"/>
      <c r="MDF27" s="386"/>
      <c r="MDG27" s="386"/>
      <c r="MDH27" s="386"/>
      <c r="MDI27" s="386"/>
      <c r="MDJ27" s="386"/>
      <c r="MDK27" s="386"/>
      <c r="MDL27" s="386"/>
      <c r="MDM27" s="386"/>
      <c r="MDN27" s="386"/>
      <c r="MDO27" s="386"/>
      <c r="MDP27" s="386"/>
      <c r="MDQ27" s="386"/>
      <c r="MDR27" s="386"/>
      <c r="MDS27" s="386"/>
      <c r="MDT27" s="386"/>
      <c r="MDU27" s="386"/>
      <c r="MDV27" s="386"/>
      <c r="MDW27" s="386"/>
      <c r="MDX27" s="386"/>
      <c r="MDY27" s="386"/>
      <c r="MDZ27" s="386"/>
      <c r="MEA27" s="386"/>
      <c r="MEB27" s="386"/>
      <c r="MEC27" s="386"/>
      <c r="MED27" s="386"/>
      <c r="MEE27" s="386"/>
      <c r="MEF27" s="386"/>
      <c r="MEG27" s="386"/>
      <c r="MEH27" s="386"/>
      <c r="MEI27" s="386"/>
      <c r="MEJ27" s="386"/>
      <c r="MEK27" s="386"/>
      <c r="MEL27" s="386"/>
      <c r="MEM27" s="386"/>
      <c r="MEN27" s="386"/>
      <c r="MEO27" s="386"/>
      <c r="MEP27" s="386"/>
      <c r="MEQ27" s="386"/>
      <c r="MER27" s="386"/>
      <c r="MES27" s="386"/>
      <c r="MET27" s="386"/>
      <c r="MEU27" s="386"/>
      <c r="MEV27" s="386"/>
      <c r="MEW27" s="386"/>
      <c r="MEX27" s="386"/>
      <c r="MEY27" s="386"/>
      <c r="MEZ27" s="386"/>
      <c r="MFA27" s="386"/>
      <c r="MFB27" s="386"/>
      <c r="MFC27" s="386"/>
      <c r="MFD27" s="386"/>
      <c r="MFE27" s="386"/>
      <c r="MFF27" s="386"/>
      <c r="MFG27" s="386"/>
      <c r="MFH27" s="386"/>
      <c r="MFI27" s="386"/>
      <c r="MFJ27" s="386"/>
      <c r="MFK27" s="386"/>
      <c r="MFL27" s="386"/>
      <c r="MFM27" s="386"/>
      <c r="MFN27" s="386"/>
      <c r="MFO27" s="386"/>
      <c r="MFP27" s="386"/>
      <c r="MFQ27" s="386"/>
      <c r="MFR27" s="386"/>
      <c r="MFS27" s="386"/>
      <c r="MFT27" s="386"/>
      <c r="MFU27" s="386"/>
      <c r="MFV27" s="386"/>
      <c r="MFW27" s="386"/>
      <c r="MFX27" s="386"/>
      <c r="MFY27" s="386"/>
      <c r="MFZ27" s="386"/>
      <c r="MGA27" s="386"/>
      <c r="MGB27" s="386"/>
      <c r="MGC27" s="386"/>
      <c r="MGD27" s="386"/>
      <c r="MGE27" s="386"/>
      <c r="MGF27" s="386"/>
      <c r="MGG27" s="386"/>
      <c r="MGH27" s="386"/>
      <c r="MGI27" s="386"/>
      <c r="MGJ27" s="386"/>
      <c r="MGK27" s="386"/>
      <c r="MGL27" s="386"/>
      <c r="MGM27" s="386"/>
      <c r="MGN27" s="386"/>
      <c r="MGO27" s="386"/>
      <c r="MGP27" s="386"/>
      <c r="MGQ27" s="386"/>
      <c r="MGR27" s="386"/>
      <c r="MGS27" s="386"/>
      <c r="MGT27" s="386"/>
      <c r="MGU27" s="386"/>
      <c r="MGV27" s="386"/>
      <c r="MGW27" s="386"/>
      <c r="MGX27" s="386"/>
      <c r="MGY27" s="386"/>
      <c r="MGZ27" s="386"/>
      <c r="MHA27" s="386"/>
      <c r="MHB27" s="386"/>
      <c r="MHC27" s="386"/>
      <c r="MHD27" s="386"/>
      <c r="MHE27" s="386"/>
      <c r="MHF27" s="386"/>
      <c r="MHG27" s="386"/>
      <c r="MHH27" s="386"/>
      <c r="MHI27" s="386"/>
      <c r="MHJ27" s="386"/>
      <c r="MHK27" s="386"/>
      <c r="MHL27" s="386"/>
      <c r="MHM27" s="386"/>
      <c r="MHN27" s="386"/>
      <c r="MHO27" s="386"/>
      <c r="MHP27" s="386"/>
      <c r="MHQ27" s="386"/>
      <c r="MHR27" s="386"/>
      <c r="MHS27" s="386"/>
      <c r="MHT27" s="386"/>
      <c r="MHU27" s="386"/>
      <c r="MHV27" s="386"/>
      <c r="MHW27" s="386"/>
      <c r="MHX27" s="386"/>
      <c r="MHY27" s="386"/>
      <c r="MHZ27" s="386"/>
      <c r="MIA27" s="386"/>
      <c r="MIB27" s="386"/>
      <c r="MIC27" s="386"/>
      <c r="MID27" s="386"/>
      <c r="MIE27" s="386"/>
      <c r="MIF27" s="386"/>
      <c r="MIG27" s="386"/>
      <c r="MIH27" s="386"/>
      <c r="MII27" s="386"/>
      <c r="MIJ27" s="386"/>
      <c r="MIK27" s="386"/>
      <c r="MIL27" s="386"/>
      <c r="MIM27" s="386"/>
      <c r="MIN27" s="386"/>
      <c r="MIO27" s="386"/>
      <c r="MIP27" s="386"/>
      <c r="MIQ27" s="386"/>
      <c r="MIR27" s="386"/>
      <c r="MIS27" s="386"/>
      <c r="MIT27" s="386"/>
      <c r="MIU27" s="386"/>
      <c r="MIV27" s="386"/>
      <c r="MIW27" s="386"/>
      <c r="MIX27" s="386"/>
      <c r="MIY27" s="386"/>
      <c r="MIZ27" s="386"/>
      <c r="MJA27" s="386"/>
      <c r="MJB27" s="386"/>
      <c r="MJC27" s="386"/>
      <c r="MJD27" s="386"/>
      <c r="MJE27" s="386"/>
      <c r="MJF27" s="386"/>
      <c r="MJG27" s="386"/>
      <c r="MJH27" s="386"/>
      <c r="MJI27" s="386"/>
      <c r="MJJ27" s="386"/>
      <c r="MJK27" s="386"/>
      <c r="MJL27" s="386"/>
      <c r="MJM27" s="386"/>
      <c r="MJN27" s="386"/>
      <c r="MJO27" s="386"/>
      <c r="MJP27" s="386"/>
      <c r="MJQ27" s="386"/>
      <c r="MJR27" s="386"/>
      <c r="MJS27" s="386"/>
      <c r="MJT27" s="386"/>
      <c r="MJU27" s="386"/>
      <c r="MJV27" s="386"/>
      <c r="MJW27" s="386"/>
      <c r="MJX27" s="386"/>
      <c r="MJY27" s="386"/>
      <c r="MJZ27" s="386"/>
      <c r="MKA27" s="386"/>
      <c r="MKB27" s="386"/>
      <c r="MKC27" s="386"/>
      <c r="MKD27" s="386"/>
      <c r="MKE27" s="386"/>
      <c r="MKF27" s="386"/>
      <c r="MKG27" s="386"/>
      <c r="MKH27" s="386"/>
      <c r="MKI27" s="386"/>
      <c r="MKJ27" s="386"/>
      <c r="MKK27" s="386"/>
      <c r="MKL27" s="386"/>
      <c r="MKM27" s="386"/>
      <c r="MKN27" s="386"/>
      <c r="MKO27" s="386"/>
      <c r="MKP27" s="386"/>
      <c r="MKQ27" s="386"/>
      <c r="MKR27" s="386"/>
      <c r="MKS27" s="386"/>
      <c r="MKT27" s="386"/>
      <c r="MKU27" s="386"/>
      <c r="MKV27" s="386"/>
      <c r="MKW27" s="386"/>
      <c r="MKX27" s="386"/>
      <c r="MKY27" s="386"/>
      <c r="MKZ27" s="386"/>
      <c r="MLA27" s="386"/>
      <c r="MLB27" s="386"/>
      <c r="MLC27" s="386"/>
      <c r="MLD27" s="386"/>
      <c r="MLE27" s="386"/>
      <c r="MLF27" s="386"/>
      <c r="MLG27" s="386"/>
      <c r="MLH27" s="386"/>
      <c r="MLI27" s="386"/>
      <c r="MLJ27" s="386"/>
      <c r="MLK27" s="386"/>
      <c r="MLL27" s="386"/>
      <c r="MLM27" s="386"/>
      <c r="MLN27" s="386"/>
      <c r="MLO27" s="386"/>
      <c r="MLP27" s="386"/>
      <c r="MLQ27" s="386"/>
      <c r="MLR27" s="386"/>
      <c r="MLS27" s="386"/>
      <c r="MLT27" s="386"/>
      <c r="MLU27" s="386"/>
      <c r="MLV27" s="386"/>
      <c r="MLW27" s="386"/>
      <c r="MLX27" s="386"/>
      <c r="MLY27" s="386"/>
      <c r="MLZ27" s="386"/>
      <c r="MMA27" s="386"/>
      <c r="MMB27" s="386"/>
      <c r="MMC27" s="386"/>
      <c r="MMD27" s="386"/>
      <c r="MME27" s="386"/>
      <c r="MMF27" s="386"/>
      <c r="MMG27" s="386"/>
      <c r="MMH27" s="386"/>
      <c r="MMI27" s="386"/>
      <c r="MMJ27" s="386"/>
      <c r="MMK27" s="386"/>
      <c r="MML27" s="386"/>
      <c r="MMM27" s="386"/>
      <c r="MMN27" s="386"/>
      <c r="MMO27" s="386"/>
      <c r="MMP27" s="386"/>
      <c r="MMQ27" s="386"/>
      <c r="MMR27" s="386"/>
      <c r="MMS27" s="386"/>
      <c r="MMT27" s="386"/>
      <c r="MMU27" s="386"/>
      <c r="MMV27" s="386"/>
      <c r="MMW27" s="386"/>
      <c r="MMX27" s="386"/>
      <c r="MMY27" s="386"/>
      <c r="MMZ27" s="386"/>
      <c r="MNA27" s="386"/>
      <c r="MNB27" s="386"/>
      <c r="MNC27" s="386"/>
      <c r="MND27" s="386"/>
      <c r="MNE27" s="386"/>
      <c r="MNF27" s="386"/>
      <c r="MNG27" s="386"/>
      <c r="MNH27" s="386"/>
      <c r="MNI27" s="386"/>
      <c r="MNJ27" s="386"/>
      <c r="MNK27" s="386"/>
      <c r="MNL27" s="386"/>
      <c r="MNM27" s="386"/>
      <c r="MNN27" s="386"/>
      <c r="MNO27" s="386"/>
      <c r="MNP27" s="386"/>
      <c r="MNQ27" s="386"/>
      <c r="MNR27" s="386"/>
      <c r="MNS27" s="386"/>
      <c r="MNT27" s="386"/>
      <c r="MNU27" s="386"/>
      <c r="MNV27" s="386"/>
      <c r="MNW27" s="386"/>
      <c r="MNX27" s="386"/>
      <c r="MNY27" s="386"/>
      <c r="MNZ27" s="386"/>
      <c r="MOA27" s="386"/>
      <c r="MOB27" s="386"/>
      <c r="MOC27" s="386"/>
      <c r="MOD27" s="386"/>
      <c r="MOE27" s="386"/>
      <c r="MOF27" s="386"/>
      <c r="MOG27" s="386"/>
      <c r="MOH27" s="386"/>
      <c r="MOI27" s="386"/>
      <c r="MOJ27" s="386"/>
      <c r="MOK27" s="386"/>
      <c r="MOL27" s="386"/>
      <c r="MOM27" s="386"/>
      <c r="MON27" s="386"/>
      <c r="MOO27" s="386"/>
      <c r="MOP27" s="386"/>
      <c r="MOQ27" s="386"/>
      <c r="MOR27" s="386"/>
      <c r="MOS27" s="386"/>
      <c r="MOT27" s="386"/>
      <c r="MOU27" s="386"/>
      <c r="MOV27" s="386"/>
      <c r="MOW27" s="386"/>
      <c r="MOX27" s="386"/>
      <c r="MOY27" s="386"/>
      <c r="MOZ27" s="386"/>
      <c r="MPA27" s="386"/>
      <c r="MPB27" s="386"/>
      <c r="MPC27" s="386"/>
      <c r="MPD27" s="386"/>
      <c r="MPE27" s="386"/>
      <c r="MPF27" s="386"/>
      <c r="MPG27" s="386"/>
      <c r="MPH27" s="386"/>
      <c r="MPI27" s="386"/>
      <c r="MPJ27" s="386"/>
      <c r="MPK27" s="386"/>
      <c r="MPL27" s="386"/>
      <c r="MPM27" s="386"/>
      <c r="MPN27" s="386"/>
      <c r="MPO27" s="386"/>
      <c r="MPP27" s="386"/>
      <c r="MPQ27" s="386"/>
      <c r="MPR27" s="386"/>
      <c r="MPS27" s="386"/>
      <c r="MPT27" s="386"/>
      <c r="MPU27" s="386"/>
      <c r="MPV27" s="386"/>
      <c r="MPW27" s="386"/>
      <c r="MPX27" s="386"/>
      <c r="MPY27" s="386"/>
      <c r="MPZ27" s="386"/>
      <c r="MQA27" s="386"/>
      <c r="MQB27" s="386"/>
      <c r="MQC27" s="386"/>
      <c r="MQD27" s="386"/>
      <c r="MQE27" s="386"/>
      <c r="MQF27" s="386"/>
      <c r="MQG27" s="386"/>
      <c r="MQH27" s="386"/>
      <c r="MQI27" s="386"/>
      <c r="MQJ27" s="386"/>
      <c r="MQK27" s="386"/>
      <c r="MQL27" s="386"/>
      <c r="MQM27" s="386"/>
      <c r="MQN27" s="386"/>
      <c r="MQO27" s="386"/>
      <c r="MQP27" s="386"/>
      <c r="MQQ27" s="386"/>
      <c r="MQR27" s="386"/>
      <c r="MQS27" s="386"/>
      <c r="MQT27" s="386"/>
      <c r="MQU27" s="386"/>
      <c r="MQV27" s="386"/>
      <c r="MQW27" s="386"/>
      <c r="MQX27" s="386"/>
      <c r="MQY27" s="386"/>
      <c r="MQZ27" s="386"/>
      <c r="MRA27" s="386"/>
      <c r="MRB27" s="386"/>
      <c r="MRC27" s="386"/>
      <c r="MRD27" s="386"/>
      <c r="MRE27" s="386"/>
      <c r="MRF27" s="386"/>
      <c r="MRG27" s="386"/>
      <c r="MRH27" s="386"/>
      <c r="MRI27" s="386"/>
      <c r="MRJ27" s="386"/>
      <c r="MRK27" s="386"/>
      <c r="MRL27" s="386"/>
      <c r="MRM27" s="386"/>
      <c r="MRN27" s="386"/>
      <c r="MRO27" s="386"/>
      <c r="MRP27" s="386"/>
      <c r="MRQ27" s="386"/>
      <c r="MRR27" s="386"/>
      <c r="MRS27" s="386"/>
      <c r="MRT27" s="386"/>
      <c r="MRU27" s="386"/>
      <c r="MRV27" s="386"/>
      <c r="MRW27" s="386"/>
      <c r="MRX27" s="386"/>
      <c r="MRY27" s="386"/>
      <c r="MRZ27" s="386"/>
      <c r="MSA27" s="386"/>
      <c r="MSB27" s="386"/>
      <c r="MSC27" s="386"/>
      <c r="MSD27" s="386"/>
      <c r="MSE27" s="386"/>
      <c r="MSF27" s="386"/>
      <c r="MSG27" s="386"/>
      <c r="MSH27" s="386"/>
      <c r="MSI27" s="386"/>
      <c r="MSJ27" s="386"/>
      <c r="MSK27" s="386"/>
      <c r="MSL27" s="386"/>
      <c r="MSM27" s="386"/>
      <c r="MSN27" s="386"/>
      <c r="MSO27" s="386"/>
      <c r="MSP27" s="386"/>
      <c r="MSQ27" s="386"/>
      <c r="MSR27" s="386"/>
      <c r="MSS27" s="386"/>
      <c r="MST27" s="386"/>
      <c r="MSU27" s="386"/>
      <c r="MSV27" s="386"/>
      <c r="MSW27" s="386"/>
      <c r="MSX27" s="386"/>
      <c r="MSY27" s="386"/>
      <c r="MSZ27" s="386"/>
      <c r="MTA27" s="386"/>
      <c r="MTB27" s="386"/>
      <c r="MTC27" s="386"/>
      <c r="MTD27" s="386"/>
      <c r="MTE27" s="386"/>
      <c r="MTF27" s="386"/>
      <c r="MTG27" s="386"/>
      <c r="MTH27" s="386"/>
      <c r="MTI27" s="386"/>
      <c r="MTJ27" s="386"/>
      <c r="MTK27" s="386"/>
      <c r="MTL27" s="386"/>
      <c r="MTM27" s="386"/>
      <c r="MTN27" s="386"/>
      <c r="MTO27" s="386"/>
      <c r="MTP27" s="386"/>
      <c r="MTQ27" s="386"/>
      <c r="MTR27" s="386"/>
      <c r="MTS27" s="386"/>
      <c r="MTT27" s="386"/>
      <c r="MTU27" s="386"/>
      <c r="MTV27" s="386"/>
      <c r="MTW27" s="386"/>
      <c r="MTX27" s="386"/>
      <c r="MTY27" s="386"/>
      <c r="MTZ27" s="386"/>
      <c r="MUA27" s="386"/>
      <c r="MUB27" s="386"/>
      <c r="MUC27" s="386"/>
      <c r="MUD27" s="386"/>
      <c r="MUE27" s="386"/>
      <c r="MUF27" s="386"/>
      <c r="MUG27" s="386"/>
      <c r="MUH27" s="386"/>
      <c r="MUI27" s="386"/>
      <c r="MUJ27" s="386"/>
      <c r="MUK27" s="386"/>
      <c r="MUL27" s="386"/>
      <c r="MUM27" s="386"/>
      <c r="MUN27" s="386"/>
      <c r="MUO27" s="386"/>
      <c r="MUP27" s="386"/>
      <c r="MUQ27" s="386"/>
      <c r="MUR27" s="386"/>
      <c r="MUS27" s="386"/>
      <c r="MUT27" s="386"/>
      <c r="MUU27" s="386"/>
      <c r="MUV27" s="386"/>
      <c r="MUW27" s="386"/>
      <c r="MUX27" s="386"/>
      <c r="MUY27" s="386"/>
      <c r="MUZ27" s="386"/>
      <c r="MVA27" s="386"/>
      <c r="MVB27" s="386"/>
      <c r="MVC27" s="386"/>
      <c r="MVD27" s="386"/>
      <c r="MVE27" s="386"/>
      <c r="MVF27" s="386"/>
      <c r="MVG27" s="386"/>
      <c r="MVH27" s="386"/>
      <c r="MVI27" s="386"/>
      <c r="MVJ27" s="386"/>
      <c r="MVK27" s="386"/>
      <c r="MVL27" s="386"/>
      <c r="MVM27" s="386"/>
      <c r="MVN27" s="386"/>
      <c r="MVO27" s="386"/>
      <c r="MVP27" s="386"/>
      <c r="MVQ27" s="386"/>
      <c r="MVR27" s="386"/>
      <c r="MVS27" s="386"/>
      <c r="MVT27" s="386"/>
      <c r="MVU27" s="386"/>
      <c r="MVV27" s="386"/>
      <c r="MVW27" s="386"/>
      <c r="MVX27" s="386"/>
      <c r="MVY27" s="386"/>
      <c r="MVZ27" s="386"/>
      <c r="MWA27" s="386"/>
      <c r="MWB27" s="386"/>
      <c r="MWC27" s="386"/>
      <c r="MWD27" s="386"/>
      <c r="MWE27" s="386"/>
      <c r="MWF27" s="386"/>
      <c r="MWG27" s="386"/>
      <c r="MWH27" s="386"/>
      <c r="MWI27" s="386"/>
      <c r="MWJ27" s="386"/>
      <c r="MWK27" s="386"/>
      <c r="MWL27" s="386"/>
      <c r="MWM27" s="386"/>
      <c r="MWN27" s="386"/>
      <c r="MWO27" s="386"/>
      <c r="MWP27" s="386"/>
      <c r="MWQ27" s="386"/>
      <c r="MWR27" s="386"/>
      <c r="MWS27" s="386"/>
      <c r="MWT27" s="386"/>
      <c r="MWU27" s="386"/>
      <c r="MWV27" s="386"/>
      <c r="MWW27" s="386"/>
      <c r="MWX27" s="386"/>
      <c r="MWY27" s="386"/>
      <c r="MWZ27" s="386"/>
      <c r="MXA27" s="386"/>
      <c r="MXB27" s="386"/>
      <c r="MXC27" s="386"/>
      <c r="MXD27" s="386"/>
      <c r="MXE27" s="386"/>
      <c r="MXF27" s="386"/>
      <c r="MXG27" s="386"/>
      <c r="MXH27" s="386"/>
      <c r="MXI27" s="386"/>
      <c r="MXJ27" s="386"/>
      <c r="MXK27" s="386"/>
      <c r="MXL27" s="386"/>
      <c r="MXM27" s="386"/>
      <c r="MXN27" s="386"/>
      <c r="MXO27" s="386"/>
      <c r="MXP27" s="386"/>
      <c r="MXQ27" s="386"/>
      <c r="MXR27" s="386"/>
      <c r="MXS27" s="386"/>
      <c r="MXT27" s="386"/>
      <c r="MXU27" s="386"/>
      <c r="MXV27" s="386"/>
      <c r="MXW27" s="386"/>
      <c r="MXX27" s="386"/>
      <c r="MXY27" s="386"/>
      <c r="MXZ27" s="386"/>
      <c r="MYA27" s="386"/>
      <c r="MYB27" s="386"/>
      <c r="MYC27" s="386"/>
      <c r="MYD27" s="386"/>
      <c r="MYE27" s="386"/>
      <c r="MYF27" s="386"/>
      <c r="MYG27" s="386"/>
      <c r="MYH27" s="386"/>
      <c r="MYI27" s="386"/>
      <c r="MYJ27" s="386"/>
      <c r="MYK27" s="386"/>
      <c r="MYL27" s="386"/>
      <c r="MYM27" s="386"/>
      <c r="MYN27" s="386"/>
      <c r="MYO27" s="386"/>
      <c r="MYP27" s="386"/>
      <c r="MYQ27" s="386"/>
      <c r="MYR27" s="386"/>
      <c r="MYS27" s="386"/>
      <c r="MYT27" s="386"/>
      <c r="MYU27" s="386"/>
      <c r="MYV27" s="386"/>
      <c r="MYW27" s="386"/>
      <c r="MYX27" s="386"/>
      <c r="MYY27" s="386"/>
      <c r="MYZ27" s="386"/>
      <c r="MZA27" s="386"/>
      <c r="MZB27" s="386"/>
      <c r="MZC27" s="386"/>
      <c r="MZD27" s="386"/>
      <c r="MZE27" s="386"/>
      <c r="MZF27" s="386"/>
      <c r="MZG27" s="386"/>
      <c r="MZH27" s="386"/>
      <c r="MZI27" s="386"/>
      <c r="MZJ27" s="386"/>
      <c r="MZK27" s="386"/>
      <c r="MZL27" s="386"/>
      <c r="MZM27" s="386"/>
      <c r="MZN27" s="386"/>
      <c r="MZO27" s="386"/>
      <c r="MZP27" s="386"/>
      <c r="MZQ27" s="386"/>
      <c r="MZR27" s="386"/>
      <c r="MZS27" s="386"/>
      <c r="MZT27" s="386"/>
      <c r="MZU27" s="386"/>
      <c r="MZV27" s="386"/>
      <c r="MZW27" s="386"/>
      <c r="MZX27" s="386"/>
      <c r="MZY27" s="386"/>
      <c r="MZZ27" s="386"/>
      <c r="NAA27" s="386"/>
      <c r="NAB27" s="386"/>
      <c r="NAC27" s="386"/>
      <c r="NAD27" s="386"/>
      <c r="NAE27" s="386"/>
      <c r="NAF27" s="386"/>
      <c r="NAG27" s="386"/>
      <c r="NAH27" s="386"/>
      <c r="NAI27" s="386"/>
      <c r="NAJ27" s="386"/>
      <c r="NAK27" s="386"/>
      <c r="NAL27" s="386"/>
      <c r="NAM27" s="386"/>
      <c r="NAN27" s="386"/>
      <c r="NAO27" s="386"/>
      <c r="NAP27" s="386"/>
      <c r="NAQ27" s="386"/>
      <c r="NAR27" s="386"/>
      <c r="NAS27" s="386"/>
      <c r="NAT27" s="386"/>
      <c r="NAU27" s="386"/>
      <c r="NAV27" s="386"/>
      <c r="NAW27" s="386"/>
      <c r="NAX27" s="386"/>
      <c r="NAY27" s="386"/>
      <c r="NAZ27" s="386"/>
      <c r="NBA27" s="386"/>
      <c r="NBB27" s="386"/>
      <c r="NBC27" s="386"/>
      <c r="NBD27" s="386"/>
      <c r="NBE27" s="386"/>
      <c r="NBF27" s="386"/>
      <c r="NBG27" s="386"/>
      <c r="NBH27" s="386"/>
      <c r="NBI27" s="386"/>
      <c r="NBJ27" s="386"/>
      <c r="NBK27" s="386"/>
      <c r="NBL27" s="386"/>
      <c r="NBM27" s="386"/>
      <c r="NBN27" s="386"/>
      <c r="NBO27" s="386"/>
      <c r="NBP27" s="386"/>
      <c r="NBQ27" s="386"/>
      <c r="NBR27" s="386"/>
      <c r="NBS27" s="386"/>
      <c r="NBT27" s="386"/>
      <c r="NBU27" s="386"/>
      <c r="NBV27" s="386"/>
      <c r="NBW27" s="386"/>
      <c r="NBX27" s="386"/>
      <c r="NBY27" s="386"/>
      <c r="NBZ27" s="386"/>
      <c r="NCA27" s="386"/>
      <c r="NCB27" s="386"/>
      <c r="NCC27" s="386"/>
      <c r="NCD27" s="386"/>
      <c r="NCE27" s="386"/>
      <c r="NCF27" s="386"/>
      <c r="NCG27" s="386"/>
      <c r="NCH27" s="386"/>
      <c r="NCI27" s="386"/>
      <c r="NCJ27" s="386"/>
      <c r="NCK27" s="386"/>
      <c r="NCL27" s="386"/>
      <c r="NCM27" s="386"/>
      <c r="NCN27" s="386"/>
      <c r="NCO27" s="386"/>
      <c r="NCP27" s="386"/>
      <c r="NCQ27" s="386"/>
      <c r="NCR27" s="386"/>
      <c r="NCS27" s="386"/>
      <c r="NCT27" s="386"/>
      <c r="NCU27" s="386"/>
      <c r="NCV27" s="386"/>
      <c r="NCW27" s="386"/>
      <c r="NCX27" s="386"/>
      <c r="NCY27" s="386"/>
      <c r="NCZ27" s="386"/>
      <c r="NDA27" s="386"/>
      <c r="NDB27" s="386"/>
      <c r="NDC27" s="386"/>
      <c r="NDD27" s="386"/>
      <c r="NDE27" s="386"/>
      <c r="NDF27" s="386"/>
      <c r="NDG27" s="386"/>
      <c r="NDH27" s="386"/>
      <c r="NDI27" s="386"/>
      <c r="NDJ27" s="386"/>
      <c r="NDK27" s="386"/>
      <c r="NDL27" s="386"/>
      <c r="NDM27" s="386"/>
      <c r="NDN27" s="386"/>
      <c r="NDO27" s="386"/>
      <c r="NDP27" s="386"/>
      <c r="NDQ27" s="386"/>
      <c r="NDR27" s="386"/>
      <c r="NDS27" s="386"/>
      <c r="NDT27" s="386"/>
      <c r="NDU27" s="386"/>
      <c r="NDV27" s="386"/>
      <c r="NDW27" s="386"/>
      <c r="NDX27" s="386"/>
      <c r="NDY27" s="386"/>
      <c r="NDZ27" s="386"/>
      <c r="NEA27" s="386"/>
      <c r="NEB27" s="386"/>
      <c r="NEC27" s="386"/>
      <c r="NED27" s="386"/>
      <c r="NEE27" s="386"/>
      <c r="NEF27" s="386"/>
      <c r="NEG27" s="386"/>
      <c r="NEH27" s="386"/>
      <c r="NEI27" s="386"/>
      <c r="NEJ27" s="386"/>
      <c r="NEK27" s="386"/>
      <c r="NEL27" s="386"/>
      <c r="NEM27" s="386"/>
      <c r="NEN27" s="386"/>
      <c r="NEO27" s="386"/>
      <c r="NEP27" s="386"/>
      <c r="NEQ27" s="386"/>
      <c r="NER27" s="386"/>
      <c r="NES27" s="386"/>
      <c r="NET27" s="386"/>
      <c r="NEU27" s="386"/>
      <c r="NEV27" s="386"/>
      <c r="NEW27" s="386"/>
      <c r="NEX27" s="386"/>
      <c r="NEY27" s="386"/>
      <c r="NEZ27" s="386"/>
      <c r="NFA27" s="386"/>
      <c r="NFB27" s="386"/>
      <c r="NFC27" s="386"/>
      <c r="NFD27" s="386"/>
      <c r="NFE27" s="386"/>
      <c r="NFF27" s="386"/>
      <c r="NFG27" s="386"/>
      <c r="NFH27" s="386"/>
      <c r="NFI27" s="386"/>
      <c r="NFJ27" s="386"/>
      <c r="NFK27" s="386"/>
      <c r="NFL27" s="386"/>
      <c r="NFM27" s="386"/>
      <c r="NFN27" s="386"/>
      <c r="NFO27" s="386"/>
      <c r="NFP27" s="386"/>
      <c r="NFQ27" s="386"/>
      <c r="NFR27" s="386"/>
      <c r="NFS27" s="386"/>
      <c r="NFT27" s="386"/>
      <c r="NFU27" s="386"/>
      <c r="NFV27" s="386"/>
      <c r="NFW27" s="386"/>
      <c r="NFX27" s="386"/>
      <c r="NFY27" s="386"/>
      <c r="NFZ27" s="386"/>
      <c r="NGA27" s="386"/>
      <c r="NGB27" s="386"/>
      <c r="NGC27" s="386"/>
      <c r="NGD27" s="386"/>
      <c r="NGE27" s="386"/>
      <c r="NGF27" s="386"/>
      <c r="NGG27" s="386"/>
      <c r="NGH27" s="386"/>
      <c r="NGI27" s="386"/>
      <c r="NGJ27" s="386"/>
      <c r="NGK27" s="386"/>
      <c r="NGL27" s="386"/>
      <c r="NGM27" s="386"/>
      <c r="NGN27" s="386"/>
      <c r="NGO27" s="386"/>
      <c r="NGP27" s="386"/>
      <c r="NGQ27" s="386"/>
      <c r="NGR27" s="386"/>
      <c r="NGS27" s="386"/>
      <c r="NGT27" s="386"/>
      <c r="NGU27" s="386"/>
      <c r="NGV27" s="386"/>
      <c r="NGW27" s="386"/>
      <c r="NGX27" s="386"/>
      <c r="NGY27" s="386"/>
      <c r="NGZ27" s="386"/>
      <c r="NHA27" s="386"/>
      <c r="NHB27" s="386"/>
      <c r="NHC27" s="386"/>
      <c r="NHD27" s="386"/>
      <c r="NHE27" s="386"/>
      <c r="NHF27" s="386"/>
      <c r="NHG27" s="386"/>
      <c r="NHH27" s="386"/>
      <c r="NHI27" s="386"/>
      <c r="NHJ27" s="386"/>
      <c r="NHK27" s="386"/>
      <c r="NHL27" s="386"/>
      <c r="NHM27" s="386"/>
      <c r="NHN27" s="386"/>
      <c r="NHO27" s="386"/>
      <c r="NHP27" s="386"/>
      <c r="NHQ27" s="386"/>
      <c r="NHR27" s="386"/>
      <c r="NHS27" s="386"/>
      <c r="NHT27" s="386"/>
      <c r="NHU27" s="386"/>
      <c r="NHV27" s="386"/>
      <c r="NHW27" s="386"/>
      <c r="NHX27" s="386"/>
      <c r="NHY27" s="386"/>
      <c r="NHZ27" s="386"/>
      <c r="NIA27" s="386"/>
      <c r="NIB27" s="386"/>
      <c r="NIC27" s="386"/>
      <c r="NID27" s="386"/>
      <c r="NIE27" s="386"/>
      <c r="NIF27" s="386"/>
      <c r="NIG27" s="386"/>
      <c r="NIH27" s="386"/>
      <c r="NII27" s="386"/>
      <c r="NIJ27" s="386"/>
      <c r="NIK27" s="386"/>
      <c r="NIL27" s="386"/>
      <c r="NIM27" s="386"/>
      <c r="NIN27" s="386"/>
      <c r="NIO27" s="386"/>
      <c r="NIP27" s="386"/>
      <c r="NIQ27" s="386"/>
      <c r="NIR27" s="386"/>
      <c r="NIS27" s="386"/>
      <c r="NIT27" s="386"/>
      <c r="NIU27" s="386"/>
      <c r="NIV27" s="386"/>
      <c r="NIW27" s="386"/>
      <c r="NIX27" s="386"/>
      <c r="NIY27" s="386"/>
      <c r="NIZ27" s="386"/>
      <c r="NJA27" s="386"/>
      <c r="NJB27" s="386"/>
      <c r="NJC27" s="386"/>
      <c r="NJD27" s="386"/>
      <c r="NJE27" s="386"/>
      <c r="NJF27" s="386"/>
      <c r="NJG27" s="386"/>
      <c r="NJH27" s="386"/>
      <c r="NJI27" s="386"/>
      <c r="NJJ27" s="386"/>
      <c r="NJK27" s="386"/>
      <c r="NJL27" s="386"/>
      <c r="NJM27" s="386"/>
      <c r="NJN27" s="386"/>
      <c r="NJO27" s="386"/>
      <c r="NJP27" s="386"/>
      <c r="NJQ27" s="386"/>
      <c r="NJR27" s="386"/>
      <c r="NJS27" s="386"/>
      <c r="NJT27" s="386"/>
      <c r="NJU27" s="386"/>
      <c r="NJV27" s="386"/>
      <c r="NJW27" s="386"/>
      <c r="NJX27" s="386"/>
      <c r="NJY27" s="386"/>
      <c r="NJZ27" s="386"/>
      <c r="NKA27" s="386"/>
      <c r="NKB27" s="386"/>
      <c r="NKC27" s="386"/>
      <c r="NKD27" s="386"/>
      <c r="NKE27" s="386"/>
      <c r="NKF27" s="386"/>
      <c r="NKG27" s="386"/>
      <c r="NKH27" s="386"/>
      <c r="NKI27" s="386"/>
      <c r="NKJ27" s="386"/>
      <c r="NKK27" s="386"/>
      <c r="NKL27" s="386"/>
      <c r="NKM27" s="386"/>
      <c r="NKN27" s="386"/>
      <c r="NKO27" s="386"/>
      <c r="NKP27" s="386"/>
      <c r="NKQ27" s="386"/>
      <c r="NKR27" s="386"/>
      <c r="NKS27" s="386"/>
      <c r="NKT27" s="386"/>
      <c r="NKU27" s="386"/>
      <c r="NKV27" s="386"/>
      <c r="NKW27" s="386"/>
      <c r="NKX27" s="386"/>
      <c r="NKY27" s="386"/>
      <c r="NKZ27" s="386"/>
      <c r="NLA27" s="386"/>
      <c r="NLB27" s="386"/>
      <c r="NLC27" s="386"/>
      <c r="NLD27" s="386"/>
      <c r="NLE27" s="386"/>
      <c r="NLF27" s="386"/>
      <c r="NLG27" s="386"/>
      <c r="NLH27" s="386"/>
      <c r="NLI27" s="386"/>
      <c r="NLJ27" s="386"/>
      <c r="NLK27" s="386"/>
      <c r="NLL27" s="386"/>
      <c r="NLM27" s="386"/>
      <c r="NLN27" s="386"/>
      <c r="NLO27" s="386"/>
      <c r="NLP27" s="386"/>
      <c r="NLQ27" s="386"/>
      <c r="NLR27" s="386"/>
      <c r="NLS27" s="386"/>
      <c r="NLT27" s="386"/>
      <c r="NLU27" s="386"/>
      <c r="NLV27" s="386"/>
      <c r="NLW27" s="386"/>
      <c r="NLX27" s="386"/>
      <c r="NLY27" s="386"/>
      <c r="NLZ27" s="386"/>
      <c r="NMA27" s="386"/>
      <c r="NMB27" s="386"/>
      <c r="NMC27" s="386"/>
      <c r="NMD27" s="386"/>
      <c r="NME27" s="386"/>
      <c r="NMF27" s="386"/>
      <c r="NMG27" s="386"/>
      <c r="NMH27" s="386"/>
      <c r="NMI27" s="386"/>
      <c r="NMJ27" s="386"/>
      <c r="NMK27" s="386"/>
      <c r="NML27" s="386"/>
      <c r="NMM27" s="386"/>
      <c r="NMN27" s="386"/>
      <c r="NMO27" s="386"/>
      <c r="NMP27" s="386"/>
      <c r="NMQ27" s="386"/>
      <c r="NMR27" s="386"/>
      <c r="NMS27" s="386"/>
      <c r="NMT27" s="386"/>
      <c r="NMU27" s="386"/>
      <c r="NMV27" s="386"/>
      <c r="NMW27" s="386"/>
      <c r="NMX27" s="386"/>
      <c r="NMY27" s="386"/>
      <c r="NMZ27" s="386"/>
      <c r="NNA27" s="386"/>
      <c r="NNB27" s="386"/>
      <c r="NNC27" s="386"/>
      <c r="NND27" s="386"/>
      <c r="NNE27" s="386"/>
      <c r="NNF27" s="386"/>
      <c r="NNG27" s="386"/>
      <c r="NNH27" s="386"/>
      <c r="NNI27" s="386"/>
      <c r="NNJ27" s="386"/>
      <c r="NNK27" s="386"/>
      <c r="NNL27" s="386"/>
      <c r="NNM27" s="386"/>
      <c r="NNN27" s="386"/>
      <c r="NNO27" s="386"/>
      <c r="NNP27" s="386"/>
      <c r="NNQ27" s="386"/>
      <c r="NNR27" s="386"/>
      <c r="NNS27" s="386"/>
      <c r="NNT27" s="386"/>
      <c r="NNU27" s="386"/>
      <c r="NNV27" s="386"/>
      <c r="NNW27" s="386"/>
      <c r="NNX27" s="386"/>
      <c r="NNY27" s="386"/>
      <c r="NNZ27" s="386"/>
      <c r="NOA27" s="386"/>
      <c r="NOB27" s="386"/>
      <c r="NOC27" s="386"/>
      <c r="NOD27" s="386"/>
      <c r="NOE27" s="386"/>
      <c r="NOF27" s="386"/>
      <c r="NOG27" s="386"/>
      <c r="NOH27" s="386"/>
      <c r="NOI27" s="386"/>
      <c r="NOJ27" s="386"/>
      <c r="NOK27" s="386"/>
      <c r="NOL27" s="386"/>
      <c r="NOM27" s="386"/>
      <c r="NON27" s="386"/>
      <c r="NOO27" s="386"/>
      <c r="NOP27" s="386"/>
      <c r="NOQ27" s="386"/>
      <c r="NOR27" s="386"/>
      <c r="NOS27" s="386"/>
      <c r="NOT27" s="386"/>
      <c r="NOU27" s="386"/>
      <c r="NOV27" s="386"/>
      <c r="NOW27" s="386"/>
      <c r="NOX27" s="386"/>
      <c r="NOY27" s="386"/>
      <c r="NOZ27" s="386"/>
      <c r="NPA27" s="386"/>
      <c r="NPB27" s="386"/>
      <c r="NPC27" s="386"/>
      <c r="NPD27" s="386"/>
      <c r="NPE27" s="386"/>
      <c r="NPF27" s="386"/>
      <c r="NPG27" s="386"/>
      <c r="NPH27" s="386"/>
      <c r="NPI27" s="386"/>
      <c r="NPJ27" s="386"/>
      <c r="NPK27" s="386"/>
      <c r="NPL27" s="386"/>
      <c r="NPM27" s="386"/>
      <c r="NPN27" s="386"/>
      <c r="NPO27" s="386"/>
      <c r="NPP27" s="386"/>
      <c r="NPQ27" s="386"/>
      <c r="NPR27" s="386"/>
      <c r="NPS27" s="386"/>
      <c r="NPT27" s="386"/>
      <c r="NPU27" s="386"/>
      <c r="NPV27" s="386"/>
      <c r="NPW27" s="386"/>
      <c r="NPX27" s="386"/>
      <c r="NPY27" s="386"/>
      <c r="NPZ27" s="386"/>
      <c r="NQA27" s="386"/>
      <c r="NQB27" s="386"/>
      <c r="NQC27" s="386"/>
      <c r="NQD27" s="386"/>
      <c r="NQE27" s="386"/>
      <c r="NQF27" s="386"/>
      <c r="NQG27" s="386"/>
      <c r="NQH27" s="386"/>
      <c r="NQI27" s="386"/>
      <c r="NQJ27" s="386"/>
      <c r="NQK27" s="386"/>
      <c r="NQL27" s="386"/>
      <c r="NQM27" s="386"/>
      <c r="NQN27" s="386"/>
      <c r="NQO27" s="386"/>
      <c r="NQP27" s="386"/>
      <c r="NQQ27" s="386"/>
      <c r="NQR27" s="386"/>
      <c r="NQS27" s="386"/>
      <c r="NQT27" s="386"/>
      <c r="NQU27" s="386"/>
      <c r="NQV27" s="386"/>
      <c r="NQW27" s="386"/>
      <c r="NQX27" s="386"/>
      <c r="NQY27" s="386"/>
      <c r="NQZ27" s="386"/>
      <c r="NRA27" s="386"/>
      <c r="NRB27" s="386"/>
      <c r="NRC27" s="386"/>
      <c r="NRD27" s="386"/>
      <c r="NRE27" s="386"/>
      <c r="NRF27" s="386"/>
      <c r="NRG27" s="386"/>
      <c r="NRH27" s="386"/>
      <c r="NRI27" s="386"/>
      <c r="NRJ27" s="386"/>
      <c r="NRK27" s="386"/>
      <c r="NRL27" s="386"/>
      <c r="NRM27" s="386"/>
      <c r="NRN27" s="386"/>
      <c r="NRO27" s="386"/>
      <c r="NRP27" s="386"/>
      <c r="NRQ27" s="386"/>
      <c r="NRR27" s="386"/>
      <c r="NRS27" s="386"/>
      <c r="NRT27" s="386"/>
      <c r="NRU27" s="386"/>
      <c r="NRV27" s="386"/>
      <c r="NRW27" s="386"/>
      <c r="NRX27" s="386"/>
      <c r="NRY27" s="386"/>
      <c r="NRZ27" s="386"/>
      <c r="NSA27" s="386"/>
      <c r="NSB27" s="386"/>
      <c r="NSC27" s="386"/>
      <c r="NSD27" s="386"/>
      <c r="NSE27" s="386"/>
      <c r="NSF27" s="386"/>
      <c r="NSG27" s="386"/>
      <c r="NSH27" s="386"/>
      <c r="NSI27" s="386"/>
      <c r="NSJ27" s="386"/>
      <c r="NSK27" s="386"/>
      <c r="NSL27" s="386"/>
      <c r="NSM27" s="386"/>
      <c r="NSN27" s="386"/>
      <c r="NSO27" s="386"/>
      <c r="NSP27" s="386"/>
      <c r="NSQ27" s="386"/>
      <c r="NSR27" s="386"/>
      <c r="NSS27" s="386"/>
      <c r="NST27" s="386"/>
      <c r="NSU27" s="386"/>
      <c r="NSV27" s="386"/>
      <c r="NSW27" s="386"/>
      <c r="NSX27" s="386"/>
      <c r="NSY27" s="386"/>
      <c r="NSZ27" s="386"/>
      <c r="NTA27" s="386"/>
      <c r="NTB27" s="386"/>
      <c r="NTC27" s="386"/>
      <c r="NTD27" s="386"/>
      <c r="NTE27" s="386"/>
      <c r="NTF27" s="386"/>
      <c r="NTG27" s="386"/>
      <c r="NTH27" s="386"/>
      <c r="NTI27" s="386"/>
      <c r="NTJ27" s="386"/>
      <c r="NTK27" s="386"/>
      <c r="NTL27" s="386"/>
      <c r="NTM27" s="386"/>
      <c r="NTN27" s="386"/>
      <c r="NTO27" s="386"/>
      <c r="NTP27" s="386"/>
      <c r="NTQ27" s="386"/>
      <c r="NTR27" s="386"/>
      <c r="NTS27" s="386"/>
      <c r="NTT27" s="386"/>
      <c r="NTU27" s="386"/>
      <c r="NTV27" s="386"/>
      <c r="NTW27" s="386"/>
      <c r="NTX27" s="386"/>
      <c r="NTY27" s="386"/>
      <c r="NTZ27" s="386"/>
      <c r="NUA27" s="386"/>
      <c r="NUB27" s="386"/>
      <c r="NUC27" s="386"/>
      <c r="NUD27" s="386"/>
      <c r="NUE27" s="386"/>
      <c r="NUF27" s="386"/>
      <c r="NUG27" s="386"/>
      <c r="NUH27" s="386"/>
      <c r="NUI27" s="386"/>
      <c r="NUJ27" s="386"/>
      <c r="NUK27" s="386"/>
      <c r="NUL27" s="386"/>
      <c r="NUM27" s="386"/>
      <c r="NUN27" s="386"/>
      <c r="NUO27" s="386"/>
      <c r="NUP27" s="386"/>
      <c r="NUQ27" s="386"/>
      <c r="NUR27" s="386"/>
      <c r="NUS27" s="386"/>
      <c r="NUT27" s="386"/>
      <c r="NUU27" s="386"/>
      <c r="NUV27" s="386"/>
      <c r="NUW27" s="386"/>
      <c r="NUX27" s="386"/>
      <c r="NUY27" s="386"/>
      <c r="NUZ27" s="386"/>
      <c r="NVA27" s="386"/>
      <c r="NVB27" s="386"/>
      <c r="NVC27" s="386"/>
      <c r="NVD27" s="386"/>
      <c r="NVE27" s="386"/>
      <c r="NVF27" s="386"/>
      <c r="NVG27" s="386"/>
      <c r="NVH27" s="386"/>
      <c r="NVI27" s="386"/>
      <c r="NVJ27" s="386"/>
      <c r="NVK27" s="386"/>
      <c r="NVL27" s="386"/>
      <c r="NVM27" s="386"/>
      <c r="NVN27" s="386"/>
      <c r="NVO27" s="386"/>
      <c r="NVP27" s="386"/>
      <c r="NVQ27" s="386"/>
      <c r="NVR27" s="386"/>
      <c r="NVS27" s="386"/>
      <c r="NVT27" s="386"/>
      <c r="NVU27" s="386"/>
      <c r="NVV27" s="386"/>
      <c r="NVW27" s="386"/>
      <c r="NVX27" s="386"/>
      <c r="NVY27" s="386"/>
      <c r="NVZ27" s="386"/>
      <c r="NWA27" s="386"/>
      <c r="NWB27" s="386"/>
      <c r="NWC27" s="386"/>
      <c r="NWD27" s="386"/>
      <c r="NWE27" s="386"/>
      <c r="NWF27" s="386"/>
      <c r="NWG27" s="386"/>
      <c r="NWH27" s="386"/>
      <c r="NWI27" s="386"/>
      <c r="NWJ27" s="386"/>
      <c r="NWK27" s="386"/>
      <c r="NWL27" s="386"/>
      <c r="NWM27" s="386"/>
      <c r="NWN27" s="386"/>
      <c r="NWO27" s="386"/>
      <c r="NWP27" s="386"/>
      <c r="NWQ27" s="386"/>
      <c r="NWR27" s="386"/>
      <c r="NWS27" s="386"/>
      <c r="NWT27" s="386"/>
      <c r="NWU27" s="386"/>
      <c r="NWV27" s="386"/>
      <c r="NWW27" s="386"/>
      <c r="NWX27" s="386"/>
      <c r="NWY27" s="386"/>
      <c r="NWZ27" s="386"/>
      <c r="NXA27" s="386"/>
      <c r="NXB27" s="386"/>
      <c r="NXC27" s="386"/>
      <c r="NXD27" s="386"/>
      <c r="NXE27" s="386"/>
      <c r="NXF27" s="386"/>
      <c r="NXG27" s="386"/>
      <c r="NXH27" s="386"/>
      <c r="NXI27" s="386"/>
      <c r="NXJ27" s="386"/>
      <c r="NXK27" s="386"/>
      <c r="NXL27" s="386"/>
      <c r="NXM27" s="386"/>
      <c r="NXN27" s="386"/>
      <c r="NXO27" s="386"/>
      <c r="NXP27" s="386"/>
      <c r="NXQ27" s="386"/>
      <c r="NXR27" s="386"/>
      <c r="NXS27" s="386"/>
      <c r="NXT27" s="386"/>
      <c r="NXU27" s="386"/>
      <c r="NXV27" s="386"/>
      <c r="NXW27" s="386"/>
      <c r="NXX27" s="386"/>
      <c r="NXY27" s="386"/>
      <c r="NXZ27" s="386"/>
      <c r="NYA27" s="386"/>
      <c r="NYB27" s="386"/>
      <c r="NYC27" s="386"/>
      <c r="NYD27" s="386"/>
      <c r="NYE27" s="386"/>
      <c r="NYF27" s="386"/>
      <c r="NYG27" s="386"/>
      <c r="NYH27" s="386"/>
      <c r="NYI27" s="386"/>
      <c r="NYJ27" s="386"/>
      <c r="NYK27" s="386"/>
      <c r="NYL27" s="386"/>
      <c r="NYM27" s="386"/>
      <c r="NYN27" s="386"/>
      <c r="NYO27" s="386"/>
      <c r="NYP27" s="386"/>
      <c r="NYQ27" s="386"/>
      <c r="NYR27" s="386"/>
      <c r="NYS27" s="386"/>
      <c r="NYT27" s="386"/>
      <c r="NYU27" s="386"/>
      <c r="NYV27" s="386"/>
      <c r="NYW27" s="386"/>
      <c r="NYX27" s="386"/>
      <c r="NYY27" s="386"/>
      <c r="NYZ27" s="386"/>
      <c r="NZA27" s="386"/>
      <c r="NZB27" s="386"/>
      <c r="NZC27" s="386"/>
      <c r="NZD27" s="386"/>
      <c r="NZE27" s="386"/>
      <c r="NZF27" s="386"/>
      <c r="NZG27" s="386"/>
      <c r="NZH27" s="386"/>
      <c r="NZI27" s="386"/>
      <c r="NZJ27" s="386"/>
      <c r="NZK27" s="386"/>
      <c r="NZL27" s="386"/>
      <c r="NZM27" s="386"/>
      <c r="NZN27" s="386"/>
      <c r="NZO27" s="386"/>
      <c r="NZP27" s="386"/>
      <c r="NZQ27" s="386"/>
      <c r="NZR27" s="386"/>
      <c r="NZS27" s="386"/>
      <c r="NZT27" s="386"/>
      <c r="NZU27" s="386"/>
      <c r="NZV27" s="386"/>
      <c r="NZW27" s="386"/>
      <c r="NZX27" s="386"/>
      <c r="NZY27" s="386"/>
      <c r="NZZ27" s="386"/>
      <c r="OAA27" s="386"/>
      <c r="OAB27" s="386"/>
      <c r="OAC27" s="386"/>
      <c r="OAD27" s="386"/>
      <c r="OAE27" s="386"/>
      <c r="OAF27" s="386"/>
      <c r="OAG27" s="386"/>
      <c r="OAH27" s="386"/>
      <c r="OAI27" s="386"/>
      <c r="OAJ27" s="386"/>
      <c r="OAK27" s="386"/>
      <c r="OAL27" s="386"/>
      <c r="OAM27" s="386"/>
      <c r="OAN27" s="386"/>
      <c r="OAO27" s="386"/>
      <c r="OAP27" s="386"/>
      <c r="OAQ27" s="386"/>
      <c r="OAR27" s="386"/>
      <c r="OAS27" s="386"/>
      <c r="OAT27" s="386"/>
      <c r="OAU27" s="386"/>
      <c r="OAV27" s="386"/>
      <c r="OAW27" s="386"/>
      <c r="OAX27" s="386"/>
      <c r="OAY27" s="386"/>
      <c r="OAZ27" s="386"/>
      <c r="OBA27" s="386"/>
      <c r="OBB27" s="386"/>
      <c r="OBC27" s="386"/>
      <c r="OBD27" s="386"/>
      <c r="OBE27" s="386"/>
      <c r="OBF27" s="386"/>
      <c r="OBG27" s="386"/>
      <c r="OBH27" s="386"/>
      <c r="OBI27" s="386"/>
      <c r="OBJ27" s="386"/>
      <c r="OBK27" s="386"/>
      <c r="OBL27" s="386"/>
      <c r="OBM27" s="386"/>
      <c r="OBN27" s="386"/>
      <c r="OBO27" s="386"/>
      <c r="OBP27" s="386"/>
      <c r="OBQ27" s="386"/>
      <c r="OBR27" s="386"/>
      <c r="OBS27" s="386"/>
      <c r="OBT27" s="386"/>
      <c r="OBU27" s="386"/>
      <c r="OBV27" s="386"/>
      <c r="OBW27" s="386"/>
      <c r="OBX27" s="386"/>
      <c r="OBY27" s="386"/>
      <c r="OBZ27" s="386"/>
      <c r="OCA27" s="386"/>
      <c r="OCB27" s="386"/>
      <c r="OCC27" s="386"/>
      <c r="OCD27" s="386"/>
      <c r="OCE27" s="386"/>
      <c r="OCF27" s="386"/>
      <c r="OCG27" s="386"/>
      <c r="OCH27" s="386"/>
      <c r="OCI27" s="386"/>
      <c r="OCJ27" s="386"/>
      <c r="OCK27" s="386"/>
      <c r="OCL27" s="386"/>
      <c r="OCM27" s="386"/>
      <c r="OCN27" s="386"/>
      <c r="OCO27" s="386"/>
      <c r="OCP27" s="386"/>
      <c r="OCQ27" s="386"/>
      <c r="OCR27" s="386"/>
      <c r="OCS27" s="386"/>
      <c r="OCT27" s="386"/>
      <c r="OCU27" s="386"/>
      <c r="OCV27" s="386"/>
      <c r="OCW27" s="386"/>
      <c r="OCX27" s="386"/>
      <c r="OCY27" s="386"/>
      <c r="OCZ27" s="386"/>
      <c r="ODA27" s="386"/>
      <c r="ODB27" s="386"/>
      <c r="ODC27" s="386"/>
      <c r="ODD27" s="386"/>
      <c r="ODE27" s="386"/>
      <c r="ODF27" s="386"/>
      <c r="ODG27" s="386"/>
      <c r="ODH27" s="386"/>
      <c r="ODI27" s="386"/>
      <c r="ODJ27" s="386"/>
      <c r="ODK27" s="386"/>
      <c r="ODL27" s="386"/>
      <c r="ODM27" s="386"/>
      <c r="ODN27" s="386"/>
      <c r="ODO27" s="386"/>
      <c r="ODP27" s="386"/>
      <c r="ODQ27" s="386"/>
      <c r="ODR27" s="386"/>
      <c r="ODS27" s="386"/>
      <c r="ODT27" s="386"/>
      <c r="ODU27" s="386"/>
      <c r="ODV27" s="386"/>
      <c r="ODW27" s="386"/>
      <c r="ODX27" s="386"/>
      <c r="ODY27" s="386"/>
      <c r="ODZ27" s="386"/>
      <c r="OEA27" s="386"/>
      <c r="OEB27" s="386"/>
      <c r="OEC27" s="386"/>
      <c r="OED27" s="386"/>
      <c r="OEE27" s="386"/>
      <c r="OEF27" s="386"/>
      <c r="OEG27" s="386"/>
      <c r="OEH27" s="386"/>
      <c r="OEI27" s="386"/>
      <c r="OEJ27" s="386"/>
      <c r="OEK27" s="386"/>
      <c r="OEL27" s="386"/>
      <c r="OEM27" s="386"/>
      <c r="OEN27" s="386"/>
      <c r="OEO27" s="386"/>
      <c r="OEP27" s="386"/>
      <c r="OEQ27" s="386"/>
      <c r="OER27" s="386"/>
      <c r="OES27" s="386"/>
      <c r="OET27" s="386"/>
      <c r="OEU27" s="386"/>
      <c r="OEV27" s="386"/>
      <c r="OEW27" s="386"/>
      <c r="OEX27" s="386"/>
      <c r="OEY27" s="386"/>
      <c r="OEZ27" s="386"/>
      <c r="OFA27" s="386"/>
      <c r="OFB27" s="386"/>
      <c r="OFC27" s="386"/>
      <c r="OFD27" s="386"/>
      <c r="OFE27" s="386"/>
      <c r="OFF27" s="386"/>
      <c r="OFG27" s="386"/>
      <c r="OFH27" s="386"/>
      <c r="OFI27" s="386"/>
      <c r="OFJ27" s="386"/>
      <c r="OFK27" s="386"/>
      <c r="OFL27" s="386"/>
      <c r="OFM27" s="386"/>
      <c r="OFN27" s="386"/>
      <c r="OFO27" s="386"/>
      <c r="OFP27" s="386"/>
      <c r="OFQ27" s="386"/>
      <c r="OFR27" s="386"/>
      <c r="OFS27" s="386"/>
      <c r="OFT27" s="386"/>
      <c r="OFU27" s="386"/>
      <c r="OFV27" s="386"/>
      <c r="OFW27" s="386"/>
      <c r="OFX27" s="386"/>
      <c r="OFY27" s="386"/>
      <c r="OFZ27" s="386"/>
      <c r="OGA27" s="386"/>
      <c r="OGB27" s="386"/>
      <c r="OGC27" s="386"/>
      <c r="OGD27" s="386"/>
      <c r="OGE27" s="386"/>
      <c r="OGF27" s="386"/>
      <c r="OGG27" s="386"/>
      <c r="OGH27" s="386"/>
      <c r="OGI27" s="386"/>
      <c r="OGJ27" s="386"/>
      <c r="OGK27" s="386"/>
      <c r="OGL27" s="386"/>
      <c r="OGM27" s="386"/>
      <c r="OGN27" s="386"/>
      <c r="OGO27" s="386"/>
      <c r="OGP27" s="386"/>
      <c r="OGQ27" s="386"/>
      <c r="OGR27" s="386"/>
      <c r="OGS27" s="386"/>
      <c r="OGT27" s="386"/>
      <c r="OGU27" s="386"/>
      <c r="OGV27" s="386"/>
      <c r="OGW27" s="386"/>
      <c r="OGX27" s="386"/>
      <c r="OGY27" s="386"/>
      <c r="OGZ27" s="386"/>
      <c r="OHA27" s="386"/>
      <c r="OHB27" s="386"/>
      <c r="OHC27" s="386"/>
      <c r="OHD27" s="386"/>
      <c r="OHE27" s="386"/>
      <c r="OHF27" s="386"/>
      <c r="OHG27" s="386"/>
      <c r="OHH27" s="386"/>
      <c r="OHI27" s="386"/>
      <c r="OHJ27" s="386"/>
      <c r="OHK27" s="386"/>
      <c r="OHL27" s="386"/>
      <c r="OHM27" s="386"/>
      <c r="OHN27" s="386"/>
      <c r="OHO27" s="386"/>
      <c r="OHP27" s="386"/>
      <c r="OHQ27" s="386"/>
      <c r="OHR27" s="386"/>
      <c r="OHS27" s="386"/>
      <c r="OHT27" s="386"/>
      <c r="OHU27" s="386"/>
      <c r="OHV27" s="386"/>
      <c r="OHW27" s="386"/>
      <c r="OHX27" s="386"/>
      <c r="OHY27" s="386"/>
      <c r="OHZ27" s="386"/>
      <c r="OIA27" s="386"/>
      <c r="OIB27" s="386"/>
      <c r="OIC27" s="386"/>
      <c r="OID27" s="386"/>
      <c r="OIE27" s="386"/>
      <c r="OIF27" s="386"/>
      <c r="OIG27" s="386"/>
      <c r="OIH27" s="386"/>
      <c r="OII27" s="386"/>
      <c r="OIJ27" s="386"/>
      <c r="OIK27" s="386"/>
      <c r="OIL27" s="386"/>
      <c r="OIM27" s="386"/>
      <c r="OIN27" s="386"/>
      <c r="OIO27" s="386"/>
      <c r="OIP27" s="386"/>
      <c r="OIQ27" s="386"/>
      <c r="OIR27" s="386"/>
      <c r="OIS27" s="386"/>
      <c r="OIT27" s="386"/>
      <c r="OIU27" s="386"/>
      <c r="OIV27" s="386"/>
      <c r="OIW27" s="386"/>
      <c r="OIX27" s="386"/>
      <c r="OIY27" s="386"/>
      <c r="OIZ27" s="386"/>
      <c r="OJA27" s="386"/>
      <c r="OJB27" s="386"/>
      <c r="OJC27" s="386"/>
      <c r="OJD27" s="386"/>
      <c r="OJE27" s="386"/>
      <c r="OJF27" s="386"/>
      <c r="OJG27" s="386"/>
      <c r="OJH27" s="386"/>
      <c r="OJI27" s="386"/>
      <c r="OJJ27" s="386"/>
      <c r="OJK27" s="386"/>
      <c r="OJL27" s="386"/>
      <c r="OJM27" s="386"/>
      <c r="OJN27" s="386"/>
      <c r="OJO27" s="386"/>
      <c r="OJP27" s="386"/>
      <c r="OJQ27" s="386"/>
      <c r="OJR27" s="386"/>
      <c r="OJS27" s="386"/>
      <c r="OJT27" s="386"/>
      <c r="OJU27" s="386"/>
      <c r="OJV27" s="386"/>
      <c r="OJW27" s="386"/>
      <c r="OJX27" s="386"/>
      <c r="OJY27" s="386"/>
      <c r="OJZ27" s="386"/>
      <c r="OKA27" s="386"/>
      <c r="OKB27" s="386"/>
      <c r="OKC27" s="386"/>
      <c r="OKD27" s="386"/>
      <c r="OKE27" s="386"/>
      <c r="OKF27" s="386"/>
      <c r="OKG27" s="386"/>
      <c r="OKH27" s="386"/>
      <c r="OKI27" s="386"/>
      <c r="OKJ27" s="386"/>
      <c r="OKK27" s="386"/>
      <c r="OKL27" s="386"/>
      <c r="OKM27" s="386"/>
      <c r="OKN27" s="386"/>
      <c r="OKO27" s="386"/>
      <c r="OKP27" s="386"/>
      <c r="OKQ27" s="386"/>
      <c r="OKR27" s="386"/>
      <c r="OKS27" s="386"/>
      <c r="OKT27" s="386"/>
      <c r="OKU27" s="386"/>
      <c r="OKV27" s="386"/>
      <c r="OKW27" s="386"/>
      <c r="OKX27" s="386"/>
      <c r="OKY27" s="386"/>
      <c r="OKZ27" s="386"/>
      <c r="OLA27" s="386"/>
      <c r="OLB27" s="386"/>
      <c r="OLC27" s="386"/>
      <c r="OLD27" s="386"/>
      <c r="OLE27" s="386"/>
      <c r="OLF27" s="386"/>
      <c r="OLG27" s="386"/>
      <c r="OLH27" s="386"/>
      <c r="OLI27" s="386"/>
      <c r="OLJ27" s="386"/>
      <c r="OLK27" s="386"/>
      <c r="OLL27" s="386"/>
      <c r="OLM27" s="386"/>
      <c r="OLN27" s="386"/>
      <c r="OLO27" s="386"/>
      <c r="OLP27" s="386"/>
      <c r="OLQ27" s="386"/>
      <c r="OLR27" s="386"/>
      <c r="OLS27" s="386"/>
      <c r="OLT27" s="386"/>
      <c r="OLU27" s="386"/>
      <c r="OLV27" s="386"/>
      <c r="OLW27" s="386"/>
      <c r="OLX27" s="386"/>
      <c r="OLY27" s="386"/>
      <c r="OLZ27" s="386"/>
      <c r="OMA27" s="386"/>
      <c r="OMB27" s="386"/>
      <c r="OMC27" s="386"/>
      <c r="OMD27" s="386"/>
      <c r="OME27" s="386"/>
      <c r="OMF27" s="386"/>
      <c r="OMG27" s="386"/>
      <c r="OMH27" s="386"/>
      <c r="OMI27" s="386"/>
      <c r="OMJ27" s="386"/>
      <c r="OMK27" s="386"/>
      <c r="OML27" s="386"/>
      <c r="OMM27" s="386"/>
      <c r="OMN27" s="386"/>
      <c r="OMO27" s="386"/>
      <c r="OMP27" s="386"/>
      <c r="OMQ27" s="386"/>
      <c r="OMR27" s="386"/>
      <c r="OMS27" s="386"/>
      <c r="OMT27" s="386"/>
      <c r="OMU27" s="386"/>
      <c r="OMV27" s="386"/>
      <c r="OMW27" s="386"/>
      <c r="OMX27" s="386"/>
      <c r="OMY27" s="386"/>
      <c r="OMZ27" s="386"/>
      <c r="ONA27" s="386"/>
      <c r="ONB27" s="386"/>
      <c r="ONC27" s="386"/>
      <c r="OND27" s="386"/>
      <c r="ONE27" s="386"/>
      <c r="ONF27" s="386"/>
      <c r="ONG27" s="386"/>
      <c r="ONH27" s="386"/>
      <c r="ONI27" s="386"/>
      <c r="ONJ27" s="386"/>
      <c r="ONK27" s="386"/>
      <c r="ONL27" s="386"/>
      <c r="ONM27" s="386"/>
      <c r="ONN27" s="386"/>
      <c r="ONO27" s="386"/>
      <c r="ONP27" s="386"/>
      <c r="ONQ27" s="386"/>
      <c r="ONR27" s="386"/>
      <c r="ONS27" s="386"/>
      <c r="ONT27" s="386"/>
      <c r="ONU27" s="386"/>
      <c r="ONV27" s="386"/>
      <c r="ONW27" s="386"/>
      <c r="ONX27" s="386"/>
      <c r="ONY27" s="386"/>
      <c r="ONZ27" s="386"/>
      <c r="OOA27" s="386"/>
      <c r="OOB27" s="386"/>
      <c r="OOC27" s="386"/>
      <c r="OOD27" s="386"/>
      <c r="OOE27" s="386"/>
      <c r="OOF27" s="386"/>
      <c r="OOG27" s="386"/>
      <c r="OOH27" s="386"/>
      <c r="OOI27" s="386"/>
      <c r="OOJ27" s="386"/>
      <c r="OOK27" s="386"/>
      <c r="OOL27" s="386"/>
      <c r="OOM27" s="386"/>
      <c r="OON27" s="386"/>
      <c r="OOO27" s="386"/>
      <c r="OOP27" s="386"/>
      <c r="OOQ27" s="386"/>
      <c r="OOR27" s="386"/>
      <c r="OOS27" s="386"/>
      <c r="OOT27" s="386"/>
      <c r="OOU27" s="386"/>
      <c r="OOV27" s="386"/>
      <c r="OOW27" s="386"/>
      <c r="OOX27" s="386"/>
      <c r="OOY27" s="386"/>
      <c r="OOZ27" s="386"/>
      <c r="OPA27" s="386"/>
      <c r="OPB27" s="386"/>
      <c r="OPC27" s="386"/>
      <c r="OPD27" s="386"/>
      <c r="OPE27" s="386"/>
      <c r="OPF27" s="386"/>
      <c r="OPG27" s="386"/>
      <c r="OPH27" s="386"/>
      <c r="OPI27" s="386"/>
      <c r="OPJ27" s="386"/>
      <c r="OPK27" s="386"/>
      <c r="OPL27" s="386"/>
      <c r="OPM27" s="386"/>
      <c r="OPN27" s="386"/>
      <c r="OPO27" s="386"/>
      <c r="OPP27" s="386"/>
      <c r="OPQ27" s="386"/>
      <c r="OPR27" s="386"/>
      <c r="OPS27" s="386"/>
      <c r="OPT27" s="386"/>
      <c r="OPU27" s="386"/>
      <c r="OPV27" s="386"/>
      <c r="OPW27" s="386"/>
      <c r="OPX27" s="386"/>
      <c r="OPY27" s="386"/>
      <c r="OPZ27" s="386"/>
      <c r="OQA27" s="386"/>
      <c r="OQB27" s="386"/>
      <c r="OQC27" s="386"/>
      <c r="OQD27" s="386"/>
      <c r="OQE27" s="386"/>
      <c r="OQF27" s="386"/>
      <c r="OQG27" s="386"/>
      <c r="OQH27" s="386"/>
      <c r="OQI27" s="386"/>
      <c r="OQJ27" s="386"/>
      <c r="OQK27" s="386"/>
      <c r="OQL27" s="386"/>
      <c r="OQM27" s="386"/>
      <c r="OQN27" s="386"/>
      <c r="OQO27" s="386"/>
      <c r="OQP27" s="386"/>
      <c r="OQQ27" s="386"/>
      <c r="OQR27" s="386"/>
      <c r="OQS27" s="386"/>
      <c r="OQT27" s="386"/>
      <c r="OQU27" s="386"/>
      <c r="OQV27" s="386"/>
      <c r="OQW27" s="386"/>
      <c r="OQX27" s="386"/>
      <c r="OQY27" s="386"/>
      <c r="OQZ27" s="386"/>
      <c r="ORA27" s="386"/>
      <c r="ORB27" s="386"/>
      <c r="ORC27" s="386"/>
      <c r="ORD27" s="386"/>
      <c r="ORE27" s="386"/>
      <c r="ORF27" s="386"/>
      <c r="ORG27" s="386"/>
      <c r="ORH27" s="386"/>
      <c r="ORI27" s="386"/>
      <c r="ORJ27" s="386"/>
      <c r="ORK27" s="386"/>
      <c r="ORL27" s="386"/>
      <c r="ORM27" s="386"/>
      <c r="ORN27" s="386"/>
      <c r="ORO27" s="386"/>
      <c r="ORP27" s="386"/>
      <c r="ORQ27" s="386"/>
      <c r="ORR27" s="386"/>
      <c r="ORS27" s="386"/>
      <c r="ORT27" s="386"/>
      <c r="ORU27" s="386"/>
      <c r="ORV27" s="386"/>
      <c r="ORW27" s="386"/>
      <c r="ORX27" s="386"/>
      <c r="ORY27" s="386"/>
      <c r="ORZ27" s="386"/>
      <c r="OSA27" s="386"/>
      <c r="OSB27" s="386"/>
      <c r="OSC27" s="386"/>
      <c r="OSD27" s="386"/>
      <c r="OSE27" s="386"/>
      <c r="OSF27" s="386"/>
      <c r="OSG27" s="386"/>
      <c r="OSH27" s="386"/>
      <c r="OSI27" s="386"/>
      <c r="OSJ27" s="386"/>
      <c r="OSK27" s="386"/>
      <c r="OSL27" s="386"/>
      <c r="OSM27" s="386"/>
      <c r="OSN27" s="386"/>
      <c r="OSO27" s="386"/>
      <c r="OSP27" s="386"/>
      <c r="OSQ27" s="386"/>
      <c r="OSR27" s="386"/>
      <c r="OSS27" s="386"/>
      <c r="OST27" s="386"/>
      <c r="OSU27" s="386"/>
      <c r="OSV27" s="386"/>
      <c r="OSW27" s="386"/>
      <c r="OSX27" s="386"/>
      <c r="OSY27" s="386"/>
      <c r="OSZ27" s="386"/>
      <c r="OTA27" s="386"/>
      <c r="OTB27" s="386"/>
      <c r="OTC27" s="386"/>
      <c r="OTD27" s="386"/>
      <c r="OTE27" s="386"/>
      <c r="OTF27" s="386"/>
      <c r="OTG27" s="386"/>
      <c r="OTH27" s="386"/>
      <c r="OTI27" s="386"/>
      <c r="OTJ27" s="386"/>
      <c r="OTK27" s="386"/>
      <c r="OTL27" s="386"/>
      <c r="OTM27" s="386"/>
      <c r="OTN27" s="386"/>
      <c r="OTO27" s="386"/>
      <c r="OTP27" s="386"/>
      <c r="OTQ27" s="386"/>
      <c r="OTR27" s="386"/>
      <c r="OTS27" s="386"/>
      <c r="OTT27" s="386"/>
      <c r="OTU27" s="386"/>
      <c r="OTV27" s="386"/>
      <c r="OTW27" s="386"/>
      <c r="OTX27" s="386"/>
      <c r="OTY27" s="386"/>
      <c r="OTZ27" s="386"/>
      <c r="OUA27" s="386"/>
      <c r="OUB27" s="386"/>
      <c r="OUC27" s="386"/>
      <c r="OUD27" s="386"/>
      <c r="OUE27" s="386"/>
      <c r="OUF27" s="386"/>
      <c r="OUG27" s="386"/>
      <c r="OUH27" s="386"/>
      <c r="OUI27" s="386"/>
      <c r="OUJ27" s="386"/>
      <c r="OUK27" s="386"/>
      <c r="OUL27" s="386"/>
      <c r="OUM27" s="386"/>
      <c r="OUN27" s="386"/>
      <c r="OUO27" s="386"/>
      <c r="OUP27" s="386"/>
      <c r="OUQ27" s="386"/>
      <c r="OUR27" s="386"/>
      <c r="OUS27" s="386"/>
      <c r="OUT27" s="386"/>
      <c r="OUU27" s="386"/>
      <c r="OUV27" s="386"/>
      <c r="OUW27" s="386"/>
      <c r="OUX27" s="386"/>
      <c r="OUY27" s="386"/>
      <c r="OUZ27" s="386"/>
      <c r="OVA27" s="386"/>
      <c r="OVB27" s="386"/>
      <c r="OVC27" s="386"/>
      <c r="OVD27" s="386"/>
      <c r="OVE27" s="386"/>
      <c r="OVF27" s="386"/>
      <c r="OVG27" s="386"/>
      <c r="OVH27" s="386"/>
      <c r="OVI27" s="386"/>
      <c r="OVJ27" s="386"/>
      <c r="OVK27" s="386"/>
      <c r="OVL27" s="386"/>
      <c r="OVM27" s="386"/>
      <c r="OVN27" s="386"/>
      <c r="OVO27" s="386"/>
      <c r="OVP27" s="386"/>
      <c r="OVQ27" s="386"/>
      <c r="OVR27" s="386"/>
      <c r="OVS27" s="386"/>
      <c r="OVT27" s="386"/>
      <c r="OVU27" s="386"/>
      <c r="OVV27" s="386"/>
      <c r="OVW27" s="386"/>
      <c r="OVX27" s="386"/>
      <c r="OVY27" s="386"/>
      <c r="OVZ27" s="386"/>
      <c r="OWA27" s="386"/>
      <c r="OWB27" s="386"/>
      <c r="OWC27" s="386"/>
      <c r="OWD27" s="386"/>
      <c r="OWE27" s="386"/>
      <c r="OWF27" s="386"/>
      <c r="OWG27" s="386"/>
      <c r="OWH27" s="386"/>
      <c r="OWI27" s="386"/>
      <c r="OWJ27" s="386"/>
      <c r="OWK27" s="386"/>
      <c r="OWL27" s="386"/>
      <c r="OWM27" s="386"/>
      <c r="OWN27" s="386"/>
      <c r="OWO27" s="386"/>
      <c r="OWP27" s="386"/>
      <c r="OWQ27" s="386"/>
      <c r="OWR27" s="386"/>
      <c r="OWS27" s="386"/>
      <c r="OWT27" s="386"/>
      <c r="OWU27" s="386"/>
      <c r="OWV27" s="386"/>
      <c r="OWW27" s="386"/>
      <c r="OWX27" s="386"/>
      <c r="OWY27" s="386"/>
      <c r="OWZ27" s="386"/>
      <c r="OXA27" s="386"/>
      <c r="OXB27" s="386"/>
      <c r="OXC27" s="386"/>
      <c r="OXD27" s="386"/>
      <c r="OXE27" s="386"/>
      <c r="OXF27" s="386"/>
      <c r="OXG27" s="386"/>
      <c r="OXH27" s="386"/>
      <c r="OXI27" s="386"/>
      <c r="OXJ27" s="386"/>
      <c r="OXK27" s="386"/>
      <c r="OXL27" s="386"/>
      <c r="OXM27" s="386"/>
      <c r="OXN27" s="386"/>
      <c r="OXO27" s="386"/>
      <c r="OXP27" s="386"/>
      <c r="OXQ27" s="386"/>
      <c r="OXR27" s="386"/>
      <c r="OXS27" s="386"/>
      <c r="OXT27" s="386"/>
      <c r="OXU27" s="386"/>
      <c r="OXV27" s="386"/>
      <c r="OXW27" s="386"/>
      <c r="OXX27" s="386"/>
      <c r="OXY27" s="386"/>
      <c r="OXZ27" s="386"/>
      <c r="OYA27" s="386"/>
      <c r="OYB27" s="386"/>
      <c r="OYC27" s="386"/>
      <c r="OYD27" s="386"/>
      <c r="OYE27" s="386"/>
      <c r="OYF27" s="386"/>
      <c r="OYG27" s="386"/>
      <c r="OYH27" s="386"/>
      <c r="OYI27" s="386"/>
      <c r="OYJ27" s="386"/>
      <c r="OYK27" s="386"/>
      <c r="OYL27" s="386"/>
      <c r="OYM27" s="386"/>
      <c r="OYN27" s="386"/>
      <c r="OYO27" s="386"/>
      <c r="OYP27" s="386"/>
      <c r="OYQ27" s="386"/>
      <c r="OYR27" s="386"/>
      <c r="OYS27" s="386"/>
      <c r="OYT27" s="386"/>
      <c r="OYU27" s="386"/>
      <c r="OYV27" s="386"/>
      <c r="OYW27" s="386"/>
      <c r="OYX27" s="386"/>
      <c r="OYY27" s="386"/>
      <c r="OYZ27" s="386"/>
      <c r="OZA27" s="386"/>
      <c r="OZB27" s="386"/>
      <c r="OZC27" s="386"/>
      <c r="OZD27" s="386"/>
      <c r="OZE27" s="386"/>
      <c r="OZF27" s="386"/>
      <c r="OZG27" s="386"/>
      <c r="OZH27" s="386"/>
      <c r="OZI27" s="386"/>
      <c r="OZJ27" s="386"/>
      <c r="OZK27" s="386"/>
      <c r="OZL27" s="386"/>
      <c r="OZM27" s="386"/>
      <c r="OZN27" s="386"/>
      <c r="OZO27" s="386"/>
      <c r="OZP27" s="386"/>
      <c r="OZQ27" s="386"/>
      <c r="OZR27" s="386"/>
      <c r="OZS27" s="386"/>
      <c r="OZT27" s="386"/>
      <c r="OZU27" s="386"/>
      <c r="OZV27" s="386"/>
      <c r="OZW27" s="386"/>
      <c r="OZX27" s="386"/>
      <c r="OZY27" s="386"/>
      <c r="OZZ27" s="386"/>
      <c r="PAA27" s="386"/>
      <c r="PAB27" s="386"/>
      <c r="PAC27" s="386"/>
      <c r="PAD27" s="386"/>
      <c r="PAE27" s="386"/>
      <c r="PAF27" s="386"/>
      <c r="PAG27" s="386"/>
      <c r="PAH27" s="386"/>
      <c r="PAI27" s="386"/>
      <c r="PAJ27" s="386"/>
      <c r="PAK27" s="386"/>
      <c r="PAL27" s="386"/>
      <c r="PAM27" s="386"/>
      <c r="PAN27" s="386"/>
      <c r="PAO27" s="386"/>
      <c r="PAP27" s="386"/>
      <c r="PAQ27" s="386"/>
      <c r="PAR27" s="386"/>
      <c r="PAS27" s="386"/>
      <c r="PAT27" s="386"/>
      <c r="PAU27" s="386"/>
      <c r="PAV27" s="386"/>
      <c r="PAW27" s="386"/>
      <c r="PAX27" s="386"/>
      <c r="PAY27" s="386"/>
      <c r="PAZ27" s="386"/>
      <c r="PBA27" s="386"/>
      <c r="PBB27" s="386"/>
      <c r="PBC27" s="386"/>
      <c r="PBD27" s="386"/>
      <c r="PBE27" s="386"/>
      <c r="PBF27" s="386"/>
      <c r="PBG27" s="386"/>
      <c r="PBH27" s="386"/>
      <c r="PBI27" s="386"/>
      <c r="PBJ27" s="386"/>
      <c r="PBK27" s="386"/>
      <c r="PBL27" s="386"/>
      <c r="PBM27" s="386"/>
      <c r="PBN27" s="386"/>
      <c r="PBO27" s="386"/>
      <c r="PBP27" s="386"/>
      <c r="PBQ27" s="386"/>
      <c r="PBR27" s="386"/>
      <c r="PBS27" s="386"/>
      <c r="PBT27" s="386"/>
      <c r="PBU27" s="386"/>
      <c r="PBV27" s="386"/>
      <c r="PBW27" s="386"/>
      <c r="PBX27" s="386"/>
      <c r="PBY27" s="386"/>
      <c r="PBZ27" s="386"/>
      <c r="PCA27" s="386"/>
      <c r="PCB27" s="386"/>
      <c r="PCC27" s="386"/>
      <c r="PCD27" s="386"/>
      <c r="PCE27" s="386"/>
      <c r="PCF27" s="386"/>
      <c r="PCG27" s="386"/>
      <c r="PCH27" s="386"/>
      <c r="PCI27" s="386"/>
      <c r="PCJ27" s="386"/>
      <c r="PCK27" s="386"/>
      <c r="PCL27" s="386"/>
      <c r="PCM27" s="386"/>
      <c r="PCN27" s="386"/>
      <c r="PCO27" s="386"/>
      <c r="PCP27" s="386"/>
      <c r="PCQ27" s="386"/>
      <c r="PCR27" s="386"/>
      <c r="PCS27" s="386"/>
      <c r="PCT27" s="386"/>
      <c r="PCU27" s="386"/>
      <c r="PCV27" s="386"/>
      <c r="PCW27" s="386"/>
      <c r="PCX27" s="386"/>
      <c r="PCY27" s="386"/>
      <c r="PCZ27" s="386"/>
      <c r="PDA27" s="386"/>
      <c r="PDB27" s="386"/>
      <c r="PDC27" s="386"/>
      <c r="PDD27" s="386"/>
      <c r="PDE27" s="386"/>
      <c r="PDF27" s="386"/>
      <c r="PDG27" s="386"/>
      <c r="PDH27" s="386"/>
      <c r="PDI27" s="386"/>
      <c r="PDJ27" s="386"/>
      <c r="PDK27" s="386"/>
      <c r="PDL27" s="386"/>
      <c r="PDM27" s="386"/>
      <c r="PDN27" s="386"/>
      <c r="PDO27" s="386"/>
      <c r="PDP27" s="386"/>
      <c r="PDQ27" s="386"/>
      <c r="PDR27" s="386"/>
      <c r="PDS27" s="386"/>
      <c r="PDT27" s="386"/>
      <c r="PDU27" s="386"/>
      <c r="PDV27" s="386"/>
      <c r="PDW27" s="386"/>
      <c r="PDX27" s="386"/>
      <c r="PDY27" s="386"/>
      <c r="PDZ27" s="386"/>
      <c r="PEA27" s="386"/>
      <c r="PEB27" s="386"/>
      <c r="PEC27" s="386"/>
      <c r="PED27" s="386"/>
      <c r="PEE27" s="386"/>
      <c r="PEF27" s="386"/>
      <c r="PEG27" s="386"/>
      <c r="PEH27" s="386"/>
      <c r="PEI27" s="386"/>
      <c r="PEJ27" s="386"/>
      <c r="PEK27" s="386"/>
      <c r="PEL27" s="386"/>
      <c r="PEM27" s="386"/>
      <c r="PEN27" s="386"/>
      <c r="PEO27" s="386"/>
      <c r="PEP27" s="386"/>
      <c r="PEQ27" s="386"/>
      <c r="PER27" s="386"/>
      <c r="PES27" s="386"/>
      <c r="PET27" s="386"/>
      <c r="PEU27" s="386"/>
      <c r="PEV27" s="386"/>
      <c r="PEW27" s="386"/>
      <c r="PEX27" s="386"/>
      <c r="PEY27" s="386"/>
      <c r="PEZ27" s="386"/>
      <c r="PFA27" s="386"/>
      <c r="PFB27" s="386"/>
      <c r="PFC27" s="386"/>
      <c r="PFD27" s="386"/>
      <c r="PFE27" s="386"/>
      <c r="PFF27" s="386"/>
      <c r="PFG27" s="386"/>
      <c r="PFH27" s="386"/>
      <c r="PFI27" s="386"/>
      <c r="PFJ27" s="386"/>
      <c r="PFK27" s="386"/>
      <c r="PFL27" s="386"/>
      <c r="PFM27" s="386"/>
      <c r="PFN27" s="386"/>
      <c r="PFO27" s="386"/>
      <c r="PFP27" s="386"/>
      <c r="PFQ27" s="386"/>
      <c r="PFR27" s="386"/>
      <c r="PFS27" s="386"/>
      <c r="PFT27" s="386"/>
      <c r="PFU27" s="386"/>
      <c r="PFV27" s="386"/>
      <c r="PFW27" s="386"/>
      <c r="PFX27" s="386"/>
      <c r="PFY27" s="386"/>
      <c r="PFZ27" s="386"/>
      <c r="PGA27" s="386"/>
      <c r="PGB27" s="386"/>
      <c r="PGC27" s="386"/>
      <c r="PGD27" s="386"/>
      <c r="PGE27" s="386"/>
      <c r="PGF27" s="386"/>
      <c r="PGG27" s="386"/>
      <c r="PGH27" s="386"/>
      <c r="PGI27" s="386"/>
      <c r="PGJ27" s="386"/>
      <c r="PGK27" s="386"/>
      <c r="PGL27" s="386"/>
      <c r="PGM27" s="386"/>
      <c r="PGN27" s="386"/>
      <c r="PGO27" s="386"/>
      <c r="PGP27" s="386"/>
      <c r="PGQ27" s="386"/>
      <c r="PGR27" s="386"/>
      <c r="PGS27" s="386"/>
      <c r="PGT27" s="386"/>
      <c r="PGU27" s="386"/>
      <c r="PGV27" s="386"/>
      <c r="PGW27" s="386"/>
      <c r="PGX27" s="386"/>
      <c r="PGY27" s="386"/>
      <c r="PGZ27" s="386"/>
      <c r="PHA27" s="386"/>
      <c r="PHB27" s="386"/>
      <c r="PHC27" s="386"/>
      <c r="PHD27" s="386"/>
      <c r="PHE27" s="386"/>
      <c r="PHF27" s="386"/>
      <c r="PHG27" s="386"/>
      <c r="PHH27" s="386"/>
      <c r="PHI27" s="386"/>
      <c r="PHJ27" s="386"/>
      <c r="PHK27" s="386"/>
      <c r="PHL27" s="386"/>
      <c r="PHM27" s="386"/>
      <c r="PHN27" s="386"/>
      <c r="PHO27" s="386"/>
      <c r="PHP27" s="386"/>
      <c r="PHQ27" s="386"/>
      <c r="PHR27" s="386"/>
      <c r="PHS27" s="386"/>
      <c r="PHT27" s="386"/>
      <c r="PHU27" s="386"/>
      <c r="PHV27" s="386"/>
      <c r="PHW27" s="386"/>
      <c r="PHX27" s="386"/>
      <c r="PHY27" s="386"/>
      <c r="PHZ27" s="386"/>
      <c r="PIA27" s="386"/>
      <c r="PIB27" s="386"/>
      <c r="PIC27" s="386"/>
      <c r="PID27" s="386"/>
      <c r="PIE27" s="386"/>
      <c r="PIF27" s="386"/>
      <c r="PIG27" s="386"/>
      <c r="PIH27" s="386"/>
      <c r="PII27" s="386"/>
      <c r="PIJ27" s="386"/>
      <c r="PIK27" s="386"/>
      <c r="PIL27" s="386"/>
      <c r="PIM27" s="386"/>
      <c r="PIN27" s="386"/>
      <c r="PIO27" s="386"/>
      <c r="PIP27" s="386"/>
      <c r="PIQ27" s="386"/>
      <c r="PIR27" s="386"/>
      <c r="PIS27" s="386"/>
      <c r="PIT27" s="386"/>
      <c r="PIU27" s="386"/>
      <c r="PIV27" s="386"/>
      <c r="PIW27" s="386"/>
      <c r="PIX27" s="386"/>
      <c r="PIY27" s="386"/>
      <c r="PIZ27" s="386"/>
      <c r="PJA27" s="386"/>
      <c r="PJB27" s="386"/>
      <c r="PJC27" s="386"/>
      <c r="PJD27" s="386"/>
      <c r="PJE27" s="386"/>
      <c r="PJF27" s="386"/>
      <c r="PJG27" s="386"/>
      <c r="PJH27" s="386"/>
      <c r="PJI27" s="386"/>
      <c r="PJJ27" s="386"/>
      <c r="PJK27" s="386"/>
      <c r="PJL27" s="386"/>
      <c r="PJM27" s="386"/>
      <c r="PJN27" s="386"/>
      <c r="PJO27" s="386"/>
      <c r="PJP27" s="386"/>
      <c r="PJQ27" s="386"/>
      <c r="PJR27" s="386"/>
      <c r="PJS27" s="386"/>
      <c r="PJT27" s="386"/>
      <c r="PJU27" s="386"/>
      <c r="PJV27" s="386"/>
      <c r="PJW27" s="386"/>
      <c r="PJX27" s="386"/>
      <c r="PJY27" s="386"/>
      <c r="PJZ27" s="386"/>
      <c r="PKA27" s="386"/>
      <c r="PKB27" s="386"/>
      <c r="PKC27" s="386"/>
      <c r="PKD27" s="386"/>
      <c r="PKE27" s="386"/>
      <c r="PKF27" s="386"/>
      <c r="PKG27" s="386"/>
      <c r="PKH27" s="386"/>
      <c r="PKI27" s="386"/>
      <c r="PKJ27" s="386"/>
      <c r="PKK27" s="386"/>
      <c r="PKL27" s="386"/>
      <c r="PKM27" s="386"/>
      <c r="PKN27" s="386"/>
      <c r="PKO27" s="386"/>
      <c r="PKP27" s="386"/>
      <c r="PKQ27" s="386"/>
      <c r="PKR27" s="386"/>
      <c r="PKS27" s="386"/>
      <c r="PKT27" s="386"/>
      <c r="PKU27" s="386"/>
      <c r="PKV27" s="386"/>
      <c r="PKW27" s="386"/>
      <c r="PKX27" s="386"/>
      <c r="PKY27" s="386"/>
      <c r="PKZ27" s="386"/>
      <c r="PLA27" s="386"/>
      <c r="PLB27" s="386"/>
      <c r="PLC27" s="386"/>
      <c r="PLD27" s="386"/>
      <c r="PLE27" s="386"/>
      <c r="PLF27" s="386"/>
      <c r="PLG27" s="386"/>
      <c r="PLH27" s="386"/>
      <c r="PLI27" s="386"/>
      <c r="PLJ27" s="386"/>
      <c r="PLK27" s="386"/>
      <c r="PLL27" s="386"/>
      <c r="PLM27" s="386"/>
      <c r="PLN27" s="386"/>
      <c r="PLO27" s="386"/>
      <c r="PLP27" s="386"/>
      <c r="PLQ27" s="386"/>
      <c r="PLR27" s="386"/>
      <c r="PLS27" s="386"/>
      <c r="PLT27" s="386"/>
      <c r="PLU27" s="386"/>
      <c r="PLV27" s="386"/>
      <c r="PLW27" s="386"/>
      <c r="PLX27" s="386"/>
      <c r="PLY27" s="386"/>
      <c r="PLZ27" s="386"/>
      <c r="PMA27" s="386"/>
      <c r="PMB27" s="386"/>
      <c r="PMC27" s="386"/>
      <c r="PMD27" s="386"/>
      <c r="PME27" s="386"/>
      <c r="PMF27" s="386"/>
      <c r="PMG27" s="386"/>
      <c r="PMH27" s="386"/>
      <c r="PMI27" s="386"/>
      <c r="PMJ27" s="386"/>
      <c r="PMK27" s="386"/>
      <c r="PML27" s="386"/>
      <c r="PMM27" s="386"/>
      <c r="PMN27" s="386"/>
      <c r="PMO27" s="386"/>
      <c r="PMP27" s="386"/>
      <c r="PMQ27" s="386"/>
      <c r="PMR27" s="386"/>
      <c r="PMS27" s="386"/>
      <c r="PMT27" s="386"/>
      <c r="PMU27" s="386"/>
      <c r="PMV27" s="386"/>
      <c r="PMW27" s="386"/>
      <c r="PMX27" s="386"/>
      <c r="PMY27" s="386"/>
      <c r="PMZ27" s="386"/>
      <c r="PNA27" s="386"/>
      <c r="PNB27" s="386"/>
      <c r="PNC27" s="386"/>
      <c r="PND27" s="386"/>
      <c r="PNE27" s="386"/>
      <c r="PNF27" s="386"/>
      <c r="PNG27" s="386"/>
      <c r="PNH27" s="386"/>
      <c r="PNI27" s="386"/>
      <c r="PNJ27" s="386"/>
      <c r="PNK27" s="386"/>
      <c r="PNL27" s="386"/>
      <c r="PNM27" s="386"/>
      <c r="PNN27" s="386"/>
      <c r="PNO27" s="386"/>
      <c r="PNP27" s="386"/>
      <c r="PNQ27" s="386"/>
      <c r="PNR27" s="386"/>
      <c r="PNS27" s="386"/>
      <c r="PNT27" s="386"/>
      <c r="PNU27" s="386"/>
      <c r="PNV27" s="386"/>
      <c r="PNW27" s="386"/>
      <c r="PNX27" s="386"/>
      <c r="PNY27" s="386"/>
      <c r="PNZ27" s="386"/>
      <c r="POA27" s="386"/>
      <c r="POB27" s="386"/>
      <c r="POC27" s="386"/>
      <c r="POD27" s="386"/>
      <c r="POE27" s="386"/>
      <c r="POF27" s="386"/>
      <c r="POG27" s="386"/>
      <c r="POH27" s="386"/>
      <c r="POI27" s="386"/>
      <c r="POJ27" s="386"/>
      <c r="POK27" s="386"/>
      <c r="POL27" s="386"/>
      <c r="POM27" s="386"/>
      <c r="PON27" s="386"/>
      <c r="POO27" s="386"/>
      <c r="POP27" s="386"/>
      <c r="POQ27" s="386"/>
      <c r="POR27" s="386"/>
      <c r="POS27" s="386"/>
      <c r="POT27" s="386"/>
      <c r="POU27" s="386"/>
      <c r="POV27" s="386"/>
      <c r="POW27" s="386"/>
      <c r="POX27" s="386"/>
      <c r="POY27" s="386"/>
      <c r="POZ27" s="386"/>
      <c r="PPA27" s="386"/>
      <c r="PPB27" s="386"/>
      <c r="PPC27" s="386"/>
      <c r="PPD27" s="386"/>
      <c r="PPE27" s="386"/>
      <c r="PPF27" s="386"/>
      <c r="PPG27" s="386"/>
      <c r="PPH27" s="386"/>
      <c r="PPI27" s="386"/>
      <c r="PPJ27" s="386"/>
      <c r="PPK27" s="386"/>
      <c r="PPL27" s="386"/>
      <c r="PPM27" s="386"/>
      <c r="PPN27" s="386"/>
      <c r="PPO27" s="386"/>
      <c r="PPP27" s="386"/>
      <c r="PPQ27" s="386"/>
      <c r="PPR27" s="386"/>
      <c r="PPS27" s="386"/>
      <c r="PPT27" s="386"/>
      <c r="PPU27" s="386"/>
      <c r="PPV27" s="386"/>
      <c r="PPW27" s="386"/>
      <c r="PPX27" s="386"/>
      <c r="PPY27" s="386"/>
      <c r="PPZ27" s="386"/>
      <c r="PQA27" s="386"/>
      <c r="PQB27" s="386"/>
      <c r="PQC27" s="386"/>
      <c r="PQD27" s="386"/>
      <c r="PQE27" s="386"/>
      <c r="PQF27" s="386"/>
      <c r="PQG27" s="386"/>
      <c r="PQH27" s="386"/>
      <c r="PQI27" s="386"/>
      <c r="PQJ27" s="386"/>
      <c r="PQK27" s="386"/>
      <c r="PQL27" s="386"/>
      <c r="PQM27" s="386"/>
      <c r="PQN27" s="386"/>
      <c r="PQO27" s="386"/>
      <c r="PQP27" s="386"/>
      <c r="PQQ27" s="386"/>
      <c r="PQR27" s="386"/>
      <c r="PQS27" s="386"/>
      <c r="PQT27" s="386"/>
      <c r="PQU27" s="386"/>
      <c r="PQV27" s="386"/>
      <c r="PQW27" s="386"/>
      <c r="PQX27" s="386"/>
      <c r="PQY27" s="386"/>
      <c r="PQZ27" s="386"/>
      <c r="PRA27" s="386"/>
      <c r="PRB27" s="386"/>
      <c r="PRC27" s="386"/>
      <c r="PRD27" s="386"/>
      <c r="PRE27" s="386"/>
      <c r="PRF27" s="386"/>
      <c r="PRG27" s="386"/>
      <c r="PRH27" s="386"/>
      <c r="PRI27" s="386"/>
      <c r="PRJ27" s="386"/>
      <c r="PRK27" s="386"/>
      <c r="PRL27" s="386"/>
      <c r="PRM27" s="386"/>
      <c r="PRN27" s="386"/>
      <c r="PRO27" s="386"/>
      <c r="PRP27" s="386"/>
      <c r="PRQ27" s="386"/>
      <c r="PRR27" s="386"/>
      <c r="PRS27" s="386"/>
      <c r="PRT27" s="386"/>
      <c r="PRU27" s="386"/>
      <c r="PRV27" s="386"/>
      <c r="PRW27" s="386"/>
      <c r="PRX27" s="386"/>
      <c r="PRY27" s="386"/>
      <c r="PRZ27" s="386"/>
      <c r="PSA27" s="386"/>
      <c r="PSB27" s="386"/>
      <c r="PSC27" s="386"/>
      <c r="PSD27" s="386"/>
      <c r="PSE27" s="386"/>
      <c r="PSF27" s="386"/>
      <c r="PSG27" s="386"/>
      <c r="PSH27" s="386"/>
      <c r="PSI27" s="386"/>
      <c r="PSJ27" s="386"/>
      <c r="PSK27" s="386"/>
      <c r="PSL27" s="386"/>
      <c r="PSM27" s="386"/>
      <c r="PSN27" s="386"/>
      <c r="PSO27" s="386"/>
      <c r="PSP27" s="386"/>
      <c r="PSQ27" s="386"/>
      <c r="PSR27" s="386"/>
      <c r="PSS27" s="386"/>
      <c r="PST27" s="386"/>
      <c r="PSU27" s="386"/>
      <c r="PSV27" s="386"/>
      <c r="PSW27" s="386"/>
      <c r="PSX27" s="386"/>
      <c r="PSY27" s="386"/>
      <c r="PSZ27" s="386"/>
      <c r="PTA27" s="386"/>
      <c r="PTB27" s="386"/>
      <c r="PTC27" s="386"/>
      <c r="PTD27" s="386"/>
      <c r="PTE27" s="386"/>
      <c r="PTF27" s="386"/>
      <c r="PTG27" s="386"/>
      <c r="PTH27" s="386"/>
      <c r="PTI27" s="386"/>
      <c r="PTJ27" s="386"/>
      <c r="PTK27" s="386"/>
      <c r="PTL27" s="386"/>
      <c r="PTM27" s="386"/>
      <c r="PTN27" s="386"/>
      <c r="PTO27" s="386"/>
      <c r="PTP27" s="386"/>
      <c r="PTQ27" s="386"/>
      <c r="PTR27" s="386"/>
      <c r="PTS27" s="386"/>
      <c r="PTT27" s="386"/>
      <c r="PTU27" s="386"/>
      <c r="PTV27" s="386"/>
      <c r="PTW27" s="386"/>
      <c r="PTX27" s="386"/>
      <c r="PTY27" s="386"/>
      <c r="PTZ27" s="386"/>
      <c r="PUA27" s="386"/>
      <c r="PUB27" s="386"/>
      <c r="PUC27" s="386"/>
      <c r="PUD27" s="386"/>
      <c r="PUE27" s="386"/>
      <c r="PUF27" s="386"/>
      <c r="PUG27" s="386"/>
      <c r="PUH27" s="386"/>
      <c r="PUI27" s="386"/>
      <c r="PUJ27" s="386"/>
      <c r="PUK27" s="386"/>
      <c r="PUL27" s="386"/>
      <c r="PUM27" s="386"/>
      <c r="PUN27" s="386"/>
      <c r="PUO27" s="386"/>
      <c r="PUP27" s="386"/>
      <c r="PUQ27" s="386"/>
      <c r="PUR27" s="386"/>
      <c r="PUS27" s="386"/>
      <c r="PUT27" s="386"/>
      <c r="PUU27" s="386"/>
      <c r="PUV27" s="386"/>
      <c r="PUW27" s="386"/>
      <c r="PUX27" s="386"/>
      <c r="PUY27" s="386"/>
      <c r="PUZ27" s="386"/>
      <c r="PVA27" s="386"/>
      <c r="PVB27" s="386"/>
      <c r="PVC27" s="386"/>
      <c r="PVD27" s="386"/>
      <c r="PVE27" s="386"/>
      <c r="PVF27" s="386"/>
      <c r="PVG27" s="386"/>
      <c r="PVH27" s="386"/>
      <c r="PVI27" s="386"/>
      <c r="PVJ27" s="386"/>
      <c r="PVK27" s="386"/>
      <c r="PVL27" s="386"/>
      <c r="PVM27" s="386"/>
      <c r="PVN27" s="386"/>
      <c r="PVO27" s="386"/>
      <c r="PVP27" s="386"/>
      <c r="PVQ27" s="386"/>
      <c r="PVR27" s="386"/>
      <c r="PVS27" s="386"/>
      <c r="PVT27" s="386"/>
      <c r="PVU27" s="386"/>
      <c r="PVV27" s="386"/>
      <c r="PVW27" s="386"/>
      <c r="PVX27" s="386"/>
      <c r="PVY27" s="386"/>
      <c r="PVZ27" s="386"/>
      <c r="PWA27" s="386"/>
      <c r="PWB27" s="386"/>
      <c r="PWC27" s="386"/>
      <c r="PWD27" s="386"/>
      <c r="PWE27" s="386"/>
      <c r="PWF27" s="386"/>
      <c r="PWG27" s="386"/>
      <c r="PWH27" s="386"/>
      <c r="PWI27" s="386"/>
      <c r="PWJ27" s="386"/>
      <c r="PWK27" s="386"/>
      <c r="PWL27" s="386"/>
      <c r="PWM27" s="386"/>
      <c r="PWN27" s="386"/>
      <c r="PWO27" s="386"/>
      <c r="PWP27" s="386"/>
      <c r="PWQ27" s="386"/>
      <c r="PWR27" s="386"/>
      <c r="PWS27" s="386"/>
      <c r="PWT27" s="386"/>
      <c r="PWU27" s="386"/>
      <c r="PWV27" s="386"/>
      <c r="PWW27" s="386"/>
      <c r="PWX27" s="386"/>
      <c r="PWY27" s="386"/>
      <c r="PWZ27" s="386"/>
      <c r="PXA27" s="386"/>
      <c r="PXB27" s="386"/>
      <c r="PXC27" s="386"/>
      <c r="PXD27" s="386"/>
      <c r="PXE27" s="386"/>
      <c r="PXF27" s="386"/>
      <c r="PXG27" s="386"/>
      <c r="PXH27" s="386"/>
      <c r="PXI27" s="386"/>
      <c r="PXJ27" s="386"/>
      <c r="PXK27" s="386"/>
      <c r="PXL27" s="386"/>
      <c r="PXM27" s="386"/>
      <c r="PXN27" s="386"/>
      <c r="PXO27" s="386"/>
      <c r="PXP27" s="386"/>
      <c r="PXQ27" s="386"/>
      <c r="PXR27" s="386"/>
      <c r="PXS27" s="386"/>
      <c r="PXT27" s="386"/>
      <c r="PXU27" s="386"/>
      <c r="PXV27" s="386"/>
      <c r="PXW27" s="386"/>
      <c r="PXX27" s="386"/>
      <c r="PXY27" s="386"/>
      <c r="PXZ27" s="386"/>
      <c r="PYA27" s="386"/>
      <c r="PYB27" s="386"/>
      <c r="PYC27" s="386"/>
      <c r="PYD27" s="386"/>
      <c r="PYE27" s="386"/>
      <c r="PYF27" s="386"/>
      <c r="PYG27" s="386"/>
      <c r="PYH27" s="386"/>
      <c r="PYI27" s="386"/>
      <c r="PYJ27" s="386"/>
      <c r="PYK27" s="386"/>
      <c r="PYL27" s="386"/>
      <c r="PYM27" s="386"/>
      <c r="PYN27" s="386"/>
      <c r="PYO27" s="386"/>
      <c r="PYP27" s="386"/>
      <c r="PYQ27" s="386"/>
      <c r="PYR27" s="386"/>
      <c r="PYS27" s="386"/>
      <c r="PYT27" s="386"/>
      <c r="PYU27" s="386"/>
      <c r="PYV27" s="386"/>
      <c r="PYW27" s="386"/>
      <c r="PYX27" s="386"/>
      <c r="PYY27" s="386"/>
      <c r="PYZ27" s="386"/>
      <c r="PZA27" s="386"/>
      <c r="PZB27" s="386"/>
      <c r="PZC27" s="386"/>
      <c r="PZD27" s="386"/>
      <c r="PZE27" s="386"/>
      <c r="PZF27" s="386"/>
      <c r="PZG27" s="386"/>
      <c r="PZH27" s="386"/>
      <c r="PZI27" s="386"/>
      <c r="PZJ27" s="386"/>
      <c r="PZK27" s="386"/>
      <c r="PZL27" s="386"/>
      <c r="PZM27" s="386"/>
      <c r="PZN27" s="386"/>
      <c r="PZO27" s="386"/>
      <c r="PZP27" s="386"/>
      <c r="PZQ27" s="386"/>
      <c r="PZR27" s="386"/>
      <c r="PZS27" s="386"/>
      <c r="PZT27" s="386"/>
      <c r="PZU27" s="386"/>
      <c r="PZV27" s="386"/>
      <c r="PZW27" s="386"/>
      <c r="PZX27" s="386"/>
      <c r="PZY27" s="386"/>
      <c r="PZZ27" s="386"/>
      <c r="QAA27" s="386"/>
      <c r="QAB27" s="386"/>
      <c r="QAC27" s="386"/>
      <c r="QAD27" s="386"/>
      <c r="QAE27" s="386"/>
      <c r="QAF27" s="386"/>
      <c r="QAG27" s="386"/>
      <c r="QAH27" s="386"/>
      <c r="QAI27" s="386"/>
      <c r="QAJ27" s="386"/>
      <c r="QAK27" s="386"/>
      <c r="QAL27" s="386"/>
      <c r="QAM27" s="386"/>
      <c r="QAN27" s="386"/>
      <c r="QAO27" s="386"/>
      <c r="QAP27" s="386"/>
      <c r="QAQ27" s="386"/>
      <c r="QAR27" s="386"/>
      <c r="QAS27" s="386"/>
      <c r="QAT27" s="386"/>
      <c r="QAU27" s="386"/>
      <c r="QAV27" s="386"/>
      <c r="QAW27" s="386"/>
      <c r="QAX27" s="386"/>
      <c r="QAY27" s="386"/>
      <c r="QAZ27" s="386"/>
      <c r="QBA27" s="386"/>
      <c r="QBB27" s="386"/>
      <c r="QBC27" s="386"/>
      <c r="QBD27" s="386"/>
      <c r="QBE27" s="386"/>
      <c r="QBF27" s="386"/>
      <c r="QBG27" s="386"/>
      <c r="QBH27" s="386"/>
      <c r="QBI27" s="386"/>
      <c r="QBJ27" s="386"/>
      <c r="QBK27" s="386"/>
      <c r="QBL27" s="386"/>
      <c r="QBM27" s="386"/>
      <c r="QBN27" s="386"/>
      <c r="QBO27" s="386"/>
      <c r="QBP27" s="386"/>
      <c r="QBQ27" s="386"/>
      <c r="QBR27" s="386"/>
      <c r="QBS27" s="386"/>
      <c r="QBT27" s="386"/>
      <c r="QBU27" s="386"/>
      <c r="QBV27" s="386"/>
      <c r="QBW27" s="386"/>
      <c r="QBX27" s="386"/>
      <c r="QBY27" s="386"/>
      <c r="QBZ27" s="386"/>
      <c r="QCA27" s="386"/>
      <c r="QCB27" s="386"/>
      <c r="QCC27" s="386"/>
      <c r="QCD27" s="386"/>
      <c r="QCE27" s="386"/>
      <c r="QCF27" s="386"/>
      <c r="QCG27" s="386"/>
      <c r="QCH27" s="386"/>
      <c r="QCI27" s="386"/>
      <c r="QCJ27" s="386"/>
      <c r="QCK27" s="386"/>
      <c r="QCL27" s="386"/>
      <c r="QCM27" s="386"/>
      <c r="QCN27" s="386"/>
      <c r="QCO27" s="386"/>
      <c r="QCP27" s="386"/>
      <c r="QCQ27" s="386"/>
      <c r="QCR27" s="386"/>
      <c r="QCS27" s="386"/>
      <c r="QCT27" s="386"/>
      <c r="QCU27" s="386"/>
      <c r="QCV27" s="386"/>
      <c r="QCW27" s="386"/>
      <c r="QCX27" s="386"/>
      <c r="QCY27" s="386"/>
      <c r="QCZ27" s="386"/>
      <c r="QDA27" s="386"/>
      <c r="QDB27" s="386"/>
      <c r="QDC27" s="386"/>
      <c r="QDD27" s="386"/>
      <c r="QDE27" s="386"/>
      <c r="QDF27" s="386"/>
      <c r="QDG27" s="386"/>
      <c r="QDH27" s="386"/>
      <c r="QDI27" s="386"/>
      <c r="QDJ27" s="386"/>
      <c r="QDK27" s="386"/>
      <c r="QDL27" s="386"/>
      <c r="QDM27" s="386"/>
      <c r="QDN27" s="386"/>
      <c r="QDO27" s="386"/>
      <c r="QDP27" s="386"/>
      <c r="QDQ27" s="386"/>
      <c r="QDR27" s="386"/>
      <c r="QDS27" s="386"/>
      <c r="QDT27" s="386"/>
      <c r="QDU27" s="386"/>
      <c r="QDV27" s="386"/>
      <c r="QDW27" s="386"/>
      <c r="QDX27" s="386"/>
      <c r="QDY27" s="386"/>
      <c r="QDZ27" s="386"/>
      <c r="QEA27" s="386"/>
      <c r="QEB27" s="386"/>
      <c r="QEC27" s="386"/>
      <c r="QED27" s="386"/>
      <c r="QEE27" s="386"/>
      <c r="QEF27" s="386"/>
      <c r="QEG27" s="386"/>
      <c r="QEH27" s="386"/>
      <c r="QEI27" s="386"/>
      <c r="QEJ27" s="386"/>
      <c r="QEK27" s="386"/>
      <c r="QEL27" s="386"/>
      <c r="QEM27" s="386"/>
      <c r="QEN27" s="386"/>
      <c r="QEO27" s="386"/>
      <c r="QEP27" s="386"/>
      <c r="QEQ27" s="386"/>
      <c r="QER27" s="386"/>
      <c r="QES27" s="386"/>
      <c r="QET27" s="386"/>
      <c r="QEU27" s="386"/>
      <c r="QEV27" s="386"/>
      <c r="QEW27" s="386"/>
      <c r="QEX27" s="386"/>
      <c r="QEY27" s="386"/>
      <c r="QEZ27" s="386"/>
      <c r="QFA27" s="386"/>
      <c r="QFB27" s="386"/>
      <c r="QFC27" s="386"/>
      <c r="QFD27" s="386"/>
      <c r="QFE27" s="386"/>
      <c r="QFF27" s="386"/>
      <c r="QFG27" s="386"/>
      <c r="QFH27" s="386"/>
      <c r="QFI27" s="386"/>
      <c r="QFJ27" s="386"/>
      <c r="QFK27" s="386"/>
      <c r="QFL27" s="386"/>
      <c r="QFM27" s="386"/>
      <c r="QFN27" s="386"/>
      <c r="QFO27" s="386"/>
      <c r="QFP27" s="386"/>
      <c r="QFQ27" s="386"/>
      <c r="QFR27" s="386"/>
      <c r="QFS27" s="386"/>
      <c r="QFT27" s="386"/>
      <c r="QFU27" s="386"/>
      <c r="QFV27" s="386"/>
      <c r="QFW27" s="386"/>
      <c r="QFX27" s="386"/>
      <c r="QFY27" s="386"/>
      <c r="QFZ27" s="386"/>
      <c r="QGA27" s="386"/>
      <c r="QGB27" s="386"/>
      <c r="QGC27" s="386"/>
      <c r="QGD27" s="386"/>
      <c r="QGE27" s="386"/>
      <c r="QGF27" s="386"/>
      <c r="QGG27" s="386"/>
      <c r="QGH27" s="386"/>
      <c r="QGI27" s="386"/>
      <c r="QGJ27" s="386"/>
      <c r="QGK27" s="386"/>
      <c r="QGL27" s="386"/>
      <c r="QGM27" s="386"/>
      <c r="QGN27" s="386"/>
      <c r="QGO27" s="386"/>
      <c r="QGP27" s="386"/>
      <c r="QGQ27" s="386"/>
      <c r="QGR27" s="386"/>
      <c r="QGS27" s="386"/>
      <c r="QGT27" s="386"/>
      <c r="QGU27" s="386"/>
      <c r="QGV27" s="386"/>
      <c r="QGW27" s="386"/>
      <c r="QGX27" s="386"/>
      <c r="QGY27" s="386"/>
      <c r="QGZ27" s="386"/>
      <c r="QHA27" s="386"/>
      <c r="QHB27" s="386"/>
      <c r="QHC27" s="386"/>
      <c r="QHD27" s="386"/>
      <c r="QHE27" s="386"/>
      <c r="QHF27" s="386"/>
      <c r="QHG27" s="386"/>
      <c r="QHH27" s="386"/>
      <c r="QHI27" s="386"/>
      <c r="QHJ27" s="386"/>
      <c r="QHK27" s="386"/>
      <c r="QHL27" s="386"/>
      <c r="QHM27" s="386"/>
      <c r="QHN27" s="386"/>
      <c r="QHO27" s="386"/>
      <c r="QHP27" s="386"/>
      <c r="QHQ27" s="386"/>
      <c r="QHR27" s="386"/>
      <c r="QHS27" s="386"/>
      <c r="QHT27" s="386"/>
      <c r="QHU27" s="386"/>
      <c r="QHV27" s="386"/>
      <c r="QHW27" s="386"/>
      <c r="QHX27" s="386"/>
      <c r="QHY27" s="386"/>
      <c r="QHZ27" s="386"/>
      <c r="QIA27" s="386"/>
      <c r="QIB27" s="386"/>
      <c r="QIC27" s="386"/>
      <c r="QID27" s="386"/>
      <c r="QIE27" s="386"/>
      <c r="QIF27" s="386"/>
      <c r="QIG27" s="386"/>
      <c r="QIH27" s="386"/>
      <c r="QII27" s="386"/>
      <c r="QIJ27" s="386"/>
      <c r="QIK27" s="386"/>
      <c r="QIL27" s="386"/>
      <c r="QIM27" s="386"/>
      <c r="QIN27" s="386"/>
      <c r="QIO27" s="386"/>
      <c r="QIP27" s="386"/>
      <c r="QIQ27" s="386"/>
      <c r="QIR27" s="386"/>
      <c r="QIS27" s="386"/>
      <c r="QIT27" s="386"/>
      <c r="QIU27" s="386"/>
      <c r="QIV27" s="386"/>
      <c r="QIW27" s="386"/>
      <c r="QIX27" s="386"/>
      <c r="QIY27" s="386"/>
      <c r="QIZ27" s="386"/>
      <c r="QJA27" s="386"/>
      <c r="QJB27" s="386"/>
      <c r="QJC27" s="386"/>
      <c r="QJD27" s="386"/>
      <c r="QJE27" s="386"/>
      <c r="QJF27" s="386"/>
      <c r="QJG27" s="386"/>
      <c r="QJH27" s="386"/>
      <c r="QJI27" s="386"/>
      <c r="QJJ27" s="386"/>
      <c r="QJK27" s="386"/>
      <c r="QJL27" s="386"/>
      <c r="QJM27" s="386"/>
      <c r="QJN27" s="386"/>
      <c r="QJO27" s="386"/>
      <c r="QJP27" s="386"/>
      <c r="QJQ27" s="386"/>
      <c r="QJR27" s="386"/>
      <c r="QJS27" s="386"/>
      <c r="QJT27" s="386"/>
      <c r="QJU27" s="386"/>
      <c r="QJV27" s="386"/>
      <c r="QJW27" s="386"/>
      <c r="QJX27" s="386"/>
      <c r="QJY27" s="386"/>
      <c r="QJZ27" s="386"/>
      <c r="QKA27" s="386"/>
      <c r="QKB27" s="386"/>
      <c r="QKC27" s="386"/>
      <c r="QKD27" s="386"/>
      <c r="QKE27" s="386"/>
      <c r="QKF27" s="386"/>
      <c r="QKG27" s="386"/>
      <c r="QKH27" s="386"/>
      <c r="QKI27" s="386"/>
      <c r="QKJ27" s="386"/>
      <c r="QKK27" s="386"/>
      <c r="QKL27" s="386"/>
      <c r="QKM27" s="386"/>
      <c r="QKN27" s="386"/>
      <c r="QKO27" s="386"/>
      <c r="QKP27" s="386"/>
      <c r="QKQ27" s="386"/>
      <c r="QKR27" s="386"/>
      <c r="QKS27" s="386"/>
      <c r="QKT27" s="386"/>
      <c r="QKU27" s="386"/>
      <c r="QKV27" s="386"/>
      <c r="QKW27" s="386"/>
      <c r="QKX27" s="386"/>
      <c r="QKY27" s="386"/>
      <c r="QKZ27" s="386"/>
      <c r="QLA27" s="386"/>
      <c r="QLB27" s="386"/>
      <c r="QLC27" s="386"/>
      <c r="QLD27" s="386"/>
      <c r="QLE27" s="386"/>
      <c r="QLF27" s="386"/>
      <c r="QLG27" s="386"/>
      <c r="QLH27" s="386"/>
      <c r="QLI27" s="386"/>
      <c r="QLJ27" s="386"/>
      <c r="QLK27" s="386"/>
      <c r="QLL27" s="386"/>
      <c r="QLM27" s="386"/>
      <c r="QLN27" s="386"/>
      <c r="QLO27" s="386"/>
      <c r="QLP27" s="386"/>
      <c r="QLQ27" s="386"/>
      <c r="QLR27" s="386"/>
      <c r="QLS27" s="386"/>
      <c r="QLT27" s="386"/>
      <c r="QLU27" s="386"/>
      <c r="QLV27" s="386"/>
      <c r="QLW27" s="386"/>
      <c r="QLX27" s="386"/>
      <c r="QLY27" s="386"/>
      <c r="QLZ27" s="386"/>
      <c r="QMA27" s="386"/>
      <c r="QMB27" s="386"/>
      <c r="QMC27" s="386"/>
      <c r="QMD27" s="386"/>
      <c r="QME27" s="386"/>
      <c r="QMF27" s="386"/>
      <c r="QMG27" s="386"/>
      <c r="QMH27" s="386"/>
      <c r="QMI27" s="386"/>
      <c r="QMJ27" s="386"/>
      <c r="QMK27" s="386"/>
      <c r="QML27" s="386"/>
      <c r="QMM27" s="386"/>
      <c r="QMN27" s="386"/>
      <c r="QMO27" s="386"/>
      <c r="QMP27" s="386"/>
      <c r="QMQ27" s="386"/>
      <c r="QMR27" s="386"/>
      <c r="QMS27" s="386"/>
      <c r="QMT27" s="386"/>
      <c r="QMU27" s="386"/>
      <c r="QMV27" s="386"/>
      <c r="QMW27" s="386"/>
      <c r="QMX27" s="386"/>
      <c r="QMY27" s="386"/>
      <c r="QMZ27" s="386"/>
      <c r="QNA27" s="386"/>
      <c r="QNB27" s="386"/>
      <c r="QNC27" s="386"/>
      <c r="QND27" s="386"/>
      <c r="QNE27" s="386"/>
      <c r="QNF27" s="386"/>
      <c r="QNG27" s="386"/>
      <c r="QNH27" s="386"/>
      <c r="QNI27" s="386"/>
      <c r="QNJ27" s="386"/>
      <c r="QNK27" s="386"/>
      <c r="QNL27" s="386"/>
      <c r="QNM27" s="386"/>
      <c r="QNN27" s="386"/>
      <c r="QNO27" s="386"/>
      <c r="QNP27" s="386"/>
      <c r="QNQ27" s="386"/>
      <c r="QNR27" s="386"/>
      <c r="QNS27" s="386"/>
      <c r="QNT27" s="386"/>
      <c r="QNU27" s="386"/>
      <c r="QNV27" s="386"/>
      <c r="QNW27" s="386"/>
      <c r="QNX27" s="386"/>
      <c r="QNY27" s="386"/>
      <c r="QNZ27" s="386"/>
      <c r="QOA27" s="386"/>
      <c r="QOB27" s="386"/>
      <c r="QOC27" s="386"/>
      <c r="QOD27" s="386"/>
      <c r="QOE27" s="386"/>
      <c r="QOF27" s="386"/>
      <c r="QOG27" s="386"/>
      <c r="QOH27" s="386"/>
      <c r="QOI27" s="386"/>
      <c r="QOJ27" s="386"/>
      <c r="QOK27" s="386"/>
      <c r="QOL27" s="386"/>
      <c r="QOM27" s="386"/>
      <c r="QON27" s="386"/>
      <c r="QOO27" s="386"/>
      <c r="QOP27" s="386"/>
      <c r="QOQ27" s="386"/>
      <c r="QOR27" s="386"/>
      <c r="QOS27" s="386"/>
      <c r="QOT27" s="386"/>
      <c r="QOU27" s="386"/>
      <c r="QOV27" s="386"/>
      <c r="QOW27" s="386"/>
      <c r="QOX27" s="386"/>
      <c r="QOY27" s="386"/>
      <c r="QOZ27" s="386"/>
      <c r="QPA27" s="386"/>
      <c r="QPB27" s="386"/>
      <c r="QPC27" s="386"/>
      <c r="QPD27" s="386"/>
      <c r="QPE27" s="386"/>
      <c r="QPF27" s="386"/>
      <c r="QPG27" s="386"/>
      <c r="QPH27" s="386"/>
      <c r="QPI27" s="386"/>
      <c r="QPJ27" s="386"/>
      <c r="QPK27" s="386"/>
      <c r="QPL27" s="386"/>
      <c r="QPM27" s="386"/>
      <c r="QPN27" s="386"/>
      <c r="QPO27" s="386"/>
      <c r="QPP27" s="386"/>
      <c r="QPQ27" s="386"/>
      <c r="QPR27" s="386"/>
      <c r="QPS27" s="386"/>
      <c r="QPT27" s="386"/>
      <c r="QPU27" s="386"/>
      <c r="QPV27" s="386"/>
      <c r="QPW27" s="386"/>
      <c r="QPX27" s="386"/>
      <c r="QPY27" s="386"/>
      <c r="QPZ27" s="386"/>
      <c r="QQA27" s="386"/>
      <c r="QQB27" s="386"/>
      <c r="QQC27" s="386"/>
      <c r="QQD27" s="386"/>
      <c r="QQE27" s="386"/>
      <c r="QQF27" s="386"/>
      <c r="QQG27" s="386"/>
      <c r="QQH27" s="386"/>
      <c r="QQI27" s="386"/>
      <c r="QQJ27" s="386"/>
      <c r="QQK27" s="386"/>
      <c r="QQL27" s="386"/>
      <c r="QQM27" s="386"/>
      <c r="QQN27" s="386"/>
      <c r="QQO27" s="386"/>
      <c r="QQP27" s="386"/>
      <c r="QQQ27" s="386"/>
      <c r="QQR27" s="386"/>
      <c r="QQS27" s="386"/>
      <c r="QQT27" s="386"/>
      <c r="QQU27" s="386"/>
      <c r="QQV27" s="386"/>
      <c r="QQW27" s="386"/>
      <c r="QQX27" s="386"/>
      <c r="QQY27" s="386"/>
      <c r="QQZ27" s="386"/>
      <c r="QRA27" s="386"/>
      <c r="QRB27" s="386"/>
      <c r="QRC27" s="386"/>
      <c r="QRD27" s="386"/>
      <c r="QRE27" s="386"/>
      <c r="QRF27" s="386"/>
      <c r="QRG27" s="386"/>
      <c r="QRH27" s="386"/>
      <c r="QRI27" s="386"/>
      <c r="QRJ27" s="386"/>
      <c r="QRK27" s="386"/>
      <c r="QRL27" s="386"/>
      <c r="QRM27" s="386"/>
      <c r="QRN27" s="386"/>
      <c r="QRO27" s="386"/>
      <c r="QRP27" s="386"/>
      <c r="QRQ27" s="386"/>
      <c r="QRR27" s="386"/>
      <c r="QRS27" s="386"/>
      <c r="QRT27" s="386"/>
      <c r="QRU27" s="386"/>
      <c r="QRV27" s="386"/>
      <c r="QRW27" s="386"/>
      <c r="QRX27" s="386"/>
      <c r="QRY27" s="386"/>
      <c r="QRZ27" s="386"/>
      <c r="QSA27" s="386"/>
      <c r="QSB27" s="386"/>
      <c r="QSC27" s="386"/>
      <c r="QSD27" s="386"/>
      <c r="QSE27" s="386"/>
      <c r="QSF27" s="386"/>
      <c r="QSG27" s="386"/>
      <c r="QSH27" s="386"/>
      <c r="QSI27" s="386"/>
      <c r="QSJ27" s="386"/>
      <c r="QSK27" s="386"/>
      <c r="QSL27" s="386"/>
      <c r="QSM27" s="386"/>
      <c r="QSN27" s="386"/>
      <c r="QSO27" s="386"/>
      <c r="QSP27" s="386"/>
      <c r="QSQ27" s="386"/>
      <c r="QSR27" s="386"/>
      <c r="QSS27" s="386"/>
      <c r="QST27" s="386"/>
      <c r="QSU27" s="386"/>
      <c r="QSV27" s="386"/>
      <c r="QSW27" s="386"/>
      <c r="QSX27" s="386"/>
      <c r="QSY27" s="386"/>
      <c r="QSZ27" s="386"/>
      <c r="QTA27" s="386"/>
      <c r="QTB27" s="386"/>
      <c r="QTC27" s="386"/>
      <c r="QTD27" s="386"/>
      <c r="QTE27" s="386"/>
      <c r="QTF27" s="386"/>
      <c r="QTG27" s="386"/>
      <c r="QTH27" s="386"/>
      <c r="QTI27" s="386"/>
      <c r="QTJ27" s="386"/>
      <c r="QTK27" s="386"/>
      <c r="QTL27" s="386"/>
      <c r="QTM27" s="386"/>
      <c r="QTN27" s="386"/>
      <c r="QTO27" s="386"/>
      <c r="QTP27" s="386"/>
      <c r="QTQ27" s="386"/>
      <c r="QTR27" s="386"/>
      <c r="QTS27" s="386"/>
      <c r="QTT27" s="386"/>
      <c r="QTU27" s="386"/>
      <c r="QTV27" s="386"/>
      <c r="QTW27" s="386"/>
      <c r="QTX27" s="386"/>
      <c r="QTY27" s="386"/>
      <c r="QTZ27" s="386"/>
      <c r="QUA27" s="386"/>
      <c r="QUB27" s="386"/>
      <c r="QUC27" s="386"/>
      <c r="QUD27" s="386"/>
      <c r="QUE27" s="386"/>
      <c r="QUF27" s="386"/>
      <c r="QUG27" s="386"/>
      <c r="QUH27" s="386"/>
      <c r="QUI27" s="386"/>
      <c r="QUJ27" s="386"/>
      <c r="QUK27" s="386"/>
      <c r="QUL27" s="386"/>
      <c r="QUM27" s="386"/>
      <c r="QUN27" s="386"/>
      <c r="QUO27" s="386"/>
      <c r="QUP27" s="386"/>
      <c r="QUQ27" s="386"/>
      <c r="QUR27" s="386"/>
      <c r="QUS27" s="386"/>
      <c r="QUT27" s="386"/>
      <c r="QUU27" s="386"/>
      <c r="QUV27" s="386"/>
      <c r="QUW27" s="386"/>
      <c r="QUX27" s="386"/>
      <c r="QUY27" s="386"/>
      <c r="QUZ27" s="386"/>
      <c r="QVA27" s="386"/>
      <c r="QVB27" s="386"/>
      <c r="QVC27" s="386"/>
      <c r="QVD27" s="386"/>
      <c r="QVE27" s="386"/>
      <c r="QVF27" s="386"/>
      <c r="QVG27" s="386"/>
      <c r="QVH27" s="386"/>
      <c r="QVI27" s="386"/>
      <c r="QVJ27" s="386"/>
      <c r="QVK27" s="386"/>
      <c r="QVL27" s="386"/>
      <c r="QVM27" s="386"/>
      <c r="QVN27" s="386"/>
      <c r="QVO27" s="386"/>
      <c r="QVP27" s="386"/>
      <c r="QVQ27" s="386"/>
      <c r="QVR27" s="386"/>
      <c r="QVS27" s="386"/>
      <c r="QVT27" s="386"/>
      <c r="QVU27" s="386"/>
      <c r="QVV27" s="386"/>
      <c r="QVW27" s="386"/>
      <c r="QVX27" s="386"/>
      <c r="QVY27" s="386"/>
      <c r="QVZ27" s="386"/>
      <c r="QWA27" s="386"/>
      <c r="QWB27" s="386"/>
      <c r="QWC27" s="386"/>
      <c r="QWD27" s="386"/>
      <c r="QWE27" s="386"/>
      <c r="QWF27" s="386"/>
      <c r="QWG27" s="386"/>
      <c r="QWH27" s="386"/>
      <c r="QWI27" s="386"/>
      <c r="QWJ27" s="386"/>
      <c r="QWK27" s="386"/>
      <c r="QWL27" s="386"/>
      <c r="QWM27" s="386"/>
      <c r="QWN27" s="386"/>
      <c r="QWO27" s="386"/>
      <c r="QWP27" s="386"/>
      <c r="QWQ27" s="386"/>
      <c r="QWR27" s="386"/>
      <c r="QWS27" s="386"/>
      <c r="QWT27" s="386"/>
      <c r="QWU27" s="386"/>
      <c r="QWV27" s="386"/>
      <c r="QWW27" s="386"/>
      <c r="QWX27" s="386"/>
      <c r="QWY27" s="386"/>
      <c r="QWZ27" s="386"/>
      <c r="QXA27" s="386"/>
      <c r="QXB27" s="386"/>
      <c r="QXC27" s="386"/>
      <c r="QXD27" s="386"/>
      <c r="QXE27" s="386"/>
      <c r="QXF27" s="386"/>
      <c r="QXG27" s="386"/>
      <c r="QXH27" s="386"/>
      <c r="QXI27" s="386"/>
      <c r="QXJ27" s="386"/>
      <c r="QXK27" s="386"/>
      <c r="QXL27" s="386"/>
      <c r="QXM27" s="386"/>
      <c r="QXN27" s="386"/>
      <c r="QXO27" s="386"/>
      <c r="QXP27" s="386"/>
      <c r="QXQ27" s="386"/>
      <c r="QXR27" s="386"/>
      <c r="QXS27" s="386"/>
      <c r="QXT27" s="386"/>
      <c r="QXU27" s="386"/>
      <c r="QXV27" s="386"/>
      <c r="QXW27" s="386"/>
      <c r="QXX27" s="386"/>
      <c r="QXY27" s="386"/>
      <c r="QXZ27" s="386"/>
      <c r="QYA27" s="386"/>
      <c r="QYB27" s="386"/>
      <c r="QYC27" s="386"/>
      <c r="QYD27" s="386"/>
      <c r="QYE27" s="386"/>
      <c r="QYF27" s="386"/>
      <c r="QYG27" s="386"/>
      <c r="QYH27" s="386"/>
      <c r="QYI27" s="386"/>
      <c r="QYJ27" s="386"/>
      <c r="QYK27" s="386"/>
      <c r="QYL27" s="386"/>
      <c r="QYM27" s="386"/>
      <c r="QYN27" s="386"/>
      <c r="QYO27" s="386"/>
      <c r="QYP27" s="386"/>
      <c r="QYQ27" s="386"/>
      <c r="QYR27" s="386"/>
      <c r="QYS27" s="386"/>
      <c r="QYT27" s="386"/>
      <c r="QYU27" s="386"/>
      <c r="QYV27" s="386"/>
      <c r="QYW27" s="386"/>
      <c r="QYX27" s="386"/>
      <c r="QYY27" s="386"/>
      <c r="QYZ27" s="386"/>
      <c r="QZA27" s="386"/>
      <c r="QZB27" s="386"/>
      <c r="QZC27" s="386"/>
      <c r="QZD27" s="386"/>
      <c r="QZE27" s="386"/>
      <c r="QZF27" s="386"/>
      <c r="QZG27" s="386"/>
      <c r="QZH27" s="386"/>
      <c r="QZI27" s="386"/>
      <c r="QZJ27" s="386"/>
      <c r="QZK27" s="386"/>
      <c r="QZL27" s="386"/>
      <c r="QZM27" s="386"/>
      <c r="QZN27" s="386"/>
      <c r="QZO27" s="386"/>
      <c r="QZP27" s="386"/>
      <c r="QZQ27" s="386"/>
      <c r="QZR27" s="386"/>
      <c r="QZS27" s="386"/>
      <c r="QZT27" s="386"/>
      <c r="QZU27" s="386"/>
      <c r="QZV27" s="386"/>
      <c r="QZW27" s="386"/>
      <c r="QZX27" s="386"/>
      <c r="QZY27" s="386"/>
      <c r="QZZ27" s="386"/>
      <c r="RAA27" s="386"/>
      <c r="RAB27" s="386"/>
      <c r="RAC27" s="386"/>
      <c r="RAD27" s="386"/>
      <c r="RAE27" s="386"/>
      <c r="RAF27" s="386"/>
      <c r="RAG27" s="386"/>
      <c r="RAH27" s="386"/>
      <c r="RAI27" s="386"/>
      <c r="RAJ27" s="386"/>
      <c r="RAK27" s="386"/>
      <c r="RAL27" s="386"/>
      <c r="RAM27" s="386"/>
      <c r="RAN27" s="386"/>
      <c r="RAO27" s="386"/>
      <c r="RAP27" s="386"/>
      <c r="RAQ27" s="386"/>
      <c r="RAR27" s="386"/>
      <c r="RAS27" s="386"/>
      <c r="RAT27" s="386"/>
      <c r="RAU27" s="386"/>
      <c r="RAV27" s="386"/>
      <c r="RAW27" s="386"/>
      <c r="RAX27" s="386"/>
      <c r="RAY27" s="386"/>
      <c r="RAZ27" s="386"/>
      <c r="RBA27" s="386"/>
      <c r="RBB27" s="386"/>
      <c r="RBC27" s="386"/>
      <c r="RBD27" s="386"/>
      <c r="RBE27" s="386"/>
      <c r="RBF27" s="386"/>
      <c r="RBG27" s="386"/>
      <c r="RBH27" s="386"/>
      <c r="RBI27" s="386"/>
      <c r="RBJ27" s="386"/>
      <c r="RBK27" s="386"/>
      <c r="RBL27" s="386"/>
      <c r="RBM27" s="386"/>
      <c r="RBN27" s="386"/>
      <c r="RBO27" s="386"/>
      <c r="RBP27" s="386"/>
      <c r="RBQ27" s="386"/>
      <c r="RBR27" s="386"/>
      <c r="RBS27" s="386"/>
      <c r="RBT27" s="386"/>
      <c r="RBU27" s="386"/>
      <c r="RBV27" s="386"/>
      <c r="RBW27" s="386"/>
      <c r="RBX27" s="386"/>
      <c r="RBY27" s="386"/>
      <c r="RBZ27" s="386"/>
      <c r="RCA27" s="386"/>
      <c r="RCB27" s="386"/>
      <c r="RCC27" s="386"/>
      <c r="RCD27" s="386"/>
      <c r="RCE27" s="386"/>
      <c r="RCF27" s="386"/>
      <c r="RCG27" s="386"/>
      <c r="RCH27" s="386"/>
      <c r="RCI27" s="386"/>
      <c r="RCJ27" s="386"/>
      <c r="RCK27" s="386"/>
      <c r="RCL27" s="386"/>
      <c r="RCM27" s="386"/>
      <c r="RCN27" s="386"/>
      <c r="RCO27" s="386"/>
      <c r="RCP27" s="386"/>
      <c r="RCQ27" s="386"/>
      <c r="RCR27" s="386"/>
      <c r="RCS27" s="386"/>
      <c r="RCT27" s="386"/>
      <c r="RCU27" s="386"/>
      <c r="RCV27" s="386"/>
      <c r="RCW27" s="386"/>
      <c r="RCX27" s="386"/>
      <c r="RCY27" s="386"/>
      <c r="RCZ27" s="386"/>
      <c r="RDA27" s="386"/>
      <c r="RDB27" s="386"/>
      <c r="RDC27" s="386"/>
      <c r="RDD27" s="386"/>
      <c r="RDE27" s="386"/>
      <c r="RDF27" s="386"/>
      <c r="RDG27" s="386"/>
      <c r="RDH27" s="386"/>
      <c r="RDI27" s="386"/>
      <c r="RDJ27" s="386"/>
      <c r="RDK27" s="386"/>
      <c r="RDL27" s="386"/>
      <c r="RDM27" s="386"/>
      <c r="RDN27" s="386"/>
      <c r="RDO27" s="386"/>
      <c r="RDP27" s="386"/>
      <c r="RDQ27" s="386"/>
      <c r="RDR27" s="386"/>
      <c r="RDS27" s="386"/>
      <c r="RDT27" s="386"/>
      <c r="RDU27" s="386"/>
      <c r="RDV27" s="386"/>
      <c r="RDW27" s="386"/>
      <c r="RDX27" s="386"/>
      <c r="RDY27" s="386"/>
      <c r="RDZ27" s="386"/>
      <c r="REA27" s="386"/>
      <c r="REB27" s="386"/>
      <c r="REC27" s="386"/>
      <c r="RED27" s="386"/>
      <c r="REE27" s="386"/>
      <c r="REF27" s="386"/>
      <c r="REG27" s="386"/>
      <c r="REH27" s="386"/>
      <c r="REI27" s="386"/>
      <c r="REJ27" s="386"/>
      <c r="REK27" s="386"/>
      <c r="REL27" s="386"/>
      <c r="REM27" s="386"/>
      <c r="REN27" s="386"/>
      <c r="REO27" s="386"/>
      <c r="REP27" s="386"/>
      <c r="REQ27" s="386"/>
      <c r="RER27" s="386"/>
      <c r="RES27" s="386"/>
      <c r="RET27" s="386"/>
      <c r="REU27" s="386"/>
      <c r="REV27" s="386"/>
      <c r="REW27" s="386"/>
      <c r="REX27" s="386"/>
      <c r="REY27" s="386"/>
      <c r="REZ27" s="386"/>
      <c r="RFA27" s="386"/>
      <c r="RFB27" s="386"/>
      <c r="RFC27" s="386"/>
      <c r="RFD27" s="386"/>
      <c r="RFE27" s="386"/>
      <c r="RFF27" s="386"/>
      <c r="RFG27" s="386"/>
      <c r="RFH27" s="386"/>
      <c r="RFI27" s="386"/>
      <c r="RFJ27" s="386"/>
      <c r="RFK27" s="386"/>
      <c r="RFL27" s="386"/>
      <c r="RFM27" s="386"/>
      <c r="RFN27" s="386"/>
      <c r="RFO27" s="386"/>
      <c r="RFP27" s="386"/>
      <c r="RFQ27" s="386"/>
      <c r="RFR27" s="386"/>
      <c r="RFS27" s="386"/>
      <c r="RFT27" s="386"/>
      <c r="RFU27" s="386"/>
      <c r="RFV27" s="386"/>
      <c r="RFW27" s="386"/>
      <c r="RFX27" s="386"/>
      <c r="RFY27" s="386"/>
      <c r="RFZ27" s="386"/>
      <c r="RGA27" s="386"/>
      <c r="RGB27" s="386"/>
      <c r="RGC27" s="386"/>
      <c r="RGD27" s="386"/>
      <c r="RGE27" s="386"/>
      <c r="RGF27" s="386"/>
      <c r="RGG27" s="386"/>
      <c r="RGH27" s="386"/>
      <c r="RGI27" s="386"/>
      <c r="RGJ27" s="386"/>
      <c r="RGK27" s="386"/>
      <c r="RGL27" s="386"/>
      <c r="RGM27" s="386"/>
      <c r="RGN27" s="386"/>
      <c r="RGO27" s="386"/>
      <c r="RGP27" s="386"/>
      <c r="RGQ27" s="386"/>
      <c r="RGR27" s="386"/>
      <c r="RGS27" s="386"/>
      <c r="RGT27" s="386"/>
      <c r="RGU27" s="386"/>
      <c r="RGV27" s="386"/>
      <c r="RGW27" s="386"/>
      <c r="RGX27" s="386"/>
      <c r="RGY27" s="386"/>
      <c r="RGZ27" s="386"/>
      <c r="RHA27" s="386"/>
      <c r="RHB27" s="386"/>
      <c r="RHC27" s="386"/>
      <c r="RHD27" s="386"/>
      <c r="RHE27" s="386"/>
      <c r="RHF27" s="386"/>
      <c r="RHG27" s="386"/>
      <c r="RHH27" s="386"/>
      <c r="RHI27" s="386"/>
      <c r="RHJ27" s="386"/>
      <c r="RHK27" s="386"/>
      <c r="RHL27" s="386"/>
      <c r="RHM27" s="386"/>
      <c r="RHN27" s="386"/>
      <c r="RHO27" s="386"/>
      <c r="RHP27" s="386"/>
      <c r="RHQ27" s="386"/>
      <c r="RHR27" s="386"/>
      <c r="RHS27" s="386"/>
      <c r="RHT27" s="386"/>
      <c r="RHU27" s="386"/>
      <c r="RHV27" s="386"/>
      <c r="RHW27" s="386"/>
      <c r="RHX27" s="386"/>
      <c r="RHY27" s="386"/>
      <c r="RHZ27" s="386"/>
      <c r="RIA27" s="386"/>
      <c r="RIB27" s="386"/>
      <c r="RIC27" s="386"/>
      <c r="RID27" s="386"/>
      <c r="RIE27" s="386"/>
      <c r="RIF27" s="386"/>
      <c r="RIG27" s="386"/>
      <c r="RIH27" s="386"/>
      <c r="RII27" s="386"/>
      <c r="RIJ27" s="386"/>
      <c r="RIK27" s="386"/>
      <c r="RIL27" s="386"/>
      <c r="RIM27" s="386"/>
      <c r="RIN27" s="386"/>
      <c r="RIO27" s="386"/>
      <c r="RIP27" s="386"/>
      <c r="RIQ27" s="386"/>
      <c r="RIR27" s="386"/>
      <c r="RIS27" s="386"/>
      <c r="RIT27" s="386"/>
      <c r="RIU27" s="386"/>
      <c r="RIV27" s="386"/>
      <c r="RIW27" s="386"/>
      <c r="RIX27" s="386"/>
      <c r="RIY27" s="386"/>
      <c r="RIZ27" s="386"/>
      <c r="RJA27" s="386"/>
      <c r="RJB27" s="386"/>
      <c r="RJC27" s="386"/>
      <c r="RJD27" s="386"/>
      <c r="RJE27" s="386"/>
      <c r="RJF27" s="386"/>
      <c r="RJG27" s="386"/>
      <c r="RJH27" s="386"/>
      <c r="RJI27" s="386"/>
      <c r="RJJ27" s="386"/>
      <c r="RJK27" s="386"/>
      <c r="RJL27" s="386"/>
      <c r="RJM27" s="386"/>
      <c r="RJN27" s="386"/>
      <c r="RJO27" s="386"/>
      <c r="RJP27" s="386"/>
      <c r="RJQ27" s="386"/>
      <c r="RJR27" s="386"/>
      <c r="RJS27" s="386"/>
      <c r="RJT27" s="386"/>
      <c r="RJU27" s="386"/>
      <c r="RJV27" s="386"/>
      <c r="RJW27" s="386"/>
      <c r="RJX27" s="386"/>
      <c r="RJY27" s="386"/>
      <c r="RJZ27" s="386"/>
      <c r="RKA27" s="386"/>
      <c r="RKB27" s="386"/>
      <c r="RKC27" s="386"/>
      <c r="RKD27" s="386"/>
      <c r="RKE27" s="386"/>
      <c r="RKF27" s="386"/>
      <c r="RKG27" s="386"/>
      <c r="RKH27" s="386"/>
      <c r="RKI27" s="386"/>
      <c r="RKJ27" s="386"/>
      <c r="RKK27" s="386"/>
      <c r="RKL27" s="386"/>
      <c r="RKM27" s="386"/>
      <c r="RKN27" s="386"/>
      <c r="RKO27" s="386"/>
      <c r="RKP27" s="386"/>
      <c r="RKQ27" s="386"/>
      <c r="RKR27" s="386"/>
      <c r="RKS27" s="386"/>
      <c r="RKT27" s="386"/>
      <c r="RKU27" s="386"/>
      <c r="RKV27" s="386"/>
      <c r="RKW27" s="386"/>
      <c r="RKX27" s="386"/>
      <c r="RKY27" s="386"/>
      <c r="RKZ27" s="386"/>
      <c r="RLA27" s="386"/>
      <c r="RLB27" s="386"/>
      <c r="RLC27" s="386"/>
      <c r="RLD27" s="386"/>
      <c r="RLE27" s="386"/>
      <c r="RLF27" s="386"/>
      <c r="RLG27" s="386"/>
      <c r="RLH27" s="386"/>
      <c r="RLI27" s="386"/>
      <c r="RLJ27" s="386"/>
      <c r="RLK27" s="386"/>
      <c r="RLL27" s="386"/>
      <c r="RLM27" s="386"/>
      <c r="RLN27" s="386"/>
      <c r="RLO27" s="386"/>
      <c r="RLP27" s="386"/>
      <c r="RLQ27" s="386"/>
      <c r="RLR27" s="386"/>
      <c r="RLS27" s="386"/>
      <c r="RLT27" s="386"/>
      <c r="RLU27" s="386"/>
      <c r="RLV27" s="386"/>
      <c r="RLW27" s="386"/>
      <c r="RLX27" s="386"/>
      <c r="RLY27" s="386"/>
      <c r="RLZ27" s="386"/>
      <c r="RMA27" s="386"/>
      <c r="RMB27" s="386"/>
      <c r="RMC27" s="386"/>
      <c r="RMD27" s="386"/>
      <c r="RME27" s="386"/>
      <c r="RMF27" s="386"/>
      <c r="RMG27" s="386"/>
      <c r="RMH27" s="386"/>
      <c r="RMI27" s="386"/>
      <c r="RMJ27" s="386"/>
      <c r="RMK27" s="386"/>
      <c r="RML27" s="386"/>
      <c r="RMM27" s="386"/>
      <c r="RMN27" s="386"/>
      <c r="RMO27" s="386"/>
      <c r="RMP27" s="386"/>
      <c r="RMQ27" s="386"/>
      <c r="RMR27" s="386"/>
      <c r="RMS27" s="386"/>
      <c r="RMT27" s="386"/>
      <c r="RMU27" s="386"/>
      <c r="RMV27" s="386"/>
      <c r="RMW27" s="386"/>
      <c r="RMX27" s="386"/>
      <c r="RMY27" s="386"/>
      <c r="RMZ27" s="386"/>
      <c r="RNA27" s="386"/>
      <c r="RNB27" s="386"/>
      <c r="RNC27" s="386"/>
      <c r="RND27" s="386"/>
      <c r="RNE27" s="386"/>
      <c r="RNF27" s="386"/>
      <c r="RNG27" s="386"/>
      <c r="RNH27" s="386"/>
      <c r="RNI27" s="386"/>
      <c r="RNJ27" s="386"/>
      <c r="RNK27" s="386"/>
      <c r="RNL27" s="386"/>
      <c r="RNM27" s="386"/>
      <c r="RNN27" s="386"/>
      <c r="RNO27" s="386"/>
      <c r="RNP27" s="386"/>
      <c r="RNQ27" s="386"/>
      <c r="RNR27" s="386"/>
      <c r="RNS27" s="386"/>
      <c r="RNT27" s="386"/>
      <c r="RNU27" s="386"/>
      <c r="RNV27" s="386"/>
      <c r="RNW27" s="386"/>
      <c r="RNX27" s="386"/>
      <c r="RNY27" s="386"/>
      <c r="RNZ27" s="386"/>
      <c r="ROA27" s="386"/>
      <c r="ROB27" s="386"/>
      <c r="ROC27" s="386"/>
      <c r="ROD27" s="386"/>
      <c r="ROE27" s="386"/>
      <c r="ROF27" s="386"/>
      <c r="ROG27" s="386"/>
      <c r="ROH27" s="386"/>
      <c r="ROI27" s="386"/>
      <c r="ROJ27" s="386"/>
      <c r="ROK27" s="386"/>
      <c r="ROL27" s="386"/>
      <c r="ROM27" s="386"/>
      <c r="RON27" s="386"/>
      <c r="ROO27" s="386"/>
      <c r="ROP27" s="386"/>
      <c r="ROQ27" s="386"/>
      <c r="ROR27" s="386"/>
      <c r="ROS27" s="386"/>
      <c r="ROT27" s="386"/>
      <c r="ROU27" s="386"/>
      <c r="ROV27" s="386"/>
      <c r="ROW27" s="386"/>
      <c r="ROX27" s="386"/>
      <c r="ROY27" s="386"/>
      <c r="ROZ27" s="386"/>
      <c r="RPA27" s="386"/>
      <c r="RPB27" s="386"/>
      <c r="RPC27" s="386"/>
      <c r="RPD27" s="386"/>
      <c r="RPE27" s="386"/>
      <c r="RPF27" s="386"/>
      <c r="RPG27" s="386"/>
      <c r="RPH27" s="386"/>
      <c r="RPI27" s="386"/>
      <c r="RPJ27" s="386"/>
      <c r="RPK27" s="386"/>
      <c r="RPL27" s="386"/>
      <c r="RPM27" s="386"/>
      <c r="RPN27" s="386"/>
      <c r="RPO27" s="386"/>
      <c r="RPP27" s="386"/>
      <c r="RPQ27" s="386"/>
      <c r="RPR27" s="386"/>
      <c r="RPS27" s="386"/>
      <c r="RPT27" s="386"/>
      <c r="RPU27" s="386"/>
      <c r="RPV27" s="386"/>
      <c r="RPW27" s="386"/>
      <c r="RPX27" s="386"/>
      <c r="RPY27" s="386"/>
      <c r="RPZ27" s="386"/>
      <c r="RQA27" s="386"/>
      <c r="RQB27" s="386"/>
      <c r="RQC27" s="386"/>
      <c r="RQD27" s="386"/>
      <c r="RQE27" s="386"/>
      <c r="RQF27" s="386"/>
      <c r="RQG27" s="386"/>
      <c r="RQH27" s="386"/>
      <c r="RQI27" s="386"/>
      <c r="RQJ27" s="386"/>
      <c r="RQK27" s="386"/>
      <c r="RQL27" s="386"/>
      <c r="RQM27" s="386"/>
      <c r="RQN27" s="386"/>
      <c r="RQO27" s="386"/>
      <c r="RQP27" s="386"/>
      <c r="RQQ27" s="386"/>
      <c r="RQR27" s="386"/>
      <c r="RQS27" s="386"/>
      <c r="RQT27" s="386"/>
      <c r="RQU27" s="386"/>
      <c r="RQV27" s="386"/>
      <c r="RQW27" s="386"/>
      <c r="RQX27" s="386"/>
      <c r="RQY27" s="386"/>
      <c r="RQZ27" s="386"/>
      <c r="RRA27" s="386"/>
      <c r="RRB27" s="386"/>
      <c r="RRC27" s="386"/>
      <c r="RRD27" s="386"/>
      <c r="RRE27" s="386"/>
      <c r="RRF27" s="386"/>
      <c r="RRG27" s="386"/>
      <c r="RRH27" s="386"/>
      <c r="RRI27" s="386"/>
      <c r="RRJ27" s="386"/>
      <c r="RRK27" s="386"/>
      <c r="RRL27" s="386"/>
      <c r="RRM27" s="386"/>
      <c r="RRN27" s="386"/>
      <c r="RRO27" s="386"/>
      <c r="RRP27" s="386"/>
      <c r="RRQ27" s="386"/>
      <c r="RRR27" s="386"/>
      <c r="RRS27" s="386"/>
      <c r="RRT27" s="386"/>
      <c r="RRU27" s="386"/>
      <c r="RRV27" s="386"/>
      <c r="RRW27" s="386"/>
      <c r="RRX27" s="386"/>
      <c r="RRY27" s="386"/>
      <c r="RRZ27" s="386"/>
      <c r="RSA27" s="386"/>
      <c r="RSB27" s="386"/>
      <c r="RSC27" s="386"/>
      <c r="RSD27" s="386"/>
      <c r="RSE27" s="386"/>
      <c r="RSF27" s="386"/>
      <c r="RSG27" s="386"/>
      <c r="RSH27" s="386"/>
      <c r="RSI27" s="386"/>
      <c r="RSJ27" s="386"/>
      <c r="RSK27" s="386"/>
      <c r="RSL27" s="386"/>
      <c r="RSM27" s="386"/>
      <c r="RSN27" s="386"/>
      <c r="RSO27" s="386"/>
      <c r="RSP27" s="386"/>
      <c r="RSQ27" s="386"/>
      <c r="RSR27" s="386"/>
      <c r="RSS27" s="386"/>
      <c r="RST27" s="386"/>
      <c r="RSU27" s="386"/>
      <c r="RSV27" s="386"/>
      <c r="RSW27" s="386"/>
      <c r="RSX27" s="386"/>
      <c r="RSY27" s="386"/>
      <c r="RSZ27" s="386"/>
      <c r="RTA27" s="386"/>
      <c r="RTB27" s="386"/>
      <c r="RTC27" s="386"/>
      <c r="RTD27" s="386"/>
      <c r="RTE27" s="386"/>
      <c r="RTF27" s="386"/>
      <c r="RTG27" s="386"/>
      <c r="RTH27" s="386"/>
      <c r="RTI27" s="386"/>
      <c r="RTJ27" s="386"/>
      <c r="RTK27" s="386"/>
      <c r="RTL27" s="386"/>
      <c r="RTM27" s="386"/>
      <c r="RTN27" s="386"/>
      <c r="RTO27" s="386"/>
      <c r="RTP27" s="386"/>
      <c r="RTQ27" s="386"/>
      <c r="RTR27" s="386"/>
      <c r="RTS27" s="386"/>
      <c r="RTT27" s="386"/>
      <c r="RTU27" s="386"/>
      <c r="RTV27" s="386"/>
      <c r="RTW27" s="386"/>
      <c r="RTX27" s="386"/>
      <c r="RTY27" s="386"/>
      <c r="RTZ27" s="386"/>
      <c r="RUA27" s="386"/>
      <c r="RUB27" s="386"/>
      <c r="RUC27" s="386"/>
      <c r="RUD27" s="386"/>
      <c r="RUE27" s="386"/>
      <c r="RUF27" s="386"/>
      <c r="RUG27" s="386"/>
      <c r="RUH27" s="386"/>
      <c r="RUI27" s="386"/>
      <c r="RUJ27" s="386"/>
      <c r="RUK27" s="386"/>
      <c r="RUL27" s="386"/>
      <c r="RUM27" s="386"/>
      <c r="RUN27" s="386"/>
      <c r="RUO27" s="386"/>
      <c r="RUP27" s="386"/>
      <c r="RUQ27" s="386"/>
      <c r="RUR27" s="386"/>
      <c r="RUS27" s="386"/>
      <c r="RUT27" s="386"/>
      <c r="RUU27" s="386"/>
      <c r="RUV27" s="386"/>
      <c r="RUW27" s="386"/>
      <c r="RUX27" s="386"/>
      <c r="RUY27" s="386"/>
      <c r="RUZ27" s="386"/>
      <c r="RVA27" s="386"/>
      <c r="RVB27" s="386"/>
      <c r="RVC27" s="386"/>
      <c r="RVD27" s="386"/>
      <c r="RVE27" s="386"/>
      <c r="RVF27" s="386"/>
      <c r="RVG27" s="386"/>
      <c r="RVH27" s="386"/>
      <c r="RVI27" s="386"/>
      <c r="RVJ27" s="386"/>
      <c r="RVK27" s="386"/>
      <c r="RVL27" s="386"/>
      <c r="RVM27" s="386"/>
      <c r="RVN27" s="386"/>
      <c r="RVO27" s="386"/>
      <c r="RVP27" s="386"/>
      <c r="RVQ27" s="386"/>
      <c r="RVR27" s="386"/>
      <c r="RVS27" s="386"/>
      <c r="RVT27" s="386"/>
      <c r="RVU27" s="386"/>
      <c r="RVV27" s="386"/>
      <c r="RVW27" s="386"/>
      <c r="RVX27" s="386"/>
      <c r="RVY27" s="386"/>
      <c r="RVZ27" s="386"/>
      <c r="RWA27" s="386"/>
      <c r="RWB27" s="386"/>
      <c r="RWC27" s="386"/>
      <c r="RWD27" s="386"/>
      <c r="RWE27" s="386"/>
      <c r="RWF27" s="386"/>
      <c r="RWG27" s="386"/>
      <c r="RWH27" s="386"/>
      <c r="RWI27" s="386"/>
      <c r="RWJ27" s="386"/>
      <c r="RWK27" s="386"/>
      <c r="RWL27" s="386"/>
      <c r="RWM27" s="386"/>
      <c r="RWN27" s="386"/>
      <c r="RWO27" s="386"/>
      <c r="RWP27" s="386"/>
      <c r="RWQ27" s="386"/>
      <c r="RWR27" s="386"/>
      <c r="RWS27" s="386"/>
      <c r="RWT27" s="386"/>
      <c r="RWU27" s="386"/>
      <c r="RWV27" s="386"/>
      <c r="RWW27" s="386"/>
      <c r="RWX27" s="386"/>
      <c r="RWY27" s="386"/>
      <c r="RWZ27" s="386"/>
      <c r="RXA27" s="386"/>
      <c r="RXB27" s="386"/>
      <c r="RXC27" s="386"/>
      <c r="RXD27" s="386"/>
      <c r="RXE27" s="386"/>
      <c r="RXF27" s="386"/>
      <c r="RXG27" s="386"/>
      <c r="RXH27" s="386"/>
      <c r="RXI27" s="386"/>
      <c r="RXJ27" s="386"/>
      <c r="RXK27" s="386"/>
      <c r="RXL27" s="386"/>
      <c r="RXM27" s="386"/>
      <c r="RXN27" s="386"/>
      <c r="RXO27" s="386"/>
      <c r="RXP27" s="386"/>
      <c r="RXQ27" s="386"/>
      <c r="RXR27" s="386"/>
      <c r="RXS27" s="386"/>
      <c r="RXT27" s="386"/>
      <c r="RXU27" s="386"/>
      <c r="RXV27" s="386"/>
      <c r="RXW27" s="386"/>
      <c r="RXX27" s="386"/>
      <c r="RXY27" s="386"/>
      <c r="RXZ27" s="386"/>
      <c r="RYA27" s="386"/>
      <c r="RYB27" s="386"/>
      <c r="RYC27" s="386"/>
      <c r="RYD27" s="386"/>
      <c r="RYE27" s="386"/>
      <c r="RYF27" s="386"/>
      <c r="RYG27" s="386"/>
      <c r="RYH27" s="386"/>
      <c r="RYI27" s="386"/>
      <c r="RYJ27" s="386"/>
      <c r="RYK27" s="386"/>
      <c r="RYL27" s="386"/>
      <c r="RYM27" s="386"/>
      <c r="RYN27" s="386"/>
      <c r="RYO27" s="386"/>
      <c r="RYP27" s="386"/>
      <c r="RYQ27" s="386"/>
      <c r="RYR27" s="386"/>
      <c r="RYS27" s="386"/>
      <c r="RYT27" s="386"/>
      <c r="RYU27" s="386"/>
      <c r="RYV27" s="386"/>
      <c r="RYW27" s="386"/>
      <c r="RYX27" s="386"/>
      <c r="RYY27" s="386"/>
      <c r="RYZ27" s="386"/>
      <c r="RZA27" s="386"/>
      <c r="RZB27" s="386"/>
      <c r="RZC27" s="386"/>
      <c r="RZD27" s="386"/>
      <c r="RZE27" s="386"/>
      <c r="RZF27" s="386"/>
      <c r="RZG27" s="386"/>
      <c r="RZH27" s="386"/>
      <c r="RZI27" s="386"/>
      <c r="RZJ27" s="386"/>
      <c r="RZK27" s="386"/>
      <c r="RZL27" s="386"/>
      <c r="RZM27" s="386"/>
      <c r="RZN27" s="386"/>
      <c r="RZO27" s="386"/>
      <c r="RZP27" s="386"/>
      <c r="RZQ27" s="386"/>
      <c r="RZR27" s="386"/>
      <c r="RZS27" s="386"/>
      <c r="RZT27" s="386"/>
      <c r="RZU27" s="386"/>
      <c r="RZV27" s="386"/>
      <c r="RZW27" s="386"/>
      <c r="RZX27" s="386"/>
      <c r="RZY27" s="386"/>
      <c r="RZZ27" s="386"/>
      <c r="SAA27" s="386"/>
      <c r="SAB27" s="386"/>
      <c r="SAC27" s="386"/>
      <c r="SAD27" s="386"/>
      <c r="SAE27" s="386"/>
      <c r="SAF27" s="386"/>
      <c r="SAG27" s="386"/>
      <c r="SAH27" s="386"/>
      <c r="SAI27" s="386"/>
      <c r="SAJ27" s="386"/>
      <c r="SAK27" s="386"/>
      <c r="SAL27" s="386"/>
      <c r="SAM27" s="386"/>
      <c r="SAN27" s="386"/>
      <c r="SAO27" s="386"/>
      <c r="SAP27" s="386"/>
      <c r="SAQ27" s="386"/>
      <c r="SAR27" s="386"/>
      <c r="SAS27" s="386"/>
      <c r="SAT27" s="386"/>
      <c r="SAU27" s="386"/>
      <c r="SAV27" s="386"/>
      <c r="SAW27" s="386"/>
      <c r="SAX27" s="386"/>
      <c r="SAY27" s="386"/>
      <c r="SAZ27" s="386"/>
      <c r="SBA27" s="386"/>
      <c r="SBB27" s="386"/>
      <c r="SBC27" s="386"/>
      <c r="SBD27" s="386"/>
      <c r="SBE27" s="386"/>
      <c r="SBF27" s="386"/>
      <c r="SBG27" s="386"/>
      <c r="SBH27" s="386"/>
      <c r="SBI27" s="386"/>
      <c r="SBJ27" s="386"/>
      <c r="SBK27" s="386"/>
      <c r="SBL27" s="386"/>
      <c r="SBM27" s="386"/>
      <c r="SBN27" s="386"/>
      <c r="SBO27" s="386"/>
      <c r="SBP27" s="386"/>
      <c r="SBQ27" s="386"/>
      <c r="SBR27" s="386"/>
      <c r="SBS27" s="386"/>
      <c r="SBT27" s="386"/>
      <c r="SBU27" s="386"/>
      <c r="SBV27" s="386"/>
      <c r="SBW27" s="386"/>
      <c r="SBX27" s="386"/>
      <c r="SBY27" s="386"/>
      <c r="SBZ27" s="386"/>
      <c r="SCA27" s="386"/>
      <c r="SCB27" s="386"/>
      <c r="SCC27" s="386"/>
      <c r="SCD27" s="386"/>
      <c r="SCE27" s="386"/>
      <c r="SCF27" s="386"/>
      <c r="SCG27" s="386"/>
      <c r="SCH27" s="386"/>
      <c r="SCI27" s="386"/>
      <c r="SCJ27" s="386"/>
      <c r="SCK27" s="386"/>
      <c r="SCL27" s="386"/>
      <c r="SCM27" s="386"/>
      <c r="SCN27" s="386"/>
      <c r="SCO27" s="386"/>
      <c r="SCP27" s="386"/>
      <c r="SCQ27" s="386"/>
      <c r="SCR27" s="386"/>
      <c r="SCS27" s="386"/>
      <c r="SCT27" s="386"/>
      <c r="SCU27" s="386"/>
      <c r="SCV27" s="386"/>
      <c r="SCW27" s="386"/>
      <c r="SCX27" s="386"/>
      <c r="SCY27" s="386"/>
      <c r="SCZ27" s="386"/>
      <c r="SDA27" s="386"/>
      <c r="SDB27" s="386"/>
      <c r="SDC27" s="386"/>
      <c r="SDD27" s="386"/>
      <c r="SDE27" s="386"/>
      <c r="SDF27" s="386"/>
      <c r="SDG27" s="386"/>
      <c r="SDH27" s="386"/>
      <c r="SDI27" s="386"/>
      <c r="SDJ27" s="386"/>
      <c r="SDK27" s="386"/>
      <c r="SDL27" s="386"/>
      <c r="SDM27" s="386"/>
      <c r="SDN27" s="386"/>
      <c r="SDO27" s="386"/>
      <c r="SDP27" s="386"/>
      <c r="SDQ27" s="386"/>
      <c r="SDR27" s="386"/>
      <c r="SDS27" s="386"/>
      <c r="SDT27" s="386"/>
      <c r="SDU27" s="386"/>
      <c r="SDV27" s="386"/>
      <c r="SDW27" s="386"/>
      <c r="SDX27" s="386"/>
      <c r="SDY27" s="386"/>
      <c r="SDZ27" s="386"/>
      <c r="SEA27" s="386"/>
      <c r="SEB27" s="386"/>
      <c r="SEC27" s="386"/>
      <c r="SED27" s="386"/>
      <c r="SEE27" s="386"/>
      <c r="SEF27" s="386"/>
      <c r="SEG27" s="386"/>
      <c r="SEH27" s="386"/>
      <c r="SEI27" s="386"/>
      <c r="SEJ27" s="386"/>
      <c r="SEK27" s="386"/>
      <c r="SEL27" s="386"/>
      <c r="SEM27" s="386"/>
      <c r="SEN27" s="386"/>
      <c r="SEO27" s="386"/>
      <c r="SEP27" s="386"/>
      <c r="SEQ27" s="386"/>
      <c r="SER27" s="386"/>
      <c r="SES27" s="386"/>
      <c r="SET27" s="386"/>
      <c r="SEU27" s="386"/>
      <c r="SEV27" s="386"/>
      <c r="SEW27" s="386"/>
      <c r="SEX27" s="386"/>
      <c r="SEY27" s="386"/>
      <c r="SEZ27" s="386"/>
      <c r="SFA27" s="386"/>
      <c r="SFB27" s="386"/>
      <c r="SFC27" s="386"/>
      <c r="SFD27" s="386"/>
      <c r="SFE27" s="386"/>
      <c r="SFF27" s="386"/>
      <c r="SFG27" s="386"/>
      <c r="SFH27" s="386"/>
      <c r="SFI27" s="386"/>
      <c r="SFJ27" s="386"/>
      <c r="SFK27" s="386"/>
      <c r="SFL27" s="386"/>
      <c r="SFM27" s="386"/>
      <c r="SFN27" s="386"/>
      <c r="SFO27" s="386"/>
      <c r="SFP27" s="386"/>
      <c r="SFQ27" s="386"/>
      <c r="SFR27" s="386"/>
      <c r="SFS27" s="386"/>
      <c r="SFT27" s="386"/>
      <c r="SFU27" s="386"/>
      <c r="SFV27" s="386"/>
      <c r="SFW27" s="386"/>
      <c r="SFX27" s="386"/>
      <c r="SFY27" s="386"/>
      <c r="SFZ27" s="386"/>
      <c r="SGA27" s="386"/>
      <c r="SGB27" s="386"/>
      <c r="SGC27" s="386"/>
      <c r="SGD27" s="386"/>
      <c r="SGE27" s="386"/>
      <c r="SGF27" s="386"/>
      <c r="SGG27" s="386"/>
      <c r="SGH27" s="386"/>
      <c r="SGI27" s="386"/>
      <c r="SGJ27" s="386"/>
      <c r="SGK27" s="386"/>
      <c r="SGL27" s="386"/>
      <c r="SGM27" s="386"/>
      <c r="SGN27" s="386"/>
      <c r="SGO27" s="386"/>
      <c r="SGP27" s="386"/>
      <c r="SGQ27" s="386"/>
      <c r="SGR27" s="386"/>
      <c r="SGS27" s="386"/>
      <c r="SGT27" s="386"/>
      <c r="SGU27" s="386"/>
      <c r="SGV27" s="386"/>
      <c r="SGW27" s="386"/>
      <c r="SGX27" s="386"/>
      <c r="SGY27" s="386"/>
      <c r="SGZ27" s="386"/>
      <c r="SHA27" s="386"/>
      <c r="SHB27" s="386"/>
      <c r="SHC27" s="386"/>
      <c r="SHD27" s="386"/>
      <c r="SHE27" s="386"/>
      <c r="SHF27" s="386"/>
      <c r="SHG27" s="386"/>
      <c r="SHH27" s="386"/>
      <c r="SHI27" s="386"/>
      <c r="SHJ27" s="386"/>
      <c r="SHK27" s="386"/>
      <c r="SHL27" s="386"/>
      <c r="SHM27" s="386"/>
      <c r="SHN27" s="386"/>
      <c r="SHO27" s="386"/>
      <c r="SHP27" s="386"/>
      <c r="SHQ27" s="386"/>
      <c r="SHR27" s="386"/>
      <c r="SHS27" s="386"/>
      <c r="SHT27" s="386"/>
      <c r="SHU27" s="386"/>
      <c r="SHV27" s="386"/>
      <c r="SHW27" s="386"/>
      <c r="SHX27" s="386"/>
      <c r="SHY27" s="386"/>
      <c r="SHZ27" s="386"/>
      <c r="SIA27" s="386"/>
      <c r="SIB27" s="386"/>
      <c r="SIC27" s="386"/>
      <c r="SID27" s="386"/>
      <c r="SIE27" s="386"/>
      <c r="SIF27" s="386"/>
      <c r="SIG27" s="386"/>
      <c r="SIH27" s="386"/>
      <c r="SII27" s="386"/>
      <c r="SIJ27" s="386"/>
      <c r="SIK27" s="386"/>
      <c r="SIL27" s="386"/>
      <c r="SIM27" s="386"/>
      <c r="SIN27" s="386"/>
      <c r="SIO27" s="386"/>
      <c r="SIP27" s="386"/>
      <c r="SIQ27" s="386"/>
      <c r="SIR27" s="386"/>
      <c r="SIS27" s="386"/>
      <c r="SIT27" s="386"/>
      <c r="SIU27" s="386"/>
      <c r="SIV27" s="386"/>
      <c r="SIW27" s="386"/>
      <c r="SIX27" s="386"/>
      <c r="SIY27" s="386"/>
      <c r="SIZ27" s="386"/>
      <c r="SJA27" s="386"/>
      <c r="SJB27" s="386"/>
      <c r="SJC27" s="386"/>
      <c r="SJD27" s="386"/>
      <c r="SJE27" s="386"/>
      <c r="SJF27" s="386"/>
      <c r="SJG27" s="386"/>
      <c r="SJH27" s="386"/>
      <c r="SJI27" s="386"/>
      <c r="SJJ27" s="386"/>
      <c r="SJK27" s="386"/>
      <c r="SJL27" s="386"/>
      <c r="SJM27" s="386"/>
      <c r="SJN27" s="386"/>
      <c r="SJO27" s="386"/>
      <c r="SJP27" s="386"/>
      <c r="SJQ27" s="386"/>
      <c r="SJR27" s="386"/>
      <c r="SJS27" s="386"/>
      <c r="SJT27" s="386"/>
      <c r="SJU27" s="386"/>
      <c r="SJV27" s="386"/>
      <c r="SJW27" s="386"/>
      <c r="SJX27" s="386"/>
      <c r="SJY27" s="386"/>
      <c r="SJZ27" s="386"/>
      <c r="SKA27" s="386"/>
      <c r="SKB27" s="386"/>
      <c r="SKC27" s="386"/>
      <c r="SKD27" s="386"/>
      <c r="SKE27" s="386"/>
      <c r="SKF27" s="386"/>
      <c r="SKG27" s="386"/>
      <c r="SKH27" s="386"/>
      <c r="SKI27" s="386"/>
      <c r="SKJ27" s="386"/>
      <c r="SKK27" s="386"/>
      <c r="SKL27" s="386"/>
      <c r="SKM27" s="386"/>
      <c r="SKN27" s="386"/>
      <c r="SKO27" s="386"/>
      <c r="SKP27" s="386"/>
      <c r="SKQ27" s="386"/>
      <c r="SKR27" s="386"/>
      <c r="SKS27" s="386"/>
      <c r="SKT27" s="386"/>
      <c r="SKU27" s="386"/>
      <c r="SKV27" s="386"/>
      <c r="SKW27" s="386"/>
      <c r="SKX27" s="386"/>
      <c r="SKY27" s="386"/>
      <c r="SKZ27" s="386"/>
      <c r="SLA27" s="386"/>
      <c r="SLB27" s="386"/>
      <c r="SLC27" s="386"/>
      <c r="SLD27" s="386"/>
      <c r="SLE27" s="386"/>
      <c r="SLF27" s="386"/>
      <c r="SLG27" s="386"/>
      <c r="SLH27" s="386"/>
      <c r="SLI27" s="386"/>
      <c r="SLJ27" s="386"/>
      <c r="SLK27" s="386"/>
      <c r="SLL27" s="386"/>
      <c r="SLM27" s="386"/>
      <c r="SLN27" s="386"/>
      <c r="SLO27" s="386"/>
      <c r="SLP27" s="386"/>
      <c r="SLQ27" s="386"/>
      <c r="SLR27" s="386"/>
      <c r="SLS27" s="386"/>
      <c r="SLT27" s="386"/>
      <c r="SLU27" s="386"/>
      <c r="SLV27" s="386"/>
      <c r="SLW27" s="386"/>
      <c r="SLX27" s="386"/>
      <c r="SLY27" s="386"/>
      <c r="SLZ27" s="386"/>
      <c r="SMA27" s="386"/>
      <c r="SMB27" s="386"/>
      <c r="SMC27" s="386"/>
      <c r="SMD27" s="386"/>
      <c r="SME27" s="386"/>
      <c r="SMF27" s="386"/>
      <c r="SMG27" s="386"/>
      <c r="SMH27" s="386"/>
      <c r="SMI27" s="386"/>
      <c r="SMJ27" s="386"/>
      <c r="SMK27" s="386"/>
      <c r="SML27" s="386"/>
      <c r="SMM27" s="386"/>
      <c r="SMN27" s="386"/>
      <c r="SMO27" s="386"/>
      <c r="SMP27" s="386"/>
      <c r="SMQ27" s="386"/>
      <c r="SMR27" s="386"/>
      <c r="SMS27" s="386"/>
      <c r="SMT27" s="386"/>
      <c r="SMU27" s="386"/>
      <c r="SMV27" s="386"/>
      <c r="SMW27" s="386"/>
      <c r="SMX27" s="386"/>
      <c r="SMY27" s="386"/>
      <c r="SMZ27" s="386"/>
      <c r="SNA27" s="386"/>
      <c r="SNB27" s="386"/>
      <c r="SNC27" s="386"/>
      <c r="SND27" s="386"/>
      <c r="SNE27" s="386"/>
      <c r="SNF27" s="386"/>
      <c r="SNG27" s="386"/>
      <c r="SNH27" s="386"/>
      <c r="SNI27" s="386"/>
      <c r="SNJ27" s="386"/>
      <c r="SNK27" s="386"/>
      <c r="SNL27" s="386"/>
      <c r="SNM27" s="386"/>
      <c r="SNN27" s="386"/>
      <c r="SNO27" s="386"/>
      <c r="SNP27" s="386"/>
      <c r="SNQ27" s="386"/>
      <c r="SNR27" s="386"/>
      <c r="SNS27" s="386"/>
      <c r="SNT27" s="386"/>
      <c r="SNU27" s="386"/>
      <c r="SNV27" s="386"/>
      <c r="SNW27" s="386"/>
      <c r="SNX27" s="386"/>
      <c r="SNY27" s="386"/>
      <c r="SNZ27" s="386"/>
      <c r="SOA27" s="386"/>
      <c r="SOB27" s="386"/>
      <c r="SOC27" s="386"/>
      <c r="SOD27" s="386"/>
      <c r="SOE27" s="386"/>
      <c r="SOF27" s="386"/>
      <c r="SOG27" s="386"/>
      <c r="SOH27" s="386"/>
      <c r="SOI27" s="386"/>
      <c r="SOJ27" s="386"/>
      <c r="SOK27" s="386"/>
      <c r="SOL27" s="386"/>
      <c r="SOM27" s="386"/>
      <c r="SON27" s="386"/>
      <c r="SOO27" s="386"/>
      <c r="SOP27" s="386"/>
      <c r="SOQ27" s="386"/>
      <c r="SOR27" s="386"/>
      <c r="SOS27" s="386"/>
      <c r="SOT27" s="386"/>
      <c r="SOU27" s="386"/>
      <c r="SOV27" s="386"/>
      <c r="SOW27" s="386"/>
      <c r="SOX27" s="386"/>
      <c r="SOY27" s="386"/>
      <c r="SOZ27" s="386"/>
      <c r="SPA27" s="386"/>
      <c r="SPB27" s="386"/>
      <c r="SPC27" s="386"/>
      <c r="SPD27" s="386"/>
      <c r="SPE27" s="386"/>
      <c r="SPF27" s="386"/>
      <c r="SPG27" s="386"/>
      <c r="SPH27" s="386"/>
      <c r="SPI27" s="386"/>
      <c r="SPJ27" s="386"/>
      <c r="SPK27" s="386"/>
      <c r="SPL27" s="386"/>
      <c r="SPM27" s="386"/>
      <c r="SPN27" s="386"/>
      <c r="SPO27" s="386"/>
      <c r="SPP27" s="386"/>
      <c r="SPQ27" s="386"/>
      <c r="SPR27" s="386"/>
      <c r="SPS27" s="386"/>
      <c r="SPT27" s="386"/>
      <c r="SPU27" s="386"/>
      <c r="SPV27" s="386"/>
      <c r="SPW27" s="386"/>
      <c r="SPX27" s="386"/>
      <c r="SPY27" s="386"/>
      <c r="SPZ27" s="386"/>
      <c r="SQA27" s="386"/>
      <c r="SQB27" s="386"/>
      <c r="SQC27" s="386"/>
      <c r="SQD27" s="386"/>
      <c r="SQE27" s="386"/>
      <c r="SQF27" s="386"/>
      <c r="SQG27" s="386"/>
      <c r="SQH27" s="386"/>
      <c r="SQI27" s="386"/>
      <c r="SQJ27" s="386"/>
      <c r="SQK27" s="386"/>
      <c r="SQL27" s="386"/>
      <c r="SQM27" s="386"/>
      <c r="SQN27" s="386"/>
      <c r="SQO27" s="386"/>
      <c r="SQP27" s="386"/>
      <c r="SQQ27" s="386"/>
      <c r="SQR27" s="386"/>
      <c r="SQS27" s="386"/>
      <c r="SQT27" s="386"/>
      <c r="SQU27" s="386"/>
      <c r="SQV27" s="386"/>
      <c r="SQW27" s="386"/>
      <c r="SQX27" s="386"/>
      <c r="SQY27" s="386"/>
      <c r="SQZ27" s="386"/>
      <c r="SRA27" s="386"/>
      <c r="SRB27" s="386"/>
      <c r="SRC27" s="386"/>
      <c r="SRD27" s="386"/>
      <c r="SRE27" s="386"/>
      <c r="SRF27" s="386"/>
      <c r="SRG27" s="386"/>
      <c r="SRH27" s="386"/>
      <c r="SRI27" s="386"/>
      <c r="SRJ27" s="386"/>
      <c r="SRK27" s="386"/>
      <c r="SRL27" s="386"/>
      <c r="SRM27" s="386"/>
      <c r="SRN27" s="386"/>
      <c r="SRO27" s="386"/>
      <c r="SRP27" s="386"/>
      <c r="SRQ27" s="386"/>
      <c r="SRR27" s="386"/>
      <c r="SRS27" s="386"/>
      <c r="SRT27" s="386"/>
      <c r="SRU27" s="386"/>
      <c r="SRV27" s="386"/>
      <c r="SRW27" s="386"/>
      <c r="SRX27" s="386"/>
      <c r="SRY27" s="386"/>
      <c r="SRZ27" s="386"/>
      <c r="SSA27" s="386"/>
      <c r="SSB27" s="386"/>
      <c r="SSC27" s="386"/>
      <c r="SSD27" s="386"/>
      <c r="SSE27" s="386"/>
      <c r="SSF27" s="386"/>
      <c r="SSG27" s="386"/>
      <c r="SSH27" s="386"/>
      <c r="SSI27" s="386"/>
      <c r="SSJ27" s="386"/>
      <c r="SSK27" s="386"/>
      <c r="SSL27" s="386"/>
      <c r="SSM27" s="386"/>
      <c r="SSN27" s="386"/>
      <c r="SSO27" s="386"/>
      <c r="SSP27" s="386"/>
      <c r="SSQ27" s="386"/>
      <c r="SSR27" s="386"/>
      <c r="SSS27" s="386"/>
      <c r="SST27" s="386"/>
      <c r="SSU27" s="386"/>
      <c r="SSV27" s="386"/>
      <c r="SSW27" s="386"/>
      <c r="SSX27" s="386"/>
      <c r="SSY27" s="386"/>
      <c r="SSZ27" s="386"/>
      <c r="STA27" s="386"/>
      <c r="STB27" s="386"/>
      <c r="STC27" s="386"/>
      <c r="STD27" s="386"/>
      <c r="STE27" s="386"/>
      <c r="STF27" s="386"/>
      <c r="STG27" s="386"/>
      <c r="STH27" s="386"/>
      <c r="STI27" s="386"/>
      <c r="STJ27" s="386"/>
      <c r="STK27" s="386"/>
      <c r="STL27" s="386"/>
      <c r="STM27" s="386"/>
      <c r="STN27" s="386"/>
      <c r="STO27" s="386"/>
      <c r="STP27" s="386"/>
      <c r="STQ27" s="386"/>
      <c r="STR27" s="386"/>
      <c r="STS27" s="386"/>
      <c r="STT27" s="386"/>
      <c r="STU27" s="386"/>
      <c r="STV27" s="386"/>
      <c r="STW27" s="386"/>
      <c r="STX27" s="386"/>
      <c r="STY27" s="386"/>
      <c r="STZ27" s="386"/>
      <c r="SUA27" s="386"/>
      <c r="SUB27" s="386"/>
      <c r="SUC27" s="386"/>
      <c r="SUD27" s="386"/>
      <c r="SUE27" s="386"/>
      <c r="SUF27" s="386"/>
      <c r="SUG27" s="386"/>
      <c r="SUH27" s="386"/>
      <c r="SUI27" s="386"/>
      <c r="SUJ27" s="386"/>
      <c r="SUK27" s="386"/>
      <c r="SUL27" s="386"/>
      <c r="SUM27" s="386"/>
      <c r="SUN27" s="386"/>
      <c r="SUO27" s="386"/>
      <c r="SUP27" s="386"/>
      <c r="SUQ27" s="386"/>
      <c r="SUR27" s="386"/>
      <c r="SUS27" s="386"/>
      <c r="SUT27" s="386"/>
      <c r="SUU27" s="386"/>
      <c r="SUV27" s="386"/>
      <c r="SUW27" s="386"/>
      <c r="SUX27" s="386"/>
      <c r="SUY27" s="386"/>
      <c r="SUZ27" s="386"/>
      <c r="SVA27" s="386"/>
      <c r="SVB27" s="386"/>
      <c r="SVC27" s="386"/>
      <c r="SVD27" s="386"/>
      <c r="SVE27" s="386"/>
      <c r="SVF27" s="386"/>
      <c r="SVG27" s="386"/>
      <c r="SVH27" s="386"/>
      <c r="SVI27" s="386"/>
      <c r="SVJ27" s="386"/>
      <c r="SVK27" s="386"/>
      <c r="SVL27" s="386"/>
      <c r="SVM27" s="386"/>
      <c r="SVN27" s="386"/>
      <c r="SVO27" s="386"/>
      <c r="SVP27" s="386"/>
      <c r="SVQ27" s="386"/>
      <c r="SVR27" s="386"/>
      <c r="SVS27" s="386"/>
      <c r="SVT27" s="386"/>
      <c r="SVU27" s="386"/>
      <c r="SVV27" s="386"/>
      <c r="SVW27" s="386"/>
      <c r="SVX27" s="386"/>
      <c r="SVY27" s="386"/>
      <c r="SVZ27" s="386"/>
      <c r="SWA27" s="386"/>
      <c r="SWB27" s="386"/>
      <c r="SWC27" s="386"/>
      <c r="SWD27" s="386"/>
      <c r="SWE27" s="386"/>
      <c r="SWF27" s="386"/>
      <c r="SWG27" s="386"/>
      <c r="SWH27" s="386"/>
      <c r="SWI27" s="386"/>
      <c r="SWJ27" s="386"/>
      <c r="SWK27" s="386"/>
      <c r="SWL27" s="386"/>
      <c r="SWM27" s="386"/>
      <c r="SWN27" s="386"/>
      <c r="SWO27" s="386"/>
      <c r="SWP27" s="386"/>
      <c r="SWQ27" s="386"/>
      <c r="SWR27" s="386"/>
      <c r="SWS27" s="386"/>
      <c r="SWT27" s="386"/>
      <c r="SWU27" s="386"/>
      <c r="SWV27" s="386"/>
      <c r="SWW27" s="386"/>
      <c r="SWX27" s="386"/>
      <c r="SWY27" s="386"/>
      <c r="SWZ27" s="386"/>
      <c r="SXA27" s="386"/>
      <c r="SXB27" s="386"/>
      <c r="SXC27" s="386"/>
      <c r="SXD27" s="386"/>
      <c r="SXE27" s="386"/>
      <c r="SXF27" s="386"/>
      <c r="SXG27" s="386"/>
      <c r="SXH27" s="386"/>
      <c r="SXI27" s="386"/>
      <c r="SXJ27" s="386"/>
      <c r="SXK27" s="386"/>
      <c r="SXL27" s="386"/>
      <c r="SXM27" s="386"/>
      <c r="SXN27" s="386"/>
      <c r="SXO27" s="386"/>
      <c r="SXP27" s="386"/>
      <c r="SXQ27" s="386"/>
      <c r="SXR27" s="386"/>
      <c r="SXS27" s="386"/>
      <c r="SXT27" s="386"/>
      <c r="SXU27" s="386"/>
      <c r="SXV27" s="386"/>
      <c r="SXW27" s="386"/>
      <c r="SXX27" s="386"/>
      <c r="SXY27" s="386"/>
      <c r="SXZ27" s="386"/>
      <c r="SYA27" s="386"/>
      <c r="SYB27" s="386"/>
      <c r="SYC27" s="386"/>
      <c r="SYD27" s="386"/>
      <c r="SYE27" s="386"/>
      <c r="SYF27" s="386"/>
      <c r="SYG27" s="386"/>
      <c r="SYH27" s="386"/>
      <c r="SYI27" s="386"/>
      <c r="SYJ27" s="386"/>
      <c r="SYK27" s="386"/>
      <c r="SYL27" s="386"/>
      <c r="SYM27" s="386"/>
      <c r="SYN27" s="386"/>
      <c r="SYO27" s="386"/>
      <c r="SYP27" s="386"/>
      <c r="SYQ27" s="386"/>
      <c r="SYR27" s="386"/>
      <c r="SYS27" s="386"/>
      <c r="SYT27" s="386"/>
      <c r="SYU27" s="386"/>
      <c r="SYV27" s="386"/>
      <c r="SYW27" s="386"/>
      <c r="SYX27" s="386"/>
      <c r="SYY27" s="386"/>
      <c r="SYZ27" s="386"/>
      <c r="SZA27" s="386"/>
      <c r="SZB27" s="386"/>
      <c r="SZC27" s="386"/>
      <c r="SZD27" s="386"/>
      <c r="SZE27" s="386"/>
      <c r="SZF27" s="386"/>
      <c r="SZG27" s="386"/>
      <c r="SZH27" s="386"/>
      <c r="SZI27" s="386"/>
      <c r="SZJ27" s="386"/>
      <c r="SZK27" s="386"/>
      <c r="SZL27" s="386"/>
      <c r="SZM27" s="386"/>
      <c r="SZN27" s="386"/>
      <c r="SZO27" s="386"/>
      <c r="SZP27" s="386"/>
      <c r="SZQ27" s="386"/>
      <c r="SZR27" s="386"/>
      <c r="SZS27" s="386"/>
      <c r="SZT27" s="386"/>
      <c r="SZU27" s="386"/>
      <c r="SZV27" s="386"/>
      <c r="SZW27" s="386"/>
      <c r="SZX27" s="386"/>
      <c r="SZY27" s="386"/>
      <c r="SZZ27" s="386"/>
      <c r="TAA27" s="386"/>
      <c r="TAB27" s="386"/>
      <c r="TAC27" s="386"/>
      <c r="TAD27" s="386"/>
      <c r="TAE27" s="386"/>
      <c r="TAF27" s="386"/>
      <c r="TAG27" s="386"/>
      <c r="TAH27" s="386"/>
      <c r="TAI27" s="386"/>
      <c r="TAJ27" s="386"/>
      <c r="TAK27" s="386"/>
      <c r="TAL27" s="386"/>
      <c r="TAM27" s="386"/>
      <c r="TAN27" s="386"/>
      <c r="TAO27" s="386"/>
      <c r="TAP27" s="386"/>
      <c r="TAQ27" s="386"/>
      <c r="TAR27" s="386"/>
      <c r="TAS27" s="386"/>
      <c r="TAT27" s="386"/>
      <c r="TAU27" s="386"/>
      <c r="TAV27" s="386"/>
      <c r="TAW27" s="386"/>
      <c r="TAX27" s="386"/>
      <c r="TAY27" s="386"/>
      <c r="TAZ27" s="386"/>
      <c r="TBA27" s="386"/>
      <c r="TBB27" s="386"/>
      <c r="TBC27" s="386"/>
      <c r="TBD27" s="386"/>
      <c r="TBE27" s="386"/>
      <c r="TBF27" s="386"/>
      <c r="TBG27" s="386"/>
      <c r="TBH27" s="386"/>
      <c r="TBI27" s="386"/>
      <c r="TBJ27" s="386"/>
      <c r="TBK27" s="386"/>
      <c r="TBL27" s="386"/>
      <c r="TBM27" s="386"/>
      <c r="TBN27" s="386"/>
      <c r="TBO27" s="386"/>
      <c r="TBP27" s="386"/>
      <c r="TBQ27" s="386"/>
      <c r="TBR27" s="386"/>
      <c r="TBS27" s="386"/>
      <c r="TBT27" s="386"/>
      <c r="TBU27" s="386"/>
      <c r="TBV27" s="386"/>
      <c r="TBW27" s="386"/>
      <c r="TBX27" s="386"/>
      <c r="TBY27" s="386"/>
      <c r="TBZ27" s="386"/>
      <c r="TCA27" s="386"/>
      <c r="TCB27" s="386"/>
      <c r="TCC27" s="386"/>
      <c r="TCD27" s="386"/>
      <c r="TCE27" s="386"/>
      <c r="TCF27" s="386"/>
      <c r="TCG27" s="386"/>
      <c r="TCH27" s="386"/>
      <c r="TCI27" s="386"/>
      <c r="TCJ27" s="386"/>
      <c r="TCK27" s="386"/>
      <c r="TCL27" s="386"/>
      <c r="TCM27" s="386"/>
      <c r="TCN27" s="386"/>
      <c r="TCO27" s="386"/>
      <c r="TCP27" s="386"/>
      <c r="TCQ27" s="386"/>
      <c r="TCR27" s="386"/>
      <c r="TCS27" s="386"/>
      <c r="TCT27" s="386"/>
      <c r="TCU27" s="386"/>
      <c r="TCV27" s="386"/>
      <c r="TCW27" s="386"/>
      <c r="TCX27" s="386"/>
      <c r="TCY27" s="386"/>
      <c r="TCZ27" s="386"/>
      <c r="TDA27" s="386"/>
      <c r="TDB27" s="386"/>
      <c r="TDC27" s="386"/>
      <c r="TDD27" s="386"/>
      <c r="TDE27" s="386"/>
      <c r="TDF27" s="386"/>
      <c r="TDG27" s="386"/>
      <c r="TDH27" s="386"/>
      <c r="TDI27" s="386"/>
      <c r="TDJ27" s="386"/>
      <c r="TDK27" s="386"/>
      <c r="TDL27" s="386"/>
      <c r="TDM27" s="386"/>
      <c r="TDN27" s="386"/>
      <c r="TDO27" s="386"/>
      <c r="TDP27" s="386"/>
      <c r="TDQ27" s="386"/>
      <c r="TDR27" s="386"/>
      <c r="TDS27" s="386"/>
      <c r="TDT27" s="386"/>
      <c r="TDU27" s="386"/>
      <c r="TDV27" s="386"/>
      <c r="TDW27" s="386"/>
      <c r="TDX27" s="386"/>
      <c r="TDY27" s="386"/>
      <c r="TDZ27" s="386"/>
      <c r="TEA27" s="386"/>
      <c r="TEB27" s="386"/>
      <c r="TEC27" s="386"/>
      <c r="TED27" s="386"/>
      <c r="TEE27" s="386"/>
      <c r="TEF27" s="386"/>
      <c r="TEG27" s="386"/>
      <c r="TEH27" s="386"/>
      <c r="TEI27" s="386"/>
      <c r="TEJ27" s="386"/>
      <c r="TEK27" s="386"/>
      <c r="TEL27" s="386"/>
      <c r="TEM27" s="386"/>
      <c r="TEN27" s="386"/>
      <c r="TEO27" s="386"/>
      <c r="TEP27" s="386"/>
      <c r="TEQ27" s="386"/>
      <c r="TER27" s="386"/>
      <c r="TES27" s="386"/>
      <c r="TET27" s="386"/>
      <c r="TEU27" s="386"/>
      <c r="TEV27" s="386"/>
      <c r="TEW27" s="386"/>
      <c r="TEX27" s="386"/>
      <c r="TEY27" s="386"/>
      <c r="TEZ27" s="386"/>
      <c r="TFA27" s="386"/>
      <c r="TFB27" s="386"/>
      <c r="TFC27" s="386"/>
      <c r="TFD27" s="386"/>
      <c r="TFE27" s="386"/>
      <c r="TFF27" s="386"/>
      <c r="TFG27" s="386"/>
      <c r="TFH27" s="386"/>
      <c r="TFI27" s="386"/>
      <c r="TFJ27" s="386"/>
      <c r="TFK27" s="386"/>
      <c r="TFL27" s="386"/>
      <c r="TFM27" s="386"/>
      <c r="TFN27" s="386"/>
      <c r="TFO27" s="386"/>
      <c r="TFP27" s="386"/>
      <c r="TFQ27" s="386"/>
      <c r="TFR27" s="386"/>
      <c r="TFS27" s="386"/>
      <c r="TFT27" s="386"/>
      <c r="TFU27" s="386"/>
      <c r="TFV27" s="386"/>
      <c r="TFW27" s="386"/>
      <c r="TFX27" s="386"/>
      <c r="TFY27" s="386"/>
      <c r="TFZ27" s="386"/>
      <c r="TGA27" s="386"/>
      <c r="TGB27" s="386"/>
      <c r="TGC27" s="386"/>
      <c r="TGD27" s="386"/>
      <c r="TGE27" s="386"/>
      <c r="TGF27" s="386"/>
      <c r="TGG27" s="386"/>
      <c r="TGH27" s="386"/>
      <c r="TGI27" s="386"/>
      <c r="TGJ27" s="386"/>
      <c r="TGK27" s="386"/>
      <c r="TGL27" s="386"/>
      <c r="TGM27" s="386"/>
      <c r="TGN27" s="386"/>
      <c r="TGO27" s="386"/>
      <c r="TGP27" s="386"/>
      <c r="TGQ27" s="386"/>
      <c r="TGR27" s="386"/>
      <c r="TGS27" s="386"/>
      <c r="TGT27" s="386"/>
      <c r="TGU27" s="386"/>
      <c r="TGV27" s="386"/>
      <c r="TGW27" s="386"/>
      <c r="TGX27" s="386"/>
      <c r="TGY27" s="386"/>
      <c r="TGZ27" s="386"/>
      <c r="THA27" s="386"/>
      <c r="THB27" s="386"/>
      <c r="THC27" s="386"/>
      <c r="THD27" s="386"/>
      <c r="THE27" s="386"/>
      <c r="THF27" s="386"/>
      <c r="THG27" s="386"/>
      <c r="THH27" s="386"/>
      <c r="THI27" s="386"/>
      <c r="THJ27" s="386"/>
      <c r="THK27" s="386"/>
      <c r="THL27" s="386"/>
      <c r="THM27" s="386"/>
      <c r="THN27" s="386"/>
      <c r="THO27" s="386"/>
      <c r="THP27" s="386"/>
      <c r="THQ27" s="386"/>
      <c r="THR27" s="386"/>
      <c r="THS27" s="386"/>
      <c r="THT27" s="386"/>
      <c r="THU27" s="386"/>
      <c r="THV27" s="386"/>
      <c r="THW27" s="386"/>
      <c r="THX27" s="386"/>
      <c r="THY27" s="386"/>
      <c r="THZ27" s="386"/>
      <c r="TIA27" s="386"/>
      <c r="TIB27" s="386"/>
      <c r="TIC27" s="386"/>
      <c r="TID27" s="386"/>
      <c r="TIE27" s="386"/>
      <c r="TIF27" s="386"/>
      <c r="TIG27" s="386"/>
      <c r="TIH27" s="386"/>
      <c r="TII27" s="386"/>
      <c r="TIJ27" s="386"/>
      <c r="TIK27" s="386"/>
      <c r="TIL27" s="386"/>
      <c r="TIM27" s="386"/>
      <c r="TIN27" s="386"/>
      <c r="TIO27" s="386"/>
      <c r="TIP27" s="386"/>
      <c r="TIQ27" s="386"/>
      <c r="TIR27" s="386"/>
      <c r="TIS27" s="386"/>
      <c r="TIT27" s="386"/>
      <c r="TIU27" s="386"/>
      <c r="TIV27" s="386"/>
      <c r="TIW27" s="386"/>
      <c r="TIX27" s="386"/>
      <c r="TIY27" s="386"/>
      <c r="TIZ27" s="386"/>
      <c r="TJA27" s="386"/>
      <c r="TJB27" s="386"/>
      <c r="TJC27" s="386"/>
      <c r="TJD27" s="386"/>
      <c r="TJE27" s="386"/>
      <c r="TJF27" s="386"/>
      <c r="TJG27" s="386"/>
      <c r="TJH27" s="386"/>
      <c r="TJI27" s="386"/>
      <c r="TJJ27" s="386"/>
      <c r="TJK27" s="386"/>
      <c r="TJL27" s="386"/>
      <c r="TJM27" s="386"/>
      <c r="TJN27" s="386"/>
      <c r="TJO27" s="386"/>
      <c r="TJP27" s="386"/>
      <c r="TJQ27" s="386"/>
      <c r="TJR27" s="386"/>
      <c r="TJS27" s="386"/>
      <c r="TJT27" s="386"/>
      <c r="TJU27" s="386"/>
      <c r="TJV27" s="386"/>
      <c r="TJW27" s="386"/>
      <c r="TJX27" s="386"/>
      <c r="TJY27" s="386"/>
      <c r="TJZ27" s="386"/>
      <c r="TKA27" s="386"/>
      <c r="TKB27" s="386"/>
      <c r="TKC27" s="386"/>
      <c r="TKD27" s="386"/>
      <c r="TKE27" s="386"/>
      <c r="TKF27" s="386"/>
      <c r="TKG27" s="386"/>
      <c r="TKH27" s="386"/>
      <c r="TKI27" s="386"/>
      <c r="TKJ27" s="386"/>
      <c r="TKK27" s="386"/>
      <c r="TKL27" s="386"/>
      <c r="TKM27" s="386"/>
      <c r="TKN27" s="386"/>
      <c r="TKO27" s="386"/>
      <c r="TKP27" s="386"/>
      <c r="TKQ27" s="386"/>
      <c r="TKR27" s="386"/>
      <c r="TKS27" s="386"/>
      <c r="TKT27" s="386"/>
      <c r="TKU27" s="386"/>
      <c r="TKV27" s="386"/>
      <c r="TKW27" s="386"/>
      <c r="TKX27" s="386"/>
      <c r="TKY27" s="386"/>
      <c r="TKZ27" s="386"/>
      <c r="TLA27" s="386"/>
      <c r="TLB27" s="386"/>
      <c r="TLC27" s="386"/>
      <c r="TLD27" s="386"/>
      <c r="TLE27" s="386"/>
      <c r="TLF27" s="386"/>
      <c r="TLG27" s="386"/>
      <c r="TLH27" s="386"/>
      <c r="TLI27" s="386"/>
      <c r="TLJ27" s="386"/>
      <c r="TLK27" s="386"/>
      <c r="TLL27" s="386"/>
      <c r="TLM27" s="386"/>
      <c r="TLN27" s="386"/>
      <c r="TLO27" s="386"/>
      <c r="TLP27" s="386"/>
      <c r="TLQ27" s="386"/>
      <c r="TLR27" s="386"/>
      <c r="TLS27" s="386"/>
      <c r="TLT27" s="386"/>
      <c r="TLU27" s="386"/>
      <c r="TLV27" s="386"/>
      <c r="TLW27" s="386"/>
      <c r="TLX27" s="386"/>
      <c r="TLY27" s="386"/>
      <c r="TLZ27" s="386"/>
      <c r="TMA27" s="386"/>
      <c r="TMB27" s="386"/>
      <c r="TMC27" s="386"/>
      <c r="TMD27" s="386"/>
      <c r="TME27" s="386"/>
      <c r="TMF27" s="386"/>
      <c r="TMG27" s="386"/>
      <c r="TMH27" s="386"/>
      <c r="TMI27" s="386"/>
      <c r="TMJ27" s="386"/>
      <c r="TMK27" s="386"/>
      <c r="TML27" s="386"/>
      <c r="TMM27" s="386"/>
      <c r="TMN27" s="386"/>
      <c r="TMO27" s="386"/>
      <c r="TMP27" s="386"/>
      <c r="TMQ27" s="386"/>
      <c r="TMR27" s="386"/>
      <c r="TMS27" s="386"/>
      <c r="TMT27" s="386"/>
      <c r="TMU27" s="386"/>
      <c r="TMV27" s="386"/>
      <c r="TMW27" s="386"/>
      <c r="TMX27" s="386"/>
      <c r="TMY27" s="386"/>
      <c r="TMZ27" s="386"/>
      <c r="TNA27" s="386"/>
      <c r="TNB27" s="386"/>
      <c r="TNC27" s="386"/>
      <c r="TND27" s="386"/>
      <c r="TNE27" s="386"/>
      <c r="TNF27" s="386"/>
      <c r="TNG27" s="386"/>
      <c r="TNH27" s="386"/>
      <c r="TNI27" s="386"/>
      <c r="TNJ27" s="386"/>
      <c r="TNK27" s="386"/>
      <c r="TNL27" s="386"/>
      <c r="TNM27" s="386"/>
      <c r="TNN27" s="386"/>
      <c r="TNO27" s="386"/>
      <c r="TNP27" s="386"/>
      <c r="TNQ27" s="386"/>
      <c r="TNR27" s="386"/>
      <c r="TNS27" s="386"/>
      <c r="TNT27" s="386"/>
      <c r="TNU27" s="386"/>
      <c r="TNV27" s="386"/>
      <c r="TNW27" s="386"/>
      <c r="TNX27" s="386"/>
      <c r="TNY27" s="386"/>
      <c r="TNZ27" s="386"/>
      <c r="TOA27" s="386"/>
      <c r="TOB27" s="386"/>
      <c r="TOC27" s="386"/>
      <c r="TOD27" s="386"/>
      <c r="TOE27" s="386"/>
      <c r="TOF27" s="386"/>
      <c r="TOG27" s="386"/>
      <c r="TOH27" s="386"/>
      <c r="TOI27" s="386"/>
      <c r="TOJ27" s="386"/>
      <c r="TOK27" s="386"/>
      <c r="TOL27" s="386"/>
      <c r="TOM27" s="386"/>
      <c r="TON27" s="386"/>
      <c r="TOO27" s="386"/>
      <c r="TOP27" s="386"/>
      <c r="TOQ27" s="386"/>
      <c r="TOR27" s="386"/>
      <c r="TOS27" s="386"/>
      <c r="TOT27" s="386"/>
      <c r="TOU27" s="386"/>
      <c r="TOV27" s="386"/>
      <c r="TOW27" s="386"/>
      <c r="TOX27" s="386"/>
      <c r="TOY27" s="386"/>
      <c r="TOZ27" s="386"/>
      <c r="TPA27" s="386"/>
      <c r="TPB27" s="386"/>
      <c r="TPC27" s="386"/>
      <c r="TPD27" s="386"/>
      <c r="TPE27" s="386"/>
      <c r="TPF27" s="386"/>
      <c r="TPG27" s="386"/>
      <c r="TPH27" s="386"/>
      <c r="TPI27" s="386"/>
      <c r="TPJ27" s="386"/>
      <c r="TPK27" s="386"/>
      <c r="TPL27" s="386"/>
      <c r="TPM27" s="386"/>
      <c r="TPN27" s="386"/>
      <c r="TPO27" s="386"/>
      <c r="TPP27" s="386"/>
      <c r="TPQ27" s="386"/>
      <c r="TPR27" s="386"/>
      <c r="TPS27" s="386"/>
      <c r="TPT27" s="386"/>
      <c r="TPU27" s="386"/>
      <c r="TPV27" s="386"/>
      <c r="TPW27" s="386"/>
      <c r="TPX27" s="386"/>
      <c r="TPY27" s="386"/>
      <c r="TPZ27" s="386"/>
      <c r="TQA27" s="386"/>
      <c r="TQB27" s="386"/>
      <c r="TQC27" s="386"/>
      <c r="TQD27" s="386"/>
      <c r="TQE27" s="386"/>
      <c r="TQF27" s="386"/>
      <c r="TQG27" s="386"/>
      <c r="TQH27" s="386"/>
      <c r="TQI27" s="386"/>
      <c r="TQJ27" s="386"/>
      <c r="TQK27" s="386"/>
      <c r="TQL27" s="386"/>
      <c r="TQM27" s="386"/>
      <c r="TQN27" s="386"/>
      <c r="TQO27" s="386"/>
      <c r="TQP27" s="386"/>
      <c r="TQQ27" s="386"/>
      <c r="TQR27" s="386"/>
      <c r="TQS27" s="386"/>
      <c r="TQT27" s="386"/>
      <c r="TQU27" s="386"/>
      <c r="TQV27" s="386"/>
      <c r="TQW27" s="386"/>
      <c r="TQX27" s="386"/>
      <c r="TQY27" s="386"/>
      <c r="TQZ27" s="386"/>
      <c r="TRA27" s="386"/>
      <c r="TRB27" s="386"/>
      <c r="TRC27" s="386"/>
      <c r="TRD27" s="386"/>
      <c r="TRE27" s="386"/>
      <c r="TRF27" s="386"/>
      <c r="TRG27" s="386"/>
      <c r="TRH27" s="386"/>
      <c r="TRI27" s="386"/>
      <c r="TRJ27" s="386"/>
      <c r="TRK27" s="386"/>
      <c r="TRL27" s="386"/>
      <c r="TRM27" s="386"/>
      <c r="TRN27" s="386"/>
      <c r="TRO27" s="386"/>
      <c r="TRP27" s="386"/>
      <c r="TRQ27" s="386"/>
      <c r="TRR27" s="386"/>
      <c r="TRS27" s="386"/>
      <c r="TRT27" s="386"/>
      <c r="TRU27" s="386"/>
      <c r="TRV27" s="386"/>
      <c r="TRW27" s="386"/>
      <c r="TRX27" s="386"/>
      <c r="TRY27" s="386"/>
      <c r="TRZ27" s="386"/>
      <c r="TSA27" s="386"/>
      <c r="TSB27" s="386"/>
      <c r="TSC27" s="386"/>
      <c r="TSD27" s="386"/>
      <c r="TSE27" s="386"/>
      <c r="TSF27" s="386"/>
      <c r="TSG27" s="386"/>
      <c r="TSH27" s="386"/>
      <c r="TSI27" s="386"/>
      <c r="TSJ27" s="386"/>
      <c r="TSK27" s="386"/>
      <c r="TSL27" s="386"/>
      <c r="TSM27" s="386"/>
      <c r="TSN27" s="386"/>
      <c r="TSO27" s="386"/>
      <c r="TSP27" s="386"/>
      <c r="TSQ27" s="386"/>
      <c r="TSR27" s="386"/>
      <c r="TSS27" s="386"/>
      <c r="TST27" s="386"/>
      <c r="TSU27" s="386"/>
      <c r="TSV27" s="386"/>
      <c r="TSW27" s="386"/>
      <c r="TSX27" s="386"/>
      <c r="TSY27" s="386"/>
      <c r="TSZ27" s="386"/>
      <c r="TTA27" s="386"/>
      <c r="TTB27" s="386"/>
      <c r="TTC27" s="386"/>
      <c r="TTD27" s="386"/>
      <c r="TTE27" s="386"/>
      <c r="TTF27" s="386"/>
      <c r="TTG27" s="386"/>
      <c r="TTH27" s="386"/>
      <c r="TTI27" s="386"/>
      <c r="TTJ27" s="386"/>
      <c r="TTK27" s="386"/>
      <c r="TTL27" s="386"/>
      <c r="TTM27" s="386"/>
      <c r="TTN27" s="386"/>
      <c r="TTO27" s="386"/>
      <c r="TTP27" s="386"/>
      <c r="TTQ27" s="386"/>
      <c r="TTR27" s="386"/>
      <c r="TTS27" s="386"/>
      <c r="TTT27" s="386"/>
      <c r="TTU27" s="386"/>
      <c r="TTV27" s="386"/>
      <c r="TTW27" s="386"/>
      <c r="TTX27" s="386"/>
      <c r="TTY27" s="386"/>
      <c r="TTZ27" s="386"/>
      <c r="TUA27" s="386"/>
      <c r="TUB27" s="386"/>
      <c r="TUC27" s="386"/>
      <c r="TUD27" s="386"/>
      <c r="TUE27" s="386"/>
      <c r="TUF27" s="386"/>
      <c r="TUG27" s="386"/>
      <c r="TUH27" s="386"/>
      <c r="TUI27" s="386"/>
      <c r="TUJ27" s="386"/>
      <c r="TUK27" s="386"/>
      <c r="TUL27" s="386"/>
      <c r="TUM27" s="386"/>
      <c r="TUN27" s="386"/>
      <c r="TUO27" s="386"/>
      <c r="TUP27" s="386"/>
      <c r="TUQ27" s="386"/>
      <c r="TUR27" s="386"/>
      <c r="TUS27" s="386"/>
      <c r="TUT27" s="386"/>
      <c r="TUU27" s="386"/>
      <c r="TUV27" s="386"/>
      <c r="TUW27" s="386"/>
      <c r="TUX27" s="386"/>
      <c r="TUY27" s="386"/>
      <c r="TUZ27" s="386"/>
      <c r="TVA27" s="386"/>
      <c r="TVB27" s="386"/>
      <c r="TVC27" s="386"/>
      <c r="TVD27" s="386"/>
      <c r="TVE27" s="386"/>
      <c r="TVF27" s="386"/>
      <c r="TVG27" s="386"/>
      <c r="TVH27" s="386"/>
      <c r="TVI27" s="386"/>
      <c r="TVJ27" s="386"/>
      <c r="TVK27" s="386"/>
      <c r="TVL27" s="386"/>
      <c r="TVM27" s="386"/>
      <c r="TVN27" s="386"/>
      <c r="TVO27" s="386"/>
      <c r="TVP27" s="386"/>
      <c r="TVQ27" s="386"/>
      <c r="TVR27" s="386"/>
      <c r="TVS27" s="386"/>
      <c r="TVT27" s="386"/>
      <c r="TVU27" s="386"/>
      <c r="TVV27" s="386"/>
      <c r="TVW27" s="386"/>
      <c r="TVX27" s="386"/>
      <c r="TVY27" s="386"/>
      <c r="TVZ27" s="386"/>
      <c r="TWA27" s="386"/>
      <c r="TWB27" s="386"/>
      <c r="TWC27" s="386"/>
      <c r="TWD27" s="386"/>
      <c r="TWE27" s="386"/>
      <c r="TWF27" s="386"/>
      <c r="TWG27" s="386"/>
      <c r="TWH27" s="386"/>
      <c r="TWI27" s="386"/>
      <c r="TWJ27" s="386"/>
      <c r="TWK27" s="386"/>
      <c r="TWL27" s="386"/>
      <c r="TWM27" s="386"/>
      <c r="TWN27" s="386"/>
      <c r="TWO27" s="386"/>
      <c r="TWP27" s="386"/>
      <c r="TWQ27" s="386"/>
      <c r="TWR27" s="386"/>
      <c r="TWS27" s="386"/>
      <c r="TWT27" s="386"/>
      <c r="TWU27" s="386"/>
      <c r="TWV27" s="386"/>
      <c r="TWW27" s="386"/>
      <c r="TWX27" s="386"/>
      <c r="TWY27" s="386"/>
      <c r="TWZ27" s="386"/>
      <c r="TXA27" s="386"/>
      <c r="TXB27" s="386"/>
      <c r="TXC27" s="386"/>
      <c r="TXD27" s="386"/>
      <c r="TXE27" s="386"/>
      <c r="TXF27" s="386"/>
      <c r="TXG27" s="386"/>
      <c r="TXH27" s="386"/>
      <c r="TXI27" s="386"/>
      <c r="TXJ27" s="386"/>
      <c r="TXK27" s="386"/>
      <c r="TXL27" s="386"/>
      <c r="TXM27" s="386"/>
      <c r="TXN27" s="386"/>
      <c r="TXO27" s="386"/>
      <c r="TXP27" s="386"/>
      <c r="TXQ27" s="386"/>
      <c r="TXR27" s="386"/>
      <c r="TXS27" s="386"/>
      <c r="TXT27" s="386"/>
      <c r="TXU27" s="386"/>
      <c r="TXV27" s="386"/>
      <c r="TXW27" s="386"/>
      <c r="TXX27" s="386"/>
      <c r="TXY27" s="386"/>
      <c r="TXZ27" s="386"/>
      <c r="TYA27" s="386"/>
      <c r="TYB27" s="386"/>
      <c r="TYC27" s="386"/>
      <c r="TYD27" s="386"/>
      <c r="TYE27" s="386"/>
      <c r="TYF27" s="386"/>
      <c r="TYG27" s="386"/>
      <c r="TYH27" s="386"/>
      <c r="TYI27" s="386"/>
      <c r="TYJ27" s="386"/>
      <c r="TYK27" s="386"/>
      <c r="TYL27" s="386"/>
      <c r="TYM27" s="386"/>
      <c r="TYN27" s="386"/>
      <c r="TYO27" s="386"/>
      <c r="TYP27" s="386"/>
      <c r="TYQ27" s="386"/>
      <c r="TYR27" s="386"/>
      <c r="TYS27" s="386"/>
      <c r="TYT27" s="386"/>
      <c r="TYU27" s="386"/>
      <c r="TYV27" s="386"/>
      <c r="TYW27" s="386"/>
      <c r="TYX27" s="386"/>
      <c r="TYY27" s="386"/>
      <c r="TYZ27" s="386"/>
      <c r="TZA27" s="386"/>
      <c r="TZB27" s="386"/>
      <c r="TZC27" s="386"/>
      <c r="TZD27" s="386"/>
      <c r="TZE27" s="386"/>
      <c r="TZF27" s="386"/>
      <c r="TZG27" s="386"/>
      <c r="TZH27" s="386"/>
      <c r="TZI27" s="386"/>
      <c r="TZJ27" s="386"/>
      <c r="TZK27" s="386"/>
      <c r="TZL27" s="386"/>
      <c r="TZM27" s="386"/>
      <c r="TZN27" s="386"/>
      <c r="TZO27" s="386"/>
      <c r="TZP27" s="386"/>
      <c r="TZQ27" s="386"/>
      <c r="TZR27" s="386"/>
      <c r="TZS27" s="386"/>
      <c r="TZT27" s="386"/>
      <c r="TZU27" s="386"/>
      <c r="TZV27" s="386"/>
      <c r="TZW27" s="386"/>
      <c r="TZX27" s="386"/>
      <c r="TZY27" s="386"/>
      <c r="TZZ27" s="386"/>
      <c r="UAA27" s="386"/>
      <c r="UAB27" s="386"/>
      <c r="UAC27" s="386"/>
      <c r="UAD27" s="386"/>
      <c r="UAE27" s="386"/>
      <c r="UAF27" s="386"/>
      <c r="UAG27" s="386"/>
      <c r="UAH27" s="386"/>
      <c r="UAI27" s="386"/>
      <c r="UAJ27" s="386"/>
      <c r="UAK27" s="386"/>
      <c r="UAL27" s="386"/>
      <c r="UAM27" s="386"/>
      <c r="UAN27" s="386"/>
      <c r="UAO27" s="386"/>
      <c r="UAP27" s="386"/>
      <c r="UAQ27" s="386"/>
      <c r="UAR27" s="386"/>
      <c r="UAS27" s="386"/>
      <c r="UAT27" s="386"/>
      <c r="UAU27" s="386"/>
      <c r="UAV27" s="386"/>
      <c r="UAW27" s="386"/>
      <c r="UAX27" s="386"/>
      <c r="UAY27" s="386"/>
      <c r="UAZ27" s="386"/>
      <c r="UBA27" s="386"/>
      <c r="UBB27" s="386"/>
      <c r="UBC27" s="386"/>
      <c r="UBD27" s="386"/>
      <c r="UBE27" s="386"/>
      <c r="UBF27" s="386"/>
      <c r="UBG27" s="386"/>
      <c r="UBH27" s="386"/>
      <c r="UBI27" s="386"/>
      <c r="UBJ27" s="386"/>
      <c r="UBK27" s="386"/>
      <c r="UBL27" s="386"/>
      <c r="UBM27" s="386"/>
      <c r="UBN27" s="386"/>
      <c r="UBO27" s="386"/>
      <c r="UBP27" s="386"/>
      <c r="UBQ27" s="386"/>
      <c r="UBR27" s="386"/>
      <c r="UBS27" s="386"/>
      <c r="UBT27" s="386"/>
      <c r="UBU27" s="386"/>
      <c r="UBV27" s="386"/>
      <c r="UBW27" s="386"/>
      <c r="UBX27" s="386"/>
      <c r="UBY27" s="386"/>
      <c r="UBZ27" s="386"/>
      <c r="UCA27" s="386"/>
      <c r="UCB27" s="386"/>
      <c r="UCC27" s="386"/>
      <c r="UCD27" s="386"/>
      <c r="UCE27" s="386"/>
      <c r="UCF27" s="386"/>
      <c r="UCG27" s="386"/>
      <c r="UCH27" s="386"/>
      <c r="UCI27" s="386"/>
      <c r="UCJ27" s="386"/>
      <c r="UCK27" s="386"/>
      <c r="UCL27" s="386"/>
      <c r="UCM27" s="386"/>
      <c r="UCN27" s="386"/>
      <c r="UCO27" s="386"/>
      <c r="UCP27" s="386"/>
      <c r="UCQ27" s="386"/>
      <c r="UCR27" s="386"/>
      <c r="UCS27" s="386"/>
      <c r="UCT27" s="386"/>
      <c r="UCU27" s="386"/>
      <c r="UCV27" s="386"/>
      <c r="UCW27" s="386"/>
      <c r="UCX27" s="386"/>
      <c r="UCY27" s="386"/>
      <c r="UCZ27" s="386"/>
      <c r="UDA27" s="386"/>
      <c r="UDB27" s="386"/>
      <c r="UDC27" s="386"/>
      <c r="UDD27" s="386"/>
      <c r="UDE27" s="386"/>
      <c r="UDF27" s="386"/>
      <c r="UDG27" s="386"/>
      <c r="UDH27" s="386"/>
      <c r="UDI27" s="386"/>
      <c r="UDJ27" s="386"/>
      <c r="UDK27" s="386"/>
      <c r="UDL27" s="386"/>
      <c r="UDM27" s="386"/>
      <c r="UDN27" s="386"/>
      <c r="UDO27" s="386"/>
      <c r="UDP27" s="386"/>
      <c r="UDQ27" s="386"/>
      <c r="UDR27" s="386"/>
      <c r="UDS27" s="386"/>
      <c r="UDT27" s="386"/>
      <c r="UDU27" s="386"/>
      <c r="UDV27" s="386"/>
      <c r="UDW27" s="386"/>
      <c r="UDX27" s="386"/>
      <c r="UDY27" s="386"/>
      <c r="UDZ27" s="386"/>
      <c r="UEA27" s="386"/>
      <c r="UEB27" s="386"/>
      <c r="UEC27" s="386"/>
      <c r="UED27" s="386"/>
      <c r="UEE27" s="386"/>
      <c r="UEF27" s="386"/>
      <c r="UEG27" s="386"/>
      <c r="UEH27" s="386"/>
      <c r="UEI27" s="386"/>
      <c r="UEJ27" s="386"/>
      <c r="UEK27" s="386"/>
      <c r="UEL27" s="386"/>
      <c r="UEM27" s="386"/>
      <c r="UEN27" s="386"/>
      <c r="UEO27" s="386"/>
      <c r="UEP27" s="386"/>
      <c r="UEQ27" s="386"/>
      <c r="UER27" s="386"/>
      <c r="UES27" s="386"/>
      <c r="UET27" s="386"/>
      <c r="UEU27" s="386"/>
      <c r="UEV27" s="386"/>
      <c r="UEW27" s="386"/>
      <c r="UEX27" s="386"/>
      <c r="UEY27" s="386"/>
      <c r="UEZ27" s="386"/>
      <c r="UFA27" s="386"/>
      <c r="UFB27" s="386"/>
      <c r="UFC27" s="386"/>
      <c r="UFD27" s="386"/>
      <c r="UFE27" s="386"/>
      <c r="UFF27" s="386"/>
      <c r="UFG27" s="386"/>
      <c r="UFH27" s="386"/>
      <c r="UFI27" s="386"/>
      <c r="UFJ27" s="386"/>
      <c r="UFK27" s="386"/>
      <c r="UFL27" s="386"/>
      <c r="UFM27" s="386"/>
      <c r="UFN27" s="386"/>
      <c r="UFO27" s="386"/>
      <c r="UFP27" s="386"/>
      <c r="UFQ27" s="386"/>
      <c r="UFR27" s="386"/>
      <c r="UFS27" s="386"/>
      <c r="UFT27" s="386"/>
      <c r="UFU27" s="386"/>
      <c r="UFV27" s="386"/>
      <c r="UFW27" s="386"/>
      <c r="UFX27" s="386"/>
      <c r="UFY27" s="386"/>
      <c r="UFZ27" s="386"/>
      <c r="UGA27" s="386"/>
      <c r="UGB27" s="386"/>
      <c r="UGC27" s="386"/>
      <c r="UGD27" s="386"/>
      <c r="UGE27" s="386"/>
      <c r="UGF27" s="386"/>
      <c r="UGG27" s="386"/>
      <c r="UGH27" s="386"/>
      <c r="UGI27" s="386"/>
      <c r="UGJ27" s="386"/>
      <c r="UGK27" s="386"/>
      <c r="UGL27" s="386"/>
      <c r="UGM27" s="386"/>
      <c r="UGN27" s="386"/>
      <c r="UGO27" s="386"/>
      <c r="UGP27" s="386"/>
      <c r="UGQ27" s="386"/>
      <c r="UGR27" s="386"/>
      <c r="UGS27" s="386"/>
      <c r="UGT27" s="386"/>
      <c r="UGU27" s="386"/>
      <c r="UGV27" s="386"/>
      <c r="UGW27" s="386"/>
      <c r="UGX27" s="386"/>
      <c r="UGY27" s="386"/>
      <c r="UGZ27" s="386"/>
      <c r="UHA27" s="386"/>
      <c r="UHB27" s="386"/>
      <c r="UHC27" s="386"/>
      <c r="UHD27" s="386"/>
      <c r="UHE27" s="386"/>
      <c r="UHF27" s="386"/>
      <c r="UHG27" s="386"/>
      <c r="UHH27" s="386"/>
      <c r="UHI27" s="386"/>
      <c r="UHJ27" s="386"/>
      <c r="UHK27" s="386"/>
      <c r="UHL27" s="386"/>
      <c r="UHM27" s="386"/>
      <c r="UHN27" s="386"/>
      <c r="UHO27" s="386"/>
      <c r="UHP27" s="386"/>
      <c r="UHQ27" s="386"/>
      <c r="UHR27" s="386"/>
      <c r="UHS27" s="386"/>
      <c r="UHT27" s="386"/>
      <c r="UHU27" s="386"/>
      <c r="UHV27" s="386"/>
      <c r="UHW27" s="386"/>
      <c r="UHX27" s="386"/>
      <c r="UHY27" s="386"/>
      <c r="UHZ27" s="386"/>
      <c r="UIA27" s="386"/>
      <c r="UIB27" s="386"/>
      <c r="UIC27" s="386"/>
      <c r="UID27" s="386"/>
      <c r="UIE27" s="386"/>
      <c r="UIF27" s="386"/>
      <c r="UIG27" s="386"/>
      <c r="UIH27" s="386"/>
      <c r="UII27" s="386"/>
      <c r="UIJ27" s="386"/>
      <c r="UIK27" s="386"/>
      <c r="UIL27" s="386"/>
      <c r="UIM27" s="386"/>
      <c r="UIN27" s="386"/>
      <c r="UIO27" s="386"/>
      <c r="UIP27" s="386"/>
      <c r="UIQ27" s="386"/>
      <c r="UIR27" s="386"/>
      <c r="UIS27" s="386"/>
      <c r="UIT27" s="386"/>
      <c r="UIU27" s="386"/>
      <c r="UIV27" s="386"/>
      <c r="UIW27" s="386"/>
      <c r="UIX27" s="386"/>
      <c r="UIY27" s="386"/>
      <c r="UIZ27" s="386"/>
      <c r="UJA27" s="386"/>
      <c r="UJB27" s="386"/>
      <c r="UJC27" s="386"/>
      <c r="UJD27" s="386"/>
      <c r="UJE27" s="386"/>
      <c r="UJF27" s="386"/>
      <c r="UJG27" s="386"/>
      <c r="UJH27" s="386"/>
      <c r="UJI27" s="386"/>
      <c r="UJJ27" s="386"/>
      <c r="UJK27" s="386"/>
      <c r="UJL27" s="386"/>
      <c r="UJM27" s="386"/>
      <c r="UJN27" s="386"/>
      <c r="UJO27" s="386"/>
      <c r="UJP27" s="386"/>
      <c r="UJQ27" s="386"/>
      <c r="UJR27" s="386"/>
      <c r="UJS27" s="386"/>
      <c r="UJT27" s="386"/>
      <c r="UJU27" s="386"/>
      <c r="UJV27" s="386"/>
      <c r="UJW27" s="386"/>
      <c r="UJX27" s="386"/>
      <c r="UJY27" s="386"/>
      <c r="UJZ27" s="386"/>
      <c r="UKA27" s="386"/>
      <c r="UKB27" s="386"/>
      <c r="UKC27" s="386"/>
      <c r="UKD27" s="386"/>
      <c r="UKE27" s="386"/>
      <c r="UKF27" s="386"/>
      <c r="UKG27" s="386"/>
      <c r="UKH27" s="386"/>
      <c r="UKI27" s="386"/>
      <c r="UKJ27" s="386"/>
      <c r="UKK27" s="386"/>
      <c r="UKL27" s="386"/>
      <c r="UKM27" s="386"/>
      <c r="UKN27" s="386"/>
      <c r="UKO27" s="386"/>
      <c r="UKP27" s="386"/>
      <c r="UKQ27" s="386"/>
      <c r="UKR27" s="386"/>
      <c r="UKS27" s="386"/>
      <c r="UKT27" s="386"/>
      <c r="UKU27" s="386"/>
      <c r="UKV27" s="386"/>
      <c r="UKW27" s="386"/>
      <c r="UKX27" s="386"/>
      <c r="UKY27" s="386"/>
      <c r="UKZ27" s="386"/>
      <c r="ULA27" s="386"/>
      <c r="ULB27" s="386"/>
      <c r="ULC27" s="386"/>
      <c r="ULD27" s="386"/>
      <c r="ULE27" s="386"/>
      <c r="ULF27" s="386"/>
      <c r="ULG27" s="386"/>
      <c r="ULH27" s="386"/>
      <c r="ULI27" s="386"/>
      <c r="ULJ27" s="386"/>
      <c r="ULK27" s="386"/>
      <c r="ULL27" s="386"/>
      <c r="ULM27" s="386"/>
      <c r="ULN27" s="386"/>
      <c r="ULO27" s="386"/>
      <c r="ULP27" s="386"/>
      <c r="ULQ27" s="386"/>
      <c r="ULR27" s="386"/>
      <c r="ULS27" s="386"/>
      <c r="ULT27" s="386"/>
      <c r="ULU27" s="386"/>
      <c r="ULV27" s="386"/>
      <c r="ULW27" s="386"/>
      <c r="ULX27" s="386"/>
      <c r="ULY27" s="386"/>
      <c r="ULZ27" s="386"/>
      <c r="UMA27" s="386"/>
      <c r="UMB27" s="386"/>
      <c r="UMC27" s="386"/>
      <c r="UMD27" s="386"/>
      <c r="UME27" s="386"/>
      <c r="UMF27" s="386"/>
      <c r="UMG27" s="386"/>
      <c r="UMH27" s="386"/>
      <c r="UMI27" s="386"/>
      <c r="UMJ27" s="386"/>
      <c r="UMK27" s="386"/>
      <c r="UML27" s="386"/>
      <c r="UMM27" s="386"/>
      <c r="UMN27" s="386"/>
      <c r="UMO27" s="386"/>
      <c r="UMP27" s="386"/>
      <c r="UMQ27" s="386"/>
      <c r="UMR27" s="386"/>
      <c r="UMS27" s="386"/>
      <c r="UMT27" s="386"/>
      <c r="UMU27" s="386"/>
      <c r="UMV27" s="386"/>
      <c r="UMW27" s="386"/>
      <c r="UMX27" s="386"/>
      <c r="UMY27" s="386"/>
      <c r="UMZ27" s="386"/>
      <c r="UNA27" s="386"/>
      <c r="UNB27" s="386"/>
      <c r="UNC27" s="386"/>
      <c r="UND27" s="386"/>
      <c r="UNE27" s="386"/>
      <c r="UNF27" s="386"/>
      <c r="UNG27" s="386"/>
      <c r="UNH27" s="386"/>
      <c r="UNI27" s="386"/>
      <c r="UNJ27" s="386"/>
      <c r="UNK27" s="386"/>
      <c r="UNL27" s="386"/>
      <c r="UNM27" s="386"/>
      <c r="UNN27" s="386"/>
      <c r="UNO27" s="386"/>
      <c r="UNP27" s="386"/>
      <c r="UNQ27" s="386"/>
      <c r="UNR27" s="386"/>
      <c r="UNS27" s="386"/>
      <c r="UNT27" s="386"/>
      <c r="UNU27" s="386"/>
      <c r="UNV27" s="386"/>
      <c r="UNW27" s="386"/>
      <c r="UNX27" s="386"/>
      <c r="UNY27" s="386"/>
      <c r="UNZ27" s="386"/>
      <c r="UOA27" s="386"/>
      <c r="UOB27" s="386"/>
      <c r="UOC27" s="386"/>
      <c r="UOD27" s="386"/>
      <c r="UOE27" s="386"/>
      <c r="UOF27" s="386"/>
      <c r="UOG27" s="386"/>
      <c r="UOH27" s="386"/>
      <c r="UOI27" s="386"/>
      <c r="UOJ27" s="386"/>
      <c r="UOK27" s="386"/>
      <c r="UOL27" s="386"/>
      <c r="UOM27" s="386"/>
      <c r="UON27" s="386"/>
      <c r="UOO27" s="386"/>
      <c r="UOP27" s="386"/>
      <c r="UOQ27" s="386"/>
      <c r="UOR27" s="386"/>
      <c r="UOS27" s="386"/>
      <c r="UOT27" s="386"/>
      <c r="UOU27" s="386"/>
      <c r="UOV27" s="386"/>
      <c r="UOW27" s="386"/>
      <c r="UOX27" s="386"/>
      <c r="UOY27" s="386"/>
      <c r="UOZ27" s="386"/>
      <c r="UPA27" s="386"/>
      <c r="UPB27" s="386"/>
      <c r="UPC27" s="386"/>
      <c r="UPD27" s="386"/>
      <c r="UPE27" s="386"/>
      <c r="UPF27" s="386"/>
      <c r="UPG27" s="386"/>
      <c r="UPH27" s="386"/>
      <c r="UPI27" s="386"/>
      <c r="UPJ27" s="386"/>
      <c r="UPK27" s="386"/>
      <c r="UPL27" s="386"/>
      <c r="UPM27" s="386"/>
      <c r="UPN27" s="386"/>
      <c r="UPO27" s="386"/>
      <c r="UPP27" s="386"/>
      <c r="UPQ27" s="386"/>
      <c r="UPR27" s="386"/>
      <c r="UPS27" s="386"/>
      <c r="UPT27" s="386"/>
      <c r="UPU27" s="386"/>
      <c r="UPV27" s="386"/>
      <c r="UPW27" s="386"/>
      <c r="UPX27" s="386"/>
      <c r="UPY27" s="386"/>
      <c r="UPZ27" s="386"/>
      <c r="UQA27" s="386"/>
      <c r="UQB27" s="386"/>
      <c r="UQC27" s="386"/>
      <c r="UQD27" s="386"/>
      <c r="UQE27" s="386"/>
      <c r="UQF27" s="386"/>
      <c r="UQG27" s="386"/>
      <c r="UQH27" s="386"/>
      <c r="UQI27" s="386"/>
      <c r="UQJ27" s="386"/>
      <c r="UQK27" s="386"/>
      <c r="UQL27" s="386"/>
      <c r="UQM27" s="386"/>
      <c r="UQN27" s="386"/>
      <c r="UQO27" s="386"/>
      <c r="UQP27" s="386"/>
      <c r="UQQ27" s="386"/>
      <c r="UQR27" s="386"/>
      <c r="UQS27" s="386"/>
      <c r="UQT27" s="386"/>
      <c r="UQU27" s="386"/>
      <c r="UQV27" s="386"/>
      <c r="UQW27" s="386"/>
      <c r="UQX27" s="386"/>
      <c r="UQY27" s="386"/>
      <c r="UQZ27" s="386"/>
      <c r="URA27" s="386"/>
      <c r="URB27" s="386"/>
      <c r="URC27" s="386"/>
      <c r="URD27" s="386"/>
      <c r="URE27" s="386"/>
      <c r="URF27" s="386"/>
      <c r="URG27" s="386"/>
      <c r="URH27" s="386"/>
      <c r="URI27" s="386"/>
      <c r="URJ27" s="386"/>
      <c r="URK27" s="386"/>
      <c r="URL27" s="386"/>
      <c r="URM27" s="386"/>
      <c r="URN27" s="386"/>
      <c r="URO27" s="386"/>
      <c r="URP27" s="386"/>
      <c r="URQ27" s="386"/>
      <c r="URR27" s="386"/>
      <c r="URS27" s="386"/>
      <c r="URT27" s="386"/>
      <c r="URU27" s="386"/>
      <c r="URV27" s="386"/>
      <c r="URW27" s="386"/>
      <c r="URX27" s="386"/>
      <c r="URY27" s="386"/>
      <c r="URZ27" s="386"/>
      <c r="USA27" s="386"/>
      <c r="USB27" s="386"/>
      <c r="USC27" s="386"/>
      <c r="USD27" s="386"/>
      <c r="USE27" s="386"/>
      <c r="USF27" s="386"/>
      <c r="USG27" s="386"/>
      <c r="USH27" s="386"/>
      <c r="USI27" s="386"/>
      <c r="USJ27" s="386"/>
      <c r="USK27" s="386"/>
      <c r="USL27" s="386"/>
      <c r="USM27" s="386"/>
      <c r="USN27" s="386"/>
      <c r="USO27" s="386"/>
      <c r="USP27" s="386"/>
      <c r="USQ27" s="386"/>
      <c r="USR27" s="386"/>
      <c r="USS27" s="386"/>
      <c r="UST27" s="386"/>
      <c r="USU27" s="386"/>
      <c r="USV27" s="386"/>
      <c r="USW27" s="386"/>
      <c r="USX27" s="386"/>
      <c r="USY27" s="386"/>
      <c r="USZ27" s="386"/>
      <c r="UTA27" s="386"/>
      <c r="UTB27" s="386"/>
      <c r="UTC27" s="386"/>
      <c r="UTD27" s="386"/>
      <c r="UTE27" s="386"/>
      <c r="UTF27" s="386"/>
      <c r="UTG27" s="386"/>
      <c r="UTH27" s="386"/>
      <c r="UTI27" s="386"/>
      <c r="UTJ27" s="386"/>
      <c r="UTK27" s="386"/>
      <c r="UTL27" s="386"/>
      <c r="UTM27" s="386"/>
      <c r="UTN27" s="386"/>
      <c r="UTO27" s="386"/>
      <c r="UTP27" s="386"/>
      <c r="UTQ27" s="386"/>
      <c r="UTR27" s="386"/>
      <c r="UTS27" s="386"/>
      <c r="UTT27" s="386"/>
      <c r="UTU27" s="386"/>
      <c r="UTV27" s="386"/>
      <c r="UTW27" s="386"/>
      <c r="UTX27" s="386"/>
      <c r="UTY27" s="386"/>
      <c r="UTZ27" s="386"/>
      <c r="UUA27" s="386"/>
      <c r="UUB27" s="386"/>
      <c r="UUC27" s="386"/>
      <c r="UUD27" s="386"/>
      <c r="UUE27" s="386"/>
      <c r="UUF27" s="386"/>
      <c r="UUG27" s="386"/>
      <c r="UUH27" s="386"/>
      <c r="UUI27" s="386"/>
      <c r="UUJ27" s="386"/>
      <c r="UUK27" s="386"/>
      <c r="UUL27" s="386"/>
      <c r="UUM27" s="386"/>
      <c r="UUN27" s="386"/>
      <c r="UUO27" s="386"/>
      <c r="UUP27" s="386"/>
      <c r="UUQ27" s="386"/>
      <c r="UUR27" s="386"/>
      <c r="UUS27" s="386"/>
      <c r="UUT27" s="386"/>
      <c r="UUU27" s="386"/>
      <c r="UUV27" s="386"/>
      <c r="UUW27" s="386"/>
      <c r="UUX27" s="386"/>
      <c r="UUY27" s="386"/>
      <c r="UUZ27" s="386"/>
      <c r="UVA27" s="386"/>
      <c r="UVB27" s="386"/>
      <c r="UVC27" s="386"/>
      <c r="UVD27" s="386"/>
      <c r="UVE27" s="386"/>
      <c r="UVF27" s="386"/>
      <c r="UVG27" s="386"/>
      <c r="UVH27" s="386"/>
      <c r="UVI27" s="386"/>
      <c r="UVJ27" s="386"/>
      <c r="UVK27" s="386"/>
      <c r="UVL27" s="386"/>
      <c r="UVM27" s="386"/>
      <c r="UVN27" s="386"/>
      <c r="UVO27" s="386"/>
      <c r="UVP27" s="386"/>
      <c r="UVQ27" s="386"/>
      <c r="UVR27" s="386"/>
      <c r="UVS27" s="386"/>
      <c r="UVT27" s="386"/>
      <c r="UVU27" s="386"/>
      <c r="UVV27" s="386"/>
      <c r="UVW27" s="386"/>
      <c r="UVX27" s="386"/>
      <c r="UVY27" s="386"/>
      <c r="UVZ27" s="386"/>
      <c r="UWA27" s="386"/>
      <c r="UWB27" s="386"/>
      <c r="UWC27" s="386"/>
      <c r="UWD27" s="386"/>
      <c r="UWE27" s="386"/>
      <c r="UWF27" s="386"/>
      <c r="UWG27" s="386"/>
      <c r="UWH27" s="386"/>
      <c r="UWI27" s="386"/>
      <c r="UWJ27" s="386"/>
      <c r="UWK27" s="386"/>
      <c r="UWL27" s="386"/>
      <c r="UWM27" s="386"/>
      <c r="UWN27" s="386"/>
      <c r="UWO27" s="386"/>
      <c r="UWP27" s="386"/>
      <c r="UWQ27" s="386"/>
      <c r="UWR27" s="386"/>
      <c r="UWS27" s="386"/>
      <c r="UWT27" s="386"/>
      <c r="UWU27" s="386"/>
      <c r="UWV27" s="386"/>
      <c r="UWW27" s="386"/>
      <c r="UWX27" s="386"/>
      <c r="UWY27" s="386"/>
      <c r="UWZ27" s="386"/>
      <c r="UXA27" s="386"/>
      <c r="UXB27" s="386"/>
      <c r="UXC27" s="386"/>
      <c r="UXD27" s="386"/>
      <c r="UXE27" s="386"/>
      <c r="UXF27" s="386"/>
      <c r="UXG27" s="386"/>
      <c r="UXH27" s="386"/>
      <c r="UXI27" s="386"/>
      <c r="UXJ27" s="386"/>
      <c r="UXK27" s="386"/>
      <c r="UXL27" s="386"/>
      <c r="UXM27" s="386"/>
      <c r="UXN27" s="386"/>
      <c r="UXO27" s="386"/>
      <c r="UXP27" s="386"/>
      <c r="UXQ27" s="386"/>
      <c r="UXR27" s="386"/>
      <c r="UXS27" s="386"/>
      <c r="UXT27" s="386"/>
      <c r="UXU27" s="386"/>
      <c r="UXV27" s="386"/>
      <c r="UXW27" s="386"/>
      <c r="UXX27" s="386"/>
      <c r="UXY27" s="386"/>
      <c r="UXZ27" s="386"/>
      <c r="UYA27" s="386"/>
      <c r="UYB27" s="386"/>
      <c r="UYC27" s="386"/>
      <c r="UYD27" s="386"/>
      <c r="UYE27" s="386"/>
      <c r="UYF27" s="386"/>
      <c r="UYG27" s="386"/>
      <c r="UYH27" s="386"/>
      <c r="UYI27" s="386"/>
      <c r="UYJ27" s="386"/>
      <c r="UYK27" s="386"/>
      <c r="UYL27" s="386"/>
      <c r="UYM27" s="386"/>
      <c r="UYN27" s="386"/>
      <c r="UYO27" s="386"/>
      <c r="UYP27" s="386"/>
      <c r="UYQ27" s="386"/>
      <c r="UYR27" s="386"/>
      <c r="UYS27" s="386"/>
      <c r="UYT27" s="386"/>
      <c r="UYU27" s="386"/>
      <c r="UYV27" s="386"/>
      <c r="UYW27" s="386"/>
      <c r="UYX27" s="386"/>
      <c r="UYY27" s="386"/>
      <c r="UYZ27" s="386"/>
      <c r="UZA27" s="386"/>
      <c r="UZB27" s="386"/>
      <c r="UZC27" s="386"/>
      <c r="UZD27" s="386"/>
      <c r="UZE27" s="386"/>
      <c r="UZF27" s="386"/>
      <c r="UZG27" s="386"/>
      <c r="UZH27" s="386"/>
      <c r="UZI27" s="386"/>
      <c r="UZJ27" s="386"/>
      <c r="UZK27" s="386"/>
      <c r="UZL27" s="386"/>
      <c r="UZM27" s="386"/>
      <c r="UZN27" s="386"/>
      <c r="UZO27" s="386"/>
      <c r="UZP27" s="386"/>
      <c r="UZQ27" s="386"/>
      <c r="UZR27" s="386"/>
      <c r="UZS27" s="386"/>
      <c r="UZT27" s="386"/>
      <c r="UZU27" s="386"/>
      <c r="UZV27" s="386"/>
      <c r="UZW27" s="386"/>
      <c r="UZX27" s="386"/>
      <c r="UZY27" s="386"/>
      <c r="UZZ27" s="386"/>
      <c r="VAA27" s="386"/>
      <c r="VAB27" s="386"/>
      <c r="VAC27" s="386"/>
      <c r="VAD27" s="386"/>
      <c r="VAE27" s="386"/>
      <c r="VAF27" s="386"/>
      <c r="VAG27" s="386"/>
      <c r="VAH27" s="386"/>
      <c r="VAI27" s="386"/>
      <c r="VAJ27" s="386"/>
      <c r="VAK27" s="386"/>
      <c r="VAL27" s="386"/>
      <c r="VAM27" s="386"/>
      <c r="VAN27" s="386"/>
      <c r="VAO27" s="386"/>
      <c r="VAP27" s="386"/>
      <c r="VAQ27" s="386"/>
      <c r="VAR27" s="386"/>
      <c r="VAS27" s="386"/>
      <c r="VAT27" s="386"/>
      <c r="VAU27" s="386"/>
      <c r="VAV27" s="386"/>
      <c r="VAW27" s="386"/>
      <c r="VAX27" s="386"/>
      <c r="VAY27" s="386"/>
      <c r="VAZ27" s="386"/>
      <c r="VBA27" s="386"/>
      <c r="VBB27" s="386"/>
      <c r="VBC27" s="386"/>
      <c r="VBD27" s="386"/>
      <c r="VBE27" s="386"/>
      <c r="VBF27" s="386"/>
      <c r="VBG27" s="386"/>
      <c r="VBH27" s="386"/>
      <c r="VBI27" s="386"/>
      <c r="VBJ27" s="386"/>
      <c r="VBK27" s="386"/>
      <c r="VBL27" s="386"/>
      <c r="VBM27" s="386"/>
      <c r="VBN27" s="386"/>
      <c r="VBO27" s="386"/>
      <c r="VBP27" s="386"/>
      <c r="VBQ27" s="386"/>
      <c r="VBR27" s="386"/>
      <c r="VBS27" s="386"/>
      <c r="VBT27" s="386"/>
      <c r="VBU27" s="386"/>
      <c r="VBV27" s="386"/>
      <c r="VBW27" s="386"/>
      <c r="VBX27" s="386"/>
      <c r="VBY27" s="386"/>
      <c r="VBZ27" s="386"/>
      <c r="VCA27" s="386"/>
      <c r="VCB27" s="386"/>
      <c r="VCC27" s="386"/>
      <c r="VCD27" s="386"/>
      <c r="VCE27" s="386"/>
      <c r="VCF27" s="386"/>
      <c r="VCG27" s="386"/>
      <c r="VCH27" s="386"/>
      <c r="VCI27" s="386"/>
      <c r="VCJ27" s="386"/>
      <c r="VCK27" s="386"/>
      <c r="VCL27" s="386"/>
      <c r="VCM27" s="386"/>
      <c r="VCN27" s="386"/>
      <c r="VCO27" s="386"/>
      <c r="VCP27" s="386"/>
      <c r="VCQ27" s="386"/>
      <c r="VCR27" s="386"/>
      <c r="VCS27" s="386"/>
      <c r="VCT27" s="386"/>
      <c r="VCU27" s="386"/>
      <c r="VCV27" s="386"/>
      <c r="VCW27" s="386"/>
      <c r="VCX27" s="386"/>
      <c r="VCY27" s="386"/>
      <c r="VCZ27" s="386"/>
      <c r="VDA27" s="386"/>
      <c r="VDB27" s="386"/>
      <c r="VDC27" s="386"/>
      <c r="VDD27" s="386"/>
      <c r="VDE27" s="386"/>
      <c r="VDF27" s="386"/>
      <c r="VDG27" s="386"/>
      <c r="VDH27" s="386"/>
      <c r="VDI27" s="386"/>
      <c r="VDJ27" s="386"/>
      <c r="VDK27" s="386"/>
      <c r="VDL27" s="386"/>
      <c r="VDM27" s="386"/>
      <c r="VDN27" s="386"/>
      <c r="VDO27" s="386"/>
      <c r="VDP27" s="386"/>
      <c r="VDQ27" s="386"/>
      <c r="VDR27" s="386"/>
      <c r="VDS27" s="386"/>
      <c r="VDT27" s="386"/>
      <c r="VDU27" s="386"/>
      <c r="VDV27" s="386"/>
      <c r="VDW27" s="386"/>
      <c r="VDX27" s="386"/>
      <c r="VDY27" s="386"/>
      <c r="VDZ27" s="386"/>
      <c r="VEA27" s="386"/>
      <c r="VEB27" s="386"/>
      <c r="VEC27" s="386"/>
      <c r="VED27" s="386"/>
      <c r="VEE27" s="386"/>
      <c r="VEF27" s="386"/>
      <c r="VEG27" s="386"/>
      <c r="VEH27" s="386"/>
      <c r="VEI27" s="386"/>
      <c r="VEJ27" s="386"/>
      <c r="VEK27" s="386"/>
      <c r="VEL27" s="386"/>
      <c r="VEM27" s="386"/>
      <c r="VEN27" s="386"/>
      <c r="VEO27" s="386"/>
      <c r="VEP27" s="386"/>
      <c r="VEQ27" s="386"/>
      <c r="VER27" s="386"/>
      <c r="VES27" s="386"/>
      <c r="VET27" s="386"/>
      <c r="VEU27" s="386"/>
      <c r="VEV27" s="386"/>
      <c r="VEW27" s="386"/>
      <c r="VEX27" s="386"/>
      <c r="VEY27" s="386"/>
      <c r="VEZ27" s="386"/>
      <c r="VFA27" s="386"/>
      <c r="VFB27" s="386"/>
      <c r="VFC27" s="386"/>
      <c r="VFD27" s="386"/>
      <c r="VFE27" s="386"/>
      <c r="VFF27" s="386"/>
      <c r="VFG27" s="386"/>
      <c r="VFH27" s="386"/>
      <c r="VFI27" s="386"/>
      <c r="VFJ27" s="386"/>
      <c r="VFK27" s="386"/>
      <c r="VFL27" s="386"/>
      <c r="VFM27" s="386"/>
      <c r="VFN27" s="386"/>
      <c r="VFO27" s="386"/>
      <c r="VFP27" s="386"/>
      <c r="VFQ27" s="386"/>
      <c r="VFR27" s="386"/>
      <c r="VFS27" s="386"/>
      <c r="VFT27" s="386"/>
      <c r="VFU27" s="386"/>
      <c r="VFV27" s="386"/>
      <c r="VFW27" s="386"/>
      <c r="VFX27" s="386"/>
      <c r="VFY27" s="386"/>
      <c r="VFZ27" s="386"/>
      <c r="VGA27" s="386"/>
      <c r="VGB27" s="386"/>
      <c r="VGC27" s="386"/>
      <c r="VGD27" s="386"/>
      <c r="VGE27" s="386"/>
      <c r="VGF27" s="386"/>
      <c r="VGG27" s="386"/>
      <c r="VGH27" s="386"/>
      <c r="VGI27" s="386"/>
      <c r="VGJ27" s="386"/>
      <c r="VGK27" s="386"/>
      <c r="VGL27" s="386"/>
      <c r="VGM27" s="386"/>
      <c r="VGN27" s="386"/>
      <c r="VGO27" s="386"/>
      <c r="VGP27" s="386"/>
      <c r="VGQ27" s="386"/>
      <c r="VGR27" s="386"/>
      <c r="VGS27" s="386"/>
      <c r="VGT27" s="386"/>
      <c r="VGU27" s="386"/>
      <c r="VGV27" s="386"/>
      <c r="VGW27" s="386"/>
      <c r="VGX27" s="386"/>
      <c r="VGY27" s="386"/>
      <c r="VGZ27" s="386"/>
      <c r="VHA27" s="386"/>
      <c r="VHB27" s="386"/>
      <c r="VHC27" s="386"/>
      <c r="VHD27" s="386"/>
      <c r="VHE27" s="386"/>
      <c r="VHF27" s="386"/>
      <c r="VHG27" s="386"/>
      <c r="VHH27" s="386"/>
      <c r="VHI27" s="386"/>
      <c r="VHJ27" s="386"/>
      <c r="VHK27" s="386"/>
      <c r="VHL27" s="386"/>
      <c r="VHM27" s="386"/>
      <c r="VHN27" s="386"/>
      <c r="VHO27" s="386"/>
      <c r="VHP27" s="386"/>
      <c r="VHQ27" s="386"/>
      <c r="VHR27" s="386"/>
      <c r="VHS27" s="386"/>
      <c r="VHT27" s="386"/>
      <c r="VHU27" s="386"/>
      <c r="VHV27" s="386"/>
      <c r="VHW27" s="386"/>
      <c r="VHX27" s="386"/>
      <c r="VHY27" s="386"/>
      <c r="VHZ27" s="386"/>
      <c r="VIA27" s="386"/>
      <c r="VIB27" s="386"/>
      <c r="VIC27" s="386"/>
      <c r="VID27" s="386"/>
      <c r="VIE27" s="386"/>
      <c r="VIF27" s="386"/>
      <c r="VIG27" s="386"/>
      <c r="VIH27" s="386"/>
      <c r="VII27" s="386"/>
      <c r="VIJ27" s="386"/>
      <c r="VIK27" s="386"/>
      <c r="VIL27" s="386"/>
      <c r="VIM27" s="386"/>
      <c r="VIN27" s="386"/>
      <c r="VIO27" s="386"/>
      <c r="VIP27" s="386"/>
      <c r="VIQ27" s="386"/>
      <c r="VIR27" s="386"/>
      <c r="VIS27" s="386"/>
      <c r="VIT27" s="386"/>
      <c r="VIU27" s="386"/>
      <c r="VIV27" s="386"/>
      <c r="VIW27" s="386"/>
      <c r="VIX27" s="386"/>
      <c r="VIY27" s="386"/>
      <c r="VIZ27" s="386"/>
      <c r="VJA27" s="386"/>
      <c r="VJB27" s="386"/>
      <c r="VJC27" s="386"/>
      <c r="VJD27" s="386"/>
      <c r="VJE27" s="386"/>
      <c r="VJF27" s="386"/>
      <c r="VJG27" s="386"/>
      <c r="VJH27" s="386"/>
      <c r="VJI27" s="386"/>
      <c r="VJJ27" s="386"/>
      <c r="VJK27" s="386"/>
      <c r="VJL27" s="386"/>
      <c r="VJM27" s="386"/>
      <c r="VJN27" s="386"/>
      <c r="VJO27" s="386"/>
      <c r="VJP27" s="386"/>
      <c r="VJQ27" s="386"/>
      <c r="VJR27" s="386"/>
      <c r="VJS27" s="386"/>
      <c r="VJT27" s="386"/>
      <c r="VJU27" s="386"/>
      <c r="VJV27" s="386"/>
      <c r="VJW27" s="386"/>
      <c r="VJX27" s="386"/>
      <c r="VJY27" s="386"/>
      <c r="VJZ27" s="386"/>
      <c r="VKA27" s="386"/>
      <c r="VKB27" s="386"/>
      <c r="VKC27" s="386"/>
      <c r="VKD27" s="386"/>
      <c r="VKE27" s="386"/>
      <c r="VKF27" s="386"/>
      <c r="VKG27" s="386"/>
      <c r="VKH27" s="386"/>
      <c r="VKI27" s="386"/>
      <c r="VKJ27" s="386"/>
      <c r="VKK27" s="386"/>
      <c r="VKL27" s="386"/>
      <c r="VKM27" s="386"/>
      <c r="VKN27" s="386"/>
      <c r="VKO27" s="386"/>
      <c r="VKP27" s="386"/>
      <c r="VKQ27" s="386"/>
      <c r="VKR27" s="386"/>
      <c r="VKS27" s="386"/>
      <c r="VKT27" s="386"/>
      <c r="VKU27" s="386"/>
      <c r="VKV27" s="386"/>
      <c r="VKW27" s="386"/>
      <c r="VKX27" s="386"/>
      <c r="VKY27" s="386"/>
      <c r="VKZ27" s="386"/>
      <c r="VLA27" s="386"/>
      <c r="VLB27" s="386"/>
      <c r="VLC27" s="386"/>
      <c r="VLD27" s="386"/>
      <c r="VLE27" s="386"/>
      <c r="VLF27" s="386"/>
      <c r="VLG27" s="386"/>
      <c r="VLH27" s="386"/>
      <c r="VLI27" s="386"/>
      <c r="VLJ27" s="386"/>
      <c r="VLK27" s="386"/>
      <c r="VLL27" s="386"/>
      <c r="VLM27" s="386"/>
      <c r="VLN27" s="386"/>
      <c r="VLO27" s="386"/>
      <c r="VLP27" s="386"/>
      <c r="VLQ27" s="386"/>
      <c r="VLR27" s="386"/>
      <c r="VLS27" s="386"/>
      <c r="VLT27" s="386"/>
      <c r="VLU27" s="386"/>
      <c r="VLV27" s="386"/>
      <c r="VLW27" s="386"/>
      <c r="VLX27" s="386"/>
      <c r="VLY27" s="386"/>
      <c r="VLZ27" s="386"/>
      <c r="VMA27" s="386"/>
      <c r="VMB27" s="386"/>
      <c r="VMC27" s="386"/>
      <c r="VMD27" s="386"/>
      <c r="VME27" s="386"/>
      <c r="VMF27" s="386"/>
      <c r="VMG27" s="386"/>
      <c r="VMH27" s="386"/>
      <c r="VMI27" s="386"/>
      <c r="VMJ27" s="386"/>
      <c r="VMK27" s="386"/>
      <c r="VML27" s="386"/>
      <c r="VMM27" s="386"/>
      <c r="VMN27" s="386"/>
      <c r="VMO27" s="386"/>
      <c r="VMP27" s="386"/>
      <c r="VMQ27" s="386"/>
      <c r="VMR27" s="386"/>
      <c r="VMS27" s="386"/>
      <c r="VMT27" s="386"/>
      <c r="VMU27" s="386"/>
      <c r="VMV27" s="386"/>
      <c r="VMW27" s="386"/>
      <c r="VMX27" s="386"/>
      <c r="VMY27" s="386"/>
      <c r="VMZ27" s="386"/>
      <c r="VNA27" s="386"/>
      <c r="VNB27" s="386"/>
      <c r="VNC27" s="386"/>
      <c r="VND27" s="386"/>
      <c r="VNE27" s="386"/>
      <c r="VNF27" s="386"/>
      <c r="VNG27" s="386"/>
      <c r="VNH27" s="386"/>
      <c r="VNI27" s="386"/>
      <c r="VNJ27" s="386"/>
      <c r="VNK27" s="386"/>
      <c r="VNL27" s="386"/>
      <c r="VNM27" s="386"/>
      <c r="VNN27" s="386"/>
      <c r="VNO27" s="386"/>
      <c r="VNP27" s="386"/>
      <c r="VNQ27" s="386"/>
      <c r="VNR27" s="386"/>
      <c r="VNS27" s="386"/>
      <c r="VNT27" s="386"/>
      <c r="VNU27" s="386"/>
      <c r="VNV27" s="386"/>
      <c r="VNW27" s="386"/>
      <c r="VNX27" s="386"/>
      <c r="VNY27" s="386"/>
      <c r="VNZ27" s="386"/>
      <c r="VOA27" s="386"/>
      <c r="VOB27" s="386"/>
      <c r="VOC27" s="386"/>
      <c r="VOD27" s="386"/>
      <c r="VOE27" s="386"/>
      <c r="VOF27" s="386"/>
      <c r="VOG27" s="386"/>
      <c r="VOH27" s="386"/>
      <c r="VOI27" s="386"/>
      <c r="VOJ27" s="386"/>
      <c r="VOK27" s="386"/>
      <c r="VOL27" s="386"/>
      <c r="VOM27" s="386"/>
      <c r="VON27" s="386"/>
      <c r="VOO27" s="386"/>
      <c r="VOP27" s="386"/>
      <c r="VOQ27" s="386"/>
      <c r="VOR27" s="386"/>
      <c r="VOS27" s="386"/>
      <c r="VOT27" s="386"/>
      <c r="VOU27" s="386"/>
      <c r="VOV27" s="386"/>
      <c r="VOW27" s="386"/>
      <c r="VOX27" s="386"/>
      <c r="VOY27" s="386"/>
      <c r="VOZ27" s="386"/>
      <c r="VPA27" s="386"/>
      <c r="VPB27" s="386"/>
      <c r="VPC27" s="386"/>
      <c r="VPD27" s="386"/>
      <c r="VPE27" s="386"/>
      <c r="VPF27" s="386"/>
      <c r="VPG27" s="386"/>
      <c r="VPH27" s="386"/>
      <c r="VPI27" s="386"/>
      <c r="VPJ27" s="386"/>
      <c r="VPK27" s="386"/>
      <c r="VPL27" s="386"/>
      <c r="VPM27" s="386"/>
      <c r="VPN27" s="386"/>
      <c r="VPO27" s="386"/>
      <c r="VPP27" s="386"/>
      <c r="VPQ27" s="386"/>
      <c r="VPR27" s="386"/>
      <c r="VPS27" s="386"/>
      <c r="VPT27" s="386"/>
      <c r="VPU27" s="386"/>
      <c r="VPV27" s="386"/>
      <c r="VPW27" s="386"/>
      <c r="VPX27" s="386"/>
      <c r="VPY27" s="386"/>
      <c r="VPZ27" s="386"/>
      <c r="VQA27" s="386"/>
      <c r="VQB27" s="386"/>
      <c r="VQC27" s="386"/>
      <c r="VQD27" s="386"/>
      <c r="VQE27" s="386"/>
      <c r="VQF27" s="386"/>
      <c r="VQG27" s="386"/>
      <c r="VQH27" s="386"/>
      <c r="VQI27" s="386"/>
      <c r="VQJ27" s="386"/>
      <c r="VQK27" s="386"/>
      <c r="VQL27" s="386"/>
      <c r="VQM27" s="386"/>
      <c r="VQN27" s="386"/>
      <c r="VQO27" s="386"/>
      <c r="VQP27" s="386"/>
      <c r="VQQ27" s="386"/>
      <c r="VQR27" s="386"/>
      <c r="VQS27" s="386"/>
      <c r="VQT27" s="386"/>
      <c r="VQU27" s="386"/>
      <c r="VQV27" s="386"/>
      <c r="VQW27" s="386"/>
      <c r="VQX27" s="386"/>
      <c r="VQY27" s="386"/>
      <c r="VQZ27" s="386"/>
      <c r="VRA27" s="386"/>
      <c r="VRB27" s="386"/>
      <c r="VRC27" s="386"/>
      <c r="VRD27" s="386"/>
      <c r="VRE27" s="386"/>
      <c r="VRF27" s="386"/>
      <c r="VRG27" s="386"/>
      <c r="VRH27" s="386"/>
      <c r="VRI27" s="386"/>
      <c r="VRJ27" s="386"/>
      <c r="VRK27" s="386"/>
      <c r="VRL27" s="386"/>
      <c r="VRM27" s="386"/>
      <c r="VRN27" s="386"/>
      <c r="VRO27" s="386"/>
      <c r="VRP27" s="386"/>
      <c r="VRQ27" s="386"/>
      <c r="VRR27" s="386"/>
      <c r="VRS27" s="386"/>
      <c r="VRT27" s="386"/>
      <c r="VRU27" s="386"/>
      <c r="VRV27" s="386"/>
      <c r="VRW27" s="386"/>
      <c r="VRX27" s="386"/>
      <c r="VRY27" s="386"/>
      <c r="VRZ27" s="386"/>
      <c r="VSA27" s="386"/>
      <c r="VSB27" s="386"/>
      <c r="VSC27" s="386"/>
      <c r="VSD27" s="386"/>
      <c r="VSE27" s="386"/>
      <c r="VSF27" s="386"/>
      <c r="VSG27" s="386"/>
      <c r="VSH27" s="386"/>
      <c r="VSI27" s="386"/>
      <c r="VSJ27" s="386"/>
      <c r="VSK27" s="386"/>
      <c r="VSL27" s="386"/>
      <c r="VSM27" s="386"/>
      <c r="VSN27" s="386"/>
      <c r="VSO27" s="386"/>
      <c r="VSP27" s="386"/>
      <c r="VSQ27" s="386"/>
      <c r="VSR27" s="386"/>
      <c r="VSS27" s="386"/>
      <c r="VST27" s="386"/>
      <c r="VSU27" s="386"/>
      <c r="VSV27" s="386"/>
      <c r="VSW27" s="386"/>
      <c r="VSX27" s="386"/>
      <c r="VSY27" s="386"/>
      <c r="VSZ27" s="386"/>
      <c r="VTA27" s="386"/>
      <c r="VTB27" s="386"/>
      <c r="VTC27" s="386"/>
      <c r="VTD27" s="386"/>
      <c r="VTE27" s="386"/>
      <c r="VTF27" s="386"/>
      <c r="VTG27" s="386"/>
      <c r="VTH27" s="386"/>
      <c r="VTI27" s="386"/>
      <c r="VTJ27" s="386"/>
      <c r="VTK27" s="386"/>
      <c r="VTL27" s="386"/>
      <c r="VTM27" s="386"/>
      <c r="VTN27" s="386"/>
      <c r="VTO27" s="386"/>
      <c r="VTP27" s="386"/>
      <c r="VTQ27" s="386"/>
      <c r="VTR27" s="386"/>
      <c r="VTS27" s="386"/>
      <c r="VTT27" s="386"/>
      <c r="VTU27" s="386"/>
      <c r="VTV27" s="386"/>
      <c r="VTW27" s="386"/>
      <c r="VTX27" s="386"/>
      <c r="VTY27" s="386"/>
      <c r="VTZ27" s="386"/>
      <c r="VUA27" s="386"/>
      <c r="VUB27" s="386"/>
      <c r="VUC27" s="386"/>
      <c r="VUD27" s="386"/>
      <c r="VUE27" s="386"/>
      <c r="VUF27" s="386"/>
      <c r="VUG27" s="386"/>
      <c r="VUH27" s="386"/>
      <c r="VUI27" s="386"/>
      <c r="VUJ27" s="386"/>
      <c r="VUK27" s="386"/>
      <c r="VUL27" s="386"/>
      <c r="VUM27" s="386"/>
      <c r="VUN27" s="386"/>
      <c r="VUO27" s="386"/>
      <c r="VUP27" s="386"/>
      <c r="VUQ27" s="386"/>
      <c r="VUR27" s="386"/>
      <c r="VUS27" s="386"/>
      <c r="VUT27" s="386"/>
      <c r="VUU27" s="386"/>
      <c r="VUV27" s="386"/>
      <c r="VUW27" s="386"/>
      <c r="VUX27" s="386"/>
      <c r="VUY27" s="386"/>
      <c r="VUZ27" s="386"/>
      <c r="VVA27" s="386"/>
      <c r="VVB27" s="386"/>
      <c r="VVC27" s="386"/>
      <c r="VVD27" s="386"/>
      <c r="VVE27" s="386"/>
      <c r="VVF27" s="386"/>
      <c r="VVG27" s="386"/>
      <c r="VVH27" s="386"/>
      <c r="VVI27" s="386"/>
      <c r="VVJ27" s="386"/>
      <c r="VVK27" s="386"/>
      <c r="VVL27" s="386"/>
      <c r="VVM27" s="386"/>
      <c r="VVN27" s="386"/>
      <c r="VVO27" s="386"/>
      <c r="VVP27" s="386"/>
      <c r="VVQ27" s="386"/>
      <c r="VVR27" s="386"/>
      <c r="VVS27" s="386"/>
      <c r="VVT27" s="386"/>
      <c r="VVU27" s="386"/>
      <c r="VVV27" s="386"/>
      <c r="VVW27" s="386"/>
      <c r="VVX27" s="386"/>
      <c r="VVY27" s="386"/>
      <c r="VVZ27" s="386"/>
      <c r="VWA27" s="386"/>
      <c r="VWB27" s="386"/>
      <c r="VWC27" s="386"/>
      <c r="VWD27" s="386"/>
      <c r="VWE27" s="386"/>
      <c r="VWF27" s="386"/>
      <c r="VWG27" s="386"/>
      <c r="VWH27" s="386"/>
      <c r="VWI27" s="386"/>
      <c r="VWJ27" s="386"/>
      <c r="VWK27" s="386"/>
      <c r="VWL27" s="386"/>
      <c r="VWM27" s="386"/>
      <c r="VWN27" s="386"/>
      <c r="VWO27" s="386"/>
      <c r="VWP27" s="386"/>
      <c r="VWQ27" s="386"/>
      <c r="VWR27" s="386"/>
      <c r="VWS27" s="386"/>
      <c r="VWT27" s="386"/>
      <c r="VWU27" s="386"/>
      <c r="VWV27" s="386"/>
      <c r="VWW27" s="386"/>
      <c r="VWX27" s="386"/>
      <c r="VWY27" s="386"/>
      <c r="VWZ27" s="386"/>
      <c r="VXA27" s="386"/>
      <c r="VXB27" s="386"/>
      <c r="VXC27" s="386"/>
      <c r="VXD27" s="386"/>
      <c r="VXE27" s="386"/>
      <c r="VXF27" s="386"/>
      <c r="VXG27" s="386"/>
      <c r="VXH27" s="386"/>
      <c r="VXI27" s="386"/>
      <c r="VXJ27" s="386"/>
      <c r="VXK27" s="386"/>
      <c r="VXL27" s="386"/>
      <c r="VXM27" s="386"/>
      <c r="VXN27" s="386"/>
      <c r="VXO27" s="386"/>
      <c r="VXP27" s="386"/>
      <c r="VXQ27" s="386"/>
      <c r="VXR27" s="386"/>
      <c r="VXS27" s="386"/>
      <c r="VXT27" s="386"/>
      <c r="VXU27" s="386"/>
      <c r="VXV27" s="386"/>
      <c r="VXW27" s="386"/>
      <c r="VXX27" s="386"/>
      <c r="VXY27" s="386"/>
      <c r="VXZ27" s="386"/>
      <c r="VYA27" s="386"/>
      <c r="VYB27" s="386"/>
      <c r="VYC27" s="386"/>
      <c r="VYD27" s="386"/>
      <c r="VYE27" s="386"/>
      <c r="VYF27" s="386"/>
      <c r="VYG27" s="386"/>
      <c r="VYH27" s="386"/>
      <c r="VYI27" s="386"/>
      <c r="VYJ27" s="386"/>
      <c r="VYK27" s="386"/>
      <c r="VYL27" s="386"/>
      <c r="VYM27" s="386"/>
      <c r="VYN27" s="386"/>
      <c r="VYO27" s="386"/>
      <c r="VYP27" s="386"/>
      <c r="VYQ27" s="386"/>
      <c r="VYR27" s="386"/>
      <c r="VYS27" s="386"/>
      <c r="VYT27" s="386"/>
      <c r="VYU27" s="386"/>
      <c r="VYV27" s="386"/>
      <c r="VYW27" s="386"/>
      <c r="VYX27" s="386"/>
      <c r="VYY27" s="386"/>
      <c r="VYZ27" s="386"/>
      <c r="VZA27" s="386"/>
      <c r="VZB27" s="386"/>
      <c r="VZC27" s="386"/>
      <c r="VZD27" s="386"/>
      <c r="VZE27" s="386"/>
      <c r="VZF27" s="386"/>
      <c r="VZG27" s="386"/>
      <c r="VZH27" s="386"/>
      <c r="VZI27" s="386"/>
      <c r="VZJ27" s="386"/>
      <c r="VZK27" s="386"/>
      <c r="VZL27" s="386"/>
      <c r="VZM27" s="386"/>
      <c r="VZN27" s="386"/>
      <c r="VZO27" s="386"/>
      <c r="VZP27" s="386"/>
      <c r="VZQ27" s="386"/>
      <c r="VZR27" s="386"/>
      <c r="VZS27" s="386"/>
      <c r="VZT27" s="386"/>
      <c r="VZU27" s="386"/>
      <c r="VZV27" s="386"/>
      <c r="VZW27" s="386"/>
      <c r="VZX27" s="386"/>
      <c r="VZY27" s="386"/>
      <c r="VZZ27" s="386"/>
      <c r="WAA27" s="386"/>
      <c r="WAB27" s="386"/>
      <c r="WAC27" s="386"/>
      <c r="WAD27" s="386"/>
      <c r="WAE27" s="386"/>
      <c r="WAF27" s="386"/>
      <c r="WAG27" s="386"/>
      <c r="WAH27" s="386"/>
      <c r="WAI27" s="386"/>
      <c r="WAJ27" s="386"/>
      <c r="WAK27" s="386"/>
      <c r="WAL27" s="386"/>
      <c r="WAM27" s="386"/>
      <c r="WAN27" s="386"/>
      <c r="WAO27" s="386"/>
      <c r="WAP27" s="386"/>
      <c r="WAQ27" s="386"/>
      <c r="WAR27" s="386"/>
      <c r="WAS27" s="386"/>
      <c r="WAT27" s="386"/>
      <c r="WAU27" s="386"/>
      <c r="WAV27" s="386"/>
      <c r="WAW27" s="386"/>
      <c r="WAX27" s="386"/>
      <c r="WAY27" s="386"/>
      <c r="WAZ27" s="386"/>
      <c r="WBA27" s="386"/>
      <c r="WBB27" s="386"/>
      <c r="WBC27" s="386"/>
      <c r="WBD27" s="386"/>
      <c r="WBE27" s="386"/>
      <c r="WBF27" s="386"/>
      <c r="WBG27" s="386"/>
      <c r="WBH27" s="386"/>
      <c r="WBI27" s="386"/>
      <c r="WBJ27" s="386"/>
      <c r="WBK27" s="386"/>
      <c r="WBL27" s="386"/>
      <c r="WBM27" s="386"/>
      <c r="WBN27" s="386"/>
      <c r="WBO27" s="386"/>
      <c r="WBP27" s="386"/>
      <c r="WBQ27" s="386"/>
      <c r="WBR27" s="386"/>
      <c r="WBS27" s="386"/>
      <c r="WBT27" s="386"/>
      <c r="WBU27" s="386"/>
      <c r="WBV27" s="386"/>
      <c r="WBW27" s="386"/>
      <c r="WBX27" s="386"/>
      <c r="WBY27" s="386"/>
      <c r="WBZ27" s="386"/>
      <c r="WCA27" s="386"/>
      <c r="WCB27" s="386"/>
      <c r="WCC27" s="386"/>
      <c r="WCD27" s="386"/>
      <c r="WCE27" s="386"/>
      <c r="WCF27" s="386"/>
      <c r="WCG27" s="386"/>
      <c r="WCH27" s="386"/>
      <c r="WCI27" s="386"/>
      <c r="WCJ27" s="386"/>
      <c r="WCK27" s="386"/>
      <c r="WCL27" s="386"/>
      <c r="WCM27" s="386"/>
      <c r="WCN27" s="386"/>
      <c r="WCO27" s="386"/>
      <c r="WCP27" s="386"/>
      <c r="WCQ27" s="386"/>
      <c r="WCR27" s="386"/>
      <c r="WCS27" s="386"/>
      <c r="WCT27" s="386"/>
      <c r="WCU27" s="386"/>
      <c r="WCV27" s="386"/>
      <c r="WCW27" s="386"/>
      <c r="WCX27" s="386"/>
      <c r="WCY27" s="386"/>
      <c r="WCZ27" s="386"/>
      <c r="WDA27" s="386"/>
      <c r="WDB27" s="386"/>
      <c r="WDC27" s="386"/>
      <c r="WDD27" s="386"/>
      <c r="WDE27" s="386"/>
      <c r="WDF27" s="386"/>
      <c r="WDG27" s="386"/>
      <c r="WDH27" s="386"/>
      <c r="WDI27" s="386"/>
      <c r="WDJ27" s="386"/>
      <c r="WDK27" s="386"/>
      <c r="WDL27" s="386"/>
      <c r="WDM27" s="386"/>
      <c r="WDN27" s="386"/>
      <c r="WDO27" s="386"/>
      <c r="WDP27" s="386"/>
      <c r="WDQ27" s="386"/>
      <c r="WDR27" s="386"/>
      <c r="WDS27" s="386"/>
      <c r="WDT27" s="386"/>
      <c r="WDU27" s="386"/>
      <c r="WDV27" s="386"/>
      <c r="WDW27" s="386"/>
      <c r="WDX27" s="386"/>
      <c r="WDY27" s="386"/>
      <c r="WDZ27" s="386"/>
      <c r="WEA27" s="386"/>
      <c r="WEB27" s="386"/>
      <c r="WEC27" s="386"/>
      <c r="WED27" s="386"/>
      <c r="WEE27" s="386"/>
      <c r="WEF27" s="386"/>
      <c r="WEG27" s="386"/>
      <c r="WEH27" s="386"/>
      <c r="WEI27" s="386"/>
      <c r="WEJ27" s="386"/>
      <c r="WEK27" s="386"/>
      <c r="WEL27" s="386"/>
      <c r="WEM27" s="386"/>
      <c r="WEN27" s="386"/>
      <c r="WEO27" s="386"/>
      <c r="WEP27" s="386"/>
      <c r="WEQ27" s="386"/>
      <c r="WER27" s="386"/>
      <c r="WES27" s="386"/>
      <c r="WET27" s="386"/>
      <c r="WEU27" s="386"/>
      <c r="WEV27" s="386"/>
      <c r="WEW27" s="386"/>
      <c r="WEX27" s="386"/>
      <c r="WEY27" s="386"/>
      <c r="WEZ27" s="386"/>
      <c r="WFA27" s="386"/>
      <c r="WFB27" s="386"/>
      <c r="WFC27" s="386"/>
      <c r="WFD27" s="386"/>
      <c r="WFE27" s="386"/>
      <c r="WFF27" s="386"/>
      <c r="WFG27" s="386"/>
      <c r="WFH27" s="386"/>
      <c r="WFI27" s="386"/>
      <c r="WFJ27" s="386"/>
      <c r="WFK27" s="386"/>
      <c r="WFL27" s="386"/>
      <c r="WFM27" s="386"/>
      <c r="WFN27" s="386"/>
      <c r="WFO27" s="386"/>
      <c r="WFP27" s="386"/>
      <c r="WFQ27" s="386"/>
      <c r="WFR27" s="386"/>
      <c r="WFS27" s="386"/>
      <c r="WFT27" s="386"/>
      <c r="WFU27" s="386"/>
      <c r="WFV27" s="386"/>
      <c r="WFW27" s="386"/>
      <c r="WFX27" s="386"/>
      <c r="WFY27" s="386"/>
      <c r="WFZ27" s="386"/>
      <c r="WGA27" s="386"/>
      <c r="WGB27" s="386"/>
      <c r="WGC27" s="386"/>
      <c r="WGD27" s="386"/>
      <c r="WGE27" s="386"/>
      <c r="WGF27" s="386"/>
      <c r="WGG27" s="386"/>
      <c r="WGH27" s="386"/>
      <c r="WGI27" s="386"/>
      <c r="WGJ27" s="386"/>
      <c r="WGK27" s="386"/>
      <c r="WGL27" s="386"/>
      <c r="WGM27" s="386"/>
      <c r="WGN27" s="386"/>
      <c r="WGO27" s="386"/>
      <c r="WGP27" s="386"/>
      <c r="WGQ27" s="386"/>
      <c r="WGR27" s="386"/>
      <c r="WGS27" s="386"/>
      <c r="WGT27" s="386"/>
      <c r="WGU27" s="386"/>
      <c r="WGV27" s="386"/>
      <c r="WGW27" s="386"/>
      <c r="WGX27" s="386"/>
      <c r="WGY27" s="386"/>
      <c r="WGZ27" s="386"/>
      <c r="WHA27" s="386"/>
      <c r="WHB27" s="386"/>
      <c r="WHC27" s="386"/>
      <c r="WHD27" s="386"/>
      <c r="WHE27" s="386"/>
      <c r="WHF27" s="386"/>
      <c r="WHG27" s="386"/>
      <c r="WHH27" s="386"/>
      <c r="WHI27" s="386"/>
      <c r="WHJ27" s="386"/>
      <c r="WHK27" s="386"/>
      <c r="WHL27" s="386"/>
      <c r="WHM27" s="386"/>
      <c r="WHN27" s="386"/>
      <c r="WHO27" s="386"/>
      <c r="WHP27" s="386"/>
      <c r="WHQ27" s="386"/>
      <c r="WHR27" s="386"/>
      <c r="WHS27" s="386"/>
      <c r="WHT27" s="386"/>
      <c r="WHU27" s="386"/>
      <c r="WHV27" s="386"/>
      <c r="WHW27" s="386"/>
      <c r="WHX27" s="386"/>
      <c r="WHY27" s="386"/>
      <c r="WHZ27" s="386"/>
      <c r="WIA27" s="386"/>
      <c r="WIB27" s="386"/>
      <c r="WIC27" s="386"/>
      <c r="WID27" s="386"/>
      <c r="WIE27" s="386"/>
      <c r="WIF27" s="386"/>
      <c r="WIG27" s="386"/>
      <c r="WIH27" s="386"/>
      <c r="WII27" s="386"/>
      <c r="WIJ27" s="386"/>
      <c r="WIK27" s="386"/>
      <c r="WIL27" s="386"/>
      <c r="WIM27" s="386"/>
      <c r="WIN27" s="386"/>
      <c r="WIO27" s="386"/>
      <c r="WIP27" s="386"/>
      <c r="WIQ27" s="386"/>
      <c r="WIR27" s="386"/>
      <c r="WIS27" s="386"/>
      <c r="WIT27" s="386"/>
      <c r="WIU27" s="386"/>
      <c r="WIV27" s="386"/>
      <c r="WIW27" s="386"/>
      <c r="WIX27" s="386"/>
      <c r="WIY27" s="386"/>
      <c r="WIZ27" s="386"/>
      <c r="WJA27" s="386"/>
      <c r="WJB27" s="386"/>
      <c r="WJC27" s="386"/>
      <c r="WJD27" s="386"/>
      <c r="WJE27" s="386"/>
      <c r="WJF27" s="386"/>
      <c r="WJG27" s="386"/>
      <c r="WJH27" s="386"/>
      <c r="WJI27" s="386"/>
      <c r="WJJ27" s="386"/>
      <c r="WJK27" s="386"/>
      <c r="WJL27" s="386"/>
      <c r="WJM27" s="386"/>
      <c r="WJN27" s="386"/>
      <c r="WJO27" s="386"/>
      <c r="WJP27" s="386"/>
      <c r="WJQ27" s="386"/>
      <c r="WJR27" s="386"/>
      <c r="WJS27" s="386"/>
      <c r="WJT27" s="386"/>
      <c r="WJU27" s="386"/>
      <c r="WJV27" s="386"/>
      <c r="WJW27" s="386"/>
      <c r="WJX27" s="386"/>
      <c r="WJY27" s="386"/>
      <c r="WJZ27" s="386"/>
      <c r="WKA27" s="386"/>
      <c r="WKB27" s="386"/>
      <c r="WKC27" s="386"/>
      <c r="WKD27" s="386"/>
      <c r="WKE27" s="386"/>
      <c r="WKF27" s="386"/>
      <c r="WKG27" s="386"/>
      <c r="WKH27" s="386"/>
      <c r="WKI27" s="386"/>
      <c r="WKJ27" s="386"/>
      <c r="WKK27" s="386"/>
      <c r="WKL27" s="386"/>
      <c r="WKM27" s="386"/>
      <c r="WKN27" s="386"/>
      <c r="WKO27" s="386"/>
      <c r="WKP27" s="386"/>
      <c r="WKQ27" s="386"/>
      <c r="WKR27" s="386"/>
      <c r="WKS27" s="386"/>
      <c r="WKT27" s="386"/>
      <c r="WKU27" s="386"/>
      <c r="WKV27" s="386"/>
      <c r="WKW27" s="386"/>
      <c r="WKX27" s="386"/>
      <c r="WKY27" s="386"/>
      <c r="WKZ27" s="386"/>
      <c r="WLA27" s="386"/>
      <c r="WLB27" s="386"/>
      <c r="WLC27" s="386"/>
      <c r="WLD27" s="386"/>
      <c r="WLE27" s="386"/>
      <c r="WLF27" s="386"/>
      <c r="WLG27" s="386"/>
      <c r="WLH27" s="386"/>
      <c r="WLI27" s="386"/>
      <c r="WLJ27" s="386"/>
      <c r="WLK27" s="386"/>
      <c r="WLL27" s="386"/>
      <c r="WLM27" s="386"/>
      <c r="WLN27" s="386"/>
      <c r="WLO27" s="386"/>
      <c r="WLP27" s="386"/>
      <c r="WLQ27" s="386"/>
      <c r="WLR27" s="386"/>
      <c r="WLS27" s="386"/>
      <c r="WLT27" s="386"/>
      <c r="WLU27" s="386"/>
      <c r="WLV27" s="386"/>
      <c r="WLW27" s="386"/>
      <c r="WLX27" s="386"/>
      <c r="WLY27" s="386"/>
      <c r="WLZ27" s="386"/>
      <c r="WMA27" s="386"/>
      <c r="WMB27" s="386"/>
      <c r="WMC27" s="386"/>
      <c r="WMD27" s="386"/>
      <c r="WME27" s="386"/>
      <c r="WMF27" s="386"/>
      <c r="WMG27" s="386"/>
      <c r="WMH27" s="386"/>
      <c r="WMI27" s="386"/>
      <c r="WMJ27" s="386"/>
      <c r="WMK27" s="386"/>
      <c r="WML27" s="386"/>
      <c r="WMM27" s="386"/>
      <c r="WMN27" s="386"/>
      <c r="WMO27" s="386"/>
      <c r="WMP27" s="386"/>
      <c r="WMQ27" s="386"/>
      <c r="WMR27" s="386"/>
      <c r="WMS27" s="386"/>
      <c r="WMT27" s="386"/>
      <c r="WMU27" s="386"/>
      <c r="WMV27" s="386"/>
      <c r="WMW27" s="386"/>
      <c r="WMX27" s="386"/>
      <c r="WMY27" s="386"/>
      <c r="WMZ27" s="386"/>
      <c r="WNA27" s="386"/>
      <c r="WNB27" s="386"/>
      <c r="WNC27" s="386"/>
      <c r="WND27" s="386"/>
      <c r="WNE27" s="386"/>
      <c r="WNF27" s="386"/>
      <c r="WNG27" s="386"/>
      <c r="WNH27" s="386"/>
      <c r="WNI27" s="386"/>
      <c r="WNJ27" s="386"/>
      <c r="WNK27" s="386"/>
      <c r="WNL27" s="386"/>
      <c r="WNM27" s="386"/>
      <c r="WNN27" s="386"/>
      <c r="WNO27" s="386"/>
      <c r="WNP27" s="386"/>
      <c r="WNQ27" s="386"/>
      <c r="WNR27" s="386"/>
      <c r="WNS27" s="386"/>
      <c r="WNT27" s="386"/>
      <c r="WNU27" s="386"/>
      <c r="WNV27" s="386"/>
      <c r="WNW27" s="386"/>
      <c r="WNX27" s="386"/>
      <c r="WNY27" s="386"/>
      <c r="WNZ27" s="386"/>
      <c r="WOA27" s="386"/>
      <c r="WOB27" s="386"/>
      <c r="WOC27" s="386"/>
      <c r="WOD27" s="386"/>
      <c r="WOE27" s="386"/>
      <c r="WOF27" s="386"/>
      <c r="WOG27" s="386"/>
      <c r="WOH27" s="386"/>
      <c r="WOI27" s="386"/>
      <c r="WOJ27" s="386"/>
      <c r="WOK27" s="386"/>
      <c r="WOL27" s="386"/>
      <c r="WOM27" s="386"/>
      <c r="WON27" s="386"/>
      <c r="WOO27" s="386"/>
      <c r="WOP27" s="386"/>
      <c r="WOQ27" s="386"/>
      <c r="WOR27" s="386"/>
      <c r="WOS27" s="386"/>
      <c r="WOT27" s="386"/>
      <c r="WOU27" s="386"/>
      <c r="WOV27" s="386"/>
      <c r="WOW27" s="386"/>
      <c r="WOX27" s="386"/>
      <c r="WOY27" s="386"/>
      <c r="WOZ27" s="386"/>
      <c r="WPA27" s="386"/>
      <c r="WPB27" s="386"/>
      <c r="WPC27" s="386"/>
      <c r="WPD27" s="386"/>
      <c r="WPE27" s="386"/>
      <c r="WPF27" s="386"/>
      <c r="WPG27" s="386"/>
      <c r="WPH27" s="386"/>
      <c r="WPI27" s="386"/>
      <c r="WPJ27" s="386"/>
      <c r="WPK27" s="386"/>
      <c r="WPL27" s="386"/>
      <c r="WPM27" s="386"/>
      <c r="WPN27" s="386"/>
      <c r="WPO27" s="386"/>
      <c r="WPP27" s="386"/>
      <c r="WPQ27" s="386"/>
      <c r="WPR27" s="386"/>
      <c r="WPS27" s="386"/>
      <c r="WPT27" s="386"/>
      <c r="WPU27" s="386"/>
      <c r="WPV27" s="386"/>
      <c r="WPW27" s="386"/>
      <c r="WPX27" s="386"/>
      <c r="WPY27" s="386"/>
      <c r="WPZ27" s="386"/>
      <c r="WQA27" s="386"/>
      <c r="WQB27" s="386"/>
      <c r="WQC27" s="386"/>
      <c r="WQD27" s="386"/>
      <c r="WQE27" s="386"/>
      <c r="WQF27" s="386"/>
      <c r="WQG27" s="386"/>
      <c r="WQH27" s="386"/>
      <c r="WQI27" s="386"/>
      <c r="WQJ27" s="386"/>
      <c r="WQK27" s="386"/>
      <c r="WQL27" s="386"/>
      <c r="WQM27" s="386"/>
      <c r="WQN27" s="386"/>
      <c r="WQO27" s="386"/>
      <c r="WQP27" s="386"/>
      <c r="WQQ27" s="386"/>
      <c r="WQR27" s="386"/>
      <c r="WQS27" s="386"/>
      <c r="WQT27" s="386"/>
      <c r="WQU27" s="386"/>
      <c r="WQV27" s="386"/>
      <c r="WQW27" s="386"/>
      <c r="WQX27" s="386"/>
      <c r="WQY27" s="386"/>
      <c r="WQZ27" s="386"/>
      <c r="WRA27" s="386"/>
      <c r="WRB27" s="386"/>
      <c r="WRC27" s="386"/>
      <c r="WRD27" s="386"/>
      <c r="WRE27" s="386"/>
      <c r="WRF27" s="386"/>
      <c r="WRG27" s="386"/>
      <c r="WRH27" s="386"/>
      <c r="WRI27" s="386"/>
      <c r="WRJ27" s="386"/>
      <c r="WRK27" s="386"/>
      <c r="WRL27" s="386"/>
      <c r="WRM27" s="386"/>
      <c r="WRN27" s="386"/>
      <c r="WRO27" s="386"/>
      <c r="WRP27" s="386"/>
      <c r="WRQ27" s="386"/>
      <c r="WRR27" s="386"/>
      <c r="WRS27" s="386"/>
      <c r="WRT27" s="386"/>
      <c r="WRU27" s="386"/>
      <c r="WRV27" s="386"/>
      <c r="WRW27" s="386"/>
      <c r="WRX27" s="386"/>
      <c r="WRY27" s="386"/>
      <c r="WRZ27" s="386"/>
      <c r="WSA27" s="386"/>
      <c r="WSB27" s="386"/>
      <c r="WSC27" s="386"/>
      <c r="WSD27" s="386"/>
      <c r="WSE27" s="386"/>
      <c r="WSF27" s="386"/>
      <c r="WSG27" s="386"/>
      <c r="WSH27" s="386"/>
      <c r="WSI27" s="386"/>
      <c r="WSJ27" s="386"/>
      <c r="WSK27" s="386"/>
      <c r="WSL27" s="386"/>
      <c r="WSM27" s="386"/>
      <c r="WSN27" s="386"/>
      <c r="WSO27" s="386"/>
      <c r="WSP27" s="386"/>
      <c r="WSQ27" s="386"/>
      <c r="WSR27" s="386"/>
      <c r="WSS27" s="386"/>
      <c r="WST27" s="386"/>
      <c r="WSU27" s="386"/>
      <c r="WSV27" s="386"/>
      <c r="WSW27" s="386"/>
      <c r="WSX27" s="386"/>
      <c r="WSY27" s="386"/>
      <c r="WSZ27" s="386"/>
      <c r="WTA27" s="386"/>
      <c r="WTB27" s="386"/>
      <c r="WTC27" s="386"/>
      <c r="WTD27" s="386"/>
      <c r="WTE27" s="386"/>
      <c r="WTF27" s="386"/>
      <c r="WTG27" s="386"/>
      <c r="WTH27" s="386"/>
      <c r="WTI27" s="386"/>
      <c r="WTJ27" s="386"/>
      <c r="WTK27" s="386"/>
      <c r="WTL27" s="386"/>
      <c r="WTM27" s="386"/>
      <c r="WTN27" s="386"/>
      <c r="WTO27" s="386"/>
      <c r="WTP27" s="386"/>
      <c r="WTQ27" s="386"/>
      <c r="WTR27" s="386"/>
      <c r="WTS27" s="386"/>
      <c r="WTT27" s="386"/>
      <c r="WTU27" s="386"/>
      <c r="WTV27" s="386"/>
      <c r="WTW27" s="386"/>
      <c r="WTX27" s="386"/>
      <c r="WTY27" s="386"/>
      <c r="WTZ27" s="386"/>
      <c r="WUA27" s="386"/>
      <c r="WUB27" s="386"/>
      <c r="WUC27" s="386"/>
      <c r="WUD27" s="386"/>
      <c r="WUE27" s="386"/>
      <c r="WUF27" s="386"/>
      <c r="WUG27" s="386"/>
      <c r="WUH27" s="386"/>
      <c r="WUI27" s="386"/>
      <c r="WUJ27" s="386"/>
      <c r="WUK27" s="386"/>
      <c r="WUL27" s="386"/>
      <c r="WUM27" s="386"/>
      <c r="WUN27" s="386"/>
      <c r="WUO27" s="386"/>
      <c r="WUP27" s="386"/>
      <c r="WUQ27" s="386"/>
      <c r="WUR27" s="386"/>
      <c r="WUS27" s="386"/>
      <c r="WUT27" s="386"/>
      <c r="WUU27" s="386"/>
      <c r="WUV27" s="386"/>
      <c r="WUW27" s="386"/>
      <c r="WUX27" s="386"/>
      <c r="WUY27" s="386"/>
      <c r="WUZ27" s="386"/>
      <c r="WVA27" s="386"/>
      <c r="WVB27" s="386"/>
      <c r="WVC27" s="386"/>
      <c r="WVD27" s="386"/>
      <c r="WVE27" s="386"/>
      <c r="WVF27" s="386"/>
      <c r="WVG27" s="386"/>
      <c r="WVH27" s="386"/>
      <c r="WVI27" s="386"/>
      <c r="WVJ27" s="386"/>
      <c r="WVK27" s="386"/>
      <c r="WVL27" s="386"/>
      <c r="WVM27" s="386"/>
      <c r="WVN27" s="386"/>
      <c r="WVO27" s="386"/>
      <c r="WVP27" s="386"/>
      <c r="WVQ27" s="386"/>
      <c r="WVR27" s="386"/>
      <c r="WVS27" s="386"/>
      <c r="WVT27" s="386"/>
      <c r="WVU27" s="386"/>
      <c r="WVV27" s="386"/>
      <c r="WVW27" s="386"/>
      <c r="WVX27" s="386"/>
      <c r="WVY27" s="386"/>
      <c r="WVZ27" s="386"/>
      <c r="WWA27" s="386"/>
      <c r="WWB27" s="386"/>
      <c r="WWC27" s="386"/>
      <c r="WWD27" s="386"/>
      <c r="WWE27" s="386"/>
      <c r="WWF27" s="386"/>
      <c r="WWG27" s="386"/>
      <c r="WWH27" s="386"/>
      <c r="WWI27" s="386"/>
      <c r="WWJ27" s="386"/>
      <c r="WWK27" s="386"/>
      <c r="WWL27" s="386"/>
      <c r="WWM27" s="386"/>
      <c r="WWN27" s="386"/>
      <c r="WWO27" s="386"/>
      <c r="WWP27" s="386"/>
      <c r="WWQ27" s="386"/>
      <c r="WWR27" s="386"/>
      <c r="WWS27" s="386"/>
      <c r="WWT27" s="386"/>
      <c r="WWU27" s="386"/>
      <c r="WWV27" s="386"/>
      <c r="WWW27" s="386"/>
      <c r="WWX27" s="386"/>
      <c r="WWY27" s="386"/>
      <c r="WWZ27" s="386"/>
      <c r="WXA27" s="386"/>
      <c r="WXB27" s="386"/>
      <c r="WXC27" s="386"/>
      <c r="WXD27" s="386"/>
      <c r="WXE27" s="386"/>
      <c r="WXF27" s="386"/>
      <c r="WXG27" s="386"/>
      <c r="WXH27" s="386"/>
      <c r="WXI27" s="386"/>
      <c r="WXJ27" s="386"/>
      <c r="WXK27" s="386"/>
      <c r="WXL27" s="386"/>
      <c r="WXM27" s="386"/>
      <c r="WXN27" s="386"/>
      <c r="WXO27" s="386"/>
      <c r="WXP27" s="386"/>
      <c r="WXQ27" s="386"/>
      <c r="WXR27" s="386"/>
      <c r="WXS27" s="386"/>
      <c r="WXT27" s="386"/>
      <c r="WXU27" s="386"/>
      <c r="WXV27" s="386"/>
      <c r="WXW27" s="386"/>
      <c r="WXX27" s="386"/>
      <c r="WXY27" s="386"/>
      <c r="WXZ27" s="386"/>
      <c r="WYA27" s="386"/>
      <c r="WYB27" s="386"/>
      <c r="WYC27" s="386"/>
      <c r="WYD27" s="386"/>
      <c r="WYE27" s="386"/>
      <c r="WYF27" s="386"/>
      <c r="WYG27" s="386"/>
      <c r="WYH27" s="386"/>
      <c r="WYI27" s="386"/>
      <c r="WYJ27" s="386"/>
      <c r="WYK27" s="386"/>
      <c r="WYL27" s="386"/>
      <c r="WYM27" s="386"/>
      <c r="WYN27" s="386"/>
      <c r="WYO27" s="386"/>
      <c r="WYP27" s="386"/>
      <c r="WYQ27" s="386"/>
      <c r="WYR27" s="386"/>
      <c r="WYS27" s="386"/>
      <c r="WYT27" s="386"/>
      <c r="WYU27" s="386"/>
      <c r="WYV27" s="386"/>
      <c r="WYW27" s="386"/>
      <c r="WYX27" s="386"/>
      <c r="WYY27" s="386"/>
      <c r="WYZ27" s="386"/>
      <c r="WZA27" s="386"/>
      <c r="WZB27" s="386"/>
      <c r="WZC27" s="386"/>
      <c r="WZD27" s="386"/>
      <c r="WZE27" s="386"/>
      <c r="WZF27" s="386"/>
      <c r="WZG27" s="386"/>
      <c r="WZH27" s="386"/>
      <c r="WZI27" s="386"/>
      <c r="WZJ27" s="386"/>
      <c r="WZK27" s="386"/>
      <c r="WZL27" s="386"/>
      <c r="WZM27" s="386"/>
      <c r="WZN27" s="386"/>
      <c r="WZO27" s="386"/>
      <c r="WZP27" s="386"/>
      <c r="WZQ27" s="386"/>
      <c r="WZR27" s="386"/>
      <c r="WZS27" s="386"/>
      <c r="WZT27" s="386"/>
      <c r="WZU27" s="386"/>
      <c r="WZV27" s="386"/>
      <c r="WZW27" s="386"/>
      <c r="WZX27" s="386"/>
      <c r="WZY27" s="386"/>
      <c r="WZZ27" s="386"/>
      <c r="XAA27" s="386"/>
      <c r="XAB27" s="386"/>
      <c r="XAC27" s="386"/>
      <c r="XAD27" s="386"/>
      <c r="XAE27" s="386"/>
      <c r="XAF27" s="386"/>
      <c r="XAG27" s="386"/>
      <c r="XAH27" s="386"/>
      <c r="XAI27" s="386"/>
      <c r="XAJ27" s="386"/>
      <c r="XAK27" s="386"/>
      <c r="XAL27" s="386"/>
      <c r="XAM27" s="386"/>
      <c r="XAN27" s="386"/>
      <c r="XAO27" s="386"/>
      <c r="XAP27" s="386"/>
      <c r="XAQ27" s="386"/>
      <c r="XAR27" s="386"/>
      <c r="XAS27" s="386"/>
      <c r="XAT27" s="386"/>
      <c r="XAU27" s="386"/>
      <c r="XAV27" s="386"/>
      <c r="XAW27" s="386"/>
      <c r="XAX27" s="386"/>
      <c r="XAY27" s="386"/>
      <c r="XAZ27" s="386"/>
      <c r="XBA27" s="386"/>
      <c r="XBB27" s="386"/>
      <c r="XBC27" s="386"/>
      <c r="XBD27" s="386"/>
      <c r="XBE27" s="386"/>
      <c r="XBF27" s="386"/>
      <c r="XBG27" s="386"/>
      <c r="XBH27" s="386"/>
      <c r="XBI27" s="386"/>
      <c r="XBJ27" s="386"/>
      <c r="XBK27" s="386"/>
      <c r="XBL27" s="386"/>
      <c r="XBM27" s="386"/>
      <c r="XBN27" s="386"/>
      <c r="XBO27" s="386"/>
      <c r="XBP27" s="386"/>
      <c r="XBQ27" s="386"/>
      <c r="XBR27" s="386"/>
      <c r="XBS27" s="386"/>
      <c r="XBT27" s="386"/>
      <c r="XBU27" s="386"/>
      <c r="XBV27" s="386"/>
      <c r="XBW27" s="386"/>
      <c r="XBX27" s="386"/>
      <c r="XBY27" s="386"/>
      <c r="XBZ27" s="386"/>
      <c r="XCA27" s="386"/>
      <c r="XCB27" s="386"/>
      <c r="XCC27" s="386"/>
      <c r="XCD27" s="386"/>
      <c r="XCE27" s="386"/>
      <c r="XCF27" s="386"/>
      <c r="XCG27" s="386"/>
      <c r="XCH27" s="386"/>
      <c r="XCI27" s="386"/>
      <c r="XCJ27" s="386"/>
      <c r="XCK27" s="386"/>
      <c r="XCL27" s="386"/>
      <c r="XCM27" s="386"/>
      <c r="XCN27" s="386"/>
      <c r="XCO27" s="386"/>
      <c r="XCP27" s="386"/>
      <c r="XCQ27" s="386"/>
      <c r="XCR27" s="386"/>
      <c r="XCS27" s="386"/>
      <c r="XCT27" s="386"/>
      <c r="XCU27" s="386"/>
      <c r="XCV27" s="386"/>
      <c r="XCW27" s="386"/>
      <c r="XCX27" s="386"/>
      <c r="XCY27" s="386"/>
      <c r="XCZ27" s="386"/>
      <c r="XDA27" s="386"/>
      <c r="XDB27" s="386"/>
      <c r="XDC27" s="386"/>
      <c r="XDD27" s="386"/>
      <c r="XDE27" s="386"/>
      <c r="XDF27" s="386"/>
      <c r="XDG27" s="386"/>
      <c r="XDH27" s="386"/>
      <c r="XDI27" s="386"/>
      <c r="XDJ27" s="386"/>
      <c r="XDK27" s="386"/>
      <c r="XDL27" s="386"/>
      <c r="XDM27" s="386"/>
      <c r="XDN27" s="386"/>
      <c r="XDO27" s="386"/>
      <c r="XDP27" s="386"/>
      <c r="XDQ27" s="386"/>
      <c r="XDR27" s="386"/>
      <c r="XDS27" s="386"/>
      <c r="XDT27" s="386"/>
      <c r="XDU27" s="386"/>
      <c r="XDV27" s="386"/>
      <c r="XDW27" s="386"/>
      <c r="XDX27" s="386"/>
      <c r="XDY27" s="386"/>
      <c r="XDZ27" s="386"/>
      <c r="XEA27" s="386"/>
      <c r="XEB27" s="386"/>
      <c r="XEC27" s="386"/>
      <c r="XED27" s="386"/>
      <c r="XEE27" s="386"/>
      <c r="XEF27" s="386"/>
      <c r="XEG27" s="386"/>
    </row>
    <row r="28" spans="1:16361" s="426" customFormat="1" x14ac:dyDescent="0.3">
      <c r="A28" s="464" t="s">
        <v>922</v>
      </c>
      <c r="B28" s="459" t="s">
        <v>3491</v>
      </c>
      <c r="C28" s="410" t="s">
        <v>3489</v>
      </c>
      <c r="D28" s="410" t="s">
        <v>1647</v>
      </c>
      <c r="E28" s="410" t="s">
        <v>1579</v>
      </c>
      <c r="F28" s="410" t="s">
        <v>1523</v>
      </c>
      <c r="G28" s="416" t="s">
        <v>4338</v>
      </c>
      <c r="H28" s="418"/>
      <c r="I28" s="410"/>
    </row>
    <row r="29" spans="1:16361" s="423" customFormat="1" x14ac:dyDescent="0.3">
      <c r="A29" s="464" t="s">
        <v>922</v>
      </c>
      <c r="B29" s="459" t="s">
        <v>3492</v>
      </c>
      <c r="C29" s="450" t="s">
        <v>3490</v>
      </c>
      <c r="D29" s="410" t="s">
        <v>1647</v>
      </c>
      <c r="E29" s="410" t="s">
        <v>1577</v>
      </c>
      <c r="F29" s="410" t="s">
        <v>1523</v>
      </c>
      <c r="G29" s="416" t="s">
        <v>4343</v>
      </c>
      <c r="H29" s="418"/>
      <c r="I29" s="418"/>
    </row>
    <row r="30" spans="1:16361" x14ac:dyDescent="0.3">
      <c r="J30" s="389"/>
      <c r="K30" s="389"/>
      <c r="L30" s="389"/>
      <c r="M30" s="389"/>
      <c r="N30" s="389"/>
    </row>
    <row r="31" spans="1:16361" x14ac:dyDescent="0.3">
      <c r="J31" s="389"/>
      <c r="K31" s="389"/>
      <c r="L31" s="389"/>
      <c r="M31" s="389"/>
      <c r="N31" s="389"/>
    </row>
    <row r="32" spans="1:16361" x14ac:dyDescent="0.3">
      <c r="J32" s="389"/>
      <c r="K32" s="389"/>
      <c r="L32" s="389"/>
      <c r="M32" s="389"/>
      <c r="N32" s="389"/>
    </row>
    <row r="33" spans="10:14" x14ac:dyDescent="0.3">
      <c r="J33" s="389"/>
      <c r="K33" s="389"/>
      <c r="L33" s="389"/>
      <c r="M33" s="389"/>
      <c r="N33" s="389"/>
    </row>
    <row r="34" spans="10:14" x14ac:dyDescent="0.3">
      <c r="J34" s="389"/>
      <c r="K34" s="389"/>
      <c r="L34" s="389"/>
      <c r="M34" s="389"/>
      <c r="N34" s="389"/>
    </row>
    <row r="35" spans="10:14" x14ac:dyDescent="0.3">
      <c r="J35" s="389"/>
      <c r="K35" s="389"/>
      <c r="L35" s="389"/>
      <c r="M35" s="389"/>
      <c r="N35" s="389"/>
    </row>
    <row r="36" spans="10:14" x14ac:dyDescent="0.3">
      <c r="J36" s="389"/>
      <c r="K36" s="389"/>
      <c r="L36" s="389"/>
      <c r="M36" s="389"/>
      <c r="N36" s="389"/>
    </row>
    <row r="37" spans="10:14" x14ac:dyDescent="0.3">
      <c r="J37" s="389"/>
      <c r="K37" s="389"/>
      <c r="L37" s="389"/>
      <c r="M37" s="389"/>
      <c r="N37" s="389"/>
    </row>
    <row r="38" spans="10:14" x14ac:dyDescent="0.3">
      <c r="J38" s="389"/>
      <c r="K38" s="389"/>
      <c r="L38" s="389"/>
      <c r="M38" s="389"/>
      <c r="N38" s="389"/>
    </row>
    <row r="39" spans="10:14" x14ac:dyDescent="0.3">
      <c r="J39" s="389"/>
      <c r="K39" s="389"/>
      <c r="L39" s="389"/>
      <c r="M39" s="389"/>
      <c r="N39" s="389"/>
    </row>
    <row r="40" spans="10:14" x14ac:dyDescent="0.3">
      <c r="J40" s="389"/>
      <c r="K40" s="389"/>
      <c r="L40" s="389"/>
      <c r="M40" s="389"/>
      <c r="N40" s="389"/>
    </row>
    <row r="41" spans="10:14" x14ac:dyDescent="0.3">
      <c r="J41" s="389"/>
      <c r="K41" s="389"/>
      <c r="L41" s="389"/>
      <c r="M41" s="389"/>
      <c r="N41" s="389"/>
    </row>
    <row r="42" spans="10:14" x14ac:dyDescent="0.3">
      <c r="J42" s="389"/>
      <c r="K42" s="389"/>
      <c r="L42" s="389"/>
      <c r="M42" s="389"/>
      <c r="N42" s="389"/>
    </row>
    <row r="43" spans="10:14" x14ac:dyDescent="0.3">
      <c r="J43" s="389"/>
      <c r="K43" s="389"/>
      <c r="L43" s="389"/>
      <c r="M43" s="389"/>
      <c r="N43" s="389"/>
    </row>
    <row r="44" spans="10:14" x14ac:dyDescent="0.3">
      <c r="J44" s="389"/>
      <c r="K44" s="389"/>
      <c r="L44" s="389"/>
      <c r="M44" s="389"/>
      <c r="N44" s="389"/>
    </row>
    <row r="45" spans="10:14" x14ac:dyDescent="0.3">
      <c r="J45" s="389"/>
      <c r="K45" s="389"/>
      <c r="L45" s="389"/>
      <c r="M45" s="389"/>
      <c r="N45" s="389"/>
    </row>
    <row r="46" spans="10:14" x14ac:dyDescent="0.3">
      <c r="J46" s="389"/>
      <c r="K46" s="389"/>
      <c r="L46" s="389"/>
      <c r="M46" s="389"/>
      <c r="N46" s="389"/>
    </row>
    <row r="47" spans="10:14" x14ac:dyDescent="0.3">
      <c r="J47" s="389"/>
      <c r="K47" s="389"/>
      <c r="L47" s="389"/>
      <c r="M47" s="389"/>
      <c r="N47" s="389"/>
    </row>
    <row r="48" spans="10:14" x14ac:dyDescent="0.3">
      <c r="J48" s="389"/>
      <c r="K48" s="389"/>
      <c r="L48" s="389"/>
      <c r="M48" s="389"/>
      <c r="N48" s="389"/>
    </row>
    <row r="49" spans="10:14" x14ac:dyDescent="0.3">
      <c r="J49" s="389"/>
      <c r="K49" s="389"/>
      <c r="L49" s="389"/>
      <c r="M49" s="389"/>
      <c r="N49" s="389"/>
    </row>
    <row r="50" spans="10:14" x14ac:dyDescent="0.3">
      <c r="J50" s="389"/>
      <c r="K50" s="389"/>
      <c r="L50" s="389"/>
      <c r="M50" s="389"/>
      <c r="N50" s="389"/>
    </row>
    <row r="51" spans="10:14" x14ac:dyDescent="0.3">
      <c r="J51" s="389"/>
      <c r="K51" s="389"/>
      <c r="L51" s="389"/>
      <c r="M51" s="389"/>
      <c r="N51" s="389"/>
    </row>
    <row r="52" spans="10:14" x14ac:dyDescent="0.3">
      <c r="J52" s="389"/>
      <c r="K52" s="389"/>
      <c r="L52" s="389"/>
      <c r="M52" s="389"/>
      <c r="N52" s="389"/>
    </row>
    <row r="53" spans="10:14" x14ac:dyDescent="0.3">
      <c r="J53" s="389"/>
      <c r="K53" s="389"/>
      <c r="L53" s="389"/>
      <c r="M53" s="389"/>
      <c r="N53" s="389"/>
    </row>
    <row r="54" spans="10:14" x14ac:dyDescent="0.3">
      <c r="J54" s="389"/>
      <c r="K54" s="389"/>
      <c r="L54" s="389"/>
      <c r="M54" s="389"/>
      <c r="N54" s="389"/>
    </row>
    <row r="55" spans="10:14" x14ac:dyDescent="0.3">
      <c r="J55" s="389"/>
      <c r="K55" s="389"/>
      <c r="L55" s="389"/>
      <c r="M55" s="389"/>
      <c r="N55" s="389"/>
    </row>
    <row r="56" spans="10:14" x14ac:dyDescent="0.3">
      <c r="J56" s="389"/>
      <c r="K56" s="389"/>
      <c r="L56" s="389"/>
      <c r="M56" s="389"/>
      <c r="N56" s="389"/>
    </row>
    <row r="57" spans="10:14" x14ac:dyDescent="0.3">
      <c r="J57" s="389"/>
      <c r="K57" s="389"/>
      <c r="L57" s="389"/>
      <c r="M57" s="389"/>
      <c r="N57" s="389"/>
    </row>
    <row r="58" spans="10:14" x14ac:dyDescent="0.3">
      <c r="J58" s="389"/>
      <c r="K58" s="389"/>
      <c r="L58" s="389"/>
      <c r="M58" s="389"/>
      <c r="N58" s="389"/>
    </row>
    <row r="59" spans="10:14" x14ac:dyDescent="0.3">
      <c r="J59" s="389"/>
      <c r="K59" s="389"/>
      <c r="L59" s="389"/>
      <c r="M59" s="389"/>
      <c r="N59" s="389"/>
    </row>
    <row r="60" spans="10:14" x14ac:dyDescent="0.3">
      <c r="J60" s="389"/>
      <c r="K60" s="389"/>
      <c r="L60" s="389"/>
      <c r="M60" s="389"/>
      <c r="N60" s="389"/>
    </row>
    <row r="61" spans="10:14" x14ac:dyDescent="0.3">
      <c r="J61" s="389"/>
      <c r="K61" s="389"/>
      <c r="L61" s="389"/>
      <c r="M61" s="389"/>
      <c r="N61" s="389"/>
    </row>
    <row r="62" spans="10:14" x14ac:dyDescent="0.3">
      <c r="J62" s="389"/>
      <c r="K62" s="389"/>
      <c r="L62" s="389"/>
      <c r="M62" s="389"/>
      <c r="N62" s="389"/>
    </row>
    <row r="63" spans="10:14" x14ac:dyDescent="0.3">
      <c r="J63" s="389"/>
      <c r="K63" s="389"/>
      <c r="L63" s="389"/>
      <c r="M63" s="389"/>
      <c r="N63" s="389"/>
    </row>
    <row r="64" spans="10:14" x14ac:dyDescent="0.3">
      <c r="J64" s="389"/>
      <c r="K64" s="389"/>
      <c r="L64" s="389"/>
      <c r="M64" s="389"/>
      <c r="N64" s="389"/>
    </row>
    <row r="65" spans="10:14" x14ac:dyDescent="0.3">
      <c r="J65" s="389"/>
      <c r="K65" s="389"/>
      <c r="L65" s="389"/>
      <c r="M65" s="389"/>
      <c r="N65" s="389"/>
    </row>
    <row r="66" spans="10:14" x14ac:dyDescent="0.3">
      <c r="J66" s="389"/>
      <c r="K66" s="389"/>
      <c r="L66" s="389"/>
      <c r="M66" s="389"/>
      <c r="N66" s="389"/>
    </row>
    <row r="67" spans="10:14" x14ac:dyDescent="0.3">
      <c r="J67" s="389"/>
      <c r="K67" s="389"/>
      <c r="L67" s="389"/>
      <c r="M67" s="389"/>
      <c r="N67" s="389"/>
    </row>
    <row r="68" spans="10:14" x14ac:dyDescent="0.3">
      <c r="J68" s="389"/>
      <c r="K68" s="389"/>
      <c r="L68" s="389"/>
      <c r="M68" s="389"/>
      <c r="N68" s="389"/>
    </row>
    <row r="69" spans="10:14" x14ac:dyDescent="0.3">
      <c r="J69" s="389"/>
      <c r="K69" s="389"/>
      <c r="L69" s="389"/>
      <c r="M69" s="389"/>
      <c r="N69" s="389"/>
    </row>
    <row r="70" spans="10:14" x14ac:dyDescent="0.3">
      <c r="J70" s="389"/>
      <c r="K70" s="389"/>
      <c r="L70" s="389"/>
      <c r="M70" s="389"/>
      <c r="N70" s="389"/>
    </row>
    <row r="71" spans="10:14" x14ac:dyDescent="0.3">
      <c r="J71" s="389"/>
      <c r="K71" s="389"/>
      <c r="L71" s="389"/>
      <c r="M71" s="389"/>
      <c r="N71" s="389"/>
    </row>
    <row r="72" spans="10:14" x14ac:dyDescent="0.3">
      <c r="J72" s="389"/>
      <c r="K72" s="389"/>
      <c r="L72" s="389"/>
      <c r="M72" s="389"/>
      <c r="N72" s="389"/>
    </row>
    <row r="73" spans="10:14" x14ac:dyDescent="0.3">
      <c r="J73" s="389"/>
      <c r="K73" s="389"/>
      <c r="L73" s="389"/>
      <c r="M73" s="389"/>
      <c r="N73" s="389"/>
    </row>
    <row r="74" spans="10:14" x14ac:dyDescent="0.3">
      <c r="J74" s="389"/>
      <c r="K74" s="389"/>
      <c r="L74" s="389"/>
      <c r="M74" s="389"/>
      <c r="N74" s="389"/>
    </row>
    <row r="75" spans="10:14" x14ac:dyDescent="0.3">
      <c r="J75" s="389"/>
      <c r="K75" s="389"/>
      <c r="L75" s="389"/>
      <c r="M75" s="389"/>
      <c r="N75" s="389"/>
    </row>
    <row r="76" spans="10:14" x14ac:dyDescent="0.3">
      <c r="J76" s="389"/>
      <c r="K76" s="389"/>
      <c r="L76" s="389"/>
      <c r="M76" s="389"/>
      <c r="N76" s="389"/>
    </row>
    <row r="77" spans="10:14" x14ac:dyDescent="0.3">
      <c r="J77" s="389"/>
      <c r="K77" s="389"/>
      <c r="L77" s="389"/>
      <c r="M77" s="389"/>
      <c r="N77" s="389"/>
    </row>
    <row r="78" spans="10:14" x14ac:dyDescent="0.3">
      <c r="J78" s="389"/>
      <c r="K78" s="389"/>
      <c r="L78" s="389"/>
      <c r="M78" s="389"/>
      <c r="N78" s="389"/>
    </row>
    <row r="79" spans="10:14" x14ac:dyDescent="0.3">
      <c r="J79" s="389"/>
      <c r="K79" s="389"/>
      <c r="L79" s="389"/>
      <c r="M79" s="389"/>
      <c r="N79" s="389"/>
    </row>
    <row r="80" spans="10:14" x14ac:dyDescent="0.3">
      <c r="J80" s="389"/>
      <c r="K80" s="389"/>
      <c r="L80" s="389"/>
      <c r="M80" s="389"/>
      <c r="N80" s="389"/>
    </row>
    <row r="81" spans="10:14" x14ac:dyDescent="0.3">
      <c r="J81" s="389"/>
      <c r="K81" s="389"/>
      <c r="L81" s="389"/>
      <c r="M81" s="389"/>
      <c r="N81" s="389"/>
    </row>
    <row r="82" spans="10:14" x14ac:dyDescent="0.3">
      <c r="J82" s="389"/>
      <c r="K82" s="389"/>
      <c r="L82" s="389"/>
      <c r="M82" s="389"/>
      <c r="N82" s="389"/>
    </row>
    <row r="83" spans="10:14" x14ac:dyDescent="0.3">
      <c r="J83" s="389"/>
      <c r="K83" s="389"/>
      <c r="L83" s="389"/>
      <c r="M83" s="389"/>
      <c r="N83" s="389"/>
    </row>
    <row r="84" spans="10:14" x14ac:dyDescent="0.3">
      <c r="J84" s="389"/>
      <c r="K84" s="389"/>
      <c r="L84" s="389"/>
      <c r="M84" s="389"/>
      <c r="N84" s="389"/>
    </row>
    <row r="85" spans="10:14" x14ac:dyDescent="0.3">
      <c r="J85" s="389"/>
      <c r="K85" s="389"/>
      <c r="L85" s="389"/>
      <c r="M85" s="389"/>
      <c r="N85" s="389"/>
    </row>
    <row r="86" spans="10:14" x14ac:dyDescent="0.3">
      <c r="J86" s="389"/>
      <c r="K86" s="389"/>
      <c r="L86" s="389"/>
      <c r="M86" s="389"/>
      <c r="N86" s="389"/>
    </row>
    <row r="87" spans="10:14" x14ac:dyDescent="0.3">
      <c r="J87" s="389"/>
      <c r="K87" s="389"/>
      <c r="L87" s="389"/>
      <c r="M87" s="389"/>
      <c r="N87" s="389"/>
    </row>
    <row r="88" spans="10:14" x14ac:dyDescent="0.3">
      <c r="J88" s="389"/>
      <c r="K88" s="389"/>
      <c r="L88" s="389"/>
      <c r="M88" s="389"/>
      <c r="N88" s="389"/>
    </row>
    <row r="89" spans="10:14" x14ac:dyDescent="0.3">
      <c r="J89" s="389"/>
      <c r="K89" s="389"/>
      <c r="L89" s="389"/>
      <c r="M89" s="389"/>
      <c r="N89" s="389"/>
    </row>
    <row r="90" spans="10:14" x14ac:dyDescent="0.3">
      <c r="J90" s="389"/>
      <c r="K90" s="389"/>
      <c r="L90" s="389"/>
      <c r="M90" s="389"/>
      <c r="N90" s="389"/>
    </row>
    <row r="91" spans="10:14" x14ac:dyDescent="0.3">
      <c r="J91" s="389"/>
      <c r="K91" s="389"/>
      <c r="L91" s="389"/>
      <c r="M91" s="389"/>
      <c r="N91" s="389"/>
    </row>
    <row r="92" spans="10:14" x14ac:dyDescent="0.3">
      <c r="J92" s="389"/>
      <c r="K92" s="389"/>
      <c r="L92" s="389"/>
      <c r="M92" s="389"/>
      <c r="N92" s="389"/>
    </row>
    <row r="93" spans="10:14" x14ac:dyDescent="0.3">
      <c r="J93" s="389"/>
      <c r="K93" s="389"/>
      <c r="L93" s="389"/>
      <c r="M93" s="389"/>
      <c r="N93" s="389"/>
    </row>
    <row r="94" spans="10:14" x14ac:dyDescent="0.3">
      <c r="J94" s="389"/>
      <c r="K94" s="389"/>
      <c r="L94" s="389"/>
      <c r="M94" s="389"/>
      <c r="N94" s="389"/>
    </row>
    <row r="95" spans="10:14" x14ac:dyDescent="0.3">
      <c r="J95" s="389"/>
      <c r="K95" s="389"/>
      <c r="L95" s="389"/>
      <c r="M95" s="389"/>
      <c r="N95" s="389"/>
    </row>
    <row r="96" spans="10:14" x14ac:dyDescent="0.3">
      <c r="J96" s="389"/>
      <c r="K96" s="389"/>
      <c r="L96" s="389"/>
      <c r="M96" s="389"/>
      <c r="N96" s="389"/>
    </row>
    <row r="97" spans="10:14" x14ac:dyDescent="0.3">
      <c r="J97" s="389"/>
      <c r="K97" s="389"/>
      <c r="L97" s="389"/>
      <c r="M97" s="389"/>
      <c r="N97" s="389"/>
    </row>
    <row r="98" spans="10:14" x14ac:dyDescent="0.3">
      <c r="J98" s="389"/>
      <c r="K98" s="389"/>
      <c r="L98" s="389"/>
      <c r="M98" s="389"/>
      <c r="N98" s="389"/>
    </row>
    <row r="99" spans="10:14" x14ac:dyDescent="0.3">
      <c r="J99" s="389"/>
      <c r="K99" s="389"/>
      <c r="L99" s="389"/>
      <c r="M99" s="389"/>
      <c r="N99" s="389"/>
    </row>
    <row r="100" spans="10:14" x14ac:dyDescent="0.3">
      <c r="J100" s="389"/>
      <c r="K100" s="389"/>
      <c r="L100" s="389"/>
      <c r="M100" s="389"/>
      <c r="N100" s="389"/>
    </row>
    <row r="101" spans="10:14" x14ac:dyDescent="0.3">
      <c r="J101" s="389"/>
      <c r="K101" s="389"/>
      <c r="L101" s="389"/>
      <c r="M101" s="389"/>
      <c r="N101" s="389"/>
    </row>
    <row r="102" spans="10:14" x14ac:dyDescent="0.3">
      <c r="J102" s="389"/>
      <c r="K102" s="389"/>
      <c r="L102" s="389"/>
      <c r="M102" s="389"/>
      <c r="N102" s="389"/>
    </row>
    <row r="103" spans="10:14" x14ac:dyDescent="0.3">
      <c r="J103" s="389"/>
      <c r="K103" s="389"/>
      <c r="L103" s="389"/>
      <c r="M103" s="389"/>
      <c r="N103" s="389"/>
    </row>
    <row r="104" spans="10:14" x14ac:dyDescent="0.3">
      <c r="J104" s="389"/>
      <c r="K104" s="389"/>
      <c r="L104" s="389"/>
      <c r="M104" s="389"/>
      <c r="N104" s="389"/>
    </row>
    <row r="105" spans="10:14" x14ac:dyDescent="0.3">
      <c r="J105" s="389"/>
      <c r="K105" s="389"/>
      <c r="L105" s="389"/>
      <c r="M105" s="389"/>
      <c r="N105" s="389"/>
    </row>
    <row r="106" spans="10:14" x14ac:dyDescent="0.3">
      <c r="J106" s="389"/>
      <c r="K106" s="389"/>
      <c r="L106" s="389"/>
      <c r="M106" s="389"/>
      <c r="N106" s="389"/>
    </row>
    <row r="107" spans="10:14" x14ac:dyDescent="0.3">
      <c r="J107" s="389"/>
      <c r="K107" s="389"/>
      <c r="L107" s="389"/>
      <c r="M107" s="389"/>
      <c r="N107" s="389"/>
    </row>
    <row r="108" spans="10:14" x14ac:dyDescent="0.3">
      <c r="J108" s="389"/>
      <c r="K108" s="389"/>
      <c r="L108" s="389"/>
      <c r="M108" s="389"/>
      <c r="N108" s="389"/>
    </row>
    <row r="109" spans="10:14" x14ac:dyDescent="0.3">
      <c r="J109" s="389"/>
      <c r="K109" s="389"/>
      <c r="L109" s="389"/>
      <c r="M109" s="389"/>
      <c r="N109" s="389"/>
    </row>
    <row r="110" spans="10:14" x14ac:dyDescent="0.3">
      <c r="J110" s="389"/>
      <c r="K110" s="389"/>
      <c r="L110" s="389"/>
      <c r="M110" s="389"/>
      <c r="N110" s="389"/>
    </row>
    <row r="111" spans="10:14" x14ac:dyDescent="0.3">
      <c r="J111" s="389"/>
      <c r="K111" s="389"/>
      <c r="L111" s="389"/>
      <c r="M111" s="389"/>
      <c r="N111" s="389"/>
    </row>
    <row r="112" spans="10:14" x14ac:dyDescent="0.3">
      <c r="J112" s="389"/>
      <c r="K112" s="389"/>
      <c r="L112" s="389"/>
      <c r="M112" s="389"/>
      <c r="N112" s="389"/>
    </row>
    <row r="113" spans="10:14" x14ac:dyDescent="0.3">
      <c r="J113" s="389"/>
      <c r="K113" s="389"/>
      <c r="L113" s="389"/>
      <c r="M113" s="389"/>
      <c r="N113" s="389"/>
    </row>
    <row r="114" spans="10:14" x14ac:dyDescent="0.3">
      <c r="J114" s="389"/>
      <c r="K114" s="389"/>
      <c r="L114" s="389"/>
      <c r="M114" s="389"/>
      <c r="N114" s="389"/>
    </row>
    <row r="115" spans="10:14" x14ac:dyDescent="0.3">
      <c r="J115" s="389"/>
      <c r="K115" s="389"/>
      <c r="L115" s="389"/>
      <c r="M115" s="389"/>
      <c r="N115" s="389"/>
    </row>
    <row r="116" spans="10:14" x14ac:dyDescent="0.3">
      <c r="J116" s="389"/>
      <c r="K116" s="389"/>
      <c r="L116" s="389"/>
      <c r="M116" s="389"/>
      <c r="N116" s="389"/>
    </row>
    <row r="117" spans="10:14" x14ac:dyDescent="0.3">
      <c r="J117" s="389"/>
      <c r="K117" s="389"/>
      <c r="L117" s="389"/>
      <c r="M117" s="389"/>
      <c r="N117" s="389"/>
    </row>
    <row r="118" spans="10:14" x14ac:dyDescent="0.3">
      <c r="J118" s="389"/>
      <c r="K118" s="389"/>
      <c r="L118" s="389"/>
      <c r="M118" s="389"/>
      <c r="N118" s="389"/>
    </row>
    <row r="119" spans="10:14" x14ac:dyDescent="0.3">
      <c r="J119" s="389"/>
      <c r="K119" s="389"/>
      <c r="L119" s="389"/>
      <c r="M119" s="389"/>
      <c r="N119" s="389"/>
    </row>
    <row r="120" spans="10:14" x14ac:dyDescent="0.3">
      <c r="J120" s="389"/>
      <c r="K120" s="389"/>
      <c r="L120" s="389"/>
      <c r="M120" s="389"/>
      <c r="N120" s="389"/>
    </row>
    <row r="121" spans="10:14" x14ac:dyDescent="0.3">
      <c r="J121" s="389"/>
      <c r="K121" s="389"/>
      <c r="L121" s="389"/>
      <c r="M121" s="389"/>
      <c r="N121" s="389"/>
    </row>
    <row r="122" spans="10:14" x14ac:dyDescent="0.3">
      <c r="J122" s="389"/>
      <c r="K122" s="389"/>
      <c r="L122" s="389"/>
      <c r="M122" s="389"/>
      <c r="N122" s="389"/>
    </row>
    <row r="123" spans="10:14" x14ac:dyDescent="0.3">
      <c r="J123" s="389"/>
      <c r="K123" s="389"/>
      <c r="L123" s="389"/>
      <c r="M123" s="389"/>
      <c r="N123" s="389"/>
    </row>
    <row r="124" spans="10:14" x14ac:dyDescent="0.3">
      <c r="J124" s="389"/>
      <c r="K124" s="389"/>
      <c r="L124" s="389"/>
      <c r="M124" s="389"/>
      <c r="N124" s="389"/>
    </row>
    <row r="125" spans="10:14" x14ac:dyDescent="0.3">
      <c r="J125" s="389"/>
      <c r="K125" s="389"/>
      <c r="L125" s="389"/>
      <c r="M125" s="389"/>
      <c r="N125" s="389"/>
    </row>
    <row r="126" spans="10:14" x14ac:dyDescent="0.3">
      <c r="J126" s="389"/>
      <c r="K126" s="389"/>
      <c r="L126" s="389"/>
      <c r="M126" s="389"/>
      <c r="N126" s="389"/>
    </row>
    <row r="127" spans="10:14" x14ac:dyDescent="0.3">
      <c r="J127" s="389"/>
      <c r="K127" s="389"/>
      <c r="L127" s="389"/>
      <c r="M127" s="389"/>
      <c r="N127" s="389"/>
    </row>
    <row r="128" spans="10:14" x14ac:dyDescent="0.3">
      <c r="J128" s="389"/>
      <c r="K128" s="389"/>
      <c r="L128" s="389"/>
      <c r="M128" s="389"/>
      <c r="N128" s="389"/>
    </row>
    <row r="129" spans="10:14" x14ac:dyDescent="0.3">
      <c r="J129" s="389"/>
      <c r="K129" s="389"/>
      <c r="L129" s="389"/>
      <c r="M129" s="389"/>
      <c r="N129" s="389"/>
    </row>
    <row r="130" spans="10:14" x14ac:dyDescent="0.3">
      <c r="J130" s="389"/>
      <c r="K130" s="389"/>
      <c r="L130" s="389"/>
      <c r="M130" s="389"/>
      <c r="N130" s="389"/>
    </row>
    <row r="131" spans="10:14" x14ac:dyDescent="0.3">
      <c r="J131" s="389"/>
      <c r="K131" s="389"/>
      <c r="L131" s="389"/>
      <c r="M131" s="389"/>
      <c r="N131" s="389"/>
    </row>
    <row r="132" spans="10:14" x14ac:dyDescent="0.3">
      <c r="J132" s="389"/>
      <c r="K132" s="389"/>
      <c r="L132" s="389"/>
      <c r="M132" s="389"/>
      <c r="N132" s="389"/>
    </row>
    <row r="133" spans="10:14" x14ac:dyDescent="0.3">
      <c r="J133" s="389"/>
      <c r="K133" s="389"/>
      <c r="L133" s="389"/>
      <c r="M133" s="389"/>
      <c r="N133" s="389"/>
    </row>
    <row r="134" spans="10:14" x14ac:dyDescent="0.3">
      <c r="J134" s="389"/>
      <c r="K134" s="389"/>
      <c r="L134" s="389"/>
      <c r="M134" s="389"/>
      <c r="N134" s="389"/>
    </row>
    <row r="135" spans="10:14" x14ac:dyDescent="0.3">
      <c r="J135" s="389"/>
      <c r="K135" s="389"/>
      <c r="L135" s="389"/>
      <c r="M135" s="389"/>
      <c r="N135" s="389"/>
    </row>
    <row r="136" spans="10:14" x14ac:dyDescent="0.3">
      <c r="J136" s="389"/>
      <c r="K136" s="389"/>
      <c r="L136" s="389"/>
      <c r="M136" s="389"/>
      <c r="N136" s="389"/>
    </row>
    <row r="137" spans="10:14" x14ac:dyDescent="0.3">
      <c r="J137" s="389"/>
      <c r="K137" s="389"/>
      <c r="L137" s="389"/>
      <c r="M137" s="389"/>
      <c r="N137" s="389"/>
    </row>
    <row r="138" spans="10:14" x14ac:dyDescent="0.3">
      <c r="J138" s="389"/>
      <c r="K138" s="389"/>
      <c r="L138" s="389"/>
      <c r="M138" s="389"/>
      <c r="N138" s="389"/>
    </row>
    <row r="139" spans="10:14" x14ac:dyDescent="0.3">
      <c r="J139" s="389"/>
      <c r="K139" s="389"/>
      <c r="L139" s="389"/>
      <c r="M139" s="389"/>
      <c r="N139" s="389"/>
    </row>
    <row r="140" spans="10:14" x14ac:dyDescent="0.3">
      <c r="J140" s="389"/>
      <c r="K140" s="389"/>
      <c r="L140" s="389"/>
      <c r="M140" s="389"/>
      <c r="N140" s="389"/>
    </row>
    <row r="141" spans="10:14" x14ac:dyDescent="0.3">
      <c r="J141" s="389"/>
      <c r="K141" s="389"/>
      <c r="L141" s="389"/>
      <c r="M141" s="389"/>
      <c r="N141" s="389"/>
    </row>
    <row r="142" spans="10:14" x14ac:dyDescent="0.3">
      <c r="J142" s="389"/>
      <c r="K142" s="389"/>
      <c r="L142" s="389"/>
      <c r="M142" s="389"/>
      <c r="N142" s="389"/>
    </row>
    <row r="143" spans="10:14" x14ac:dyDescent="0.3">
      <c r="J143" s="389"/>
      <c r="K143" s="389"/>
      <c r="L143" s="389"/>
      <c r="M143" s="389"/>
      <c r="N143" s="389"/>
    </row>
    <row r="144" spans="10:14" x14ac:dyDescent="0.3">
      <c r="J144" s="389"/>
      <c r="K144" s="389"/>
      <c r="L144" s="389"/>
      <c r="M144" s="389"/>
      <c r="N144" s="389"/>
    </row>
    <row r="145" spans="10:14" x14ac:dyDescent="0.3">
      <c r="J145" s="389"/>
      <c r="K145" s="389"/>
      <c r="L145" s="389"/>
      <c r="M145" s="389"/>
      <c r="N145" s="389"/>
    </row>
    <row r="146" spans="10:14" x14ac:dyDescent="0.3">
      <c r="J146" s="389"/>
      <c r="K146" s="389"/>
      <c r="L146" s="389"/>
      <c r="M146" s="389"/>
      <c r="N146" s="389"/>
    </row>
    <row r="147" spans="10:14" x14ac:dyDescent="0.3">
      <c r="J147" s="389"/>
      <c r="K147" s="389"/>
      <c r="L147" s="389"/>
      <c r="M147" s="389"/>
      <c r="N147" s="389"/>
    </row>
    <row r="148" spans="10:14" x14ac:dyDescent="0.3">
      <c r="J148" s="389"/>
      <c r="K148" s="389"/>
      <c r="L148" s="389"/>
      <c r="M148" s="389"/>
      <c r="N148" s="389"/>
    </row>
    <row r="149" spans="10:14" x14ac:dyDescent="0.3">
      <c r="J149" s="389"/>
      <c r="K149" s="389"/>
      <c r="L149" s="389"/>
      <c r="M149" s="389"/>
      <c r="N149" s="389"/>
    </row>
    <row r="150" spans="10:14" x14ac:dyDescent="0.3">
      <c r="J150" s="389"/>
      <c r="K150" s="389"/>
      <c r="L150" s="389"/>
      <c r="M150" s="389"/>
      <c r="N150" s="389"/>
    </row>
    <row r="151" spans="10:14" x14ac:dyDescent="0.3">
      <c r="J151" s="389"/>
      <c r="K151" s="389"/>
      <c r="L151" s="389"/>
      <c r="M151" s="389"/>
      <c r="N151" s="389"/>
    </row>
    <row r="152" spans="10:14" x14ac:dyDescent="0.3">
      <c r="J152" s="389"/>
      <c r="K152" s="389"/>
      <c r="L152" s="389"/>
      <c r="M152" s="389"/>
      <c r="N152" s="389"/>
    </row>
    <row r="153" spans="10:14" x14ac:dyDescent="0.3">
      <c r="J153" s="389"/>
      <c r="K153" s="389"/>
      <c r="L153" s="389"/>
      <c r="M153" s="389"/>
      <c r="N153" s="389"/>
    </row>
    <row r="154" spans="10:14" x14ac:dyDescent="0.3">
      <c r="J154" s="389"/>
      <c r="K154" s="389"/>
      <c r="L154" s="389"/>
      <c r="M154" s="389"/>
      <c r="N154" s="389"/>
    </row>
    <row r="155" spans="10:14" x14ac:dyDescent="0.3">
      <c r="J155" s="389"/>
      <c r="K155" s="389"/>
      <c r="L155" s="389"/>
      <c r="M155" s="389"/>
      <c r="N155" s="389"/>
    </row>
    <row r="156" spans="10:14" x14ac:dyDescent="0.3">
      <c r="J156" s="389"/>
      <c r="K156" s="389"/>
      <c r="L156" s="389"/>
      <c r="M156" s="389"/>
      <c r="N156" s="389"/>
    </row>
    <row r="157" spans="10:14" x14ac:dyDescent="0.3">
      <c r="J157" s="389"/>
      <c r="K157" s="389"/>
      <c r="L157" s="389"/>
      <c r="M157" s="389"/>
      <c r="N157" s="389"/>
    </row>
    <row r="158" spans="10:14" x14ac:dyDescent="0.3">
      <c r="J158" s="389"/>
      <c r="K158" s="389"/>
      <c r="L158" s="389"/>
      <c r="M158" s="389"/>
      <c r="N158" s="389"/>
    </row>
    <row r="159" spans="10:14" x14ac:dyDescent="0.3">
      <c r="J159" s="389"/>
      <c r="K159" s="389"/>
      <c r="L159" s="389"/>
      <c r="M159" s="389"/>
      <c r="N159" s="389"/>
    </row>
    <row r="160" spans="10:14" x14ac:dyDescent="0.3">
      <c r="J160" s="389"/>
      <c r="K160" s="389"/>
      <c r="L160" s="389"/>
      <c r="M160" s="389"/>
      <c r="N160" s="389"/>
    </row>
    <row r="161" spans="10:14" x14ac:dyDescent="0.3">
      <c r="J161" s="389"/>
      <c r="K161" s="389"/>
      <c r="L161" s="389"/>
      <c r="M161" s="389"/>
      <c r="N161" s="389"/>
    </row>
    <row r="162" spans="10:14" x14ac:dyDescent="0.3">
      <c r="J162" s="389"/>
      <c r="K162" s="389"/>
      <c r="L162" s="389"/>
      <c r="M162" s="389"/>
      <c r="N162" s="389"/>
    </row>
    <row r="163" spans="10:14" x14ac:dyDescent="0.3">
      <c r="J163" s="389"/>
      <c r="K163" s="389"/>
      <c r="L163" s="389"/>
      <c r="M163" s="389"/>
      <c r="N163" s="389"/>
    </row>
    <row r="164" spans="10:14" x14ac:dyDescent="0.3">
      <c r="J164" s="389"/>
      <c r="K164" s="389"/>
      <c r="L164" s="389"/>
      <c r="M164" s="389"/>
      <c r="N164" s="389"/>
    </row>
    <row r="165" spans="10:14" x14ac:dyDescent="0.3">
      <c r="J165" s="389"/>
      <c r="K165" s="389"/>
      <c r="L165" s="389"/>
      <c r="M165" s="389"/>
      <c r="N165" s="389"/>
    </row>
  </sheetData>
  <autoFilter ref="A8:I29" xr:uid="{00000000-0001-0000-0700-000000000000}">
    <filterColumn colId="0">
      <filters blank="1">
        <filter val="OK"/>
        <filter val="PN"/>
      </filters>
    </filterColumn>
    <filterColumn colId="3">
      <filters>
        <filter val="CATERPILLAR"/>
      </filters>
    </filterColumn>
    <sortState xmlns:xlrd2="http://schemas.microsoft.com/office/spreadsheetml/2017/richdata2" ref="A10:I29">
      <sortCondition ref="B8:B29"/>
    </sortState>
  </autoFilter>
  <mergeCells count="2">
    <mergeCell ref="B1:F2"/>
    <mergeCell ref="B4:F4"/>
  </mergeCells>
  <phoneticPr fontId="39" type="noConversion"/>
  <conditionalFormatting sqref="C18">
    <cfRule type="expression" dxfId="31" priority="6" stopIfTrue="1">
      <formula>#REF!="A Reformer"</formula>
    </cfRule>
    <cfRule type="expression" dxfId="30" priority="7" stopIfTrue="1">
      <formula>#REF!="En cours"</formula>
    </cfRule>
    <cfRule type="expression" dxfId="29" priority="8" stopIfTrue="1">
      <formula>#REF!="Introuvable"</formula>
    </cfRule>
  </conditionalFormatting>
  <dataValidations count="5"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C9" xr:uid="{00000000-0002-0000-0700-000000000000}"/>
    <dataValidation allowBlank="1" showInputMessage="1" showErrorMessage="1" prompt="Entrez le prix unitaire de chaque article dans cette colonne" sqref="I9" xr:uid="{00000000-0002-0000-0700-000001000000}"/>
    <dataValidation allowBlank="1" showInputMessage="1" showErrorMessage="1" prompt="Entrez la référence de stock de l’article dans cette colonne" sqref="F9" xr:uid="{00000000-0002-0000-0700-000002000000}"/>
    <dataValidation allowBlank="1" showInputMessage="1" showErrorMessage="1" prompt="Entrez une description de l’article dans cette colonne" sqref="E9" xr:uid="{00000000-0002-0000-0700-000003000000}"/>
    <dataValidation allowBlank="1" showInputMessage="1" showErrorMessage="1" prompt="Entrez la quantité en stock de chaque article dans cette colonne" sqref="H9" xr:uid="{00000000-0002-0000-0700-000004000000}"/>
  </dataValidations>
  <printOptions horizontalCentered="1" verticalCentered="1"/>
  <pageMargins left="0.23622047244094491" right="0.23622047244094491" top="0.15748031496062992" bottom="0.15748031496062992" header="0.11811023622047245" footer="0.11811023622047245"/>
  <pageSetup paperSize="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87E0-1B0A-49E0-B7D2-7F09E6942DEF}">
  <dimension ref="A1:G295"/>
  <sheetViews>
    <sheetView topLeftCell="A181" workbookViewId="0">
      <selection activeCell="H196" sqref="H196"/>
    </sheetView>
  </sheetViews>
  <sheetFormatPr baseColWidth="10" defaultRowHeight="14.4" x14ac:dyDescent="0.3"/>
  <cols>
    <col min="1" max="1" width="3.21875" customWidth="1"/>
    <col min="2" max="2" width="20.77734375" customWidth="1"/>
    <col min="3" max="3" width="3.5546875" customWidth="1"/>
    <col min="4" max="4" width="9.88671875" customWidth="1"/>
    <col min="5" max="5" width="3.21875" customWidth="1"/>
    <col min="6" max="6" width="20.77734375" customWidth="1"/>
    <col min="7" max="7" width="3.5546875" customWidth="1"/>
  </cols>
  <sheetData>
    <row r="1" spans="1:7" x14ac:dyDescent="0.3">
      <c r="A1" s="607"/>
      <c r="B1" s="607"/>
      <c r="C1" s="607"/>
      <c r="E1" s="607"/>
      <c r="F1" s="607"/>
      <c r="G1" s="607"/>
    </row>
    <row r="2" spans="1:7" ht="14.4" customHeight="1" x14ac:dyDescent="0.3">
      <c r="A2" s="607"/>
      <c r="B2" s="656" t="s">
        <v>4097</v>
      </c>
      <c r="C2" s="607"/>
      <c r="E2" s="607"/>
      <c r="F2" s="656" t="s">
        <v>4099</v>
      </c>
      <c r="G2" s="607"/>
    </row>
    <row r="3" spans="1:7" ht="14.4" customHeight="1" x14ac:dyDescent="0.3">
      <c r="A3" s="607"/>
      <c r="B3" s="656"/>
      <c r="C3" s="607"/>
      <c r="E3" s="607"/>
      <c r="F3" s="656"/>
      <c r="G3" s="607"/>
    </row>
    <row r="4" spans="1:7" ht="14.4" customHeight="1" x14ac:dyDescent="0.3">
      <c r="A4" s="607"/>
      <c r="B4" s="656"/>
      <c r="C4" s="607"/>
      <c r="E4" s="607"/>
      <c r="F4" s="656"/>
      <c r="G4" s="607"/>
    </row>
    <row r="5" spans="1:7" ht="14.4" customHeight="1" x14ac:dyDescent="0.3">
      <c r="A5" s="607"/>
      <c r="B5" s="656"/>
      <c r="C5" s="607"/>
      <c r="E5" s="607"/>
      <c r="F5" s="656"/>
      <c r="G5" s="607"/>
    </row>
    <row r="6" spans="1:7" ht="14.4" customHeight="1" x14ac:dyDescent="0.3">
      <c r="A6" s="607"/>
      <c r="B6" s="656"/>
      <c r="C6" s="607"/>
      <c r="E6" s="607"/>
      <c r="F6" s="656"/>
      <c r="G6" s="607"/>
    </row>
    <row r="7" spans="1:7" ht="14.4" customHeight="1" x14ac:dyDescent="0.3">
      <c r="A7" s="607"/>
      <c r="B7" s="656"/>
      <c r="C7" s="607"/>
      <c r="E7" s="607"/>
      <c r="F7" s="656"/>
      <c r="G7" s="607"/>
    </row>
    <row r="8" spans="1:7" ht="14.4" customHeight="1" x14ac:dyDescent="0.3">
      <c r="A8" s="607"/>
      <c r="B8" s="656"/>
      <c r="C8" s="607"/>
      <c r="E8" s="607"/>
      <c r="F8" s="656"/>
      <c r="G8" s="607"/>
    </row>
    <row r="9" spans="1:7" ht="14.4" customHeight="1" x14ac:dyDescent="0.3">
      <c r="A9" s="607"/>
      <c r="B9" s="656"/>
      <c r="C9" s="607"/>
      <c r="E9" s="607"/>
      <c r="F9" s="656"/>
      <c r="G9" s="607"/>
    </row>
    <row r="10" spans="1:7" ht="14.4" customHeight="1" x14ac:dyDescent="0.3">
      <c r="A10" s="607"/>
      <c r="B10" s="656"/>
      <c r="C10" s="607"/>
      <c r="E10" s="607"/>
      <c r="F10" s="656"/>
      <c r="G10" s="607"/>
    </row>
    <row r="11" spans="1:7" ht="14.4" customHeight="1" x14ac:dyDescent="0.3">
      <c r="A11" s="607"/>
      <c r="B11" s="656"/>
      <c r="C11" s="607"/>
      <c r="E11" s="607"/>
      <c r="F11" s="656"/>
      <c r="G11" s="607"/>
    </row>
    <row r="12" spans="1:7" ht="14.4" customHeight="1" x14ac:dyDescent="0.3">
      <c r="A12" s="607"/>
      <c r="B12" s="656"/>
      <c r="C12" s="607"/>
      <c r="E12" s="607"/>
      <c r="F12" s="656"/>
      <c r="G12" s="607"/>
    </row>
    <row r="13" spans="1:7" ht="14.4" customHeight="1" x14ac:dyDescent="0.3">
      <c r="A13" s="607"/>
      <c r="B13" s="656"/>
      <c r="C13" s="607"/>
      <c r="E13" s="607"/>
      <c r="F13" s="656"/>
      <c r="G13" s="607"/>
    </row>
    <row r="14" spans="1:7" x14ac:dyDescent="0.3">
      <c r="A14" s="607"/>
      <c r="B14" s="607"/>
      <c r="C14" s="607"/>
      <c r="E14" s="607"/>
      <c r="F14" s="607"/>
      <c r="G14" s="607"/>
    </row>
    <row r="17" spans="1:7" x14ac:dyDescent="0.3">
      <c r="A17" s="607"/>
      <c r="B17" s="607"/>
      <c r="C17" s="607"/>
      <c r="E17" s="607"/>
      <c r="F17" s="607"/>
      <c r="G17" s="607"/>
    </row>
    <row r="18" spans="1:7" ht="14.4" customHeight="1" x14ac:dyDescent="0.3">
      <c r="A18" s="607"/>
      <c r="B18" s="656" t="s">
        <v>4098</v>
      </c>
      <c r="C18" s="607"/>
      <c r="E18" s="607"/>
      <c r="F18" s="656" t="s">
        <v>4100</v>
      </c>
      <c r="G18" s="607"/>
    </row>
    <row r="19" spans="1:7" ht="14.4" customHeight="1" x14ac:dyDescent="0.3">
      <c r="A19" s="607"/>
      <c r="B19" s="656"/>
      <c r="C19" s="607"/>
      <c r="E19" s="607"/>
      <c r="F19" s="656"/>
      <c r="G19" s="607"/>
    </row>
    <row r="20" spans="1:7" ht="14.4" customHeight="1" x14ac:dyDescent="0.3">
      <c r="A20" s="607"/>
      <c r="B20" s="656"/>
      <c r="C20" s="607"/>
      <c r="E20" s="607"/>
      <c r="F20" s="656"/>
      <c r="G20" s="607"/>
    </row>
    <row r="21" spans="1:7" ht="14.4" customHeight="1" x14ac:dyDescent="0.3">
      <c r="A21" s="607"/>
      <c r="B21" s="656"/>
      <c r="C21" s="607"/>
      <c r="E21" s="607"/>
      <c r="F21" s="656"/>
      <c r="G21" s="607"/>
    </row>
    <row r="22" spans="1:7" ht="14.4" customHeight="1" x14ac:dyDescent="0.3">
      <c r="A22" s="607"/>
      <c r="B22" s="656"/>
      <c r="C22" s="607"/>
      <c r="E22" s="607"/>
      <c r="F22" s="656"/>
      <c r="G22" s="607"/>
    </row>
    <row r="23" spans="1:7" ht="14.4" customHeight="1" x14ac:dyDescent="0.3">
      <c r="A23" s="607"/>
      <c r="B23" s="656"/>
      <c r="C23" s="607"/>
      <c r="E23" s="607"/>
      <c r="F23" s="656"/>
      <c r="G23" s="607"/>
    </row>
    <row r="24" spans="1:7" ht="14.4" customHeight="1" x14ac:dyDescent="0.3">
      <c r="A24" s="607"/>
      <c r="B24" s="656"/>
      <c r="C24" s="607"/>
      <c r="E24" s="607"/>
      <c r="F24" s="656"/>
      <c r="G24" s="607"/>
    </row>
    <row r="25" spans="1:7" ht="14.4" customHeight="1" x14ac:dyDescent="0.3">
      <c r="A25" s="607"/>
      <c r="B25" s="656"/>
      <c r="C25" s="607"/>
      <c r="E25" s="607"/>
      <c r="F25" s="656"/>
      <c r="G25" s="607"/>
    </row>
    <row r="26" spans="1:7" ht="14.4" customHeight="1" x14ac:dyDescent="0.3">
      <c r="A26" s="607"/>
      <c r="B26" s="656"/>
      <c r="C26" s="607"/>
      <c r="E26" s="607"/>
      <c r="F26" s="656"/>
      <c r="G26" s="607"/>
    </row>
    <row r="27" spans="1:7" ht="14.4" customHeight="1" x14ac:dyDescent="0.3">
      <c r="A27" s="607"/>
      <c r="B27" s="656"/>
      <c r="C27" s="607"/>
      <c r="E27" s="607"/>
      <c r="F27" s="656"/>
      <c r="G27" s="607"/>
    </row>
    <row r="28" spans="1:7" ht="14.4" customHeight="1" x14ac:dyDescent="0.3">
      <c r="A28" s="607"/>
      <c r="B28" s="656"/>
      <c r="C28" s="607"/>
      <c r="E28" s="607"/>
      <c r="F28" s="656"/>
      <c r="G28" s="607"/>
    </row>
    <row r="29" spans="1:7" ht="14.4" customHeight="1" x14ac:dyDescent="0.3">
      <c r="A29" s="607"/>
      <c r="B29" s="656"/>
      <c r="C29" s="607"/>
      <c r="E29" s="607"/>
      <c r="F29" s="656"/>
      <c r="G29" s="607"/>
    </row>
    <row r="30" spans="1:7" x14ac:dyDescent="0.3">
      <c r="A30" s="607"/>
      <c r="B30" s="607"/>
      <c r="C30" s="607"/>
      <c r="E30" s="607"/>
      <c r="F30" s="607"/>
      <c r="G30" s="607"/>
    </row>
    <row r="32" spans="1:7" x14ac:dyDescent="0.3">
      <c r="A32" s="607"/>
      <c r="B32" s="607"/>
      <c r="C32" s="607"/>
      <c r="E32" s="607"/>
      <c r="F32" s="607"/>
      <c r="G32" s="607"/>
    </row>
    <row r="33" spans="1:7" ht="14.4" customHeight="1" x14ac:dyDescent="0.3">
      <c r="A33" s="607"/>
      <c r="B33" s="656" t="s">
        <v>4001</v>
      </c>
      <c r="C33" s="607"/>
      <c r="E33" s="607"/>
      <c r="F33" s="656" t="s">
        <v>4101</v>
      </c>
      <c r="G33" s="607"/>
    </row>
    <row r="34" spans="1:7" ht="14.4" customHeight="1" x14ac:dyDescent="0.3">
      <c r="A34" s="607"/>
      <c r="B34" s="656"/>
      <c r="C34" s="607"/>
      <c r="E34" s="607"/>
      <c r="F34" s="656"/>
      <c r="G34" s="607"/>
    </row>
    <row r="35" spans="1:7" ht="14.4" customHeight="1" x14ac:dyDescent="0.3">
      <c r="A35" s="607"/>
      <c r="B35" s="656"/>
      <c r="C35" s="607"/>
      <c r="E35" s="607"/>
      <c r="F35" s="656"/>
      <c r="G35" s="607"/>
    </row>
    <row r="36" spans="1:7" ht="14.4" customHeight="1" x14ac:dyDescent="0.3">
      <c r="A36" s="607"/>
      <c r="B36" s="656"/>
      <c r="C36" s="607"/>
      <c r="E36" s="607"/>
      <c r="F36" s="656"/>
      <c r="G36" s="607"/>
    </row>
    <row r="37" spans="1:7" ht="14.4" customHeight="1" x14ac:dyDescent="0.3">
      <c r="A37" s="607"/>
      <c r="B37" s="656"/>
      <c r="C37" s="607"/>
      <c r="E37" s="607"/>
      <c r="F37" s="656"/>
      <c r="G37" s="607"/>
    </row>
    <row r="38" spans="1:7" ht="14.4" customHeight="1" x14ac:dyDescent="0.3">
      <c r="A38" s="607"/>
      <c r="B38" s="656"/>
      <c r="C38" s="607"/>
      <c r="E38" s="607"/>
      <c r="F38" s="656"/>
      <c r="G38" s="607"/>
    </row>
    <row r="39" spans="1:7" ht="14.4" customHeight="1" x14ac:dyDescent="0.3">
      <c r="A39" s="607"/>
      <c r="B39" s="656"/>
      <c r="C39" s="607"/>
      <c r="E39" s="607"/>
      <c r="F39" s="656"/>
      <c r="G39" s="607"/>
    </row>
    <row r="40" spans="1:7" ht="14.4" customHeight="1" x14ac:dyDescent="0.3">
      <c r="A40" s="607"/>
      <c r="B40" s="656"/>
      <c r="C40" s="607"/>
      <c r="E40" s="607"/>
      <c r="F40" s="656"/>
      <c r="G40" s="607"/>
    </row>
    <row r="41" spans="1:7" ht="14.4" customHeight="1" x14ac:dyDescent="0.3">
      <c r="A41" s="607"/>
      <c r="B41" s="656"/>
      <c r="C41" s="607"/>
      <c r="E41" s="607"/>
      <c r="F41" s="656"/>
      <c r="G41" s="607"/>
    </row>
    <row r="42" spans="1:7" ht="14.4" customHeight="1" x14ac:dyDescent="0.3">
      <c r="A42" s="607"/>
      <c r="B42" s="656"/>
      <c r="C42" s="607"/>
      <c r="E42" s="607"/>
      <c r="F42" s="656"/>
      <c r="G42" s="607"/>
    </row>
    <row r="43" spans="1:7" ht="14.4" customHeight="1" x14ac:dyDescent="0.3">
      <c r="A43" s="607"/>
      <c r="B43" s="656"/>
      <c r="C43" s="607"/>
      <c r="E43" s="607"/>
      <c r="F43" s="656"/>
      <c r="G43" s="607"/>
    </row>
    <row r="44" spans="1:7" ht="14.4" customHeight="1" x14ac:dyDescent="0.3">
      <c r="A44" s="607"/>
      <c r="B44" s="656"/>
      <c r="C44" s="607"/>
      <c r="E44" s="607"/>
      <c r="F44" s="656"/>
      <c r="G44" s="607"/>
    </row>
    <row r="45" spans="1:7" x14ac:dyDescent="0.3">
      <c r="A45" s="607"/>
      <c r="B45" s="607"/>
      <c r="C45" s="607"/>
      <c r="E45" s="607"/>
      <c r="F45" s="607"/>
      <c r="G45" s="607"/>
    </row>
    <row r="51" spans="1:7" x14ac:dyDescent="0.3">
      <c r="A51" s="607"/>
      <c r="B51" s="607"/>
      <c r="C51" s="607"/>
      <c r="E51" s="607"/>
      <c r="F51" s="607"/>
      <c r="G51" s="607"/>
    </row>
    <row r="52" spans="1:7" x14ac:dyDescent="0.3">
      <c r="A52" s="607"/>
      <c r="B52" s="656" t="s">
        <v>4277</v>
      </c>
      <c r="C52" s="607"/>
      <c r="E52" s="607"/>
      <c r="F52" s="656" t="s">
        <v>4278</v>
      </c>
      <c r="G52" s="607"/>
    </row>
    <row r="53" spans="1:7" x14ac:dyDescent="0.3">
      <c r="A53" s="607"/>
      <c r="B53" s="656"/>
      <c r="C53" s="607"/>
      <c r="E53" s="607"/>
      <c r="F53" s="656"/>
      <c r="G53" s="607"/>
    </row>
    <row r="54" spans="1:7" x14ac:dyDescent="0.3">
      <c r="A54" s="607"/>
      <c r="B54" s="656"/>
      <c r="C54" s="607"/>
      <c r="E54" s="607"/>
      <c r="F54" s="656"/>
      <c r="G54" s="607"/>
    </row>
    <row r="55" spans="1:7" x14ac:dyDescent="0.3">
      <c r="A55" s="607"/>
      <c r="B55" s="656"/>
      <c r="C55" s="607"/>
      <c r="E55" s="607"/>
      <c r="F55" s="656"/>
      <c r="G55" s="607"/>
    </row>
    <row r="56" spans="1:7" x14ac:dyDescent="0.3">
      <c r="A56" s="607"/>
      <c r="B56" s="656"/>
      <c r="C56" s="607"/>
      <c r="E56" s="607"/>
      <c r="F56" s="656"/>
      <c r="G56" s="607"/>
    </row>
    <row r="57" spans="1:7" x14ac:dyDescent="0.3">
      <c r="A57" s="607"/>
      <c r="B57" s="656"/>
      <c r="C57" s="607"/>
      <c r="E57" s="607"/>
      <c r="F57" s="656"/>
      <c r="G57" s="607"/>
    </row>
    <row r="58" spans="1:7" x14ac:dyDescent="0.3">
      <c r="A58" s="607"/>
      <c r="B58" s="656"/>
      <c r="C58" s="607"/>
      <c r="E58" s="607"/>
      <c r="F58" s="656"/>
      <c r="G58" s="607"/>
    </row>
    <row r="59" spans="1:7" x14ac:dyDescent="0.3">
      <c r="A59" s="607"/>
      <c r="B59" s="656"/>
      <c r="C59" s="607"/>
      <c r="E59" s="607"/>
      <c r="F59" s="656"/>
      <c r="G59" s="607"/>
    </row>
    <row r="60" spans="1:7" x14ac:dyDescent="0.3">
      <c r="A60" s="607"/>
      <c r="B60" s="656"/>
      <c r="C60" s="607"/>
      <c r="E60" s="607"/>
      <c r="F60" s="656"/>
      <c r="G60" s="607"/>
    </row>
    <row r="61" spans="1:7" x14ac:dyDescent="0.3">
      <c r="A61" s="607"/>
      <c r="B61" s="656"/>
      <c r="C61" s="607"/>
      <c r="E61" s="607"/>
      <c r="F61" s="656"/>
      <c r="G61" s="607"/>
    </row>
    <row r="62" spans="1:7" x14ac:dyDescent="0.3">
      <c r="A62" s="607"/>
      <c r="B62" s="656"/>
      <c r="C62" s="607"/>
      <c r="E62" s="607"/>
      <c r="F62" s="656"/>
      <c r="G62" s="607"/>
    </row>
    <row r="63" spans="1:7" x14ac:dyDescent="0.3">
      <c r="A63" s="607"/>
      <c r="B63" s="656"/>
      <c r="C63" s="607"/>
      <c r="E63" s="607"/>
      <c r="F63" s="656"/>
      <c r="G63" s="607"/>
    </row>
    <row r="64" spans="1:7" x14ac:dyDescent="0.3">
      <c r="A64" s="607"/>
      <c r="B64" s="607"/>
      <c r="C64" s="607"/>
      <c r="E64" s="607"/>
      <c r="F64" s="607"/>
      <c r="G64" s="607"/>
    </row>
    <row r="67" spans="1:7" x14ac:dyDescent="0.3">
      <c r="A67" s="607"/>
      <c r="B67" s="607"/>
      <c r="C67" s="607"/>
      <c r="E67" s="607"/>
      <c r="F67" s="607"/>
      <c r="G67" s="607"/>
    </row>
    <row r="68" spans="1:7" x14ac:dyDescent="0.3">
      <c r="A68" s="607"/>
      <c r="B68" s="656" t="s">
        <v>4279</v>
      </c>
      <c r="C68" s="607"/>
      <c r="E68" s="607"/>
      <c r="F68" s="656" t="s">
        <v>4280</v>
      </c>
      <c r="G68" s="607"/>
    </row>
    <row r="69" spans="1:7" x14ac:dyDescent="0.3">
      <c r="A69" s="607"/>
      <c r="B69" s="656"/>
      <c r="C69" s="607"/>
      <c r="E69" s="607"/>
      <c r="F69" s="656"/>
      <c r="G69" s="607"/>
    </row>
    <row r="70" spans="1:7" x14ac:dyDescent="0.3">
      <c r="A70" s="607"/>
      <c r="B70" s="656"/>
      <c r="C70" s="607"/>
      <c r="E70" s="607"/>
      <c r="F70" s="656"/>
      <c r="G70" s="607"/>
    </row>
    <row r="71" spans="1:7" x14ac:dyDescent="0.3">
      <c r="A71" s="607"/>
      <c r="B71" s="656"/>
      <c r="C71" s="607"/>
      <c r="E71" s="607"/>
      <c r="F71" s="656"/>
      <c r="G71" s="607"/>
    </row>
    <row r="72" spans="1:7" x14ac:dyDescent="0.3">
      <c r="A72" s="607"/>
      <c r="B72" s="656"/>
      <c r="C72" s="607"/>
      <c r="E72" s="607"/>
      <c r="F72" s="656"/>
      <c r="G72" s="607"/>
    </row>
    <row r="73" spans="1:7" x14ac:dyDescent="0.3">
      <c r="A73" s="607"/>
      <c r="B73" s="656"/>
      <c r="C73" s="607"/>
      <c r="E73" s="607"/>
      <c r="F73" s="656"/>
      <c r="G73" s="607"/>
    </row>
    <row r="74" spans="1:7" x14ac:dyDescent="0.3">
      <c r="A74" s="607"/>
      <c r="B74" s="656"/>
      <c r="C74" s="607"/>
      <c r="E74" s="607"/>
      <c r="F74" s="656"/>
      <c r="G74" s="607"/>
    </row>
    <row r="75" spans="1:7" x14ac:dyDescent="0.3">
      <c r="A75" s="607"/>
      <c r="B75" s="656"/>
      <c r="C75" s="607"/>
      <c r="E75" s="607"/>
      <c r="F75" s="656"/>
      <c r="G75" s="607"/>
    </row>
    <row r="76" spans="1:7" x14ac:dyDescent="0.3">
      <c r="A76" s="607"/>
      <c r="B76" s="656"/>
      <c r="C76" s="607"/>
      <c r="E76" s="607"/>
      <c r="F76" s="656"/>
      <c r="G76" s="607"/>
    </row>
    <row r="77" spans="1:7" x14ac:dyDescent="0.3">
      <c r="A77" s="607"/>
      <c r="B77" s="656"/>
      <c r="C77" s="607"/>
      <c r="E77" s="607"/>
      <c r="F77" s="656"/>
      <c r="G77" s="607"/>
    </row>
    <row r="78" spans="1:7" x14ac:dyDescent="0.3">
      <c r="A78" s="607"/>
      <c r="B78" s="656"/>
      <c r="C78" s="607"/>
      <c r="E78" s="607"/>
      <c r="F78" s="656"/>
      <c r="G78" s="607"/>
    </row>
    <row r="79" spans="1:7" x14ac:dyDescent="0.3">
      <c r="A79" s="607"/>
      <c r="B79" s="656"/>
      <c r="C79" s="607"/>
      <c r="E79" s="607"/>
      <c r="F79" s="656"/>
      <c r="G79" s="607"/>
    </row>
    <row r="80" spans="1:7" x14ac:dyDescent="0.3">
      <c r="A80" s="607"/>
      <c r="B80" s="607"/>
      <c r="C80" s="607"/>
      <c r="E80" s="607"/>
      <c r="F80" s="607"/>
      <c r="G80" s="607"/>
    </row>
    <row r="82" spans="1:7" x14ac:dyDescent="0.3">
      <c r="A82" s="607"/>
      <c r="B82" s="607"/>
      <c r="C82" s="607"/>
      <c r="E82" s="607"/>
      <c r="F82" s="607"/>
      <c r="G82" s="607"/>
    </row>
    <row r="83" spans="1:7" x14ac:dyDescent="0.3">
      <c r="A83" s="607"/>
      <c r="B83" s="656" t="s">
        <v>4281</v>
      </c>
      <c r="C83" s="607"/>
      <c r="E83" s="607"/>
      <c r="F83" s="656" t="s">
        <v>4282</v>
      </c>
      <c r="G83" s="607"/>
    </row>
    <row r="84" spans="1:7" x14ac:dyDescent="0.3">
      <c r="A84" s="607"/>
      <c r="B84" s="656"/>
      <c r="C84" s="607"/>
      <c r="E84" s="607"/>
      <c r="F84" s="656"/>
      <c r="G84" s="607"/>
    </row>
    <row r="85" spans="1:7" x14ac:dyDescent="0.3">
      <c r="A85" s="607"/>
      <c r="B85" s="656"/>
      <c r="C85" s="607"/>
      <c r="E85" s="607"/>
      <c r="F85" s="656"/>
      <c r="G85" s="607"/>
    </row>
    <row r="86" spans="1:7" x14ac:dyDescent="0.3">
      <c r="A86" s="607"/>
      <c r="B86" s="656"/>
      <c r="C86" s="607"/>
      <c r="E86" s="607"/>
      <c r="F86" s="656"/>
      <c r="G86" s="607"/>
    </row>
    <row r="87" spans="1:7" x14ac:dyDescent="0.3">
      <c r="A87" s="607"/>
      <c r="B87" s="656"/>
      <c r="C87" s="607"/>
      <c r="E87" s="607"/>
      <c r="F87" s="656"/>
      <c r="G87" s="607"/>
    </row>
    <row r="88" spans="1:7" x14ac:dyDescent="0.3">
      <c r="A88" s="607"/>
      <c r="B88" s="656"/>
      <c r="C88" s="607"/>
      <c r="E88" s="607"/>
      <c r="F88" s="656"/>
      <c r="G88" s="607"/>
    </row>
    <row r="89" spans="1:7" x14ac:dyDescent="0.3">
      <c r="A89" s="607"/>
      <c r="B89" s="656"/>
      <c r="C89" s="607"/>
      <c r="E89" s="607"/>
      <c r="F89" s="656"/>
      <c r="G89" s="607"/>
    </row>
    <row r="90" spans="1:7" x14ac:dyDescent="0.3">
      <c r="A90" s="607"/>
      <c r="B90" s="656"/>
      <c r="C90" s="607"/>
      <c r="E90" s="607"/>
      <c r="F90" s="656"/>
      <c r="G90" s="607"/>
    </row>
    <row r="91" spans="1:7" x14ac:dyDescent="0.3">
      <c r="A91" s="607"/>
      <c r="B91" s="656"/>
      <c r="C91" s="607"/>
      <c r="E91" s="607"/>
      <c r="F91" s="656"/>
      <c r="G91" s="607"/>
    </row>
    <row r="92" spans="1:7" x14ac:dyDescent="0.3">
      <c r="A92" s="607"/>
      <c r="B92" s="656"/>
      <c r="C92" s="607"/>
      <c r="E92" s="607"/>
      <c r="F92" s="656"/>
      <c r="G92" s="607"/>
    </row>
    <row r="93" spans="1:7" x14ac:dyDescent="0.3">
      <c r="A93" s="607"/>
      <c r="B93" s="656"/>
      <c r="C93" s="607"/>
      <c r="E93" s="607"/>
      <c r="F93" s="656"/>
      <c r="G93" s="607"/>
    </row>
    <row r="94" spans="1:7" x14ac:dyDescent="0.3">
      <c r="A94" s="607"/>
      <c r="B94" s="656"/>
      <c r="C94" s="607"/>
      <c r="E94" s="607"/>
      <c r="F94" s="656"/>
      <c r="G94" s="607"/>
    </row>
    <row r="95" spans="1:7" x14ac:dyDescent="0.3">
      <c r="A95" s="607"/>
      <c r="B95" s="607"/>
      <c r="C95" s="607"/>
      <c r="E95" s="607"/>
      <c r="F95" s="607"/>
      <c r="G95" s="607"/>
    </row>
    <row r="101" spans="1:7" x14ac:dyDescent="0.3">
      <c r="A101" s="607"/>
      <c r="B101" s="607"/>
      <c r="C101" s="607"/>
      <c r="E101" s="607"/>
      <c r="F101" s="607"/>
      <c r="G101" s="607"/>
    </row>
    <row r="102" spans="1:7" x14ac:dyDescent="0.3">
      <c r="A102" s="607"/>
      <c r="B102" s="656" t="s">
        <v>4283</v>
      </c>
      <c r="C102" s="607"/>
      <c r="E102" s="607"/>
      <c r="F102" s="656" t="s">
        <v>4284</v>
      </c>
      <c r="G102" s="607"/>
    </row>
    <row r="103" spans="1:7" x14ac:dyDescent="0.3">
      <c r="A103" s="607"/>
      <c r="B103" s="656"/>
      <c r="C103" s="607"/>
      <c r="E103" s="607"/>
      <c r="F103" s="656"/>
      <c r="G103" s="607"/>
    </row>
    <row r="104" spans="1:7" x14ac:dyDescent="0.3">
      <c r="A104" s="607"/>
      <c r="B104" s="656"/>
      <c r="C104" s="607"/>
      <c r="E104" s="607"/>
      <c r="F104" s="656"/>
      <c r="G104" s="607"/>
    </row>
    <row r="105" spans="1:7" x14ac:dyDescent="0.3">
      <c r="A105" s="607"/>
      <c r="B105" s="656"/>
      <c r="C105" s="607"/>
      <c r="E105" s="607"/>
      <c r="F105" s="656"/>
      <c r="G105" s="607"/>
    </row>
    <row r="106" spans="1:7" x14ac:dyDescent="0.3">
      <c r="A106" s="607"/>
      <c r="B106" s="656"/>
      <c r="C106" s="607"/>
      <c r="E106" s="607"/>
      <c r="F106" s="656"/>
      <c r="G106" s="607"/>
    </row>
    <row r="107" spans="1:7" x14ac:dyDescent="0.3">
      <c r="A107" s="607"/>
      <c r="B107" s="656"/>
      <c r="C107" s="607"/>
      <c r="E107" s="607"/>
      <c r="F107" s="656"/>
      <c r="G107" s="607"/>
    </row>
    <row r="108" spans="1:7" x14ac:dyDescent="0.3">
      <c r="A108" s="607"/>
      <c r="B108" s="656"/>
      <c r="C108" s="607"/>
      <c r="E108" s="607"/>
      <c r="F108" s="656"/>
      <c r="G108" s="607"/>
    </row>
    <row r="109" spans="1:7" x14ac:dyDescent="0.3">
      <c r="A109" s="607"/>
      <c r="B109" s="656"/>
      <c r="C109" s="607"/>
      <c r="E109" s="607"/>
      <c r="F109" s="656"/>
      <c r="G109" s="607"/>
    </row>
    <row r="110" spans="1:7" x14ac:dyDescent="0.3">
      <c r="A110" s="607"/>
      <c r="B110" s="656"/>
      <c r="C110" s="607"/>
      <c r="E110" s="607"/>
      <c r="F110" s="656"/>
      <c r="G110" s="607"/>
    </row>
    <row r="111" spans="1:7" x14ac:dyDescent="0.3">
      <c r="A111" s="607"/>
      <c r="B111" s="656"/>
      <c r="C111" s="607"/>
      <c r="E111" s="607"/>
      <c r="F111" s="656"/>
      <c r="G111" s="607"/>
    </row>
    <row r="112" spans="1:7" x14ac:dyDescent="0.3">
      <c r="A112" s="607"/>
      <c r="B112" s="656"/>
      <c r="C112" s="607"/>
      <c r="E112" s="607"/>
      <c r="F112" s="656"/>
      <c r="G112" s="607"/>
    </row>
    <row r="113" spans="1:7" x14ac:dyDescent="0.3">
      <c r="A113" s="607"/>
      <c r="B113" s="656"/>
      <c r="C113" s="607"/>
      <c r="E113" s="607"/>
      <c r="F113" s="656"/>
      <c r="G113" s="607"/>
    </row>
    <row r="114" spans="1:7" x14ac:dyDescent="0.3">
      <c r="A114" s="607"/>
      <c r="B114" s="607"/>
      <c r="C114" s="607"/>
      <c r="E114" s="607"/>
      <c r="F114" s="607"/>
      <c r="G114" s="607"/>
    </row>
    <row r="117" spans="1:7" x14ac:dyDescent="0.3">
      <c r="A117" s="607"/>
      <c r="B117" s="607"/>
      <c r="C117" s="607"/>
      <c r="E117" s="607"/>
      <c r="F117" s="607"/>
      <c r="G117" s="607"/>
    </row>
    <row r="118" spans="1:7" x14ac:dyDescent="0.3">
      <c r="A118" s="607"/>
      <c r="B118" s="656" t="s">
        <v>4285</v>
      </c>
      <c r="C118" s="607"/>
      <c r="E118" s="607"/>
      <c r="F118" s="656" t="s">
        <v>4286</v>
      </c>
      <c r="G118" s="607"/>
    </row>
    <row r="119" spans="1:7" x14ac:dyDescent="0.3">
      <c r="A119" s="607"/>
      <c r="B119" s="656"/>
      <c r="C119" s="607"/>
      <c r="E119" s="607"/>
      <c r="F119" s="656"/>
      <c r="G119" s="607"/>
    </row>
    <row r="120" spans="1:7" x14ac:dyDescent="0.3">
      <c r="A120" s="607"/>
      <c r="B120" s="656"/>
      <c r="C120" s="607"/>
      <c r="E120" s="607"/>
      <c r="F120" s="656"/>
      <c r="G120" s="607"/>
    </row>
    <row r="121" spans="1:7" x14ac:dyDescent="0.3">
      <c r="A121" s="607"/>
      <c r="B121" s="656"/>
      <c r="C121" s="607"/>
      <c r="E121" s="607"/>
      <c r="F121" s="656"/>
      <c r="G121" s="607"/>
    </row>
    <row r="122" spans="1:7" x14ac:dyDescent="0.3">
      <c r="A122" s="607"/>
      <c r="B122" s="656"/>
      <c r="C122" s="607"/>
      <c r="E122" s="607"/>
      <c r="F122" s="656"/>
      <c r="G122" s="607"/>
    </row>
    <row r="123" spans="1:7" x14ac:dyDescent="0.3">
      <c r="A123" s="607"/>
      <c r="B123" s="656"/>
      <c r="C123" s="607"/>
      <c r="E123" s="607"/>
      <c r="F123" s="656"/>
      <c r="G123" s="607"/>
    </row>
    <row r="124" spans="1:7" x14ac:dyDescent="0.3">
      <c r="A124" s="607"/>
      <c r="B124" s="656"/>
      <c r="C124" s="607"/>
      <c r="E124" s="607"/>
      <c r="F124" s="656"/>
      <c r="G124" s="607"/>
    </row>
    <row r="125" spans="1:7" x14ac:dyDescent="0.3">
      <c r="A125" s="607"/>
      <c r="B125" s="656"/>
      <c r="C125" s="607"/>
      <c r="E125" s="607"/>
      <c r="F125" s="656"/>
      <c r="G125" s="607"/>
    </row>
    <row r="126" spans="1:7" x14ac:dyDescent="0.3">
      <c r="A126" s="607"/>
      <c r="B126" s="656"/>
      <c r="C126" s="607"/>
      <c r="E126" s="607"/>
      <c r="F126" s="656"/>
      <c r="G126" s="607"/>
    </row>
    <row r="127" spans="1:7" x14ac:dyDescent="0.3">
      <c r="A127" s="607"/>
      <c r="B127" s="656"/>
      <c r="C127" s="607"/>
      <c r="E127" s="607"/>
      <c r="F127" s="656"/>
      <c r="G127" s="607"/>
    </row>
    <row r="128" spans="1:7" x14ac:dyDescent="0.3">
      <c r="A128" s="607"/>
      <c r="B128" s="656"/>
      <c r="C128" s="607"/>
      <c r="E128" s="607"/>
      <c r="F128" s="656"/>
      <c r="G128" s="607"/>
    </row>
    <row r="129" spans="1:7" x14ac:dyDescent="0.3">
      <c r="A129" s="607"/>
      <c r="B129" s="656"/>
      <c r="C129" s="607"/>
      <c r="E129" s="607"/>
      <c r="F129" s="656"/>
      <c r="G129" s="607"/>
    </row>
    <row r="130" spans="1:7" x14ac:dyDescent="0.3">
      <c r="A130" s="607"/>
      <c r="B130" s="607"/>
      <c r="C130" s="607"/>
      <c r="E130" s="607"/>
      <c r="F130" s="607"/>
      <c r="G130" s="607"/>
    </row>
    <row r="132" spans="1:7" x14ac:dyDescent="0.3">
      <c r="A132" s="607"/>
      <c r="B132" s="607"/>
      <c r="C132" s="607"/>
      <c r="E132" s="607"/>
      <c r="F132" s="607"/>
      <c r="G132" s="607"/>
    </row>
    <row r="133" spans="1:7" x14ac:dyDescent="0.3">
      <c r="A133" s="607"/>
      <c r="B133" s="656" t="s">
        <v>4287</v>
      </c>
      <c r="C133" s="607"/>
      <c r="E133" s="607"/>
      <c r="F133" s="656" t="s">
        <v>4288</v>
      </c>
      <c r="G133" s="607"/>
    </row>
    <row r="134" spans="1:7" x14ac:dyDescent="0.3">
      <c r="A134" s="607"/>
      <c r="B134" s="656"/>
      <c r="C134" s="607"/>
      <c r="E134" s="607"/>
      <c r="F134" s="656"/>
      <c r="G134" s="607"/>
    </row>
    <row r="135" spans="1:7" x14ac:dyDescent="0.3">
      <c r="A135" s="607"/>
      <c r="B135" s="656"/>
      <c r="C135" s="607"/>
      <c r="E135" s="607"/>
      <c r="F135" s="656"/>
      <c r="G135" s="607"/>
    </row>
    <row r="136" spans="1:7" x14ac:dyDescent="0.3">
      <c r="A136" s="607"/>
      <c r="B136" s="656"/>
      <c r="C136" s="607"/>
      <c r="E136" s="607"/>
      <c r="F136" s="656"/>
      <c r="G136" s="607"/>
    </row>
    <row r="137" spans="1:7" x14ac:dyDescent="0.3">
      <c r="A137" s="607"/>
      <c r="B137" s="656"/>
      <c r="C137" s="607"/>
      <c r="E137" s="607"/>
      <c r="F137" s="656"/>
      <c r="G137" s="607"/>
    </row>
    <row r="138" spans="1:7" x14ac:dyDescent="0.3">
      <c r="A138" s="607"/>
      <c r="B138" s="656"/>
      <c r="C138" s="607"/>
      <c r="E138" s="607"/>
      <c r="F138" s="656"/>
      <c r="G138" s="607"/>
    </row>
    <row r="139" spans="1:7" x14ac:dyDescent="0.3">
      <c r="A139" s="607"/>
      <c r="B139" s="656"/>
      <c r="C139" s="607"/>
      <c r="E139" s="607"/>
      <c r="F139" s="656"/>
      <c r="G139" s="607"/>
    </row>
    <row r="140" spans="1:7" x14ac:dyDescent="0.3">
      <c r="A140" s="607"/>
      <c r="B140" s="656"/>
      <c r="C140" s="607"/>
      <c r="E140" s="607"/>
      <c r="F140" s="656"/>
      <c r="G140" s="607"/>
    </row>
    <row r="141" spans="1:7" x14ac:dyDescent="0.3">
      <c r="A141" s="607"/>
      <c r="B141" s="656"/>
      <c r="C141" s="607"/>
      <c r="E141" s="607"/>
      <c r="F141" s="656"/>
      <c r="G141" s="607"/>
    </row>
    <row r="142" spans="1:7" x14ac:dyDescent="0.3">
      <c r="A142" s="607"/>
      <c r="B142" s="656"/>
      <c r="C142" s="607"/>
      <c r="E142" s="607"/>
      <c r="F142" s="656"/>
      <c r="G142" s="607"/>
    </row>
    <row r="143" spans="1:7" x14ac:dyDescent="0.3">
      <c r="A143" s="607"/>
      <c r="B143" s="656"/>
      <c r="C143" s="607"/>
      <c r="E143" s="607"/>
      <c r="F143" s="656"/>
      <c r="G143" s="607"/>
    </row>
    <row r="144" spans="1:7" x14ac:dyDescent="0.3">
      <c r="A144" s="607"/>
      <c r="B144" s="656"/>
      <c r="C144" s="607"/>
      <c r="E144" s="607"/>
      <c r="F144" s="656"/>
      <c r="G144" s="607"/>
    </row>
    <row r="145" spans="1:7" x14ac:dyDescent="0.3">
      <c r="A145" s="607"/>
      <c r="B145" s="607"/>
      <c r="C145" s="607"/>
      <c r="E145" s="607"/>
      <c r="F145" s="607"/>
      <c r="G145" s="607"/>
    </row>
    <row r="151" spans="1:7" x14ac:dyDescent="0.3">
      <c r="A151" s="607"/>
      <c r="B151" s="607"/>
      <c r="C151" s="607"/>
      <c r="E151" s="607"/>
      <c r="F151" s="607"/>
      <c r="G151" s="607"/>
    </row>
    <row r="152" spans="1:7" x14ac:dyDescent="0.3">
      <c r="A152" s="607"/>
      <c r="B152" s="656" t="s">
        <v>4289</v>
      </c>
      <c r="C152" s="607"/>
      <c r="E152" s="607"/>
      <c r="F152" s="656" t="s">
        <v>4290</v>
      </c>
      <c r="G152" s="607"/>
    </row>
    <row r="153" spans="1:7" x14ac:dyDescent="0.3">
      <c r="A153" s="607"/>
      <c r="B153" s="656"/>
      <c r="C153" s="607"/>
      <c r="E153" s="607"/>
      <c r="F153" s="656"/>
      <c r="G153" s="607"/>
    </row>
    <row r="154" spans="1:7" x14ac:dyDescent="0.3">
      <c r="A154" s="607"/>
      <c r="B154" s="656"/>
      <c r="C154" s="607"/>
      <c r="E154" s="607"/>
      <c r="F154" s="656"/>
      <c r="G154" s="607"/>
    </row>
    <row r="155" spans="1:7" x14ac:dyDescent="0.3">
      <c r="A155" s="607"/>
      <c r="B155" s="656"/>
      <c r="C155" s="607"/>
      <c r="E155" s="607"/>
      <c r="F155" s="656"/>
      <c r="G155" s="607"/>
    </row>
    <row r="156" spans="1:7" x14ac:dyDescent="0.3">
      <c r="A156" s="607"/>
      <c r="B156" s="656"/>
      <c r="C156" s="607"/>
      <c r="E156" s="607"/>
      <c r="F156" s="656"/>
      <c r="G156" s="607"/>
    </row>
    <row r="157" spans="1:7" x14ac:dyDescent="0.3">
      <c r="A157" s="607"/>
      <c r="B157" s="656"/>
      <c r="C157" s="607"/>
      <c r="E157" s="607"/>
      <c r="F157" s="656"/>
      <c r="G157" s="607"/>
    </row>
    <row r="158" spans="1:7" x14ac:dyDescent="0.3">
      <c r="A158" s="607"/>
      <c r="B158" s="656"/>
      <c r="C158" s="607"/>
      <c r="E158" s="607"/>
      <c r="F158" s="656"/>
      <c r="G158" s="607"/>
    </row>
    <row r="159" spans="1:7" x14ac:dyDescent="0.3">
      <c r="A159" s="607"/>
      <c r="B159" s="656"/>
      <c r="C159" s="607"/>
      <c r="E159" s="607"/>
      <c r="F159" s="656"/>
      <c r="G159" s="607"/>
    </row>
    <row r="160" spans="1:7" x14ac:dyDescent="0.3">
      <c r="A160" s="607"/>
      <c r="B160" s="656"/>
      <c r="C160" s="607"/>
      <c r="E160" s="607"/>
      <c r="F160" s="656"/>
      <c r="G160" s="607"/>
    </row>
    <row r="161" spans="1:7" x14ac:dyDescent="0.3">
      <c r="A161" s="607"/>
      <c r="B161" s="656"/>
      <c r="C161" s="607"/>
      <c r="E161" s="607"/>
      <c r="F161" s="656"/>
      <c r="G161" s="607"/>
    </row>
    <row r="162" spans="1:7" x14ac:dyDescent="0.3">
      <c r="A162" s="607"/>
      <c r="B162" s="656"/>
      <c r="C162" s="607"/>
      <c r="E162" s="607"/>
      <c r="F162" s="656"/>
      <c r="G162" s="607"/>
    </row>
    <row r="163" spans="1:7" x14ac:dyDescent="0.3">
      <c r="A163" s="607"/>
      <c r="B163" s="656"/>
      <c r="C163" s="607"/>
      <c r="E163" s="607"/>
      <c r="F163" s="656"/>
      <c r="G163" s="607"/>
    </row>
    <row r="164" spans="1:7" x14ac:dyDescent="0.3">
      <c r="A164" s="607"/>
      <c r="B164" s="607"/>
      <c r="C164" s="607"/>
      <c r="E164" s="607"/>
      <c r="F164" s="607"/>
      <c r="G164" s="607"/>
    </row>
    <row r="167" spans="1:7" x14ac:dyDescent="0.3">
      <c r="A167" s="607"/>
      <c r="B167" s="607"/>
      <c r="C167" s="607"/>
      <c r="E167" s="607"/>
      <c r="F167" s="607"/>
      <c r="G167" s="607"/>
    </row>
    <row r="168" spans="1:7" x14ac:dyDescent="0.3">
      <c r="A168" s="607"/>
      <c r="B168" s="656" t="s">
        <v>4291</v>
      </c>
      <c r="C168" s="607"/>
      <c r="E168" s="607"/>
      <c r="F168" s="656" t="s">
        <v>4292</v>
      </c>
      <c r="G168" s="607"/>
    </row>
    <row r="169" spans="1:7" x14ac:dyDescent="0.3">
      <c r="A169" s="607"/>
      <c r="B169" s="656"/>
      <c r="C169" s="607"/>
      <c r="E169" s="607"/>
      <c r="F169" s="656"/>
      <c r="G169" s="607"/>
    </row>
    <row r="170" spans="1:7" x14ac:dyDescent="0.3">
      <c r="A170" s="607"/>
      <c r="B170" s="656"/>
      <c r="C170" s="607"/>
      <c r="E170" s="607"/>
      <c r="F170" s="656"/>
      <c r="G170" s="607"/>
    </row>
    <row r="171" spans="1:7" x14ac:dyDescent="0.3">
      <c r="A171" s="607"/>
      <c r="B171" s="656"/>
      <c r="C171" s="607"/>
      <c r="E171" s="607"/>
      <c r="F171" s="656"/>
      <c r="G171" s="607"/>
    </row>
    <row r="172" spans="1:7" x14ac:dyDescent="0.3">
      <c r="A172" s="607"/>
      <c r="B172" s="656"/>
      <c r="C172" s="607"/>
      <c r="E172" s="607"/>
      <c r="F172" s="656"/>
      <c r="G172" s="607"/>
    </row>
    <row r="173" spans="1:7" x14ac:dyDescent="0.3">
      <c r="A173" s="607"/>
      <c r="B173" s="656"/>
      <c r="C173" s="607"/>
      <c r="E173" s="607"/>
      <c r="F173" s="656"/>
      <c r="G173" s="607"/>
    </row>
    <row r="174" spans="1:7" x14ac:dyDescent="0.3">
      <c r="A174" s="607"/>
      <c r="B174" s="656"/>
      <c r="C174" s="607"/>
      <c r="E174" s="607"/>
      <c r="F174" s="656"/>
      <c r="G174" s="607"/>
    </row>
    <row r="175" spans="1:7" x14ac:dyDescent="0.3">
      <c r="A175" s="607"/>
      <c r="B175" s="656"/>
      <c r="C175" s="607"/>
      <c r="E175" s="607"/>
      <c r="F175" s="656"/>
      <c r="G175" s="607"/>
    </row>
    <row r="176" spans="1:7" x14ac:dyDescent="0.3">
      <c r="A176" s="607"/>
      <c r="B176" s="656"/>
      <c r="C176" s="607"/>
      <c r="E176" s="607"/>
      <c r="F176" s="656"/>
      <c r="G176" s="607"/>
    </row>
    <row r="177" spans="1:7" x14ac:dyDescent="0.3">
      <c r="A177" s="607"/>
      <c r="B177" s="656"/>
      <c r="C177" s="607"/>
      <c r="E177" s="607"/>
      <c r="F177" s="656"/>
      <c r="G177" s="607"/>
    </row>
    <row r="178" spans="1:7" x14ac:dyDescent="0.3">
      <c r="A178" s="607"/>
      <c r="B178" s="656"/>
      <c r="C178" s="607"/>
      <c r="E178" s="607"/>
      <c r="F178" s="656"/>
      <c r="G178" s="607"/>
    </row>
    <row r="179" spans="1:7" x14ac:dyDescent="0.3">
      <c r="A179" s="607"/>
      <c r="B179" s="656"/>
      <c r="C179" s="607"/>
      <c r="E179" s="607"/>
      <c r="F179" s="656"/>
      <c r="G179" s="607"/>
    </row>
    <row r="180" spans="1:7" x14ac:dyDescent="0.3">
      <c r="A180" s="607"/>
      <c r="B180" s="607"/>
      <c r="C180" s="607"/>
      <c r="E180" s="607"/>
      <c r="F180" s="607"/>
      <c r="G180" s="607"/>
    </row>
    <row r="182" spans="1:7" x14ac:dyDescent="0.3">
      <c r="A182" s="607"/>
      <c r="B182" s="607"/>
      <c r="C182" s="607"/>
      <c r="E182" s="607"/>
      <c r="F182" s="607"/>
      <c r="G182" s="607"/>
    </row>
    <row r="183" spans="1:7" x14ac:dyDescent="0.3">
      <c r="A183" s="607"/>
      <c r="B183" s="656" t="s">
        <v>4293</v>
      </c>
      <c r="C183" s="607"/>
      <c r="E183" s="607"/>
      <c r="F183" s="656" t="s">
        <v>4294</v>
      </c>
      <c r="G183" s="607"/>
    </row>
    <row r="184" spans="1:7" x14ac:dyDescent="0.3">
      <c r="A184" s="607"/>
      <c r="B184" s="656"/>
      <c r="C184" s="607"/>
      <c r="E184" s="607"/>
      <c r="F184" s="656"/>
      <c r="G184" s="607"/>
    </row>
    <row r="185" spans="1:7" x14ac:dyDescent="0.3">
      <c r="A185" s="607"/>
      <c r="B185" s="656"/>
      <c r="C185" s="607"/>
      <c r="E185" s="607"/>
      <c r="F185" s="656"/>
      <c r="G185" s="607"/>
    </row>
    <row r="186" spans="1:7" x14ac:dyDescent="0.3">
      <c r="A186" s="607"/>
      <c r="B186" s="656"/>
      <c r="C186" s="607"/>
      <c r="E186" s="607"/>
      <c r="F186" s="656"/>
      <c r="G186" s="607"/>
    </row>
    <row r="187" spans="1:7" x14ac:dyDescent="0.3">
      <c r="A187" s="607"/>
      <c r="B187" s="656"/>
      <c r="C187" s="607"/>
      <c r="E187" s="607"/>
      <c r="F187" s="656"/>
      <c r="G187" s="607"/>
    </row>
    <row r="188" spans="1:7" x14ac:dyDescent="0.3">
      <c r="A188" s="607"/>
      <c r="B188" s="656"/>
      <c r="C188" s="607"/>
      <c r="E188" s="607"/>
      <c r="F188" s="656"/>
      <c r="G188" s="607"/>
    </row>
    <row r="189" spans="1:7" x14ac:dyDescent="0.3">
      <c r="A189" s="607"/>
      <c r="B189" s="656"/>
      <c r="C189" s="607"/>
      <c r="E189" s="607"/>
      <c r="F189" s="656"/>
      <c r="G189" s="607"/>
    </row>
    <row r="190" spans="1:7" x14ac:dyDescent="0.3">
      <c r="A190" s="607"/>
      <c r="B190" s="656"/>
      <c r="C190" s="607"/>
      <c r="E190" s="607"/>
      <c r="F190" s="656"/>
      <c r="G190" s="607"/>
    </row>
    <row r="191" spans="1:7" x14ac:dyDescent="0.3">
      <c r="A191" s="607"/>
      <c r="B191" s="656"/>
      <c r="C191" s="607"/>
      <c r="E191" s="607"/>
      <c r="F191" s="656"/>
      <c r="G191" s="607"/>
    </row>
    <row r="192" spans="1:7" x14ac:dyDescent="0.3">
      <c r="A192" s="607"/>
      <c r="B192" s="656"/>
      <c r="C192" s="607"/>
      <c r="E192" s="607"/>
      <c r="F192" s="656"/>
      <c r="G192" s="607"/>
    </row>
    <row r="193" spans="1:7" x14ac:dyDescent="0.3">
      <c r="A193" s="607"/>
      <c r="B193" s="656"/>
      <c r="C193" s="607"/>
      <c r="E193" s="607"/>
      <c r="F193" s="656"/>
      <c r="G193" s="607"/>
    </row>
    <row r="194" spans="1:7" x14ac:dyDescent="0.3">
      <c r="A194" s="607"/>
      <c r="B194" s="656"/>
      <c r="C194" s="607"/>
      <c r="E194" s="607"/>
      <c r="F194" s="656"/>
      <c r="G194" s="607"/>
    </row>
    <row r="195" spans="1:7" x14ac:dyDescent="0.3">
      <c r="A195" s="607"/>
      <c r="B195" s="607"/>
      <c r="C195" s="607"/>
      <c r="E195" s="607"/>
      <c r="F195" s="607"/>
      <c r="G195" s="607"/>
    </row>
    <row r="201" spans="1:7" x14ac:dyDescent="0.3">
      <c r="A201" s="607"/>
      <c r="B201" s="607"/>
      <c r="C201" s="607"/>
      <c r="E201" s="607"/>
      <c r="F201" s="607"/>
      <c r="G201" s="607"/>
    </row>
    <row r="202" spans="1:7" x14ac:dyDescent="0.3">
      <c r="A202" s="607"/>
      <c r="B202" s="656" t="s">
        <v>4295</v>
      </c>
      <c r="C202" s="607"/>
      <c r="E202" s="607"/>
      <c r="F202" s="656" t="s">
        <v>4296</v>
      </c>
      <c r="G202" s="607"/>
    </row>
    <row r="203" spans="1:7" x14ac:dyDescent="0.3">
      <c r="A203" s="607"/>
      <c r="B203" s="656"/>
      <c r="C203" s="607"/>
      <c r="E203" s="607"/>
      <c r="F203" s="656"/>
      <c r="G203" s="607"/>
    </row>
    <row r="204" spans="1:7" x14ac:dyDescent="0.3">
      <c r="A204" s="607"/>
      <c r="B204" s="656"/>
      <c r="C204" s="607"/>
      <c r="E204" s="607"/>
      <c r="F204" s="656"/>
      <c r="G204" s="607"/>
    </row>
    <row r="205" spans="1:7" x14ac:dyDescent="0.3">
      <c r="A205" s="607"/>
      <c r="B205" s="656"/>
      <c r="C205" s="607"/>
      <c r="E205" s="607"/>
      <c r="F205" s="656"/>
      <c r="G205" s="607"/>
    </row>
    <row r="206" spans="1:7" x14ac:dyDescent="0.3">
      <c r="A206" s="607"/>
      <c r="B206" s="656"/>
      <c r="C206" s="607"/>
      <c r="E206" s="607"/>
      <c r="F206" s="656"/>
      <c r="G206" s="607"/>
    </row>
    <row r="207" spans="1:7" x14ac:dyDescent="0.3">
      <c r="A207" s="607"/>
      <c r="B207" s="656"/>
      <c r="C207" s="607"/>
      <c r="E207" s="607"/>
      <c r="F207" s="656"/>
      <c r="G207" s="607"/>
    </row>
    <row r="208" spans="1:7" x14ac:dyDescent="0.3">
      <c r="A208" s="607"/>
      <c r="B208" s="656"/>
      <c r="C208" s="607"/>
      <c r="E208" s="607"/>
      <c r="F208" s="656"/>
      <c r="G208" s="607"/>
    </row>
    <row r="209" spans="1:7" x14ac:dyDescent="0.3">
      <c r="A209" s="607"/>
      <c r="B209" s="656"/>
      <c r="C209" s="607"/>
      <c r="E209" s="607"/>
      <c r="F209" s="656"/>
      <c r="G209" s="607"/>
    </row>
    <row r="210" spans="1:7" x14ac:dyDescent="0.3">
      <c r="A210" s="607"/>
      <c r="B210" s="656"/>
      <c r="C210" s="607"/>
      <c r="E210" s="607"/>
      <c r="F210" s="656"/>
      <c r="G210" s="607"/>
    </row>
    <row r="211" spans="1:7" x14ac:dyDescent="0.3">
      <c r="A211" s="607"/>
      <c r="B211" s="656"/>
      <c r="C211" s="607"/>
      <c r="E211" s="607"/>
      <c r="F211" s="656"/>
      <c r="G211" s="607"/>
    </row>
    <row r="212" spans="1:7" x14ac:dyDescent="0.3">
      <c r="A212" s="607"/>
      <c r="B212" s="656"/>
      <c r="C212" s="607"/>
      <c r="E212" s="607"/>
      <c r="F212" s="656"/>
      <c r="G212" s="607"/>
    </row>
    <row r="213" spans="1:7" x14ac:dyDescent="0.3">
      <c r="A213" s="607"/>
      <c r="B213" s="656"/>
      <c r="C213" s="607"/>
      <c r="E213" s="607"/>
      <c r="F213" s="656"/>
      <c r="G213" s="607"/>
    </row>
    <row r="214" spans="1:7" x14ac:dyDescent="0.3">
      <c r="A214" s="607"/>
      <c r="B214" s="607"/>
      <c r="C214" s="607"/>
      <c r="E214" s="607"/>
      <c r="F214" s="607"/>
      <c r="G214" s="607"/>
    </row>
    <row r="217" spans="1:7" x14ac:dyDescent="0.3">
      <c r="A217" s="607"/>
      <c r="B217" s="607"/>
      <c r="C217" s="607"/>
      <c r="E217" s="607"/>
      <c r="F217" s="607"/>
      <c r="G217" s="607"/>
    </row>
    <row r="218" spans="1:7" x14ac:dyDescent="0.3">
      <c r="A218" s="607"/>
      <c r="B218" s="656"/>
      <c r="C218" s="607"/>
      <c r="E218" s="607"/>
      <c r="F218" s="656"/>
      <c r="G218" s="607"/>
    </row>
    <row r="219" spans="1:7" x14ac:dyDescent="0.3">
      <c r="A219" s="607"/>
      <c r="B219" s="656"/>
      <c r="C219" s="607"/>
      <c r="E219" s="607"/>
      <c r="F219" s="656"/>
      <c r="G219" s="607"/>
    </row>
    <row r="220" spans="1:7" x14ac:dyDescent="0.3">
      <c r="A220" s="607"/>
      <c r="B220" s="656"/>
      <c r="C220" s="607"/>
      <c r="E220" s="607"/>
      <c r="F220" s="656"/>
      <c r="G220" s="607"/>
    </row>
    <row r="221" spans="1:7" x14ac:dyDescent="0.3">
      <c r="A221" s="607"/>
      <c r="B221" s="656"/>
      <c r="C221" s="607"/>
      <c r="E221" s="607"/>
      <c r="F221" s="656"/>
      <c r="G221" s="607"/>
    </row>
    <row r="222" spans="1:7" x14ac:dyDescent="0.3">
      <c r="A222" s="607"/>
      <c r="B222" s="656"/>
      <c r="C222" s="607"/>
      <c r="E222" s="607"/>
      <c r="F222" s="656"/>
      <c r="G222" s="607"/>
    </row>
    <row r="223" spans="1:7" x14ac:dyDescent="0.3">
      <c r="A223" s="607"/>
      <c r="B223" s="656"/>
      <c r="C223" s="607"/>
      <c r="E223" s="607"/>
      <c r="F223" s="656"/>
      <c r="G223" s="607"/>
    </row>
    <row r="224" spans="1:7" x14ac:dyDescent="0.3">
      <c r="A224" s="607"/>
      <c r="B224" s="656"/>
      <c r="C224" s="607"/>
      <c r="E224" s="607"/>
      <c r="F224" s="656"/>
      <c r="G224" s="607"/>
    </row>
    <row r="225" spans="1:7" x14ac:dyDescent="0.3">
      <c r="A225" s="607"/>
      <c r="B225" s="656"/>
      <c r="C225" s="607"/>
      <c r="E225" s="607"/>
      <c r="F225" s="656"/>
      <c r="G225" s="607"/>
    </row>
    <row r="226" spans="1:7" x14ac:dyDescent="0.3">
      <c r="A226" s="607"/>
      <c r="B226" s="656"/>
      <c r="C226" s="607"/>
      <c r="E226" s="607"/>
      <c r="F226" s="656"/>
      <c r="G226" s="607"/>
    </row>
    <row r="227" spans="1:7" x14ac:dyDescent="0.3">
      <c r="A227" s="607"/>
      <c r="B227" s="656"/>
      <c r="C227" s="607"/>
      <c r="E227" s="607"/>
      <c r="F227" s="656"/>
      <c r="G227" s="607"/>
    </row>
    <row r="228" spans="1:7" x14ac:dyDescent="0.3">
      <c r="A228" s="607"/>
      <c r="B228" s="656"/>
      <c r="C228" s="607"/>
      <c r="E228" s="607"/>
      <c r="F228" s="656"/>
      <c r="G228" s="607"/>
    </row>
    <row r="229" spans="1:7" x14ac:dyDescent="0.3">
      <c r="A229" s="607"/>
      <c r="B229" s="656"/>
      <c r="C229" s="607"/>
      <c r="E229" s="607"/>
      <c r="F229" s="656"/>
      <c r="G229" s="607"/>
    </row>
    <row r="230" spans="1:7" x14ac:dyDescent="0.3">
      <c r="A230" s="607"/>
      <c r="B230" s="607"/>
      <c r="C230" s="607"/>
      <c r="E230" s="607"/>
      <c r="F230" s="607"/>
      <c r="G230" s="607"/>
    </row>
    <row r="232" spans="1:7" x14ac:dyDescent="0.3">
      <c r="A232" s="607"/>
      <c r="B232" s="607"/>
      <c r="C232" s="607"/>
      <c r="E232" s="607"/>
      <c r="F232" s="607"/>
      <c r="G232" s="607"/>
    </row>
    <row r="233" spans="1:7" x14ac:dyDescent="0.3">
      <c r="A233" s="607"/>
      <c r="B233" s="656"/>
      <c r="C233" s="607"/>
      <c r="E233" s="607"/>
      <c r="F233" s="656"/>
      <c r="G233" s="607"/>
    </row>
    <row r="234" spans="1:7" x14ac:dyDescent="0.3">
      <c r="A234" s="607"/>
      <c r="B234" s="656"/>
      <c r="C234" s="607"/>
      <c r="E234" s="607"/>
      <c r="F234" s="656"/>
      <c r="G234" s="607"/>
    </row>
    <row r="235" spans="1:7" x14ac:dyDescent="0.3">
      <c r="A235" s="607"/>
      <c r="B235" s="656"/>
      <c r="C235" s="607"/>
      <c r="E235" s="607"/>
      <c r="F235" s="656"/>
      <c r="G235" s="607"/>
    </row>
    <row r="236" spans="1:7" x14ac:dyDescent="0.3">
      <c r="A236" s="607"/>
      <c r="B236" s="656"/>
      <c r="C236" s="607"/>
      <c r="E236" s="607"/>
      <c r="F236" s="656"/>
      <c r="G236" s="607"/>
    </row>
    <row r="237" spans="1:7" x14ac:dyDescent="0.3">
      <c r="A237" s="607"/>
      <c r="B237" s="656"/>
      <c r="C237" s="607"/>
      <c r="E237" s="607"/>
      <c r="F237" s="656"/>
      <c r="G237" s="607"/>
    </row>
    <row r="238" spans="1:7" x14ac:dyDescent="0.3">
      <c r="A238" s="607"/>
      <c r="B238" s="656"/>
      <c r="C238" s="607"/>
      <c r="E238" s="607"/>
      <c r="F238" s="656"/>
      <c r="G238" s="607"/>
    </row>
    <row r="239" spans="1:7" x14ac:dyDescent="0.3">
      <c r="A239" s="607"/>
      <c r="B239" s="656"/>
      <c r="C239" s="607"/>
      <c r="E239" s="607"/>
      <c r="F239" s="656"/>
      <c r="G239" s="607"/>
    </row>
    <row r="240" spans="1:7" x14ac:dyDescent="0.3">
      <c r="A240" s="607"/>
      <c r="B240" s="656"/>
      <c r="C240" s="607"/>
      <c r="E240" s="607"/>
      <c r="F240" s="656"/>
      <c r="G240" s="607"/>
    </row>
    <row r="241" spans="1:7" x14ac:dyDescent="0.3">
      <c r="A241" s="607"/>
      <c r="B241" s="656"/>
      <c r="C241" s="607"/>
      <c r="E241" s="607"/>
      <c r="F241" s="656"/>
      <c r="G241" s="607"/>
    </row>
    <row r="242" spans="1:7" x14ac:dyDescent="0.3">
      <c r="A242" s="607"/>
      <c r="B242" s="656"/>
      <c r="C242" s="607"/>
      <c r="E242" s="607"/>
      <c r="F242" s="656"/>
      <c r="G242" s="607"/>
    </row>
    <row r="243" spans="1:7" x14ac:dyDescent="0.3">
      <c r="A243" s="607"/>
      <c r="B243" s="656"/>
      <c r="C243" s="607"/>
      <c r="E243" s="607"/>
      <c r="F243" s="656"/>
      <c r="G243" s="607"/>
    </row>
    <row r="244" spans="1:7" x14ac:dyDescent="0.3">
      <c r="A244" s="607"/>
      <c r="B244" s="656"/>
      <c r="C244" s="607"/>
      <c r="E244" s="607"/>
      <c r="F244" s="656"/>
      <c r="G244" s="607"/>
    </row>
    <row r="245" spans="1:7" x14ac:dyDescent="0.3">
      <c r="A245" s="607"/>
      <c r="B245" s="607"/>
      <c r="C245" s="607"/>
      <c r="E245" s="607"/>
      <c r="F245" s="607"/>
      <c r="G245" s="607"/>
    </row>
    <row r="251" spans="1:7" x14ac:dyDescent="0.3">
      <c r="A251" s="607"/>
      <c r="B251" s="607"/>
      <c r="C251" s="607"/>
      <c r="E251" s="607"/>
      <c r="F251" s="607"/>
      <c r="G251" s="607"/>
    </row>
    <row r="252" spans="1:7" x14ac:dyDescent="0.3">
      <c r="A252" s="607"/>
      <c r="B252" s="656"/>
      <c r="C252" s="607"/>
      <c r="E252" s="607"/>
      <c r="F252" s="656"/>
      <c r="G252" s="607"/>
    </row>
    <row r="253" spans="1:7" x14ac:dyDescent="0.3">
      <c r="A253" s="607"/>
      <c r="B253" s="656"/>
      <c r="C253" s="607"/>
      <c r="E253" s="607"/>
      <c r="F253" s="656"/>
      <c r="G253" s="607"/>
    </row>
    <row r="254" spans="1:7" x14ac:dyDescent="0.3">
      <c r="A254" s="607"/>
      <c r="B254" s="656"/>
      <c r="C254" s="607"/>
      <c r="E254" s="607"/>
      <c r="F254" s="656"/>
      <c r="G254" s="607"/>
    </row>
    <row r="255" spans="1:7" x14ac:dyDescent="0.3">
      <c r="A255" s="607"/>
      <c r="B255" s="656"/>
      <c r="C255" s="607"/>
      <c r="E255" s="607"/>
      <c r="F255" s="656"/>
      <c r="G255" s="607"/>
    </row>
    <row r="256" spans="1:7" x14ac:dyDescent="0.3">
      <c r="A256" s="607"/>
      <c r="B256" s="656"/>
      <c r="C256" s="607"/>
      <c r="E256" s="607"/>
      <c r="F256" s="656"/>
      <c r="G256" s="607"/>
    </row>
    <row r="257" spans="1:7" x14ac:dyDescent="0.3">
      <c r="A257" s="607"/>
      <c r="B257" s="656"/>
      <c r="C257" s="607"/>
      <c r="E257" s="607"/>
      <c r="F257" s="656"/>
      <c r="G257" s="607"/>
    </row>
    <row r="258" spans="1:7" x14ac:dyDescent="0.3">
      <c r="A258" s="607"/>
      <c r="B258" s="656"/>
      <c r="C258" s="607"/>
      <c r="E258" s="607"/>
      <c r="F258" s="656"/>
      <c r="G258" s="607"/>
    </row>
    <row r="259" spans="1:7" x14ac:dyDescent="0.3">
      <c r="A259" s="607"/>
      <c r="B259" s="656"/>
      <c r="C259" s="607"/>
      <c r="E259" s="607"/>
      <c r="F259" s="656"/>
      <c r="G259" s="607"/>
    </row>
    <row r="260" spans="1:7" x14ac:dyDescent="0.3">
      <c r="A260" s="607"/>
      <c r="B260" s="656"/>
      <c r="C260" s="607"/>
      <c r="E260" s="607"/>
      <c r="F260" s="656"/>
      <c r="G260" s="607"/>
    </row>
    <row r="261" spans="1:7" x14ac:dyDescent="0.3">
      <c r="A261" s="607"/>
      <c r="B261" s="656"/>
      <c r="C261" s="607"/>
      <c r="E261" s="607"/>
      <c r="F261" s="656"/>
      <c r="G261" s="607"/>
    </row>
    <row r="262" spans="1:7" x14ac:dyDescent="0.3">
      <c r="A262" s="607"/>
      <c r="B262" s="656"/>
      <c r="C262" s="607"/>
      <c r="E262" s="607"/>
      <c r="F262" s="656"/>
      <c r="G262" s="607"/>
    </row>
    <row r="263" spans="1:7" x14ac:dyDescent="0.3">
      <c r="A263" s="607"/>
      <c r="B263" s="656"/>
      <c r="C263" s="607"/>
      <c r="E263" s="607"/>
      <c r="F263" s="656"/>
      <c r="G263" s="607"/>
    </row>
    <row r="264" spans="1:7" x14ac:dyDescent="0.3">
      <c r="A264" s="607"/>
      <c r="B264" s="607"/>
      <c r="C264" s="607"/>
      <c r="E264" s="607"/>
      <c r="F264" s="607"/>
      <c r="G264" s="607"/>
    </row>
    <row r="267" spans="1:7" x14ac:dyDescent="0.3">
      <c r="A267" s="607"/>
      <c r="B267" s="607"/>
      <c r="C267" s="607"/>
      <c r="E267" s="607"/>
      <c r="F267" s="607"/>
      <c r="G267" s="607"/>
    </row>
    <row r="268" spans="1:7" x14ac:dyDescent="0.3">
      <c r="A268" s="607"/>
      <c r="B268" s="656"/>
      <c r="C268" s="607"/>
      <c r="E268" s="607"/>
      <c r="F268" s="656"/>
      <c r="G268" s="607"/>
    </row>
    <row r="269" spans="1:7" x14ac:dyDescent="0.3">
      <c r="A269" s="607"/>
      <c r="B269" s="656"/>
      <c r="C269" s="607"/>
      <c r="E269" s="607"/>
      <c r="F269" s="656"/>
      <c r="G269" s="607"/>
    </row>
    <row r="270" spans="1:7" x14ac:dyDescent="0.3">
      <c r="A270" s="607"/>
      <c r="B270" s="656"/>
      <c r="C270" s="607"/>
      <c r="E270" s="607"/>
      <c r="F270" s="656"/>
      <c r="G270" s="607"/>
    </row>
    <row r="271" spans="1:7" x14ac:dyDescent="0.3">
      <c r="A271" s="607"/>
      <c r="B271" s="656"/>
      <c r="C271" s="607"/>
      <c r="E271" s="607"/>
      <c r="F271" s="656"/>
      <c r="G271" s="607"/>
    </row>
    <row r="272" spans="1:7" x14ac:dyDescent="0.3">
      <c r="A272" s="607"/>
      <c r="B272" s="656"/>
      <c r="C272" s="607"/>
      <c r="E272" s="607"/>
      <c r="F272" s="656"/>
      <c r="G272" s="607"/>
    </row>
    <row r="273" spans="1:7" x14ac:dyDescent="0.3">
      <c r="A273" s="607"/>
      <c r="B273" s="656"/>
      <c r="C273" s="607"/>
      <c r="E273" s="607"/>
      <c r="F273" s="656"/>
      <c r="G273" s="607"/>
    </row>
    <row r="274" spans="1:7" x14ac:dyDescent="0.3">
      <c r="A274" s="607"/>
      <c r="B274" s="656"/>
      <c r="C274" s="607"/>
      <c r="E274" s="607"/>
      <c r="F274" s="656"/>
      <c r="G274" s="607"/>
    </row>
    <row r="275" spans="1:7" x14ac:dyDescent="0.3">
      <c r="A275" s="607"/>
      <c r="B275" s="656"/>
      <c r="C275" s="607"/>
      <c r="E275" s="607"/>
      <c r="F275" s="656"/>
      <c r="G275" s="607"/>
    </row>
    <row r="276" spans="1:7" x14ac:dyDescent="0.3">
      <c r="A276" s="607"/>
      <c r="B276" s="656"/>
      <c r="C276" s="607"/>
      <c r="E276" s="607"/>
      <c r="F276" s="656"/>
      <c r="G276" s="607"/>
    </row>
    <row r="277" spans="1:7" x14ac:dyDescent="0.3">
      <c r="A277" s="607"/>
      <c r="B277" s="656"/>
      <c r="C277" s="607"/>
      <c r="E277" s="607"/>
      <c r="F277" s="656"/>
      <c r="G277" s="607"/>
    </row>
    <row r="278" spans="1:7" x14ac:dyDescent="0.3">
      <c r="A278" s="607"/>
      <c r="B278" s="656"/>
      <c r="C278" s="607"/>
      <c r="E278" s="607"/>
      <c r="F278" s="656"/>
      <c r="G278" s="607"/>
    </row>
    <row r="279" spans="1:7" x14ac:dyDescent="0.3">
      <c r="A279" s="607"/>
      <c r="B279" s="656"/>
      <c r="C279" s="607"/>
      <c r="E279" s="607"/>
      <c r="F279" s="656"/>
      <c r="G279" s="607"/>
    </row>
    <row r="280" spans="1:7" x14ac:dyDescent="0.3">
      <c r="A280" s="607"/>
      <c r="B280" s="607"/>
      <c r="C280" s="607"/>
      <c r="E280" s="607"/>
      <c r="F280" s="607"/>
      <c r="G280" s="607"/>
    </row>
    <row r="282" spans="1:7" x14ac:dyDescent="0.3">
      <c r="A282" s="607"/>
      <c r="B282" s="607"/>
      <c r="C282" s="607"/>
      <c r="E282" s="607"/>
      <c r="F282" s="607"/>
      <c r="G282" s="607"/>
    </row>
    <row r="283" spans="1:7" x14ac:dyDescent="0.3">
      <c r="A283" s="607"/>
      <c r="B283" s="656"/>
      <c r="C283" s="607"/>
      <c r="E283" s="607"/>
      <c r="F283" s="656"/>
      <c r="G283" s="607"/>
    </row>
    <row r="284" spans="1:7" x14ac:dyDescent="0.3">
      <c r="A284" s="607"/>
      <c r="B284" s="656"/>
      <c r="C284" s="607"/>
      <c r="E284" s="607"/>
      <c r="F284" s="656"/>
      <c r="G284" s="607"/>
    </row>
    <row r="285" spans="1:7" x14ac:dyDescent="0.3">
      <c r="A285" s="607"/>
      <c r="B285" s="656"/>
      <c r="C285" s="607"/>
      <c r="E285" s="607"/>
      <c r="F285" s="656"/>
      <c r="G285" s="607"/>
    </row>
    <row r="286" spans="1:7" x14ac:dyDescent="0.3">
      <c r="A286" s="607"/>
      <c r="B286" s="656"/>
      <c r="C286" s="607"/>
      <c r="E286" s="607"/>
      <c r="F286" s="656"/>
      <c r="G286" s="607"/>
    </row>
    <row r="287" spans="1:7" x14ac:dyDescent="0.3">
      <c r="A287" s="607"/>
      <c r="B287" s="656"/>
      <c r="C287" s="607"/>
      <c r="E287" s="607"/>
      <c r="F287" s="656"/>
      <c r="G287" s="607"/>
    </row>
    <row r="288" spans="1:7" x14ac:dyDescent="0.3">
      <c r="A288" s="607"/>
      <c r="B288" s="656"/>
      <c r="C288" s="607"/>
      <c r="E288" s="607"/>
      <c r="F288" s="656"/>
      <c r="G288" s="607"/>
    </row>
    <row r="289" spans="1:7" x14ac:dyDescent="0.3">
      <c r="A289" s="607"/>
      <c r="B289" s="656"/>
      <c r="C289" s="607"/>
      <c r="E289" s="607"/>
      <c r="F289" s="656"/>
      <c r="G289" s="607"/>
    </row>
    <row r="290" spans="1:7" x14ac:dyDescent="0.3">
      <c r="A290" s="607"/>
      <c r="B290" s="656"/>
      <c r="C290" s="607"/>
      <c r="E290" s="607"/>
      <c r="F290" s="656"/>
      <c r="G290" s="607"/>
    </row>
    <row r="291" spans="1:7" x14ac:dyDescent="0.3">
      <c r="A291" s="607"/>
      <c r="B291" s="656"/>
      <c r="C291" s="607"/>
      <c r="E291" s="607"/>
      <c r="F291" s="656"/>
      <c r="G291" s="607"/>
    </row>
    <row r="292" spans="1:7" x14ac:dyDescent="0.3">
      <c r="A292" s="607"/>
      <c r="B292" s="656"/>
      <c r="C292" s="607"/>
      <c r="E292" s="607"/>
      <c r="F292" s="656"/>
      <c r="G292" s="607"/>
    </row>
    <row r="293" spans="1:7" x14ac:dyDescent="0.3">
      <c r="A293" s="607"/>
      <c r="B293" s="656"/>
      <c r="C293" s="607"/>
      <c r="E293" s="607"/>
      <c r="F293" s="656"/>
      <c r="G293" s="607"/>
    </row>
    <row r="294" spans="1:7" x14ac:dyDescent="0.3">
      <c r="A294" s="607"/>
      <c r="B294" s="656"/>
      <c r="C294" s="607"/>
      <c r="E294" s="607"/>
      <c r="F294" s="656"/>
      <c r="G294" s="607"/>
    </row>
    <row r="295" spans="1:7" x14ac:dyDescent="0.3">
      <c r="A295" s="607"/>
      <c r="B295" s="607"/>
      <c r="C295" s="607"/>
      <c r="E295" s="607"/>
      <c r="F295" s="607"/>
      <c r="G295" s="607"/>
    </row>
  </sheetData>
  <mergeCells count="36">
    <mergeCell ref="B2:B13"/>
    <mergeCell ref="B18:B29"/>
    <mergeCell ref="F2:F13"/>
    <mergeCell ref="F18:F29"/>
    <mergeCell ref="B33:B44"/>
    <mergeCell ref="F33:F44"/>
    <mergeCell ref="B52:B63"/>
    <mergeCell ref="F52:F63"/>
    <mergeCell ref="B68:B79"/>
    <mergeCell ref="F68:F79"/>
    <mergeCell ref="B83:B94"/>
    <mergeCell ref="F83:F94"/>
    <mergeCell ref="B102:B113"/>
    <mergeCell ref="F102:F113"/>
    <mergeCell ref="B118:B129"/>
    <mergeCell ref="F118:F129"/>
    <mergeCell ref="B133:B144"/>
    <mergeCell ref="F133:F144"/>
    <mergeCell ref="B152:B163"/>
    <mergeCell ref="F152:F163"/>
    <mergeCell ref="B168:B179"/>
    <mergeCell ref="F168:F179"/>
    <mergeCell ref="B183:B194"/>
    <mergeCell ref="F183:F194"/>
    <mergeCell ref="B202:B213"/>
    <mergeCell ref="F202:F213"/>
    <mergeCell ref="B218:B229"/>
    <mergeCell ref="F218:F229"/>
    <mergeCell ref="B233:B244"/>
    <mergeCell ref="F233:F244"/>
    <mergeCell ref="B252:B263"/>
    <mergeCell ref="F252:F263"/>
    <mergeCell ref="B268:B279"/>
    <mergeCell ref="F268:F279"/>
    <mergeCell ref="B283:B294"/>
    <mergeCell ref="F283:F294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B042-B8A2-4552-AFB5-0D94F8B359BD}">
  <dimension ref="A1:C49"/>
  <sheetViews>
    <sheetView topLeftCell="A13" workbookViewId="0">
      <selection activeCell="D15" sqref="D15"/>
    </sheetView>
  </sheetViews>
  <sheetFormatPr baseColWidth="10" defaultRowHeight="14.4" x14ac:dyDescent="0.3"/>
  <cols>
    <col min="1" max="1" width="58.109375" customWidth="1"/>
    <col min="2" max="2" width="3.44140625" customWidth="1"/>
    <col min="3" max="3" width="56.21875" customWidth="1"/>
  </cols>
  <sheetData>
    <row r="1" spans="1:3" ht="15" thickBot="1" x14ac:dyDescent="0.35">
      <c r="A1" s="608"/>
      <c r="C1" s="608"/>
    </row>
    <row r="2" spans="1:3" ht="162" customHeight="1" thickTop="1" thickBot="1" x14ac:dyDescent="0.35">
      <c r="A2" s="609" t="s">
        <v>4102</v>
      </c>
      <c r="C2" s="609" t="s">
        <v>4110</v>
      </c>
    </row>
    <row r="3" spans="1:3" ht="15" thickTop="1" x14ac:dyDescent="0.3"/>
    <row r="4" spans="1:3" ht="15" thickBot="1" x14ac:dyDescent="0.35"/>
    <row r="5" spans="1:3" ht="162" customHeight="1" thickTop="1" thickBot="1" x14ac:dyDescent="0.35">
      <c r="A5" s="609" t="s">
        <v>4103</v>
      </c>
      <c r="C5" s="609" t="s">
        <v>4111</v>
      </c>
    </row>
    <row r="6" spans="1:3" ht="15" thickTop="1" x14ac:dyDescent="0.3"/>
    <row r="7" spans="1:3" ht="15" thickBot="1" x14ac:dyDescent="0.35"/>
    <row r="8" spans="1:3" ht="162" customHeight="1" thickTop="1" thickBot="1" x14ac:dyDescent="0.35">
      <c r="A8" s="609" t="s">
        <v>4104</v>
      </c>
      <c r="C8" s="609" t="s">
        <v>4112</v>
      </c>
    </row>
    <row r="9" spans="1:3" ht="15" thickTop="1" x14ac:dyDescent="0.3"/>
    <row r="10" spans="1:3" ht="15" thickBot="1" x14ac:dyDescent="0.35"/>
    <row r="11" spans="1:3" ht="162" customHeight="1" thickTop="1" thickBot="1" x14ac:dyDescent="0.35">
      <c r="A11" s="609" t="s">
        <v>4105</v>
      </c>
      <c r="C11" s="609" t="s">
        <v>4113</v>
      </c>
    </row>
    <row r="12" spans="1:3" ht="15.6" thickTop="1" thickBot="1" x14ac:dyDescent="0.35"/>
    <row r="13" spans="1:3" ht="162" customHeight="1" thickTop="1" thickBot="1" x14ac:dyDescent="0.35">
      <c r="A13" s="609" t="s">
        <v>4106</v>
      </c>
      <c r="C13" s="609" t="s">
        <v>4114</v>
      </c>
    </row>
    <row r="14" spans="1:3" ht="15.6" thickTop="1" thickBot="1" x14ac:dyDescent="0.35"/>
    <row r="15" spans="1:3" ht="162" customHeight="1" thickTop="1" thickBot="1" x14ac:dyDescent="0.35">
      <c r="A15" s="609" t="s">
        <v>4107</v>
      </c>
      <c r="C15" s="609" t="s">
        <v>4115</v>
      </c>
    </row>
    <row r="16" spans="1:3" ht="15.6" thickTop="1" thickBot="1" x14ac:dyDescent="0.35"/>
    <row r="17" spans="1:3" ht="162" customHeight="1" thickTop="1" thickBot="1" x14ac:dyDescent="0.35">
      <c r="A17" s="609" t="s">
        <v>4128</v>
      </c>
      <c r="C17" s="609" t="s">
        <v>4129</v>
      </c>
    </row>
    <row r="18" spans="1:3" ht="15.6" thickTop="1" thickBot="1" x14ac:dyDescent="0.35"/>
    <row r="19" spans="1:3" ht="162" customHeight="1" thickTop="1" thickBot="1" x14ac:dyDescent="0.35">
      <c r="A19" s="609" t="s">
        <v>4108</v>
      </c>
      <c r="C19" s="609" t="s">
        <v>4116</v>
      </c>
    </row>
    <row r="20" spans="1:3" ht="15" thickTop="1" x14ac:dyDescent="0.3"/>
    <row r="21" spans="1:3" ht="15" thickBot="1" x14ac:dyDescent="0.35"/>
    <row r="22" spans="1:3" ht="162" customHeight="1" thickTop="1" thickBot="1" x14ac:dyDescent="0.35">
      <c r="A22" s="609" t="s">
        <v>4109</v>
      </c>
      <c r="C22" s="609" t="s">
        <v>4117</v>
      </c>
    </row>
    <row r="23" spans="1:3" ht="15" thickTop="1" x14ac:dyDescent="0.3"/>
    <row r="28" spans="1:3" ht="15" thickBot="1" x14ac:dyDescent="0.35"/>
    <row r="29" spans="1:3" ht="162" customHeight="1" thickTop="1" thickBot="1" x14ac:dyDescent="0.35">
      <c r="A29" s="609" t="s">
        <v>4118</v>
      </c>
      <c r="C29" s="609" t="s">
        <v>4119</v>
      </c>
    </row>
    <row r="30" spans="1:3" ht="15" thickTop="1" x14ac:dyDescent="0.3"/>
    <row r="31" spans="1:3" ht="15" thickBot="1" x14ac:dyDescent="0.35"/>
    <row r="32" spans="1:3" ht="162" customHeight="1" thickTop="1" thickBot="1" x14ac:dyDescent="0.35">
      <c r="A32" s="609" t="s">
        <v>4120</v>
      </c>
      <c r="C32" s="609" t="s">
        <v>4121</v>
      </c>
    </row>
    <row r="33" spans="1:3" ht="15" thickTop="1" x14ac:dyDescent="0.3"/>
    <row r="34" spans="1:3" ht="15" thickBot="1" x14ac:dyDescent="0.35"/>
    <row r="35" spans="1:3" ht="162" customHeight="1" thickTop="1" thickBot="1" x14ac:dyDescent="0.35">
      <c r="A35" s="609" t="s">
        <v>4122</v>
      </c>
      <c r="C35" s="609" t="s">
        <v>4123</v>
      </c>
    </row>
    <row r="36" spans="1:3" ht="15" thickTop="1" x14ac:dyDescent="0.3"/>
    <row r="37" spans="1:3" ht="15" thickBot="1" x14ac:dyDescent="0.35"/>
    <row r="38" spans="1:3" ht="162" customHeight="1" thickTop="1" thickBot="1" x14ac:dyDescent="0.35">
      <c r="A38" s="609" t="s">
        <v>4124</v>
      </c>
      <c r="C38" s="609" t="s">
        <v>4125</v>
      </c>
    </row>
    <row r="39" spans="1:3" ht="15" thickTop="1" x14ac:dyDescent="0.3"/>
    <row r="40" spans="1:3" ht="15" thickBot="1" x14ac:dyDescent="0.35"/>
    <row r="41" spans="1:3" ht="162" customHeight="1" thickTop="1" thickBot="1" x14ac:dyDescent="0.35">
      <c r="A41" s="609" t="s">
        <v>4126</v>
      </c>
      <c r="C41" s="609" t="s">
        <v>4127</v>
      </c>
    </row>
    <row r="42" spans="1:3" ht="15" thickTop="1" x14ac:dyDescent="0.3"/>
    <row r="44" spans="1:3" ht="15" thickBot="1" x14ac:dyDescent="0.35"/>
    <row r="45" spans="1:3" ht="162" customHeight="1" thickTop="1" thickBot="1" x14ac:dyDescent="0.35">
      <c r="A45" s="609"/>
      <c r="C45" s="609"/>
    </row>
    <row r="46" spans="1:3" ht="15" thickTop="1" x14ac:dyDescent="0.3"/>
    <row r="47" spans="1:3" ht="15" thickBot="1" x14ac:dyDescent="0.35"/>
    <row r="48" spans="1:3" ht="162" customHeight="1" thickTop="1" thickBot="1" x14ac:dyDescent="0.35">
      <c r="A48" s="609"/>
      <c r="C48" s="609"/>
    </row>
    <row r="49" ht="15" thickTop="1" x14ac:dyDescent="0.3"/>
  </sheetData>
  <pageMargins left="0" right="0" top="0" bottom="0" header="0.31496062992125984" footer="0"/>
  <pageSetup paperSize="9" scale="85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1D3F-3E3F-44F0-A948-62F45D82284D}">
  <sheetPr filterMode="1">
    <tabColor rgb="FF7030A0"/>
  </sheetPr>
  <dimension ref="A1:AC1885"/>
  <sheetViews>
    <sheetView zoomScaleNormal="100" workbookViewId="0">
      <pane xSplit="2" ySplit="8" topLeftCell="C207" activePane="bottomRight" state="frozen"/>
      <selection pane="topRight" activeCell="C1" sqref="C1"/>
      <selection pane="bottomLeft" activeCell="A9" sqref="A9"/>
      <selection pane="bottomRight" activeCell="D217" sqref="D217"/>
    </sheetView>
  </sheetViews>
  <sheetFormatPr baseColWidth="10" defaultRowHeight="14.4" x14ac:dyDescent="0.3"/>
  <cols>
    <col min="1" max="1" width="3.109375" style="388" customWidth="1"/>
    <col min="2" max="2" width="17.21875" style="390" customWidth="1"/>
    <col min="3" max="3" width="9.77734375" style="386" customWidth="1"/>
    <col min="4" max="4" width="55.88671875" style="386" customWidth="1"/>
    <col min="5" max="5" width="19.5546875" style="386" bestFit="1" customWidth="1"/>
    <col min="6" max="6" width="15.5546875" style="470" customWidth="1"/>
    <col min="7" max="7" width="17.33203125" style="386" bestFit="1" customWidth="1"/>
    <col min="8" max="8" width="26.44140625" style="386" customWidth="1"/>
    <col min="9" max="9" width="17" style="622" customWidth="1"/>
    <col min="10" max="10" width="15.6640625" style="391" customWidth="1"/>
    <col min="11" max="11" width="14.6640625" style="642" customWidth="1"/>
    <col min="12" max="12" width="17.33203125" style="386" customWidth="1"/>
    <col min="13" max="29" width="11.5546875" style="389"/>
    <col min="30" max="16384" width="11.5546875" style="386"/>
  </cols>
  <sheetData>
    <row r="1" spans="1:29" s="499" customFormat="1" ht="13.8" x14ac:dyDescent="0.25">
      <c r="A1" s="529"/>
      <c r="B1" s="520"/>
      <c r="C1" s="648" t="s">
        <v>3892</v>
      </c>
      <c r="D1" s="648"/>
      <c r="E1" s="648"/>
      <c r="F1" s="648"/>
      <c r="G1" s="648"/>
      <c r="H1" s="520"/>
      <c r="I1" s="617"/>
      <c r="J1" s="520"/>
      <c r="K1" s="641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  <c r="AB1" s="520"/>
      <c r="AC1" s="520"/>
    </row>
    <row r="2" spans="1:29" s="499" customFormat="1" ht="13.8" x14ac:dyDescent="0.25">
      <c r="A2" s="529"/>
      <c r="B2" s="520"/>
      <c r="C2" s="648"/>
      <c r="D2" s="648"/>
      <c r="E2" s="648"/>
      <c r="F2" s="648"/>
      <c r="G2" s="648"/>
      <c r="H2" s="520"/>
      <c r="I2" s="617"/>
      <c r="J2" s="520"/>
      <c r="K2" s="641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</row>
    <row r="3" spans="1:29" s="499" customFormat="1" ht="13.8" x14ac:dyDescent="0.25">
      <c r="A3" s="529"/>
      <c r="B3" s="520"/>
      <c r="C3" s="507"/>
      <c r="D3" s="507"/>
      <c r="E3" s="507"/>
      <c r="F3" s="507"/>
      <c r="G3" s="511"/>
      <c r="H3" s="520"/>
      <c r="I3" s="617"/>
      <c r="J3" s="520"/>
      <c r="K3" s="641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  <c r="AC3" s="520"/>
    </row>
    <row r="4" spans="1:29" s="499" customFormat="1" ht="27" customHeight="1" x14ac:dyDescent="0.25">
      <c r="A4" s="529"/>
      <c r="B4" s="520"/>
      <c r="C4" s="649" t="s">
        <v>3893</v>
      </c>
      <c r="D4" s="650"/>
      <c r="E4" s="650"/>
      <c r="F4" s="650"/>
      <c r="G4" s="651"/>
      <c r="H4" s="528"/>
      <c r="I4" s="617"/>
      <c r="J4" s="520"/>
      <c r="K4" s="641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  <c r="AC4" s="520"/>
    </row>
    <row r="5" spans="1:29" ht="9.6" customHeight="1" x14ac:dyDescent="0.3">
      <c r="A5" s="435"/>
      <c r="C5" s="436"/>
      <c r="D5" s="436"/>
      <c r="E5" s="389"/>
      <c r="F5" s="494"/>
      <c r="G5" s="389"/>
      <c r="H5" s="389"/>
      <c r="I5" s="618"/>
      <c r="J5" s="437"/>
    </row>
    <row r="6" spans="1:29" s="394" customFormat="1" ht="18.600000000000001" customHeight="1" x14ac:dyDescent="0.3">
      <c r="A6" s="530"/>
      <c r="B6" s="531"/>
      <c r="C6" s="395"/>
      <c r="D6" s="395" t="s">
        <v>3810</v>
      </c>
      <c r="E6" s="532"/>
      <c r="F6" s="524"/>
      <c r="G6" s="524"/>
      <c r="H6" s="524"/>
      <c r="I6" s="458"/>
      <c r="J6" s="479"/>
      <c r="K6" s="397">
        <f ca="1">TODAY()</f>
        <v>45838</v>
      </c>
      <c r="L6" s="396"/>
      <c r="M6" s="457"/>
      <c r="N6" s="457"/>
      <c r="O6" s="457"/>
      <c r="P6" s="457"/>
      <c r="Q6" s="457"/>
      <c r="R6" s="457"/>
      <c r="S6" s="457"/>
      <c r="T6" s="457"/>
      <c r="U6" s="457"/>
      <c r="V6" s="457"/>
      <c r="W6" s="457"/>
      <c r="X6" s="457"/>
      <c r="Y6" s="457"/>
      <c r="Z6" s="457"/>
      <c r="AA6" s="457"/>
      <c r="AB6" s="457"/>
      <c r="AC6" s="457"/>
    </row>
    <row r="7" spans="1:29" x14ac:dyDescent="0.3">
      <c r="B7" s="497" t="s">
        <v>3806</v>
      </c>
      <c r="D7" s="497">
        <f>SUBTOTAL(3,D9:D424)</f>
        <v>15</v>
      </c>
      <c r="E7" s="399"/>
      <c r="F7" s="498">
        <f>SUBTOTAL(9,F9:F444)</f>
        <v>14</v>
      </c>
      <c r="G7" s="440"/>
      <c r="H7" s="440"/>
      <c r="I7" s="619"/>
      <c r="J7" s="437"/>
      <c r="L7" s="400"/>
    </row>
    <row r="8" spans="1:29" ht="28.8" x14ac:dyDescent="0.3">
      <c r="A8" s="401"/>
      <c r="B8" s="401" t="s">
        <v>2803</v>
      </c>
      <c r="C8" s="403">
        <f>COUNTIF(C9:C356,"OK")</f>
        <v>348</v>
      </c>
      <c r="D8" s="403" t="s">
        <v>3165</v>
      </c>
      <c r="E8" s="404" t="s">
        <v>1157</v>
      </c>
      <c r="F8" s="404" t="s">
        <v>1841</v>
      </c>
      <c r="G8" s="404" t="s">
        <v>1842</v>
      </c>
      <c r="H8" s="404" t="s">
        <v>3036</v>
      </c>
      <c r="I8" s="616" t="s">
        <v>4183</v>
      </c>
      <c r="J8" s="405" t="s">
        <v>1154</v>
      </c>
      <c r="K8" s="643" t="s">
        <v>1597</v>
      </c>
      <c r="L8" s="404" t="s">
        <v>3038</v>
      </c>
    </row>
    <row r="9" spans="1:29" ht="14.4" hidden="1" customHeight="1" x14ac:dyDescent="0.3">
      <c r="A9" s="409"/>
      <c r="B9" s="412" t="s">
        <v>3226</v>
      </c>
      <c r="C9" s="410" t="s">
        <v>922</v>
      </c>
      <c r="D9" s="410" t="s">
        <v>3288</v>
      </c>
      <c r="E9" s="410" t="s">
        <v>3227</v>
      </c>
      <c r="F9" s="496">
        <v>1</v>
      </c>
      <c r="G9" s="410" t="s">
        <v>3042</v>
      </c>
      <c r="H9" s="414" t="s">
        <v>3189</v>
      </c>
      <c r="I9" s="620"/>
      <c r="J9" s="415" t="s">
        <v>3190</v>
      </c>
      <c r="K9" s="414"/>
      <c r="L9" s="410" t="s">
        <v>3045</v>
      </c>
    </row>
    <row r="10" spans="1:29" ht="14.4" hidden="1" customHeight="1" x14ac:dyDescent="0.3">
      <c r="A10" s="409"/>
      <c r="B10" s="412" t="s">
        <v>3228</v>
      </c>
      <c r="C10" s="410" t="s">
        <v>922</v>
      </c>
      <c r="D10" s="410" t="s">
        <v>3289</v>
      </c>
      <c r="E10" s="410" t="s">
        <v>3229</v>
      </c>
      <c r="F10" s="496">
        <v>1</v>
      </c>
      <c r="G10" s="410" t="s">
        <v>3042</v>
      </c>
      <c r="H10" s="414" t="s">
        <v>3189</v>
      </c>
      <c r="I10" s="620"/>
      <c r="J10" s="415" t="s">
        <v>3221</v>
      </c>
      <c r="K10" s="414"/>
      <c r="L10" s="410" t="s">
        <v>3045</v>
      </c>
    </row>
    <row r="11" spans="1:29" ht="14.4" hidden="1" customHeight="1" x14ac:dyDescent="0.3">
      <c r="A11" s="409"/>
      <c r="B11" s="412" t="s">
        <v>3263</v>
      </c>
      <c r="C11" s="410" t="s">
        <v>922</v>
      </c>
      <c r="D11" s="410" t="s">
        <v>3288</v>
      </c>
      <c r="E11" s="410" t="s">
        <v>3227</v>
      </c>
      <c r="F11" s="496">
        <v>1</v>
      </c>
      <c r="G11" s="410" t="s">
        <v>3042</v>
      </c>
      <c r="H11" s="414" t="s">
        <v>3250</v>
      </c>
      <c r="I11" s="620"/>
      <c r="J11" s="415" t="s">
        <v>3251</v>
      </c>
      <c r="K11" s="414"/>
      <c r="L11" s="410" t="s">
        <v>3045</v>
      </c>
    </row>
    <row r="12" spans="1:29" ht="14.4" hidden="1" customHeight="1" x14ac:dyDescent="0.3">
      <c r="A12" s="409"/>
      <c r="B12" s="412" t="s">
        <v>3290</v>
      </c>
      <c r="C12" s="410" t="s">
        <v>922</v>
      </c>
      <c r="D12" s="410" t="s">
        <v>3288</v>
      </c>
      <c r="E12" s="410" t="s">
        <v>3227</v>
      </c>
      <c r="F12" s="496">
        <v>1</v>
      </c>
      <c r="G12" s="410" t="s">
        <v>3042</v>
      </c>
      <c r="H12" s="414" t="s">
        <v>3250</v>
      </c>
      <c r="I12" s="620"/>
      <c r="J12" s="415" t="s">
        <v>3282</v>
      </c>
      <c r="K12" s="414"/>
      <c r="L12" s="410" t="s">
        <v>3045</v>
      </c>
    </row>
    <row r="13" spans="1:29" ht="14.4" hidden="1" customHeight="1" x14ac:dyDescent="0.3">
      <c r="A13" s="409"/>
      <c r="B13" s="412" t="s">
        <v>3304</v>
      </c>
      <c r="C13" s="410" t="s">
        <v>922</v>
      </c>
      <c r="D13" s="410" t="s">
        <v>3305</v>
      </c>
      <c r="E13" s="410" t="s">
        <v>3306</v>
      </c>
      <c r="F13" s="496">
        <v>1</v>
      </c>
      <c r="G13" s="410" t="s">
        <v>3042</v>
      </c>
      <c r="H13" s="414" t="s">
        <v>3250</v>
      </c>
      <c r="I13" s="620"/>
      <c r="J13" s="415" t="s">
        <v>3285</v>
      </c>
      <c r="K13" s="414"/>
      <c r="L13" s="410" t="s">
        <v>3045</v>
      </c>
    </row>
    <row r="14" spans="1:29" ht="14.4" hidden="1" customHeight="1" x14ac:dyDescent="0.3">
      <c r="A14" s="409"/>
      <c r="B14" s="412" t="s">
        <v>3317</v>
      </c>
      <c r="C14" s="410" t="s">
        <v>922</v>
      </c>
      <c r="D14" s="410" t="s">
        <v>3318</v>
      </c>
      <c r="E14" s="410" t="s">
        <v>3259</v>
      </c>
      <c r="F14" s="496">
        <v>1</v>
      </c>
      <c r="G14" s="410" t="s">
        <v>3042</v>
      </c>
      <c r="H14" s="414" t="s">
        <v>3086</v>
      </c>
      <c r="I14" s="620"/>
      <c r="J14" s="415" t="s">
        <v>3087</v>
      </c>
      <c r="K14" s="414"/>
      <c r="L14" s="410" t="s">
        <v>3045</v>
      </c>
    </row>
    <row r="15" spans="1:29" ht="14.4" hidden="1" customHeight="1" x14ac:dyDescent="0.3">
      <c r="A15" s="409"/>
      <c r="B15" s="412" t="s">
        <v>3368</v>
      </c>
      <c r="C15" s="410" t="s">
        <v>922</v>
      </c>
      <c r="D15" s="410" t="s">
        <v>3369</v>
      </c>
      <c r="E15" s="410" t="s">
        <v>3370</v>
      </c>
      <c r="F15" s="496">
        <v>1</v>
      </c>
      <c r="G15" s="410" t="s">
        <v>3042</v>
      </c>
      <c r="H15" s="414" t="s">
        <v>3136</v>
      </c>
      <c r="I15" s="620"/>
      <c r="J15" s="415" t="s">
        <v>3371</v>
      </c>
      <c r="K15" s="414" t="s">
        <v>3372</v>
      </c>
      <c r="L15" s="410" t="s">
        <v>3045</v>
      </c>
    </row>
    <row r="16" spans="1:29" ht="14.4" hidden="1" customHeight="1" x14ac:dyDescent="0.3">
      <c r="A16" s="409"/>
      <c r="B16" s="412" t="s">
        <v>4198</v>
      </c>
      <c r="C16" s="410" t="s">
        <v>922</v>
      </c>
      <c r="D16" s="410" t="s">
        <v>4199</v>
      </c>
      <c r="E16" s="410" t="s">
        <v>4200</v>
      </c>
      <c r="F16" s="496">
        <v>1</v>
      </c>
      <c r="G16" s="410" t="s">
        <v>3476</v>
      </c>
      <c r="H16" s="414" t="s">
        <v>1579</v>
      </c>
      <c r="I16" s="620">
        <v>45539</v>
      </c>
      <c r="J16" s="415"/>
      <c r="K16" s="414" t="s">
        <v>3372</v>
      </c>
      <c r="L16" s="410" t="s">
        <v>3045</v>
      </c>
    </row>
    <row r="17" spans="1:29" ht="14.4" hidden="1" customHeight="1" x14ac:dyDescent="0.3">
      <c r="A17" s="409"/>
      <c r="B17" s="412" t="s">
        <v>4236</v>
      </c>
      <c r="C17" s="410" t="s">
        <v>922</v>
      </c>
      <c r="D17" s="410" t="s">
        <v>4237</v>
      </c>
      <c r="E17" s="410"/>
      <c r="F17" s="496">
        <v>1</v>
      </c>
      <c r="G17" s="410" t="s">
        <v>3042</v>
      </c>
      <c r="H17" s="414" t="s">
        <v>4238</v>
      </c>
      <c r="I17" s="620">
        <v>45539</v>
      </c>
      <c r="J17" s="415"/>
      <c r="K17" s="414" t="s">
        <v>3372</v>
      </c>
      <c r="L17" s="410" t="s">
        <v>3045</v>
      </c>
    </row>
    <row r="18" spans="1:29" ht="14.4" hidden="1" customHeight="1" x14ac:dyDescent="0.3">
      <c r="A18" s="409"/>
      <c r="B18" s="412" t="s">
        <v>4418</v>
      </c>
      <c r="C18" s="410" t="s">
        <v>922</v>
      </c>
      <c r="D18" s="410" t="s">
        <v>4237</v>
      </c>
      <c r="E18" s="410"/>
      <c r="F18" s="496">
        <v>1</v>
      </c>
      <c r="G18" s="410" t="s">
        <v>3042</v>
      </c>
      <c r="H18" s="414" t="s">
        <v>4417</v>
      </c>
      <c r="I18" s="620">
        <v>45798</v>
      </c>
      <c r="J18" s="415"/>
      <c r="K18" s="414" t="s">
        <v>3372</v>
      </c>
      <c r="L18" s="410" t="s">
        <v>3045</v>
      </c>
    </row>
    <row r="19" spans="1:29" ht="14.4" hidden="1" customHeight="1" x14ac:dyDescent="0.3">
      <c r="A19" s="409"/>
      <c r="B19" s="412" t="s">
        <v>2959</v>
      </c>
      <c r="C19" s="428" t="s">
        <v>922</v>
      </c>
      <c r="D19" s="428" t="s">
        <v>3055</v>
      </c>
      <c r="E19" s="429"/>
      <c r="F19" s="429">
        <v>1</v>
      </c>
      <c r="G19" s="410" t="s">
        <v>3042</v>
      </c>
      <c r="H19" s="414" t="s">
        <v>3052</v>
      </c>
      <c r="I19" s="620"/>
      <c r="J19" s="429" t="s">
        <v>3042</v>
      </c>
      <c r="K19" s="416"/>
      <c r="L19" s="410"/>
    </row>
    <row r="20" spans="1:29" s="423" customFormat="1" hidden="1" x14ac:dyDescent="0.3">
      <c r="A20" s="409"/>
      <c r="B20" s="412" t="s">
        <v>2960</v>
      </c>
      <c r="C20" s="428" t="s">
        <v>922</v>
      </c>
      <c r="D20" s="428" t="s">
        <v>3081</v>
      </c>
      <c r="E20" s="429"/>
      <c r="F20" s="429">
        <v>1</v>
      </c>
      <c r="G20" s="410" t="s">
        <v>3042</v>
      </c>
      <c r="H20" s="414" t="s">
        <v>3072</v>
      </c>
      <c r="I20" s="620"/>
      <c r="J20" s="415" t="s">
        <v>1592</v>
      </c>
      <c r="K20" s="416"/>
      <c r="L20" s="410" t="s">
        <v>3045</v>
      </c>
    </row>
    <row r="21" spans="1:29" s="424" customFormat="1" ht="14.4" hidden="1" customHeight="1" x14ac:dyDescent="0.3">
      <c r="A21" s="409"/>
      <c r="B21" s="412" t="s">
        <v>2961</v>
      </c>
      <c r="C21" s="410" t="s">
        <v>922</v>
      </c>
      <c r="D21" s="410" t="s">
        <v>3091</v>
      </c>
      <c r="E21" s="429"/>
      <c r="F21" s="429">
        <v>1</v>
      </c>
      <c r="G21" s="410" t="s">
        <v>3042</v>
      </c>
      <c r="H21" s="414" t="s">
        <v>3072</v>
      </c>
      <c r="I21" s="620"/>
      <c r="J21" s="415" t="s">
        <v>1592</v>
      </c>
      <c r="K21" s="416"/>
      <c r="L21" s="410" t="s">
        <v>3045</v>
      </c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  <c r="Z21" s="426"/>
      <c r="AA21" s="426"/>
      <c r="AB21" s="426"/>
      <c r="AC21" s="426"/>
    </row>
    <row r="22" spans="1:29" ht="14.4" hidden="1" customHeight="1" x14ac:dyDescent="0.3">
      <c r="A22" s="409"/>
      <c r="B22" s="412" t="s">
        <v>2962</v>
      </c>
      <c r="C22" s="428" t="s">
        <v>922</v>
      </c>
      <c r="D22" s="428" t="s">
        <v>3055</v>
      </c>
      <c r="E22" s="410"/>
      <c r="F22" s="496">
        <v>1</v>
      </c>
      <c r="G22" s="410" t="s">
        <v>3042</v>
      </c>
      <c r="H22" s="414" t="s">
        <v>3097</v>
      </c>
      <c r="I22" s="620"/>
      <c r="J22" s="430" t="s">
        <v>3097</v>
      </c>
      <c r="K22" s="416"/>
      <c r="L22" s="410" t="s">
        <v>3096</v>
      </c>
    </row>
    <row r="23" spans="1:29" s="424" customFormat="1" ht="14.4" hidden="1" customHeight="1" x14ac:dyDescent="0.3">
      <c r="A23" s="409"/>
      <c r="B23" s="412" t="s">
        <v>2963</v>
      </c>
      <c r="C23" s="428" t="s">
        <v>922</v>
      </c>
      <c r="D23" s="410" t="s">
        <v>3091</v>
      </c>
      <c r="E23" s="410"/>
      <c r="F23" s="496">
        <v>1</v>
      </c>
      <c r="G23" s="410" t="s">
        <v>3042</v>
      </c>
      <c r="H23" s="414" t="s">
        <v>3097</v>
      </c>
      <c r="I23" s="620"/>
      <c r="J23" s="430" t="s">
        <v>3097</v>
      </c>
      <c r="K23" s="416"/>
      <c r="L23" s="410" t="s">
        <v>3045</v>
      </c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</row>
    <row r="24" spans="1:29" s="424" customFormat="1" ht="14.4" hidden="1" customHeight="1" x14ac:dyDescent="0.3">
      <c r="A24" s="409"/>
      <c r="B24" s="412" t="s">
        <v>3274</v>
      </c>
      <c r="C24" s="428" t="s">
        <v>922</v>
      </c>
      <c r="D24" s="428" t="s">
        <v>3055</v>
      </c>
      <c r="E24" s="410"/>
      <c r="F24" s="496">
        <v>1</v>
      </c>
      <c r="G24" s="410" t="s">
        <v>3042</v>
      </c>
      <c r="H24" s="414" t="s">
        <v>3250</v>
      </c>
      <c r="I24" s="620"/>
      <c r="J24" s="430" t="s">
        <v>3250</v>
      </c>
      <c r="K24" s="416"/>
      <c r="L24" s="410" t="s">
        <v>3045</v>
      </c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</row>
    <row r="25" spans="1:29" s="424" customFormat="1" ht="14.4" hidden="1" customHeight="1" x14ac:dyDescent="0.3">
      <c r="A25" s="409"/>
      <c r="B25" s="412" t="s">
        <v>3319</v>
      </c>
      <c r="C25" s="428" t="s">
        <v>922</v>
      </c>
      <c r="D25" s="410" t="s">
        <v>3091</v>
      </c>
      <c r="E25" s="410"/>
      <c r="F25" s="496">
        <v>1</v>
      </c>
      <c r="G25" s="410" t="s">
        <v>3042</v>
      </c>
      <c r="H25" s="414" t="s">
        <v>3320</v>
      </c>
      <c r="I25" s="620"/>
      <c r="J25" s="430" t="s">
        <v>3321</v>
      </c>
      <c r="K25" s="416" t="s">
        <v>1595</v>
      </c>
      <c r="L25" s="410" t="s">
        <v>3045</v>
      </c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</row>
    <row r="26" spans="1:29" s="424" customFormat="1" ht="14.4" hidden="1" customHeight="1" x14ac:dyDescent="0.3">
      <c r="A26" s="409"/>
      <c r="B26" s="412" t="s">
        <v>3322</v>
      </c>
      <c r="C26" s="428" t="s">
        <v>922</v>
      </c>
      <c r="D26" s="428" t="s">
        <v>3055</v>
      </c>
      <c r="E26" s="410"/>
      <c r="F26" s="496">
        <v>1</v>
      </c>
      <c r="G26" s="410" t="s">
        <v>3042</v>
      </c>
      <c r="H26" s="414" t="s">
        <v>3320</v>
      </c>
      <c r="I26" s="620"/>
      <c r="J26" s="430" t="s">
        <v>3321</v>
      </c>
      <c r="K26" s="416" t="s">
        <v>1595</v>
      </c>
      <c r="L26" s="410" t="s">
        <v>3045</v>
      </c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</row>
    <row r="27" spans="1:29" s="424" customFormat="1" ht="14.4" hidden="1" customHeight="1" x14ac:dyDescent="0.3">
      <c r="A27" s="409"/>
      <c r="B27" s="412" t="s">
        <v>3326</v>
      </c>
      <c r="C27" s="428" t="s">
        <v>922</v>
      </c>
      <c r="D27" s="428" t="s">
        <v>3327</v>
      </c>
      <c r="E27" s="410"/>
      <c r="F27" s="496">
        <v>1</v>
      </c>
      <c r="G27" s="410" t="s">
        <v>3042</v>
      </c>
      <c r="H27" s="414" t="s">
        <v>3160</v>
      </c>
      <c r="I27" s="620"/>
      <c r="J27" s="430" t="s">
        <v>3328</v>
      </c>
      <c r="K27" s="416" t="s">
        <v>1595</v>
      </c>
      <c r="L27" s="410" t="s">
        <v>3045</v>
      </c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</row>
    <row r="28" spans="1:29" s="424" customFormat="1" ht="14.4" hidden="1" customHeight="1" x14ac:dyDescent="0.3">
      <c r="A28" s="409"/>
      <c r="B28" s="412" t="s">
        <v>3329</v>
      </c>
      <c r="C28" s="428" t="s">
        <v>922</v>
      </c>
      <c r="D28" s="428" t="s">
        <v>3327</v>
      </c>
      <c r="E28" s="410"/>
      <c r="F28" s="496">
        <v>1</v>
      </c>
      <c r="G28" s="410" t="s">
        <v>3042</v>
      </c>
      <c r="H28" s="414" t="s">
        <v>3160</v>
      </c>
      <c r="I28" s="620"/>
      <c r="J28" s="430" t="s">
        <v>3328</v>
      </c>
      <c r="K28" s="416" t="s">
        <v>1595</v>
      </c>
      <c r="L28" s="410" t="s">
        <v>3045</v>
      </c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</row>
    <row r="29" spans="1:29" s="424" customFormat="1" ht="14.4" hidden="1" customHeight="1" x14ac:dyDescent="0.3">
      <c r="A29" s="409"/>
      <c r="B29" s="412" t="s">
        <v>3351</v>
      </c>
      <c r="C29" s="428" t="s">
        <v>922</v>
      </c>
      <c r="D29" s="428" t="s">
        <v>3352</v>
      </c>
      <c r="E29" s="410"/>
      <c r="F29" s="496">
        <v>1</v>
      </c>
      <c r="G29" s="410" t="s">
        <v>3042</v>
      </c>
      <c r="H29" s="414" t="s">
        <v>3160</v>
      </c>
      <c r="I29" s="620"/>
      <c r="J29" s="430" t="s">
        <v>3328</v>
      </c>
      <c r="K29" s="416" t="s">
        <v>1595</v>
      </c>
      <c r="L29" s="410" t="s">
        <v>3045</v>
      </c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</row>
    <row r="30" spans="1:29" s="424" customFormat="1" ht="14.4" hidden="1" customHeight="1" x14ac:dyDescent="0.3">
      <c r="A30" s="409"/>
      <c r="B30" s="412" t="s">
        <v>3359</v>
      </c>
      <c r="C30" s="428" t="s">
        <v>922</v>
      </c>
      <c r="D30" s="410" t="s">
        <v>3091</v>
      </c>
      <c r="E30" s="410"/>
      <c r="F30" s="496">
        <v>1</v>
      </c>
      <c r="G30" s="410" t="s">
        <v>3042</v>
      </c>
      <c r="H30" s="414" t="s">
        <v>3160</v>
      </c>
      <c r="I30" s="620"/>
      <c r="J30" s="430" t="s">
        <v>3328</v>
      </c>
      <c r="K30" s="416" t="s">
        <v>1595</v>
      </c>
      <c r="L30" s="410" t="s">
        <v>3045</v>
      </c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</row>
    <row r="31" spans="1:29" s="424" customFormat="1" ht="14.4" hidden="1" customHeight="1" x14ac:dyDescent="0.3">
      <c r="A31" s="409"/>
      <c r="B31" s="412" t="s">
        <v>4333</v>
      </c>
      <c r="C31" s="428" t="s">
        <v>922</v>
      </c>
      <c r="D31" s="410" t="s">
        <v>3327</v>
      </c>
      <c r="E31" s="410"/>
      <c r="F31" s="496">
        <v>1</v>
      </c>
      <c r="G31" s="410" t="s">
        <v>3042</v>
      </c>
      <c r="H31" s="414" t="s">
        <v>4238</v>
      </c>
      <c r="I31" s="620"/>
      <c r="J31" s="430" t="s">
        <v>2807</v>
      </c>
      <c r="K31" s="416" t="s">
        <v>1595</v>
      </c>
      <c r="L31" s="410" t="s">
        <v>3045</v>
      </c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  <c r="AC31" s="426"/>
    </row>
    <row r="32" spans="1:29" s="424" customFormat="1" ht="14.4" hidden="1" customHeight="1" x14ac:dyDescent="0.3">
      <c r="A32" s="409"/>
      <c r="B32" s="412" t="s">
        <v>4334</v>
      </c>
      <c r="C32" s="428" t="s">
        <v>922</v>
      </c>
      <c r="D32" s="410" t="s">
        <v>3327</v>
      </c>
      <c r="E32" s="410"/>
      <c r="F32" s="496">
        <v>1</v>
      </c>
      <c r="G32" s="410" t="s">
        <v>3042</v>
      </c>
      <c r="H32" s="414" t="s">
        <v>4323</v>
      </c>
      <c r="I32" s="620"/>
      <c r="J32" s="430" t="s">
        <v>3282</v>
      </c>
      <c r="K32" s="416" t="s">
        <v>1595</v>
      </c>
      <c r="L32" s="410" t="s">
        <v>3045</v>
      </c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</row>
    <row r="33" spans="1:29" s="424" customFormat="1" ht="14.4" hidden="1" customHeight="1" x14ac:dyDescent="0.3">
      <c r="A33" s="409"/>
      <c r="B33" s="412" t="s">
        <v>2964</v>
      </c>
      <c r="C33" s="410" t="s">
        <v>922</v>
      </c>
      <c r="D33" s="410" t="s">
        <v>3082</v>
      </c>
      <c r="E33" s="410" t="s">
        <v>1834</v>
      </c>
      <c r="F33" s="496">
        <v>1</v>
      </c>
      <c r="G33" s="410" t="s">
        <v>3042</v>
      </c>
      <c r="H33" s="414" t="s">
        <v>3072</v>
      </c>
      <c r="I33" s="620"/>
      <c r="J33" s="430" t="s">
        <v>1592</v>
      </c>
      <c r="K33" s="416"/>
      <c r="L33" s="410" t="s">
        <v>3045</v>
      </c>
      <c r="M33" s="426"/>
      <c r="N33" s="426"/>
      <c r="O33" s="426"/>
      <c r="P33" s="426"/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  <c r="AB33" s="426"/>
      <c r="AC33" s="426"/>
    </row>
    <row r="34" spans="1:29" ht="14.4" hidden="1" customHeight="1" x14ac:dyDescent="0.3">
      <c r="A34" s="409"/>
      <c r="B34" s="412" t="s">
        <v>3037</v>
      </c>
      <c r="C34" s="413" t="s">
        <v>922</v>
      </c>
      <c r="D34" s="413" t="s">
        <v>3111</v>
      </c>
      <c r="E34" s="410"/>
      <c r="F34" s="496">
        <v>1</v>
      </c>
      <c r="G34" s="410" t="s">
        <v>3042</v>
      </c>
      <c r="H34" s="414" t="s">
        <v>3097</v>
      </c>
      <c r="I34" s="620"/>
      <c r="J34" s="415" t="s">
        <v>3097</v>
      </c>
      <c r="K34" s="414"/>
      <c r="L34" s="415"/>
    </row>
    <row r="35" spans="1:29" ht="14.4" hidden="1" customHeight="1" x14ac:dyDescent="0.3">
      <c r="A35" s="409"/>
      <c r="B35" s="412" t="s">
        <v>3384</v>
      </c>
      <c r="C35" s="413" t="s">
        <v>922</v>
      </c>
      <c r="D35" s="413" t="s">
        <v>3111</v>
      </c>
      <c r="E35" s="410"/>
      <c r="F35" s="496">
        <v>1</v>
      </c>
      <c r="G35" s="410" t="s">
        <v>3375</v>
      </c>
      <c r="H35" s="414" t="s">
        <v>3375</v>
      </c>
      <c r="I35" s="620"/>
      <c r="J35" s="415" t="s">
        <v>3375</v>
      </c>
      <c r="K35" s="414"/>
      <c r="L35" s="415" t="s">
        <v>3045</v>
      </c>
    </row>
    <row r="36" spans="1:29" ht="14.4" hidden="1" customHeight="1" x14ac:dyDescent="0.3">
      <c r="A36" s="409"/>
      <c r="B36" s="412" t="s">
        <v>4005</v>
      </c>
      <c r="C36" s="410" t="s">
        <v>922</v>
      </c>
      <c r="D36" s="410" t="s">
        <v>4004</v>
      </c>
      <c r="E36" s="410"/>
      <c r="F36" s="496">
        <v>1</v>
      </c>
      <c r="G36" s="410" t="s">
        <v>3042</v>
      </c>
      <c r="H36" s="414" t="s">
        <v>3116</v>
      </c>
      <c r="I36" s="620"/>
      <c r="J36" s="415"/>
      <c r="K36" s="414"/>
      <c r="L36" s="410" t="s">
        <v>3045</v>
      </c>
    </row>
    <row r="37" spans="1:29" ht="14.4" hidden="1" customHeight="1" x14ac:dyDescent="0.3">
      <c r="A37" s="409"/>
      <c r="B37" s="412" t="s">
        <v>4002</v>
      </c>
      <c r="C37" s="410" t="s">
        <v>922</v>
      </c>
      <c r="D37" s="410" t="s">
        <v>4003</v>
      </c>
      <c r="E37" s="410"/>
      <c r="F37" s="496">
        <v>1</v>
      </c>
      <c r="G37" s="410" t="s">
        <v>3042</v>
      </c>
      <c r="H37" s="414" t="s">
        <v>3116</v>
      </c>
      <c r="I37" s="620"/>
      <c r="J37" s="415"/>
      <c r="K37" s="414"/>
      <c r="L37" s="410" t="s">
        <v>3045</v>
      </c>
    </row>
    <row r="38" spans="1:29" s="425" customFormat="1" ht="14.4" hidden="1" customHeight="1" x14ac:dyDescent="0.3">
      <c r="A38" s="409"/>
      <c r="B38" s="412" t="s">
        <v>3230</v>
      </c>
      <c r="C38" s="413" t="s">
        <v>922</v>
      </c>
      <c r="D38" s="413" t="s">
        <v>3048</v>
      </c>
      <c r="E38" s="410"/>
      <c r="F38" s="496">
        <v>1</v>
      </c>
      <c r="G38" s="410" t="s">
        <v>3042</v>
      </c>
      <c r="H38" s="414" t="s">
        <v>3072</v>
      </c>
      <c r="I38" s="620"/>
      <c r="J38" s="415" t="s">
        <v>1592</v>
      </c>
      <c r="K38" s="434"/>
      <c r="L38" s="410" t="s">
        <v>3045</v>
      </c>
    </row>
    <row r="39" spans="1:29" s="426" customFormat="1" hidden="1" x14ac:dyDescent="0.3">
      <c r="A39" s="409"/>
      <c r="B39" s="412" t="s">
        <v>3231</v>
      </c>
      <c r="C39" s="413" t="s">
        <v>922</v>
      </c>
      <c r="D39" s="413" t="s">
        <v>3048</v>
      </c>
      <c r="E39" s="410"/>
      <c r="F39" s="496">
        <v>1</v>
      </c>
      <c r="G39" s="410" t="s">
        <v>3042</v>
      </c>
      <c r="H39" s="414" t="s">
        <v>3043</v>
      </c>
      <c r="I39" s="620"/>
      <c r="J39" s="415" t="s">
        <v>3044</v>
      </c>
      <c r="K39" s="434"/>
      <c r="L39" s="410" t="s">
        <v>3045</v>
      </c>
    </row>
    <row r="40" spans="1:29" s="423" customFormat="1" hidden="1" x14ac:dyDescent="0.3">
      <c r="A40" s="409"/>
      <c r="B40" s="412" t="s">
        <v>3232</v>
      </c>
      <c r="C40" s="413" t="s">
        <v>922</v>
      </c>
      <c r="D40" s="413" t="s">
        <v>3048</v>
      </c>
      <c r="E40" s="410"/>
      <c r="F40" s="496">
        <v>1</v>
      </c>
      <c r="G40" s="410" t="s">
        <v>3042</v>
      </c>
      <c r="H40" s="414" t="s">
        <v>3189</v>
      </c>
      <c r="I40" s="620"/>
      <c r="J40" s="415" t="s">
        <v>3221</v>
      </c>
      <c r="K40" s="434"/>
      <c r="L40" s="410" t="s">
        <v>3045</v>
      </c>
    </row>
    <row r="41" spans="1:29" s="423" customFormat="1" hidden="1" x14ac:dyDescent="0.3">
      <c r="A41" s="409"/>
      <c r="B41" s="412" t="s">
        <v>3265</v>
      </c>
      <c r="C41" s="413" t="s">
        <v>922</v>
      </c>
      <c r="D41" s="413" t="s">
        <v>3048</v>
      </c>
      <c r="E41" s="410"/>
      <c r="F41" s="496">
        <v>1</v>
      </c>
      <c r="G41" s="410" t="s">
        <v>3042</v>
      </c>
      <c r="H41" s="414" t="s">
        <v>3189</v>
      </c>
      <c r="I41" s="620"/>
      <c r="J41" s="415" t="s">
        <v>3221</v>
      </c>
      <c r="K41" s="434"/>
      <c r="L41" s="410" t="s">
        <v>3045</v>
      </c>
    </row>
    <row r="42" spans="1:29" s="423" customFormat="1" hidden="1" x14ac:dyDescent="0.3">
      <c r="A42" s="409"/>
      <c r="B42" s="412" t="s">
        <v>3301</v>
      </c>
      <c r="C42" s="413" t="s">
        <v>922</v>
      </c>
      <c r="D42" s="413" t="s">
        <v>3048</v>
      </c>
      <c r="E42" s="410"/>
      <c r="F42" s="496">
        <v>1</v>
      </c>
      <c r="G42" s="410" t="s">
        <v>3042</v>
      </c>
      <c r="H42" s="414" t="s">
        <v>3250</v>
      </c>
      <c r="I42" s="620"/>
      <c r="J42" s="415" t="s">
        <v>3282</v>
      </c>
      <c r="K42" s="434"/>
      <c r="L42" s="410" t="s">
        <v>3045</v>
      </c>
    </row>
    <row r="43" spans="1:29" s="423" customFormat="1" hidden="1" x14ac:dyDescent="0.3">
      <c r="A43" s="409"/>
      <c r="B43" s="412" t="s">
        <v>3302</v>
      </c>
      <c r="C43" s="413" t="s">
        <v>922</v>
      </c>
      <c r="D43" s="413" t="s">
        <v>3048</v>
      </c>
      <c r="E43" s="410"/>
      <c r="F43" s="496">
        <v>1</v>
      </c>
      <c r="G43" s="410" t="s">
        <v>3042</v>
      </c>
      <c r="H43" s="414" t="s">
        <v>3250</v>
      </c>
      <c r="I43" s="620"/>
      <c r="J43" s="415" t="s">
        <v>3285</v>
      </c>
      <c r="K43" s="434"/>
      <c r="L43" s="410" t="s">
        <v>3045</v>
      </c>
    </row>
    <row r="44" spans="1:29" s="423" customFormat="1" hidden="1" x14ac:dyDescent="0.3">
      <c r="A44" s="409"/>
      <c r="B44" s="412" t="s">
        <v>3379</v>
      </c>
      <c r="C44" s="413" t="s">
        <v>922</v>
      </c>
      <c r="D44" s="413" t="s">
        <v>3048</v>
      </c>
      <c r="E44" s="410"/>
      <c r="F44" s="496">
        <v>1</v>
      </c>
      <c r="G44" s="410" t="s">
        <v>3375</v>
      </c>
      <c r="H44" s="414" t="s">
        <v>3375</v>
      </c>
      <c r="I44" s="620"/>
      <c r="J44" s="415" t="s">
        <v>1588</v>
      </c>
      <c r="K44" s="434"/>
      <c r="L44" s="410" t="s">
        <v>3045</v>
      </c>
    </row>
    <row r="45" spans="1:29" s="389" customFormat="1" ht="14.4" hidden="1" customHeight="1" x14ac:dyDescent="0.3">
      <c r="A45" s="409"/>
      <c r="B45" s="412" t="s">
        <v>3234</v>
      </c>
      <c r="C45" s="413" t="s">
        <v>922</v>
      </c>
      <c r="D45" s="413" t="s">
        <v>3235</v>
      </c>
      <c r="E45" s="410"/>
      <c r="F45" s="496">
        <v>1</v>
      </c>
      <c r="G45" s="410" t="s">
        <v>3042</v>
      </c>
      <c r="H45" s="414" t="s">
        <v>3097</v>
      </c>
      <c r="I45" s="620"/>
      <c r="J45" s="414" t="s">
        <v>3097</v>
      </c>
      <c r="K45" s="434"/>
      <c r="L45" s="410" t="s">
        <v>3045</v>
      </c>
    </row>
    <row r="46" spans="1:29" s="389" customFormat="1" ht="14.4" hidden="1" customHeight="1" x14ac:dyDescent="0.3">
      <c r="A46" s="409"/>
      <c r="B46" s="412" t="s">
        <v>3173</v>
      </c>
      <c r="C46" s="410" t="s">
        <v>922</v>
      </c>
      <c r="D46" s="410" t="s">
        <v>3175</v>
      </c>
      <c r="E46" s="410" t="s">
        <v>3176</v>
      </c>
      <c r="F46" s="496">
        <v>0</v>
      </c>
      <c r="G46" s="410" t="s">
        <v>3042</v>
      </c>
      <c r="H46" s="414" t="s">
        <v>3171</v>
      </c>
      <c r="I46" s="620"/>
      <c r="J46" s="430" t="s">
        <v>3042</v>
      </c>
      <c r="K46" s="416"/>
      <c r="L46" s="410" t="s">
        <v>4130</v>
      </c>
    </row>
    <row r="47" spans="1:29" s="389" customFormat="1" ht="14.4" hidden="1" customHeight="1" x14ac:dyDescent="0.3">
      <c r="A47" s="409"/>
      <c r="B47" s="412" t="s">
        <v>3174</v>
      </c>
      <c r="C47" s="410" t="s">
        <v>922</v>
      </c>
      <c r="D47" s="410" t="s">
        <v>3177</v>
      </c>
      <c r="E47" s="410" t="s">
        <v>1976</v>
      </c>
      <c r="F47" s="496">
        <v>1</v>
      </c>
      <c r="G47" s="410" t="s">
        <v>3042</v>
      </c>
      <c r="H47" s="414" t="s">
        <v>3097</v>
      </c>
      <c r="I47" s="620"/>
      <c r="J47" s="414" t="s">
        <v>3097</v>
      </c>
      <c r="K47" s="416"/>
      <c r="L47" s="410" t="s">
        <v>3045</v>
      </c>
    </row>
    <row r="48" spans="1:29" s="426" customFormat="1" ht="14.4" hidden="1" customHeight="1" x14ac:dyDescent="0.3">
      <c r="A48" s="409"/>
      <c r="B48" s="412" t="s">
        <v>3360</v>
      </c>
      <c r="C48" s="410" t="s">
        <v>922</v>
      </c>
      <c r="D48" s="410" t="s">
        <v>3361</v>
      </c>
      <c r="E48" s="410" t="s">
        <v>3362</v>
      </c>
      <c r="F48" s="496">
        <v>1</v>
      </c>
      <c r="G48" s="410" t="s">
        <v>3042</v>
      </c>
      <c r="H48" s="414" t="s">
        <v>3160</v>
      </c>
      <c r="I48" s="620"/>
      <c r="J48" s="430" t="s">
        <v>3160</v>
      </c>
      <c r="K48" s="416"/>
      <c r="L48" s="410" t="s">
        <v>3045</v>
      </c>
    </row>
    <row r="49" spans="1:12" s="426" customFormat="1" ht="14.4" hidden="1" customHeight="1" x14ac:dyDescent="0.3">
      <c r="A49" s="409"/>
      <c r="B49" s="412" t="s">
        <v>4131</v>
      </c>
      <c r="C49" s="410" t="s">
        <v>922</v>
      </c>
      <c r="D49" s="410" t="s">
        <v>4132</v>
      </c>
      <c r="E49" s="410" t="s">
        <v>4133</v>
      </c>
      <c r="F49" s="496">
        <v>1</v>
      </c>
      <c r="G49" s="410" t="s">
        <v>3042</v>
      </c>
      <c r="H49" s="414" t="s">
        <v>3160</v>
      </c>
      <c r="I49" s="620"/>
      <c r="J49" s="430" t="s">
        <v>3160</v>
      </c>
      <c r="K49" s="416"/>
      <c r="L49" s="410" t="s">
        <v>3045</v>
      </c>
    </row>
    <row r="50" spans="1:12" s="389" customFormat="1" ht="14.4" hidden="1" customHeight="1" x14ac:dyDescent="0.3">
      <c r="A50" s="409"/>
      <c r="B50" s="412" t="s">
        <v>3297</v>
      </c>
      <c r="C50" s="410" t="s">
        <v>922</v>
      </c>
      <c r="D50" s="410" t="s">
        <v>3298</v>
      </c>
      <c r="E50" s="410" t="s">
        <v>1837</v>
      </c>
      <c r="F50" s="496">
        <v>1</v>
      </c>
      <c r="G50" s="410" t="s">
        <v>3042</v>
      </c>
      <c r="H50" s="414" t="s">
        <v>3250</v>
      </c>
      <c r="I50" s="620"/>
      <c r="J50" s="418" t="s">
        <v>3282</v>
      </c>
      <c r="K50" s="419"/>
      <c r="L50" s="410" t="s">
        <v>3045</v>
      </c>
    </row>
    <row r="51" spans="1:12" s="389" customFormat="1" ht="14.4" hidden="1" customHeight="1" x14ac:dyDescent="0.3">
      <c r="A51" s="409"/>
      <c r="B51" s="412" t="s">
        <v>2794</v>
      </c>
      <c r="C51" s="410" t="s">
        <v>922</v>
      </c>
      <c r="D51" s="410" t="s">
        <v>3170</v>
      </c>
      <c r="E51" s="410" t="s">
        <v>1936</v>
      </c>
      <c r="F51" s="496">
        <v>1</v>
      </c>
      <c r="G51" s="410" t="s">
        <v>3042</v>
      </c>
      <c r="H51" s="414" t="s">
        <v>3171</v>
      </c>
      <c r="I51" s="620"/>
      <c r="J51" s="418" t="s">
        <v>3042</v>
      </c>
      <c r="K51" s="419"/>
      <c r="L51" s="410" t="s">
        <v>3045</v>
      </c>
    </row>
    <row r="52" spans="1:12" s="426" customFormat="1" ht="14.4" hidden="1" customHeight="1" x14ac:dyDescent="0.3">
      <c r="A52" s="409"/>
      <c r="B52" s="412" t="s">
        <v>2795</v>
      </c>
      <c r="C52" s="410" t="s">
        <v>922</v>
      </c>
      <c r="D52" s="410" t="s">
        <v>3170</v>
      </c>
      <c r="E52" s="410" t="s">
        <v>1936</v>
      </c>
      <c r="F52" s="496">
        <v>1</v>
      </c>
      <c r="G52" s="410" t="s">
        <v>3042</v>
      </c>
      <c r="H52" s="414" t="s">
        <v>3171</v>
      </c>
      <c r="I52" s="620"/>
      <c r="J52" s="418" t="s">
        <v>3042</v>
      </c>
      <c r="K52" s="419"/>
      <c r="L52" s="410" t="s">
        <v>3045</v>
      </c>
    </row>
    <row r="53" spans="1:12" s="426" customFormat="1" ht="14.4" hidden="1" customHeight="1" x14ac:dyDescent="0.3">
      <c r="A53" s="409"/>
      <c r="B53" s="412" t="s">
        <v>2796</v>
      </c>
      <c r="C53" s="410" t="s">
        <v>922</v>
      </c>
      <c r="D53" s="410" t="s">
        <v>3170</v>
      </c>
      <c r="E53" s="410" t="s">
        <v>1936</v>
      </c>
      <c r="F53" s="496">
        <v>1</v>
      </c>
      <c r="G53" s="410" t="s">
        <v>3042</v>
      </c>
      <c r="H53" s="414" t="s">
        <v>3171</v>
      </c>
      <c r="I53" s="620"/>
      <c r="J53" s="418" t="s">
        <v>3042</v>
      </c>
      <c r="K53" s="419"/>
      <c r="L53" s="410" t="s">
        <v>3045</v>
      </c>
    </row>
    <row r="54" spans="1:12" s="426" customFormat="1" ht="14.4" hidden="1" customHeight="1" x14ac:dyDescent="0.3">
      <c r="A54" s="409"/>
      <c r="B54" s="412" t="s">
        <v>2797</v>
      </c>
      <c r="C54" s="410" t="s">
        <v>922</v>
      </c>
      <c r="D54" s="410" t="s">
        <v>3170</v>
      </c>
      <c r="E54" s="410" t="s">
        <v>1936</v>
      </c>
      <c r="F54" s="496">
        <v>1</v>
      </c>
      <c r="G54" s="410" t="s">
        <v>3042</v>
      </c>
      <c r="H54" s="414" t="s">
        <v>3171</v>
      </c>
      <c r="I54" s="620"/>
      <c r="J54" s="418" t="s">
        <v>3042</v>
      </c>
      <c r="K54" s="419"/>
      <c r="L54" s="410" t="s">
        <v>3045</v>
      </c>
    </row>
    <row r="55" spans="1:12" s="426" customFormat="1" ht="14.4" hidden="1" customHeight="1" x14ac:dyDescent="0.3">
      <c r="A55" s="409"/>
      <c r="B55" s="412" t="s">
        <v>2798</v>
      </c>
      <c r="C55" s="410" t="s">
        <v>922</v>
      </c>
      <c r="D55" s="410" t="s">
        <v>3170</v>
      </c>
      <c r="E55" s="410" t="s">
        <v>1936</v>
      </c>
      <c r="F55" s="496">
        <v>1</v>
      </c>
      <c r="G55" s="410" t="s">
        <v>3042</v>
      </c>
      <c r="H55" s="414" t="s">
        <v>3171</v>
      </c>
      <c r="I55" s="620"/>
      <c r="J55" s="418" t="s">
        <v>3042</v>
      </c>
      <c r="K55" s="419"/>
      <c r="L55" s="410" t="s">
        <v>3045</v>
      </c>
    </row>
    <row r="56" spans="1:12" s="389" customFormat="1" ht="14.4" hidden="1" customHeight="1" x14ac:dyDescent="0.3">
      <c r="A56" s="409"/>
      <c r="B56" s="412" t="s">
        <v>2965</v>
      </c>
      <c r="C56" s="410" t="s">
        <v>922</v>
      </c>
      <c r="D56" s="410" t="s">
        <v>3100</v>
      </c>
      <c r="E56" s="410"/>
      <c r="F56" s="496">
        <v>1</v>
      </c>
      <c r="G56" s="410" t="s">
        <v>3042</v>
      </c>
      <c r="H56" s="414" t="s">
        <v>3043</v>
      </c>
      <c r="I56" s="620"/>
      <c r="J56" s="418" t="s">
        <v>3044</v>
      </c>
      <c r="K56" s="416"/>
      <c r="L56" s="410" t="s">
        <v>3045</v>
      </c>
    </row>
    <row r="57" spans="1:12" s="389" customFormat="1" ht="14.4" hidden="1" customHeight="1" x14ac:dyDescent="0.3">
      <c r="A57" s="409"/>
      <c r="B57" s="412" t="s">
        <v>2966</v>
      </c>
      <c r="C57" s="410" t="s">
        <v>922</v>
      </c>
      <c r="D57" s="410" t="s">
        <v>3100</v>
      </c>
      <c r="E57" s="410"/>
      <c r="F57" s="496">
        <v>1</v>
      </c>
      <c r="G57" s="410" t="s">
        <v>3042</v>
      </c>
      <c r="H57" s="414" t="s">
        <v>3097</v>
      </c>
      <c r="I57" s="620"/>
      <c r="J57" s="418"/>
      <c r="K57" s="416"/>
      <c r="L57" s="410" t="s">
        <v>3045</v>
      </c>
    </row>
    <row r="58" spans="1:12" s="389" customFormat="1" ht="14.4" hidden="1" customHeight="1" x14ac:dyDescent="0.3">
      <c r="A58" s="409"/>
      <c r="B58" s="412" t="s">
        <v>2967</v>
      </c>
      <c r="C58" s="410" t="s">
        <v>922</v>
      </c>
      <c r="D58" s="410" t="s">
        <v>3100</v>
      </c>
      <c r="E58" s="410"/>
      <c r="F58" s="496">
        <v>1</v>
      </c>
      <c r="G58" s="410" t="s">
        <v>3042</v>
      </c>
      <c r="H58" s="414" t="s">
        <v>3097</v>
      </c>
      <c r="I58" s="620"/>
      <c r="J58" s="418"/>
      <c r="K58" s="416"/>
      <c r="L58" s="410" t="s">
        <v>3045</v>
      </c>
    </row>
    <row r="59" spans="1:12" s="389" customFormat="1" ht="14.4" hidden="1" customHeight="1" x14ac:dyDescent="0.3">
      <c r="A59" s="409"/>
      <c r="B59" s="412" t="s">
        <v>2968</v>
      </c>
      <c r="C59" s="410" t="s">
        <v>922</v>
      </c>
      <c r="D59" s="410" t="s">
        <v>3100</v>
      </c>
      <c r="E59" s="410"/>
      <c r="F59" s="496">
        <v>1</v>
      </c>
      <c r="G59" s="410" t="s">
        <v>3042</v>
      </c>
      <c r="H59" s="414" t="s">
        <v>3153</v>
      </c>
      <c r="I59" s="620"/>
      <c r="J59" s="418"/>
      <c r="K59" s="419"/>
      <c r="L59" s="410" t="s">
        <v>3045</v>
      </c>
    </row>
    <row r="60" spans="1:12" s="389" customFormat="1" ht="14.4" hidden="1" customHeight="1" x14ac:dyDescent="0.3">
      <c r="A60" s="409"/>
      <c r="B60" s="412" t="s">
        <v>2969</v>
      </c>
      <c r="C60" s="410" t="s">
        <v>922</v>
      </c>
      <c r="D60" s="410" t="s">
        <v>3100</v>
      </c>
      <c r="E60" s="410"/>
      <c r="F60" s="496">
        <v>1</v>
      </c>
      <c r="G60" s="410" t="s">
        <v>3042</v>
      </c>
      <c r="H60" s="414" t="s">
        <v>3153</v>
      </c>
      <c r="I60" s="620"/>
      <c r="J60" s="418"/>
      <c r="K60" s="419"/>
      <c r="L60" s="410" t="s">
        <v>3045</v>
      </c>
    </row>
    <row r="61" spans="1:12" s="389" customFormat="1" ht="14.4" hidden="1" customHeight="1" x14ac:dyDescent="0.3">
      <c r="A61" s="409"/>
      <c r="B61" s="412" t="s">
        <v>2970</v>
      </c>
      <c r="C61" s="410" t="s">
        <v>922</v>
      </c>
      <c r="D61" s="410" t="s">
        <v>3100</v>
      </c>
      <c r="E61" s="410"/>
      <c r="F61" s="496">
        <v>1</v>
      </c>
      <c r="G61" s="410" t="s">
        <v>3042</v>
      </c>
      <c r="H61" s="414" t="s">
        <v>3153</v>
      </c>
      <c r="I61" s="620"/>
      <c r="J61" s="418"/>
      <c r="K61" s="419"/>
      <c r="L61" s="410" t="s">
        <v>3045</v>
      </c>
    </row>
    <row r="62" spans="1:12" s="426" customFormat="1" ht="14.4" hidden="1" customHeight="1" x14ac:dyDescent="0.3">
      <c r="A62" s="409"/>
      <c r="B62" s="412" t="s">
        <v>2971</v>
      </c>
      <c r="C62" s="410" t="s">
        <v>922</v>
      </c>
      <c r="D62" s="410" t="s">
        <v>3100</v>
      </c>
      <c r="E62" s="410"/>
      <c r="F62" s="496">
        <v>1</v>
      </c>
      <c r="G62" s="410" t="s">
        <v>3042</v>
      </c>
      <c r="H62" s="414" t="s">
        <v>3153</v>
      </c>
      <c r="I62" s="620"/>
      <c r="J62" s="418"/>
      <c r="K62" s="419"/>
      <c r="L62" s="410" t="s">
        <v>3045</v>
      </c>
    </row>
    <row r="63" spans="1:12" s="389" customFormat="1" ht="14.4" hidden="1" customHeight="1" x14ac:dyDescent="0.3">
      <c r="A63" s="409"/>
      <c r="B63" s="412" t="s">
        <v>2972</v>
      </c>
      <c r="C63" s="410" t="s">
        <v>922</v>
      </c>
      <c r="D63" s="410" t="s">
        <v>3100</v>
      </c>
      <c r="E63" s="410"/>
      <c r="F63" s="496">
        <v>1</v>
      </c>
      <c r="G63" s="410" t="s">
        <v>3042</v>
      </c>
      <c r="H63" s="414" t="s">
        <v>3153</v>
      </c>
      <c r="I63" s="620"/>
      <c r="J63" s="418"/>
      <c r="K63" s="419"/>
      <c r="L63" s="410" t="s">
        <v>3045</v>
      </c>
    </row>
    <row r="64" spans="1:12" s="389" customFormat="1" ht="14.4" hidden="1" customHeight="1" x14ac:dyDescent="0.3">
      <c r="A64" s="409"/>
      <c r="B64" s="412" t="s">
        <v>2973</v>
      </c>
      <c r="C64" s="410" t="s">
        <v>922</v>
      </c>
      <c r="D64" s="410" t="s">
        <v>3100</v>
      </c>
      <c r="E64" s="410"/>
      <c r="F64" s="496">
        <v>1</v>
      </c>
      <c r="G64" s="410" t="s">
        <v>3042</v>
      </c>
      <c r="H64" s="414" t="s">
        <v>3153</v>
      </c>
      <c r="I64" s="620"/>
      <c r="J64" s="418"/>
      <c r="K64" s="419"/>
      <c r="L64" s="410" t="s">
        <v>3045</v>
      </c>
    </row>
    <row r="65" spans="1:12" s="426" customFormat="1" ht="14.4" hidden="1" customHeight="1" x14ac:dyDescent="0.3">
      <c r="A65" s="409"/>
      <c r="B65" s="412" t="s">
        <v>2974</v>
      </c>
      <c r="C65" s="410" t="s">
        <v>922</v>
      </c>
      <c r="D65" s="410" t="s">
        <v>3100</v>
      </c>
      <c r="E65" s="410"/>
      <c r="F65" s="496">
        <v>1</v>
      </c>
      <c r="G65" s="410" t="s">
        <v>3042</v>
      </c>
      <c r="H65" s="414" t="s">
        <v>3153</v>
      </c>
      <c r="I65" s="620"/>
      <c r="J65" s="418"/>
      <c r="K65" s="419"/>
      <c r="L65" s="410" t="s">
        <v>3045</v>
      </c>
    </row>
    <row r="66" spans="1:12" s="426" customFormat="1" ht="14.4" hidden="1" customHeight="1" x14ac:dyDescent="0.3">
      <c r="A66" s="409"/>
      <c r="B66" s="412" t="s">
        <v>2975</v>
      </c>
      <c r="C66" s="410" t="s">
        <v>922</v>
      </c>
      <c r="D66" s="410" t="s">
        <v>3100</v>
      </c>
      <c r="E66" s="410"/>
      <c r="F66" s="496">
        <v>1</v>
      </c>
      <c r="G66" s="410" t="s">
        <v>3042</v>
      </c>
      <c r="H66" s="414" t="s">
        <v>3153</v>
      </c>
      <c r="I66" s="620"/>
      <c r="J66" s="418"/>
      <c r="K66" s="419"/>
      <c r="L66" s="410" t="s">
        <v>3045</v>
      </c>
    </row>
    <row r="67" spans="1:12" s="426" customFormat="1" ht="14.4" hidden="1" customHeight="1" x14ac:dyDescent="0.3">
      <c r="A67" s="409"/>
      <c r="B67" s="412" t="s">
        <v>2976</v>
      </c>
      <c r="C67" s="410" t="s">
        <v>922</v>
      </c>
      <c r="D67" s="410" t="s">
        <v>3100</v>
      </c>
      <c r="E67" s="410"/>
      <c r="F67" s="496">
        <v>1</v>
      </c>
      <c r="G67" s="410" t="s">
        <v>3042</v>
      </c>
      <c r="H67" s="414" t="s">
        <v>3153</v>
      </c>
      <c r="I67" s="620"/>
      <c r="J67" s="418"/>
      <c r="K67" s="419"/>
      <c r="L67" s="410" t="s">
        <v>3045</v>
      </c>
    </row>
    <row r="68" spans="1:12" s="426" customFormat="1" ht="14.4" hidden="1" customHeight="1" x14ac:dyDescent="0.3">
      <c r="A68" s="409"/>
      <c r="B68" s="412" t="s">
        <v>2977</v>
      </c>
      <c r="C68" s="410" t="s">
        <v>922</v>
      </c>
      <c r="D68" s="410" t="s">
        <v>3100</v>
      </c>
      <c r="E68" s="410"/>
      <c r="F68" s="496">
        <v>1</v>
      </c>
      <c r="G68" s="410" t="s">
        <v>3042</v>
      </c>
      <c r="H68" s="414" t="s">
        <v>3153</v>
      </c>
      <c r="I68" s="620"/>
      <c r="J68" s="418"/>
      <c r="K68" s="419"/>
      <c r="L68" s="410" t="s">
        <v>3045</v>
      </c>
    </row>
    <row r="69" spans="1:12" s="389" customFormat="1" ht="14.4" hidden="1" customHeight="1" x14ac:dyDescent="0.3">
      <c r="A69" s="409"/>
      <c r="B69" s="412" t="s">
        <v>2978</v>
      </c>
      <c r="C69" s="410" t="s">
        <v>922</v>
      </c>
      <c r="D69" s="410" t="s">
        <v>3100</v>
      </c>
      <c r="E69" s="410"/>
      <c r="F69" s="496">
        <v>1</v>
      </c>
      <c r="G69" s="410" t="s">
        <v>3042</v>
      </c>
      <c r="H69" s="414" t="s">
        <v>3153</v>
      </c>
      <c r="I69" s="620"/>
      <c r="J69" s="418"/>
      <c r="K69" s="419"/>
      <c r="L69" s="410" t="s">
        <v>3045</v>
      </c>
    </row>
    <row r="70" spans="1:12" s="423" customFormat="1" ht="14.4" hidden="1" customHeight="1" x14ac:dyDescent="0.3">
      <c r="A70" s="409"/>
      <c r="B70" s="412" t="s">
        <v>2979</v>
      </c>
      <c r="C70" s="410" t="s">
        <v>922</v>
      </c>
      <c r="D70" s="410" t="s">
        <v>3100</v>
      </c>
      <c r="E70" s="410"/>
      <c r="F70" s="496">
        <v>1</v>
      </c>
      <c r="G70" s="410" t="s">
        <v>3042</v>
      </c>
      <c r="H70" s="414" t="s">
        <v>3153</v>
      </c>
      <c r="I70" s="620"/>
      <c r="J70" s="418"/>
      <c r="K70" s="419"/>
      <c r="L70" s="410" t="s">
        <v>3045</v>
      </c>
    </row>
    <row r="71" spans="1:12" hidden="1" x14ac:dyDescent="0.3">
      <c r="A71" s="409"/>
      <c r="B71" s="412" t="s">
        <v>2980</v>
      </c>
      <c r="C71" s="410" t="s">
        <v>922</v>
      </c>
      <c r="D71" s="410" t="s">
        <v>3100</v>
      </c>
      <c r="E71" s="410"/>
      <c r="F71" s="496">
        <v>1</v>
      </c>
      <c r="G71" s="410" t="s">
        <v>3042</v>
      </c>
      <c r="H71" s="414" t="s">
        <v>3153</v>
      </c>
      <c r="I71" s="620"/>
      <c r="J71" s="418"/>
      <c r="K71" s="419"/>
      <c r="L71" s="410" t="s">
        <v>3045</v>
      </c>
    </row>
    <row r="72" spans="1:12" hidden="1" x14ac:dyDescent="0.3">
      <c r="A72" s="409"/>
      <c r="B72" s="412" t="s">
        <v>2981</v>
      </c>
      <c r="C72" s="410" t="s">
        <v>922</v>
      </c>
      <c r="D72" s="410" t="s">
        <v>3100</v>
      </c>
      <c r="E72" s="410"/>
      <c r="F72" s="496">
        <v>1</v>
      </c>
      <c r="G72" s="410" t="s">
        <v>3042</v>
      </c>
      <c r="H72" s="414" t="s">
        <v>3153</v>
      </c>
      <c r="I72" s="620"/>
      <c r="J72" s="418"/>
      <c r="K72" s="419"/>
      <c r="L72" s="410" t="s">
        <v>3045</v>
      </c>
    </row>
    <row r="73" spans="1:12" hidden="1" x14ac:dyDescent="0.3">
      <c r="A73" s="409"/>
      <c r="B73" s="412" t="s">
        <v>3154</v>
      </c>
      <c r="C73" s="410" t="s">
        <v>922</v>
      </c>
      <c r="D73" s="410" t="s">
        <v>3100</v>
      </c>
      <c r="E73" s="410"/>
      <c r="F73" s="496">
        <v>1</v>
      </c>
      <c r="G73" s="410" t="s">
        <v>3042</v>
      </c>
      <c r="H73" s="414" t="s">
        <v>3153</v>
      </c>
      <c r="I73" s="620"/>
      <c r="J73" s="418"/>
      <c r="K73" s="419"/>
      <c r="L73" s="410" t="s">
        <v>3045</v>
      </c>
    </row>
    <row r="74" spans="1:12" hidden="1" x14ac:dyDescent="0.3">
      <c r="A74" s="409"/>
      <c r="B74" s="412" t="s">
        <v>3155</v>
      </c>
      <c r="C74" s="410" t="s">
        <v>922</v>
      </c>
      <c r="D74" s="410" t="s">
        <v>3100</v>
      </c>
      <c r="E74" s="410"/>
      <c r="F74" s="496">
        <v>1</v>
      </c>
      <c r="G74" s="410" t="s">
        <v>3042</v>
      </c>
      <c r="H74" s="414" t="s">
        <v>3153</v>
      </c>
      <c r="I74" s="620"/>
      <c r="J74" s="418"/>
      <c r="K74" s="419"/>
      <c r="L74" s="410" t="s">
        <v>3045</v>
      </c>
    </row>
    <row r="75" spans="1:12" hidden="1" x14ac:dyDescent="0.3">
      <c r="A75" s="409"/>
      <c r="B75" s="412" t="s">
        <v>3156</v>
      </c>
      <c r="C75" s="410" t="s">
        <v>922</v>
      </c>
      <c r="D75" s="410" t="s">
        <v>3100</v>
      </c>
      <c r="E75" s="410"/>
      <c r="F75" s="496">
        <v>1</v>
      </c>
      <c r="G75" s="410" t="s">
        <v>3042</v>
      </c>
      <c r="H75" s="414" t="s">
        <v>3153</v>
      </c>
      <c r="I75" s="620"/>
      <c r="J75" s="418"/>
      <c r="K75" s="419"/>
      <c r="L75" s="410" t="s">
        <v>3045</v>
      </c>
    </row>
    <row r="76" spans="1:12" hidden="1" x14ac:dyDescent="0.3">
      <c r="A76" s="409"/>
      <c r="B76" s="412" t="s">
        <v>3157</v>
      </c>
      <c r="C76" s="410" t="s">
        <v>922</v>
      </c>
      <c r="D76" s="410" t="s">
        <v>3100</v>
      </c>
      <c r="E76" s="410"/>
      <c r="F76" s="496">
        <v>1</v>
      </c>
      <c r="G76" s="410" t="s">
        <v>3042</v>
      </c>
      <c r="H76" s="414" t="s">
        <v>3153</v>
      </c>
      <c r="I76" s="620"/>
      <c r="J76" s="418"/>
      <c r="K76" s="419"/>
      <c r="L76" s="410" t="s">
        <v>3045</v>
      </c>
    </row>
    <row r="77" spans="1:12" hidden="1" x14ac:dyDescent="0.3">
      <c r="A77" s="409"/>
      <c r="B77" s="412" t="s">
        <v>3158</v>
      </c>
      <c r="C77" s="410" t="s">
        <v>922</v>
      </c>
      <c r="D77" s="410" t="s">
        <v>3100</v>
      </c>
      <c r="E77" s="410"/>
      <c r="F77" s="496">
        <v>1</v>
      </c>
      <c r="G77" s="410" t="s">
        <v>3042</v>
      </c>
      <c r="H77" s="414" t="s">
        <v>3189</v>
      </c>
      <c r="I77" s="620"/>
      <c r="J77" s="418"/>
      <c r="K77" s="419"/>
      <c r="L77" s="410" t="s">
        <v>3045</v>
      </c>
    </row>
    <row r="78" spans="1:12" hidden="1" x14ac:dyDescent="0.3">
      <c r="A78" s="409"/>
      <c r="B78" s="412" t="s">
        <v>3213</v>
      </c>
      <c r="C78" s="410" t="s">
        <v>922</v>
      </c>
      <c r="D78" s="410" t="s">
        <v>3100</v>
      </c>
      <c r="E78" s="410"/>
      <c r="F78" s="496">
        <v>1</v>
      </c>
      <c r="G78" s="410" t="s">
        <v>3042</v>
      </c>
      <c r="H78" s="414" t="s">
        <v>3250</v>
      </c>
      <c r="I78" s="620"/>
      <c r="J78" s="418"/>
      <c r="K78" s="419"/>
      <c r="L78" s="410" t="s">
        <v>3045</v>
      </c>
    </row>
    <row r="79" spans="1:12" hidden="1" x14ac:dyDescent="0.3">
      <c r="A79" s="409"/>
      <c r="B79" s="412" t="s">
        <v>3299</v>
      </c>
      <c r="C79" s="410" t="s">
        <v>922</v>
      </c>
      <c r="D79" s="410" t="s">
        <v>3100</v>
      </c>
      <c r="E79" s="410"/>
      <c r="F79" s="496">
        <v>1</v>
      </c>
      <c r="G79" s="410" t="s">
        <v>3042</v>
      </c>
      <c r="H79" s="414" t="s">
        <v>3250</v>
      </c>
      <c r="I79" s="620"/>
      <c r="J79" s="418"/>
      <c r="K79" s="419"/>
      <c r="L79" s="410" t="s">
        <v>3045</v>
      </c>
    </row>
    <row r="80" spans="1:12" hidden="1" x14ac:dyDescent="0.3">
      <c r="A80" s="409"/>
      <c r="B80" s="412" t="s">
        <v>3474</v>
      </c>
      <c r="C80" s="410" t="s">
        <v>922</v>
      </c>
      <c r="D80" s="410" t="s">
        <v>3475</v>
      </c>
      <c r="E80" s="410"/>
      <c r="F80" s="496">
        <v>1</v>
      </c>
      <c r="G80" s="410" t="s">
        <v>3476</v>
      </c>
      <c r="H80" s="414" t="s">
        <v>3477</v>
      </c>
      <c r="I80" s="620"/>
      <c r="J80" s="418"/>
      <c r="K80" s="419"/>
      <c r="L80" s="410" t="s">
        <v>3045</v>
      </c>
    </row>
    <row r="81" spans="1:12" hidden="1" x14ac:dyDescent="0.3">
      <c r="A81" s="409"/>
      <c r="B81" s="412" t="s">
        <v>3478</v>
      </c>
      <c r="C81" s="410" t="s">
        <v>922</v>
      </c>
      <c r="D81" s="410" t="s">
        <v>3475</v>
      </c>
      <c r="E81" s="410"/>
      <c r="F81" s="496">
        <v>1</v>
      </c>
      <c r="G81" s="410" t="s">
        <v>3476</v>
      </c>
      <c r="H81" s="414" t="s">
        <v>3477</v>
      </c>
      <c r="I81" s="620"/>
      <c r="J81" s="418"/>
      <c r="K81" s="419"/>
      <c r="L81" s="410" t="s">
        <v>3045</v>
      </c>
    </row>
    <row r="82" spans="1:12" hidden="1" x14ac:dyDescent="0.3">
      <c r="A82" s="409"/>
      <c r="B82" s="412" t="s">
        <v>3516</v>
      </c>
      <c r="C82" s="410" t="s">
        <v>922</v>
      </c>
      <c r="D82" s="410" t="s">
        <v>3475</v>
      </c>
      <c r="E82" s="410"/>
      <c r="F82" s="496">
        <v>1</v>
      </c>
      <c r="G82" s="410" t="s">
        <v>3476</v>
      </c>
      <c r="H82" s="414" t="s">
        <v>3515</v>
      </c>
      <c r="I82" s="620"/>
      <c r="J82" s="418"/>
      <c r="K82" s="419"/>
      <c r="L82" s="410" t="s">
        <v>3045</v>
      </c>
    </row>
    <row r="83" spans="1:12" hidden="1" x14ac:dyDescent="0.3">
      <c r="A83" s="409"/>
      <c r="B83" s="412" t="s">
        <v>3517</v>
      </c>
      <c r="C83" s="410" t="s">
        <v>922</v>
      </c>
      <c r="D83" s="410" t="s">
        <v>3475</v>
      </c>
      <c r="E83" s="410"/>
      <c r="F83" s="496">
        <v>1</v>
      </c>
      <c r="G83" s="410" t="s">
        <v>3476</v>
      </c>
      <c r="H83" s="414" t="s">
        <v>3515</v>
      </c>
      <c r="I83" s="620"/>
      <c r="J83" s="418"/>
      <c r="K83" s="419"/>
      <c r="L83" s="410" t="s">
        <v>3045</v>
      </c>
    </row>
    <row r="84" spans="1:12" hidden="1" x14ac:dyDescent="0.3">
      <c r="A84" s="409"/>
      <c r="B84" s="412" t="s">
        <v>4179</v>
      </c>
      <c r="C84" s="410" t="s">
        <v>922</v>
      </c>
      <c r="D84" s="410" t="s">
        <v>3475</v>
      </c>
      <c r="E84" s="410"/>
      <c r="F84" s="496">
        <v>1</v>
      </c>
      <c r="G84" s="410" t="s">
        <v>3476</v>
      </c>
      <c r="H84" s="414" t="s">
        <v>4141</v>
      </c>
      <c r="I84" s="620"/>
      <c r="J84" s="418"/>
      <c r="K84" s="419"/>
      <c r="L84" s="410" t="s">
        <v>3045</v>
      </c>
    </row>
    <row r="85" spans="1:12" hidden="1" x14ac:dyDescent="0.3">
      <c r="A85" s="409"/>
      <c r="B85" s="412" t="s">
        <v>3599</v>
      </c>
      <c r="C85" s="410" t="s">
        <v>922</v>
      </c>
      <c r="D85" s="410" t="s">
        <v>3475</v>
      </c>
      <c r="E85" s="410"/>
      <c r="F85" s="496">
        <v>1</v>
      </c>
      <c r="G85" s="410" t="s">
        <v>3476</v>
      </c>
      <c r="H85" s="414" t="s">
        <v>4141</v>
      </c>
      <c r="I85" s="620"/>
      <c r="J85" s="418"/>
      <c r="K85" s="419"/>
      <c r="L85" s="410" t="s">
        <v>3045</v>
      </c>
    </row>
    <row r="86" spans="1:12" hidden="1" x14ac:dyDescent="0.3">
      <c r="A86" s="409"/>
      <c r="B86" s="412" t="s">
        <v>3567</v>
      </c>
      <c r="C86" s="410" t="s">
        <v>922</v>
      </c>
      <c r="D86" s="410" t="s">
        <v>3475</v>
      </c>
      <c r="E86" s="410"/>
      <c r="F86" s="496">
        <v>1</v>
      </c>
      <c r="G86" s="410" t="s">
        <v>3476</v>
      </c>
      <c r="H86" s="414" t="s">
        <v>4141</v>
      </c>
      <c r="I86" s="620"/>
      <c r="J86" s="418"/>
      <c r="K86" s="419"/>
      <c r="L86" s="410" t="s">
        <v>3045</v>
      </c>
    </row>
    <row r="87" spans="1:12" hidden="1" x14ac:dyDescent="0.3">
      <c r="A87" s="409"/>
      <c r="B87" s="412" t="s">
        <v>4180</v>
      </c>
      <c r="C87" s="410" t="s">
        <v>922</v>
      </c>
      <c r="D87" s="410" t="s">
        <v>3475</v>
      </c>
      <c r="E87" s="410"/>
      <c r="F87" s="496">
        <v>1</v>
      </c>
      <c r="G87" s="410" t="s">
        <v>3476</v>
      </c>
      <c r="H87" s="414" t="s">
        <v>4141</v>
      </c>
      <c r="I87" s="620"/>
      <c r="J87" s="418"/>
      <c r="K87" s="419"/>
      <c r="L87" s="410" t="s">
        <v>3045</v>
      </c>
    </row>
    <row r="88" spans="1:12" hidden="1" x14ac:dyDescent="0.3">
      <c r="A88" s="409"/>
      <c r="B88" s="412" t="s">
        <v>3598</v>
      </c>
      <c r="C88" s="410" t="s">
        <v>922</v>
      </c>
      <c r="D88" s="410" t="s">
        <v>3100</v>
      </c>
      <c r="E88" s="410"/>
      <c r="F88" s="496">
        <v>1</v>
      </c>
      <c r="G88" s="410" t="s">
        <v>3476</v>
      </c>
      <c r="H88" s="414" t="s">
        <v>3521</v>
      </c>
      <c r="I88" s="620"/>
      <c r="J88" s="418"/>
      <c r="K88" s="419"/>
      <c r="L88" s="410" t="s">
        <v>3045</v>
      </c>
    </row>
    <row r="89" spans="1:12" hidden="1" x14ac:dyDescent="0.3">
      <c r="A89" s="409"/>
      <c r="B89" s="412" t="s">
        <v>3599</v>
      </c>
      <c r="C89" s="410" t="s">
        <v>922</v>
      </c>
      <c r="D89" s="410" t="s">
        <v>3100</v>
      </c>
      <c r="E89" s="410"/>
      <c r="F89" s="496">
        <v>1</v>
      </c>
      <c r="G89" s="410" t="s">
        <v>3476</v>
      </c>
      <c r="H89" s="414" t="s">
        <v>3521</v>
      </c>
      <c r="I89" s="620"/>
      <c r="J89" s="418"/>
      <c r="K89" s="419"/>
      <c r="L89" s="410" t="s">
        <v>3045</v>
      </c>
    </row>
    <row r="90" spans="1:12" hidden="1" x14ac:dyDescent="0.3">
      <c r="A90" s="409"/>
      <c r="B90" s="412" t="s">
        <v>3567</v>
      </c>
      <c r="C90" s="410" t="s">
        <v>922</v>
      </c>
      <c r="D90" s="410" t="s">
        <v>3100</v>
      </c>
      <c r="E90" s="410"/>
      <c r="F90" s="496">
        <v>1</v>
      </c>
      <c r="G90" s="410" t="s">
        <v>3476</v>
      </c>
      <c r="H90" s="414" t="s">
        <v>3521</v>
      </c>
      <c r="I90" s="620"/>
      <c r="J90" s="418"/>
      <c r="K90" s="419"/>
      <c r="L90" s="410" t="s">
        <v>3045</v>
      </c>
    </row>
    <row r="91" spans="1:12" hidden="1" x14ac:dyDescent="0.3">
      <c r="A91" s="409"/>
      <c r="B91" s="412" t="s">
        <v>3597</v>
      </c>
      <c r="C91" s="410" t="s">
        <v>922</v>
      </c>
      <c r="D91" s="410" t="s">
        <v>3100</v>
      </c>
      <c r="E91" s="410"/>
      <c r="F91" s="496">
        <v>1</v>
      </c>
      <c r="G91" s="410" t="s">
        <v>3476</v>
      </c>
      <c r="H91" s="414" t="s">
        <v>3521</v>
      </c>
      <c r="I91" s="620"/>
      <c r="J91" s="418"/>
      <c r="K91" s="419"/>
      <c r="L91" s="410" t="s">
        <v>3045</v>
      </c>
    </row>
    <row r="92" spans="1:12" hidden="1" x14ac:dyDescent="0.3">
      <c r="A92" s="409"/>
      <c r="B92" s="412" t="s">
        <v>3568</v>
      </c>
      <c r="C92" s="410" t="s">
        <v>922</v>
      </c>
      <c r="D92" s="410" t="s">
        <v>3100</v>
      </c>
      <c r="E92" s="410"/>
      <c r="F92" s="496">
        <v>1</v>
      </c>
      <c r="G92" s="410" t="s">
        <v>3476</v>
      </c>
      <c r="H92" s="414" t="s">
        <v>3521</v>
      </c>
      <c r="I92" s="620"/>
      <c r="J92" s="418"/>
      <c r="K92" s="419"/>
      <c r="L92" s="410" t="s">
        <v>3045</v>
      </c>
    </row>
    <row r="93" spans="1:12" hidden="1" x14ac:dyDescent="0.3">
      <c r="A93" s="409"/>
      <c r="B93" s="412" t="s">
        <v>3600</v>
      </c>
      <c r="C93" s="410" t="s">
        <v>922</v>
      </c>
      <c r="D93" s="410" t="s">
        <v>3100</v>
      </c>
      <c r="E93" s="410"/>
      <c r="F93" s="496">
        <v>1</v>
      </c>
      <c r="G93" s="410" t="s">
        <v>3476</v>
      </c>
      <c r="H93" s="414" t="s">
        <v>3521</v>
      </c>
      <c r="I93" s="620"/>
      <c r="J93" s="418"/>
      <c r="K93" s="419"/>
      <c r="L93" s="410" t="s">
        <v>3045</v>
      </c>
    </row>
    <row r="94" spans="1:12" hidden="1" x14ac:dyDescent="0.3">
      <c r="A94" s="409"/>
      <c r="B94" s="412" t="s">
        <v>3569</v>
      </c>
      <c r="C94" s="410" t="s">
        <v>922</v>
      </c>
      <c r="D94" s="410" t="s">
        <v>3100</v>
      </c>
      <c r="E94" s="410"/>
      <c r="F94" s="496">
        <v>1</v>
      </c>
      <c r="G94" s="410" t="s">
        <v>3476</v>
      </c>
      <c r="H94" s="414" t="s">
        <v>3521</v>
      </c>
      <c r="I94" s="620"/>
      <c r="J94" s="418"/>
      <c r="K94" s="419"/>
      <c r="L94" s="410" t="s">
        <v>3045</v>
      </c>
    </row>
    <row r="95" spans="1:12" hidden="1" x14ac:dyDescent="0.3">
      <c r="A95" s="409"/>
      <c r="B95" s="412" t="s">
        <v>3601</v>
      </c>
      <c r="C95" s="410" t="s">
        <v>922</v>
      </c>
      <c r="D95" s="410" t="s">
        <v>3100</v>
      </c>
      <c r="E95" s="410"/>
      <c r="F95" s="496">
        <v>1</v>
      </c>
      <c r="G95" s="410" t="s">
        <v>3476</v>
      </c>
      <c r="H95" s="414" t="s">
        <v>3521</v>
      </c>
      <c r="I95" s="620"/>
      <c r="J95" s="418"/>
      <c r="K95" s="419"/>
      <c r="L95" s="410" t="s">
        <v>3045</v>
      </c>
    </row>
    <row r="96" spans="1:12" hidden="1" x14ac:dyDescent="0.3">
      <c r="A96" s="409"/>
      <c r="B96" s="412" t="s">
        <v>3602</v>
      </c>
      <c r="C96" s="410" t="s">
        <v>922</v>
      </c>
      <c r="D96" s="410" t="s">
        <v>3100</v>
      </c>
      <c r="E96" s="410"/>
      <c r="F96" s="496">
        <v>1</v>
      </c>
      <c r="G96" s="410" t="s">
        <v>3476</v>
      </c>
      <c r="H96" s="414" t="s">
        <v>3521</v>
      </c>
      <c r="I96" s="620"/>
      <c r="J96" s="418"/>
      <c r="K96" s="419"/>
      <c r="L96" s="410" t="s">
        <v>3045</v>
      </c>
    </row>
    <row r="97" spans="1:12" hidden="1" x14ac:dyDescent="0.3">
      <c r="A97" s="409"/>
      <c r="B97" s="412" t="s">
        <v>3603</v>
      </c>
      <c r="C97" s="410" t="s">
        <v>922</v>
      </c>
      <c r="D97" s="410" t="s">
        <v>3100</v>
      </c>
      <c r="E97" s="410"/>
      <c r="F97" s="496">
        <v>1</v>
      </c>
      <c r="G97" s="410" t="s">
        <v>3476</v>
      </c>
      <c r="H97" s="414" t="s">
        <v>3521</v>
      </c>
      <c r="I97" s="620"/>
      <c r="J97" s="418"/>
      <c r="K97" s="419"/>
      <c r="L97" s="410" t="s">
        <v>3045</v>
      </c>
    </row>
    <row r="98" spans="1:12" hidden="1" x14ac:dyDescent="0.3">
      <c r="A98" s="409"/>
      <c r="B98" s="412" t="s">
        <v>3604</v>
      </c>
      <c r="C98" s="410" t="s">
        <v>922</v>
      </c>
      <c r="D98" s="410" t="s">
        <v>3100</v>
      </c>
      <c r="E98" s="410"/>
      <c r="F98" s="496">
        <v>1</v>
      </c>
      <c r="G98" s="410" t="s">
        <v>3476</v>
      </c>
      <c r="H98" s="414" t="s">
        <v>3521</v>
      </c>
      <c r="I98" s="620"/>
      <c r="J98" s="418"/>
      <c r="K98" s="419"/>
      <c r="L98" s="410" t="s">
        <v>3045</v>
      </c>
    </row>
    <row r="99" spans="1:12" hidden="1" x14ac:dyDescent="0.3">
      <c r="A99" s="409"/>
      <c r="B99" s="412" t="s">
        <v>3605</v>
      </c>
      <c r="C99" s="410" t="s">
        <v>922</v>
      </c>
      <c r="D99" s="410" t="s">
        <v>3100</v>
      </c>
      <c r="E99" s="410"/>
      <c r="F99" s="496">
        <v>1</v>
      </c>
      <c r="G99" s="410" t="s">
        <v>3476</v>
      </c>
      <c r="H99" s="414" t="s">
        <v>3521</v>
      </c>
      <c r="I99" s="620"/>
      <c r="J99" s="418"/>
      <c r="K99" s="419"/>
      <c r="L99" s="410" t="s">
        <v>3045</v>
      </c>
    </row>
    <row r="100" spans="1:12" hidden="1" x14ac:dyDescent="0.3">
      <c r="A100" s="409"/>
      <c r="B100" s="412" t="s">
        <v>3657</v>
      </c>
      <c r="C100" s="410" t="s">
        <v>922</v>
      </c>
      <c r="D100" s="410" t="s">
        <v>3100</v>
      </c>
      <c r="E100" s="410"/>
      <c r="F100" s="496">
        <v>1</v>
      </c>
      <c r="G100" s="410" t="s">
        <v>3476</v>
      </c>
      <c r="H100" s="414" t="s">
        <v>3809</v>
      </c>
      <c r="I100" s="620">
        <v>45539</v>
      </c>
      <c r="J100" s="418"/>
      <c r="K100" s="419"/>
      <c r="L100" s="410" t="s">
        <v>3045</v>
      </c>
    </row>
    <row r="101" spans="1:12" hidden="1" x14ac:dyDescent="0.3">
      <c r="A101" s="409"/>
      <c r="B101" s="412" t="s">
        <v>3658</v>
      </c>
      <c r="C101" s="410" t="s">
        <v>922</v>
      </c>
      <c r="D101" s="410" t="s">
        <v>3100</v>
      </c>
      <c r="E101" s="410"/>
      <c r="F101" s="496">
        <v>1</v>
      </c>
      <c r="G101" s="410" t="s">
        <v>3476</v>
      </c>
      <c r="H101" s="414" t="s">
        <v>3809</v>
      </c>
      <c r="I101" s="620">
        <v>45539</v>
      </c>
      <c r="J101" s="418"/>
      <c r="K101" s="419"/>
      <c r="L101" s="410" t="s">
        <v>3045</v>
      </c>
    </row>
    <row r="102" spans="1:12" hidden="1" x14ac:dyDescent="0.3">
      <c r="A102" s="409"/>
      <c r="B102" s="412" t="s">
        <v>4244</v>
      </c>
      <c r="C102" s="410" t="s">
        <v>922</v>
      </c>
      <c r="D102" s="410" t="s">
        <v>3100</v>
      </c>
      <c r="E102" s="410"/>
      <c r="F102" s="496">
        <v>1</v>
      </c>
      <c r="G102" s="410" t="s">
        <v>3476</v>
      </c>
      <c r="H102" s="414" t="s">
        <v>4243</v>
      </c>
      <c r="I102" s="620">
        <v>45539</v>
      </c>
      <c r="J102" s="418"/>
      <c r="K102" s="419"/>
      <c r="L102" s="410" t="s">
        <v>3045</v>
      </c>
    </row>
    <row r="103" spans="1:12" hidden="1" x14ac:dyDescent="0.3">
      <c r="A103" s="409"/>
      <c r="B103" s="412" t="s">
        <v>4245</v>
      </c>
      <c r="C103" s="410" t="s">
        <v>922</v>
      </c>
      <c r="D103" s="410" t="s">
        <v>3100</v>
      </c>
      <c r="E103" s="410"/>
      <c r="F103" s="496">
        <v>1</v>
      </c>
      <c r="G103" s="410" t="s">
        <v>3476</v>
      </c>
      <c r="H103" s="414" t="s">
        <v>4243</v>
      </c>
      <c r="I103" s="620">
        <v>45539</v>
      </c>
      <c r="J103" s="418"/>
      <c r="K103" s="419"/>
      <c r="L103" s="410" t="s">
        <v>3045</v>
      </c>
    </row>
    <row r="104" spans="1:12" hidden="1" x14ac:dyDescent="0.3">
      <c r="A104" s="409"/>
      <c r="B104" s="412" t="s">
        <v>4326</v>
      </c>
      <c r="C104" s="410" t="s">
        <v>922</v>
      </c>
      <c r="D104" s="410" t="s">
        <v>3100</v>
      </c>
      <c r="E104" s="410"/>
      <c r="F104" s="496">
        <v>1</v>
      </c>
      <c r="G104" s="410" t="s">
        <v>3042</v>
      </c>
      <c r="H104" s="414" t="s">
        <v>4257</v>
      </c>
      <c r="I104" s="620"/>
      <c r="J104" s="418"/>
      <c r="K104" s="419"/>
      <c r="L104" s="410" t="s">
        <v>3045</v>
      </c>
    </row>
    <row r="105" spans="1:12" hidden="1" x14ac:dyDescent="0.3">
      <c r="A105" s="409"/>
      <c r="B105" s="412" t="s">
        <v>2935</v>
      </c>
      <c r="C105" s="413" t="s">
        <v>922</v>
      </c>
      <c r="D105" s="413" t="s">
        <v>3138</v>
      </c>
      <c r="E105" s="410" t="s">
        <v>1839</v>
      </c>
      <c r="F105" s="496">
        <v>1</v>
      </c>
      <c r="G105" s="410" t="s">
        <v>3042</v>
      </c>
      <c r="H105" s="414" t="s">
        <v>3052</v>
      </c>
      <c r="I105" s="620"/>
      <c r="J105" s="418" t="s">
        <v>3071</v>
      </c>
      <c r="K105" s="525"/>
      <c r="L105" s="410" t="s">
        <v>3045</v>
      </c>
    </row>
    <row r="106" spans="1:12" hidden="1" x14ac:dyDescent="0.3">
      <c r="A106" s="409"/>
      <c r="B106" s="412" t="s">
        <v>2936</v>
      </c>
      <c r="C106" s="413" t="s">
        <v>922</v>
      </c>
      <c r="D106" s="413" t="s">
        <v>3137</v>
      </c>
      <c r="E106" s="410" t="s">
        <v>1839</v>
      </c>
      <c r="F106" s="496">
        <v>1</v>
      </c>
      <c r="G106" s="410" t="s">
        <v>3042</v>
      </c>
      <c r="H106" s="414" t="s">
        <v>3136</v>
      </c>
      <c r="I106" s="620"/>
      <c r="J106" s="418" t="s">
        <v>3129</v>
      </c>
      <c r="K106" s="525"/>
      <c r="L106" s="410" t="s">
        <v>3045</v>
      </c>
    </row>
    <row r="107" spans="1:12" hidden="1" x14ac:dyDescent="0.3">
      <c r="A107" s="409"/>
      <c r="B107" s="412" t="s">
        <v>2938</v>
      </c>
      <c r="C107" s="413" t="s">
        <v>922</v>
      </c>
      <c r="D107" s="413" t="s">
        <v>3253</v>
      </c>
      <c r="E107" s="410" t="s">
        <v>3064</v>
      </c>
      <c r="F107" s="496">
        <v>1</v>
      </c>
      <c r="G107" s="410" t="s">
        <v>3042</v>
      </c>
      <c r="H107" s="414" t="s">
        <v>3250</v>
      </c>
      <c r="I107" s="620"/>
      <c r="J107" s="418" t="s">
        <v>3251</v>
      </c>
      <c r="K107" s="525"/>
      <c r="L107" s="410"/>
    </row>
    <row r="108" spans="1:12" hidden="1" x14ac:dyDescent="0.3">
      <c r="A108" s="409"/>
      <c r="B108" s="412" t="s">
        <v>2937</v>
      </c>
      <c r="C108" s="413" t="s">
        <v>922</v>
      </c>
      <c r="D108" s="413" t="s">
        <v>3287</v>
      </c>
      <c r="E108" s="410" t="s">
        <v>3064</v>
      </c>
      <c r="F108" s="496">
        <v>1</v>
      </c>
      <c r="G108" s="410" t="s">
        <v>3042</v>
      </c>
      <c r="H108" s="414" t="s">
        <v>3250</v>
      </c>
      <c r="I108" s="620"/>
      <c r="J108" s="418" t="s">
        <v>3282</v>
      </c>
      <c r="K108" s="525"/>
      <c r="L108" s="410"/>
    </row>
    <row r="109" spans="1:12" hidden="1" x14ac:dyDescent="0.3">
      <c r="A109" s="409"/>
      <c r="B109" s="412" t="s">
        <v>2939</v>
      </c>
      <c r="C109" s="413" t="s">
        <v>922</v>
      </c>
      <c r="D109" s="413" t="s">
        <v>3312</v>
      </c>
      <c r="E109" s="410" t="s">
        <v>3064</v>
      </c>
      <c r="F109" s="496">
        <v>1</v>
      </c>
      <c r="G109" s="410" t="s">
        <v>3042</v>
      </c>
      <c r="H109" s="414" t="s">
        <v>3250</v>
      </c>
      <c r="I109" s="620"/>
      <c r="J109" s="418" t="s">
        <v>3285</v>
      </c>
      <c r="K109" s="525"/>
      <c r="L109" s="410"/>
    </row>
    <row r="110" spans="1:12" hidden="1" x14ac:dyDescent="0.3">
      <c r="A110" s="409"/>
      <c r="B110" s="412" t="s">
        <v>3426</v>
      </c>
      <c r="C110" s="413" t="s">
        <v>922</v>
      </c>
      <c r="D110" s="413" t="s">
        <v>3428</v>
      </c>
      <c r="E110" s="410" t="s">
        <v>1839</v>
      </c>
      <c r="F110" s="496">
        <v>1</v>
      </c>
      <c r="G110" s="410" t="s">
        <v>3042</v>
      </c>
      <c r="H110" s="414" t="s">
        <v>3427</v>
      </c>
      <c r="I110" s="620"/>
      <c r="J110" s="418"/>
      <c r="K110" s="525"/>
      <c r="L110" s="410" t="s">
        <v>3045</v>
      </c>
    </row>
    <row r="111" spans="1:12" hidden="1" x14ac:dyDescent="0.3">
      <c r="A111" s="409"/>
      <c r="B111" s="412" t="s">
        <v>3429</v>
      </c>
      <c r="C111" s="413" t="s">
        <v>922</v>
      </c>
      <c r="D111" s="413" t="s">
        <v>3430</v>
      </c>
      <c r="E111" s="410" t="s">
        <v>1839</v>
      </c>
      <c r="F111" s="496">
        <v>1</v>
      </c>
      <c r="G111" s="410" t="s">
        <v>3042</v>
      </c>
      <c r="H111" s="414" t="s">
        <v>3427</v>
      </c>
      <c r="I111" s="620"/>
      <c r="J111" s="418"/>
      <c r="K111" s="525"/>
      <c r="L111" s="410" t="s">
        <v>3045</v>
      </c>
    </row>
    <row r="112" spans="1:12" hidden="1" x14ac:dyDescent="0.3">
      <c r="A112" s="409"/>
      <c r="B112" s="412" t="s">
        <v>3431</v>
      </c>
      <c r="C112" s="413" t="s">
        <v>922</v>
      </c>
      <c r="D112" s="413" t="s">
        <v>3432</v>
      </c>
      <c r="E112" s="410" t="s">
        <v>1839</v>
      </c>
      <c r="F112" s="496">
        <v>1</v>
      </c>
      <c r="G112" s="410" t="s">
        <v>3042</v>
      </c>
      <c r="H112" s="414" t="s">
        <v>3427</v>
      </c>
      <c r="I112" s="620"/>
      <c r="J112" s="418"/>
      <c r="K112" s="525"/>
      <c r="L112" s="410" t="s">
        <v>3045</v>
      </c>
    </row>
    <row r="113" spans="1:12" hidden="1" x14ac:dyDescent="0.3">
      <c r="A113" s="409"/>
      <c r="B113" s="412" t="s">
        <v>4387</v>
      </c>
      <c r="C113" s="413" t="s">
        <v>922</v>
      </c>
      <c r="D113" s="413" t="s">
        <v>4388</v>
      </c>
      <c r="E113" s="410" t="s">
        <v>1839</v>
      </c>
      <c r="F113" s="496">
        <v>1</v>
      </c>
      <c r="G113" s="410" t="s">
        <v>3042</v>
      </c>
      <c r="H113" s="414" t="s">
        <v>3903</v>
      </c>
      <c r="I113" s="620">
        <v>45763</v>
      </c>
      <c r="J113" s="418" t="s">
        <v>4382</v>
      </c>
      <c r="K113" s="646">
        <v>45763</v>
      </c>
      <c r="L113" s="410" t="s">
        <v>3045</v>
      </c>
    </row>
    <row r="114" spans="1:12" hidden="1" x14ac:dyDescent="0.3">
      <c r="A114" s="409"/>
      <c r="B114" s="412" t="s">
        <v>2982</v>
      </c>
      <c r="C114" s="410" t="s">
        <v>922</v>
      </c>
      <c r="D114" s="410" t="s">
        <v>3073</v>
      </c>
      <c r="E114" s="410" t="s">
        <v>1838</v>
      </c>
      <c r="F114" s="496">
        <v>1</v>
      </c>
      <c r="G114" s="410" t="s">
        <v>3042</v>
      </c>
      <c r="H114" s="414" t="s">
        <v>3052</v>
      </c>
      <c r="I114" s="620"/>
      <c r="J114" s="418" t="s">
        <v>3042</v>
      </c>
      <c r="K114" s="419"/>
      <c r="L114" s="410" t="s">
        <v>3045</v>
      </c>
    </row>
    <row r="115" spans="1:12" hidden="1" x14ac:dyDescent="0.3">
      <c r="A115" s="409"/>
      <c r="B115" s="412" t="s">
        <v>2983</v>
      </c>
      <c r="C115" s="410" t="s">
        <v>922</v>
      </c>
      <c r="D115" s="410" t="s">
        <v>3104</v>
      </c>
      <c r="E115" s="410" t="s">
        <v>3105</v>
      </c>
      <c r="F115" s="496">
        <v>1</v>
      </c>
      <c r="G115" s="410" t="s">
        <v>3042</v>
      </c>
      <c r="H115" s="414" t="s">
        <v>3097</v>
      </c>
      <c r="I115" s="620"/>
      <c r="J115" s="414" t="s">
        <v>3097</v>
      </c>
      <c r="K115" s="431"/>
      <c r="L115" s="410" t="s">
        <v>3045</v>
      </c>
    </row>
    <row r="116" spans="1:12" hidden="1" x14ac:dyDescent="0.3">
      <c r="A116" s="409"/>
      <c r="B116" s="412" t="s">
        <v>2984</v>
      </c>
      <c r="C116" s="410" t="s">
        <v>922</v>
      </c>
      <c r="D116" s="410" t="s">
        <v>3104</v>
      </c>
      <c r="E116" s="410" t="s">
        <v>3105</v>
      </c>
      <c r="F116" s="496">
        <v>1</v>
      </c>
      <c r="G116" s="410" t="s">
        <v>3042</v>
      </c>
      <c r="H116" s="414" t="s">
        <v>3116</v>
      </c>
      <c r="I116" s="620"/>
      <c r="J116" s="418"/>
      <c r="K116" s="416"/>
      <c r="L116" s="410" t="s">
        <v>3045</v>
      </c>
    </row>
    <row r="117" spans="1:12" hidden="1" x14ac:dyDescent="0.3">
      <c r="A117" s="409"/>
      <c r="B117" s="412" t="s">
        <v>2985</v>
      </c>
      <c r="C117" s="410" t="s">
        <v>922</v>
      </c>
      <c r="D117" s="410" t="s">
        <v>3073</v>
      </c>
      <c r="E117" s="410" t="s">
        <v>1838</v>
      </c>
      <c r="F117" s="496">
        <v>1</v>
      </c>
      <c r="G117" s="432" t="s">
        <v>3042</v>
      </c>
      <c r="H117" s="414" t="s">
        <v>3136</v>
      </c>
      <c r="I117" s="620"/>
      <c r="J117" s="415" t="s">
        <v>3042</v>
      </c>
      <c r="K117" s="414"/>
      <c r="L117" s="432" t="s">
        <v>3045</v>
      </c>
    </row>
    <row r="118" spans="1:12" hidden="1" x14ac:dyDescent="0.3">
      <c r="A118" s="409"/>
      <c r="B118" s="412" t="s">
        <v>2986</v>
      </c>
      <c r="C118" s="410" t="s">
        <v>922</v>
      </c>
      <c r="D118" s="410" t="s">
        <v>3104</v>
      </c>
      <c r="E118" s="410" t="s">
        <v>3105</v>
      </c>
      <c r="F118" s="496">
        <v>1</v>
      </c>
      <c r="G118" s="410" t="s">
        <v>3042</v>
      </c>
      <c r="H118" s="414" t="s">
        <v>3153</v>
      </c>
      <c r="I118" s="620"/>
      <c r="J118" s="418" t="s">
        <v>3042</v>
      </c>
      <c r="K118" s="419"/>
      <c r="L118" s="410" t="s">
        <v>3045</v>
      </c>
    </row>
    <row r="119" spans="1:12" hidden="1" x14ac:dyDescent="0.3">
      <c r="A119" s="409"/>
      <c r="B119" s="412" t="s">
        <v>2987</v>
      </c>
      <c r="C119" s="410" t="s">
        <v>922</v>
      </c>
      <c r="D119" s="410" t="s">
        <v>3104</v>
      </c>
      <c r="E119" s="410" t="s">
        <v>3105</v>
      </c>
      <c r="F119" s="496">
        <v>1</v>
      </c>
      <c r="G119" s="410" t="s">
        <v>3042</v>
      </c>
      <c r="H119" s="414" t="s">
        <v>3189</v>
      </c>
      <c r="I119" s="620"/>
      <c r="J119" s="414" t="s">
        <v>3189</v>
      </c>
      <c r="K119" s="419"/>
      <c r="L119" s="410" t="s">
        <v>3045</v>
      </c>
    </row>
    <row r="120" spans="1:12" hidden="1" x14ac:dyDescent="0.3">
      <c r="A120" s="409"/>
      <c r="B120" s="412" t="s">
        <v>2988</v>
      </c>
      <c r="C120" s="410" t="s">
        <v>922</v>
      </c>
      <c r="D120" s="410" t="s">
        <v>3279</v>
      </c>
      <c r="E120" s="410" t="s">
        <v>1837</v>
      </c>
      <c r="F120" s="496">
        <v>1</v>
      </c>
      <c r="G120" s="410" t="s">
        <v>3042</v>
      </c>
      <c r="H120" s="414" t="s">
        <v>3250</v>
      </c>
      <c r="I120" s="620"/>
      <c r="J120" s="414" t="s">
        <v>3250</v>
      </c>
      <c r="K120" s="419"/>
      <c r="L120" s="410" t="s">
        <v>3045</v>
      </c>
    </row>
    <row r="121" spans="1:12" hidden="1" x14ac:dyDescent="0.3">
      <c r="A121" s="409"/>
      <c r="B121" s="412" t="s">
        <v>2989</v>
      </c>
      <c r="C121" s="410" t="s">
        <v>922</v>
      </c>
      <c r="D121" s="410" t="s">
        <v>3365</v>
      </c>
      <c r="E121" s="410" t="s">
        <v>1930</v>
      </c>
      <c r="F121" s="496">
        <v>1</v>
      </c>
      <c r="G121" s="410" t="s">
        <v>3042</v>
      </c>
      <c r="H121" s="414" t="s">
        <v>3160</v>
      </c>
      <c r="I121" s="620"/>
      <c r="J121" s="414" t="s">
        <v>3160</v>
      </c>
      <c r="K121" s="419"/>
      <c r="L121" s="410" t="s">
        <v>3045</v>
      </c>
    </row>
    <row r="122" spans="1:12" hidden="1" x14ac:dyDescent="0.3">
      <c r="A122" s="409"/>
      <c r="B122" s="412" t="s">
        <v>3468</v>
      </c>
      <c r="C122" s="410" t="s">
        <v>922</v>
      </c>
      <c r="D122" s="410" t="s">
        <v>3469</v>
      </c>
      <c r="E122" s="410" t="s">
        <v>1837</v>
      </c>
      <c r="F122" s="496">
        <v>1</v>
      </c>
      <c r="G122" s="410" t="s">
        <v>3042</v>
      </c>
      <c r="H122" s="414" t="s">
        <v>3071</v>
      </c>
      <c r="I122" s="620"/>
      <c r="J122" s="414"/>
      <c r="K122" s="419"/>
      <c r="L122" s="410" t="s">
        <v>3045</v>
      </c>
    </row>
    <row r="123" spans="1:12" hidden="1" x14ac:dyDescent="0.3">
      <c r="A123" s="409"/>
      <c r="B123" s="412" t="s">
        <v>3537</v>
      </c>
      <c r="C123" s="410" t="s">
        <v>922</v>
      </c>
      <c r="D123" s="410" t="s">
        <v>3640</v>
      </c>
      <c r="E123" s="410" t="s">
        <v>3641</v>
      </c>
      <c r="F123" s="496">
        <v>1</v>
      </c>
      <c r="G123" s="410" t="s">
        <v>3476</v>
      </c>
      <c r="H123" s="414" t="s">
        <v>3521</v>
      </c>
      <c r="I123" s="620"/>
      <c r="J123" s="414"/>
      <c r="K123" s="419"/>
      <c r="L123" s="410" t="s">
        <v>3045</v>
      </c>
    </row>
    <row r="124" spans="1:12" hidden="1" x14ac:dyDescent="0.3">
      <c r="A124" s="409"/>
      <c r="B124" s="412" t="s">
        <v>3627</v>
      </c>
      <c r="C124" s="410" t="s">
        <v>922</v>
      </c>
      <c r="D124" s="410" t="s">
        <v>3628</v>
      </c>
      <c r="E124" s="410" t="s">
        <v>1975</v>
      </c>
      <c r="F124" s="496">
        <v>1</v>
      </c>
      <c r="G124" s="410" t="s">
        <v>3476</v>
      </c>
      <c r="H124" s="414" t="s">
        <v>3521</v>
      </c>
      <c r="I124" s="620"/>
      <c r="J124" s="414"/>
      <c r="K124" s="419"/>
      <c r="L124" s="410" t="s">
        <v>3045</v>
      </c>
    </row>
    <row r="125" spans="1:12" hidden="1" x14ac:dyDescent="0.3">
      <c r="A125" s="409"/>
      <c r="B125" s="412" t="s">
        <v>3629</v>
      </c>
      <c r="C125" s="410" t="s">
        <v>922</v>
      </c>
      <c r="D125" s="410" t="s">
        <v>3628</v>
      </c>
      <c r="E125" s="410" t="s">
        <v>1975</v>
      </c>
      <c r="F125" s="496">
        <v>1</v>
      </c>
      <c r="G125" s="410" t="s">
        <v>3476</v>
      </c>
      <c r="H125" s="414" t="s">
        <v>3521</v>
      </c>
      <c r="I125" s="620"/>
      <c r="J125" s="414"/>
      <c r="K125" s="419"/>
      <c r="L125" s="410" t="s">
        <v>3045</v>
      </c>
    </row>
    <row r="126" spans="1:12" hidden="1" x14ac:dyDescent="0.3">
      <c r="A126" s="409"/>
      <c r="B126" s="412" t="s">
        <v>3630</v>
      </c>
      <c r="C126" s="410" t="s">
        <v>922</v>
      </c>
      <c r="D126" s="410" t="s">
        <v>3628</v>
      </c>
      <c r="E126" s="410" t="s">
        <v>1975</v>
      </c>
      <c r="F126" s="496">
        <v>1</v>
      </c>
      <c r="G126" s="410" t="s">
        <v>3476</v>
      </c>
      <c r="H126" s="414" t="s">
        <v>3521</v>
      </c>
      <c r="I126" s="620"/>
      <c r="J126" s="414"/>
      <c r="K126" s="419"/>
      <c r="L126" s="410" t="s">
        <v>3045</v>
      </c>
    </row>
    <row r="127" spans="1:12" hidden="1" x14ac:dyDescent="0.3">
      <c r="A127" s="409"/>
      <c r="B127" s="412" t="s">
        <v>3631</v>
      </c>
      <c r="C127" s="410" t="s">
        <v>922</v>
      </c>
      <c r="D127" s="410" t="s">
        <v>3628</v>
      </c>
      <c r="E127" s="410" t="s">
        <v>1975</v>
      </c>
      <c r="F127" s="496">
        <v>1</v>
      </c>
      <c r="G127" s="410" t="s">
        <v>3476</v>
      </c>
      <c r="H127" s="414" t="s">
        <v>3521</v>
      </c>
      <c r="I127" s="620"/>
      <c r="J127" s="414"/>
      <c r="K127" s="419"/>
      <c r="L127" s="410" t="s">
        <v>3045</v>
      </c>
    </row>
    <row r="128" spans="1:12" hidden="1" x14ac:dyDescent="0.3">
      <c r="A128" s="409"/>
      <c r="B128" s="412" t="s">
        <v>3632</v>
      </c>
      <c r="C128" s="410" t="s">
        <v>922</v>
      </c>
      <c r="D128" s="410" t="s">
        <v>3640</v>
      </c>
      <c r="E128" s="410" t="s">
        <v>3641</v>
      </c>
      <c r="F128" s="496">
        <v>1</v>
      </c>
      <c r="G128" s="410" t="s">
        <v>3476</v>
      </c>
      <c r="H128" s="414" t="s">
        <v>3521</v>
      </c>
      <c r="I128" s="620"/>
      <c r="J128" s="414"/>
      <c r="K128" s="419"/>
      <c r="L128" s="410" t="s">
        <v>3045</v>
      </c>
    </row>
    <row r="129" spans="1:12" hidden="1" x14ac:dyDescent="0.3">
      <c r="A129" s="409"/>
      <c r="B129" s="412" t="s">
        <v>3660</v>
      </c>
      <c r="C129" s="410" t="s">
        <v>922</v>
      </c>
      <c r="D129" s="410" t="s">
        <v>3104</v>
      </c>
      <c r="E129" s="410" t="s">
        <v>3105</v>
      </c>
      <c r="F129" s="496">
        <v>1</v>
      </c>
      <c r="G129" s="410" t="s">
        <v>3476</v>
      </c>
      <c r="H129" s="414" t="s">
        <v>3809</v>
      </c>
      <c r="I129" s="620">
        <v>45539</v>
      </c>
      <c r="J129" s="414"/>
      <c r="K129" s="419"/>
      <c r="L129" s="410" t="s">
        <v>3045</v>
      </c>
    </row>
    <row r="130" spans="1:12" hidden="1" x14ac:dyDescent="0.3">
      <c r="A130" s="409"/>
      <c r="B130" s="412" t="s">
        <v>3699</v>
      </c>
      <c r="C130" s="410" t="s">
        <v>922</v>
      </c>
      <c r="D130" s="410" t="s">
        <v>3104</v>
      </c>
      <c r="E130" s="410" t="s">
        <v>3105</v>
      </c>
      <c r="F130" s="496">
        <v>1</v>
      </c>
      <c r="G130" s="410" t="s">
        <v>3476</v>
      </c>
      <c r="H130" s="414" t="s">
        <v>3694</v>
      </c>
      <c r="I130" s="620">
        <v>45539</v>
      </c>
      <c r="J130" s="414"/>
      <c r="K130" s="419"/>
      <c r="L130" s="410" t="s">
        <v>3045</v>
      </c>
    </row>
    <row r="131" spans="1:12" hidden="1" x14ac:dyDescent="0.3">
      <c r="A131" s="409"/>
      <c r="B131" s="412" t="s">
        <v>3823</v>
      </c>
      <c r="C131" s="410" t="s">
        <v>922</v>
      </c>
      <c r="D131" s="410" t="s">
        <v>3104</v>
      </c>
      <c r="E131" s="410" t="s">
        <v>3105</v>
      </c>
      <c r="F131" s="496">
        <v>1</v>
      </c>
      <c r="G131" s="410" t="s">
        <v>3042</v>
      </c>
      <c r="H131" s="414" t="s">
        <v>3822</v>
      </c>
      <c r="I131" s="620"/>
      <c r="J131" s="414"/>
      <c r="K131" s="419"/>
      <c r="L131" s="410" t="s">
        <v>3045</v>
      </c>
    </row>
    <row r="132" spans="1:12" hidden="1" x14ac:dyDescent="0.3">
      <c r="A132" s="409"/>
      <c r="B132" s="412" t="s">
        <v>3824</v>
      </c>
      <c r="C132" s="410" t="s">
        <v>922</v>
      </c>
      <c r="D132" s="410" t="s">
        <v>3104</v>
      </c>
      <c r="E132" s="410" t="s">
        <v>3105</v>
      </c>
      <c r="F132" s="496">
        <v>1</v>
      </c>
      <c r="G132" s="410" t="s">
        <v>3042</v>
      </c>
      <c r="H132" s="414" t="s">
        <v>3822</v>
      </c>
      <c r="I132" s="620"/>
      <c r="J132" s="414"/>
      <c r="K132" s="419"/>
      <c r="L132" s="410" t="s">
        <v>3045</v>
      </c>
    </row>
    <row r="133" spans="1:12" hidden="1" x14ac:dyDescent="0.3">
      <c r="A133" s="409"/>
      <c r="B133" s="412" t="s">
        <v>3825</v>
      </c>
      <c r="C133" s="410" t="s">
        <v>922</v>
      </c>
      <c r="D133" s="410" t="s">
        <v>3104</v>
      </c>
      <c r="E133" s="410" t="s">
        <v>3105</v>
      </c>
      <c r="F133" s="496">
        <v>1</v>
      </c>
      <c r="G133" s="410" t="s">
        <v>3042</v>
      </c>
      <c r="H133" s="414" t="s">
        <v>3822</v>
      </c>
      <c r="I133" s="620"/>
      <c r="J133" s="414"/>
      <c r="K133" s="419"/>
      <c r="L133" s="410" t="s">
        <v>3045</v>
      </c>
    </row>
    <row r="134" spans="1:12" hidden="1" x14ac:dyDescent="0.3">
      <c r="A134" s="409"/>
      <c r="B134" s="412" t="s">
        <v>4328</v>
      </c>
      <c r="C134" s="410" t="s">
        <v>922</v>
      </c>
      <c r="D134" s="410" t="s">
        <v>3104</v>
      </c>
      <c r="E134" s="410" t="s">
        <v>3105</v>
      </c>
      <c r="F134" s="496">
        <v>1</v>
      </c>
      <c r="G134" s="410" t="s">
        <v>3042</v>
      </c>
      <c r="H134" s="414" t="s">
        <v>4329</v>
      </c>
      <c r="I134" s="620"/>
      <c r="J134" s="414"/>
      <c r="K134" s="419"/>
      <c r="L134" s="410" t="s">
        <v>3045</v>
      </c>
    </row>
    <row r="135" spans="1:12" hidden="1" x14ac:dyDescent="0.3">
      <c r="A135" s="409"/>
      <c r="B135" s="412" t="s">
        <v>4006</v>
      </c>
      <c r="C135" s="410" t="s">
        <v>922</v>
      </c>
      <c r="D135" s="410" t="s">
        <v>4007</v>
      </c>
      <c r="E135" s="410"/>
      <c r="F135" s="496">
        <v>1</v>
      </c>
      <c r="G135" s="410" t="s">
        <v>3042</v>
      </c>
      <c r="H135" s="414" t="s">
        <v>3116</v>
      </c>
      <c r="I135" s="620"/>
      <c r="J135" s="410" t="s">
        <v>1577</v>
      </c>
      <c r="K135" s="416">
        <v>1</v>
      </c>
      <c r="L135" s="410" t="s">
        <v>3045</v>
      </c>
    </row>
    <row r="136" spans="1:12" hidden="1" x14ac:dyDescent="0.3">
      <c r="A136" s="409"/>
      <c r="B136" s="412" t="s">
        <v>4016</v>
      </c>
      <c r="C136" s="410" t="s">
        <v>922</v>
      </c>
      <c r="D136" s="410" t="s">
        <v>4017</v>
      </c>
      <c r="E136" s="410"/>
      <c r="F136" s="496">
        <v>1</v>
      </c>
      <c r="G136" s="410" t="s">
        <v>3042</v>
      </c>
      <c r="H136" s="414" t="s">
        <v>3116</v>
      </c>
      <c r="I136" s="620"/>
      <c r="J136" s="410" t="s">
        <v>1577</v>
      </c>
      <c r="K136" s="416">
        <v>1</v>
      </c>
      <c r="L136" s="410" t="s">
        <v>3045</v>
      </c>
    </row>
    <row r="137" spans="1:12" hidden="1" x14ac:dyDescent="0.3">
      <c r="A137" s="409"/>
      <c r="B137" s="412" t="s">
        <v>3798</v>
      </c>
      <c r="C137" s="410" t="s">
        <v>922</v>
      </c>
      <c r="D137" s="410" t="s">
        <v>3380</v>
      </c>
      <c r="E137" s="410"/>
      <c r="F137" s="496">
        <v>1</v>
      </c>
      <c r="G137" s="410" t="s">
        <v>3375</v>
      </c>
      <c r="H137" s="414" t="s">
        <v>3375</v>
      </c>
      <c r="I137" s="620"/>
      <c r="J137" s="410" t="s">
        <v>1577</v>
      </c>
      <c r="K137" s="416">
        <v>1</v>
      </c>
      <c r="L137" s="410" t="s">
        <v>3045</v>
      </c>
    </row>
    <row r="138" spans="1:12" hidden="1" x14ac:dyDescent="0.3">
      <c r="A138" s="409"/>
      <c r="B138" s="412" t="s">
        <v>3260</v>
      </c>
      <c r="C138" s="410" t="s">
        <v>922</v>
      </c>
      <c r="D138" s="410" t="s">
        <v>3261</v>
      </c>
      <c r="E138" s="410" t="s">
        <v>3262</v>
      </c>
      <c r="F138" s="496">
        <v>1</v>
      </c>
      <c r="G138" s="410" t="s">
        <v>3042</v>
      </c>
      <c r="H138" s="414" t="s">
        <v>3250</v>
      </c>
      <c r="I138" s="620"/>
      <c r="J138" s="415" t="s">
        <v>3250</v>
      </c>
      <c r="K138" s="414"/>
      <c r="L138" s="410" t="s">
        <v>3045</v>
      </c>
    </row>
    <row r="139" spans="1:12" hidden="1" x14ac:dyDescent="0.3">
      <c r="A139" s="409"/>
      <c r="B139" s="412" t="s">
        <v>3125</v>
      </c>
      <c r="C139" s="410" t="s">
        <v>922</v>
      </c>
      <c r="D139" s="410" t="s">
        <v>3126</v>
      </c>
      <c r="E139" s="410"/>
      <c r="F139" s="496">
        <v>1</v>
      </c>
      <c r="G139" s="410" t="s">
        <v>3042</v>
      </c>
      <c r="H139" s="414" t="s">
        <v>3116</v>
      </c>
      <c r="I139" s="620"/>
      <c r="J139" s="415"/>
      <c r="K139" s="414"/>
      <c r="L139" s="410" t="s">
        <v>3045</v>
      </c>
    </row>
    <row r="140" spans="1:12" hidden="1" x14ac:dyDescent="0.3">
      <c r="A140" s="409"/>
      <c r="B140" s="412" t="s">
        <v>3122</v>
      </c>
      <c r="C140" s="410" t="s">
        <v>922</v>
      </c>
      <c r="D140" s="410" t="s">
        <v>3123</v>
      </c>
      <c r="E140" s="410" t="s">
        <v>3124</v>
      </c>
      <c r="F140" s="496">
        <v>1</v>
      </c>
      <c r="G140" s="410" t="s">
        <v>3042</v>
      </c>
      <c r="H140" s="414" t="s">
        <v>3116</v>
      </c>
      <c r="I140" s="620"/>
      <c r="J140" s="415"/>
      <c r="K140" s="414"/>
      <c r="L140" s="410" t="s">
        <v>3045</v>
      </c>
    </row>
    <row r="141" spans="1:12" hidden="1" x14ac:dyDescent="0.3">
      <c r="A141" s="409"/>
      <c r="B141" s="412" t="s">
        <v>3164</v>
      </c>
      <c r="C141" s="410" t="s">
        <v>922</v>
      </c>
      <c r="D141" s="410" t="s">
        <v>3123</v>
      </c>
      <c r="E141" s="410" t="s">
        <v>3124</v>
      </c>
      <c r="F141" s="496">
        <v>1</v>
      </c>
      <c r="G141" s="410" t="s">
        <v>3042</v>
      </c>
      <c r="H141" s="414" t="s">
        <v>3153</v>
      </c>
      <c r="I141" s="620"/>
      <c r="J141" s="415" t="s">
        <v>3042</v>
      </c>
      <c r="K141" s="414"/>
      <c r="L141" s="410" t="s">
        <v>3045</v>
      </c>
    </row>
    <row r="142" spans="1:12" hidden="1" x14ac:dyDescent="0.3">
      <c r="A142" s="409"/>
      <c r="B142" s="412" t="s">
        <v>3186</v>
      </c>
      <c r="C142" s="410" t="s">
        <v>922</v>
      </c>
      <c r="D142" s="410" t="s">
        <v>3123</v>
      </c>
      <c r="E142" s="410" t="s">
        <v>3124</v>
      </c>
      <c r="F142" s="496">
        <v>1</v>
      </c>
      <c r="G142" s="410" t="s">
        <v>3042</v>
      </c>
      <c r="H142" s="414" t="s">
        <v>3187</v>
      </c>
      <c r="I142" s="620"/>
      <c r="J142" s="415" t="s">
        <v>3042</v>
      </c>
      <c r="K142" s="414"/>
      <c r="L142" s="410" t="s">
        <v>3045</v>
      </c>
    </row>
    <row r="143" spans="1:12" hidden="1" x14ac:dyDescent="0.3">
      <c r="A143" s="409"/>
      <c r="B143" s="412" t="s">
        <v>3330</v>
      </c>
      <c r="C143" s="410" t="s">
        <v>922</v>
      </c>
      <c r="D143" s="410" t="s">
        <v>3123</v>
      </c>
      <c r="E143" s="410" t="s">
        <v>3124</v>
      </c>
      <c r="F143" s="496">
        <v>1</v>
      </c>
      <c r="G143" s="410" t="s">
        <v>3042</v>
      </c>
      <c r="H143" s="414" t="s">
        <v>3160</v>
      </c>
      <c r="I143" s="620"/>
      <c r="J143" s="415" t="s">
        <v>3160</v>
      </c>
      <c r="K143" s="414"/>
      <c r="L143" s="410" t="s">
        <v>3045</v>
      </c>
    </row>
    <row r="144" spans="1:12" hidden="1" x14ac:dyDescent="0.3">
      <c r="A144" s="409"/>
      <c r="B144" s="412" t="s">
        <v>3653</v>
      </c>
      <c r="C144" s="410" t="s">
        <v>922</v>
      </c>
      <c r="D144" s="410" t="s">
        <v>3654</v>
      </c>
      <c r="E144" s="410" t="s">
        <v>3655</v>
      </c>
      <c r="F144" s="496">
        <v>1</v>
      </c>
      <c r="G144" s="410" t="s">
        <v>3042</v>
      </c>
      <c r="H144" s="414"/>
      <c r="I144" s="620"/>
      <c r="J144" s="414" t="s">
        <v>3656</v>
      </c>
      <c r="K144" s="419"/>
      <c r="L144" s="410" t="s">
        <v>3045</v>
      </c>
    </row>
    <row r="145" spans="1:12" hidden="1" x14ac:dyDescent="0.3">
      <c r="A145" s="409"/>
      <c r="B145" s="412" t="s">
        <v>3899</v>
      </c>
      <c r="C145" s="410" t="s">
        <v>922</v>
      </c>
      <c r="D145" s="410" t="s">
        <v>3654</v>
      </c>
      <c r="E145" s="410" t="s">
        <v>3655</v>
      </c>
      <c r="F145" s="496">
        <v>1</v>
      </c>
      <c r="G145" s="410" t="s">
        <v>3042</v>
      </c>
      <c r="H145" s="414" t="s">
        <v>3903</v>
      </c>
      <c r="I145" s="620"/>
      <c r="J145" s="414" t="s">
        <v>3902</v>
      </c>
      <c r="K145" s="419"/>
      <c r="L145" s="410" t="s">
        <v>3045</v>
      </c>
    </row>
    <row r="146" spans="1:12" hidden="1" x14ac:dyDescent="0.3">
      <c r="A146" s="409"/>
      <c r="B146" s="412" t="s">
        <v>3900</v>
      </c>
      <c r="C146" s="410" t="s">
        <v>922</v>
      </c>
      <c r="D146" s="410" t="s">
        <v>3654</v>
      </c>
      <c r="E146" s="410" t="s">
        <v>3655</v>
      </c>
      <c r="F146" s="496">
        <v>1</v>
      </c>
      <c r="G146" s="410" t="s">
        <v>3042</v>
      </c>
      <c r="H146" s="414" t="s">
        <v>3903</v>
      </c>
      <c r="I146" s="620"/>
      <c r="J146" s="414" t="s">
        <v>3902</v>
      </c>
      <c r="K146" s="419"/>
      <c r="L146" s="410" t="s">
        <v>3045</v>
      </c>
    </row>
    <row r="147" spans="1:12" hidden="1" x14ac:dyDescent="0.3">
      <c r="A147" s="409"/>
      <c r="B147" s="412" t="s">
        <v>3901</v>
      </c>
      <c r="C147" s="410" t="s">
        <v>922</v>
      </c>
      <c r="D147" s="410" t="s">
        <v>3654</v>
      </c>
      <c r="E147" s="410" t="s">
        <v>3655</v>
      </c>
      <c r="F147" s="496">
        <v>1</v>
      </c>
      <c r="G147" s="410" t="s">
        <v>3042</v>
      </c>
      <c r="H147" s="414" t="s">
        <v>3097</v>
      </c>
      <c r="I147" s="620"/>
      <c r="J147" s="414" t="s">
        <v>3904</v>
      </c>
      <c r="K147" s="419"/>
      <c r="L147" s="410" t="s">
        <v>3045</v>
      </c>
    </row>
    <row r="148" spans="1:12" hidden="1" x14ac:dyDescent="0.3">
      <c r="A148" s="409"/>
      <c r="B148" s="412" t="s">
        <v>3799</v>
      </c>
      <c r="C148" s="410" t="s">
        <v>922</v>
      </c>
      <c r="D148" s="410" t="s">
        <v>3386</v>
      </c>
      <c r="E148" s="410" t="s">
        <v>3385</v>
      </c>
      <c r="F148" s="496">
        <v>1</v>
      </c>
      <c r="G148" s="410" t="s">
        <v>3375</v>
      </c>
      <c r="H148" s="414" t="s">
        <v>3375</v>
      </c>
      <c r="I148" s="620"/>
      <c r="J148" s="415" t="s">
        <v>3375</v>
      </c>
      <c r="K148" s="414"/>
      <c r="L148" s="410" t="s">
        <v>3045</v>
      </c>
    </row>
    <row r="149" spans="1:12" hidden="1" x14ac:dyDescent="0.3">
      <c r="A149" s="409"/>
      <c r="B149" s="412" t="s">
        <v>2990</v>
      </c>
      <c r="C149" s="410" t="s">
        <v>922</v>
      </c>
      <c r="D149" s="410" t="s">
        <v>3067</v>
      </c>
      <c r="E149" s="410" t="s">
        <v>1839</v>
      </c>
      <c r="F149" s="496">
        <v>1</v>
      </c>
      <c r="G149" s="410" t="s">
        <v>3042</v>
      </c>
      <c r="H149" s="414" t="s">
        <v>3052</v>
      </c>
      <c r="I149" s="620"/>
      <c r="J149" s="415"/>
      <c r="K149" s="636"/>
      <c r="L149" s="410" t="s">
        <v>3068</v>
      </c>
    </row>
    <row r="150" spans="1:12" hidden="1" x14ac:dyDescent="0.3">
      <c r="A150" s="409"/>
      <c r="B150" s="412" t="s">
        <v>2991</v>
      </c>
      <c r="C150" s="410" t="s">
        <v>922</v>
      </c>
      <c r="D150" s="410" t="s">
        <v>3119</v>
      </c>
      <c r="E150" s="410" t="s">
        <v>1930</v>
      </c>
      <c r="F150" s="496">
        <v>1</v>
      </c>
      <c r="G150" s="410" t="s">
        <v>3042</v>
      </c>
      <c r="H150" s="414" t="s">
        <v>3116</v>
      </c>
      <c r="I150" s="620"/>
      <c r="J150" s="415"/>
      <c r="K150" s="414"/>
      <c r="L150" s="410" t="s">
        <v>3118</v>
      </c>
    </row>
    <row r="151" spans="1:12" hidden="1" x14ac:dyDescent="0.3">
      <c r="A151" s="409"/>
      <c r="B151" s="412" t="s">
        <v>2992</v>
      </c>
      <c r="C151" s="410" t="s">
        <v>922</v>
      </c>
      <c r="D151" s="410" t="s">
        <v>3135</v>
      </c>
      <c r="E151" s="410" t="s">
        <v>1839</v>
      </c>
      <c r="F151" s="496">
        <v>1</v>
      </c>
      <c r="G151" s="410" t="s">
        <v>3042</v>
      </c>
      <c r="H151" s="414" t="s">
        <v>3129</v>
      </c>
      <c r="I151" s="620"/>
      <c r="J151" s="414" t="s">
        <v>3129</v>
      </c>
      <c r="K151" s="636"/>
      <c r="L151" s="410" t="s">
        <v>3045</v>
      </c>
    </row>
    <row r="152" spans="1:12" hidden="1" x14ac:dyDescent="0.3">
      <c r="A152" s="409"/>
      <c r="B152" s="412" t="s">
        <v>2943</v>
      </c>
      <c r="C152" s="413" t="s">
        <v>922</v>
      </c>
      <c r="D152" s="410" t="s">
        <v>3120</v>
      </c>
      <c r="E152" s="410" t="s">
        <v>2787</v>
      </c>
      <c r="F152" s="496">
        <v>1</v>
      </c>
      <c r="G152" s="410" t="s">
        <v>3042</v>
      </c>
      <c r="H152" s="414" t="s">
        <v>3153</v>
      </c>
      <c r="I152" s="620"/>
      <c r="J152" s="415" t="s">
        <v>3042</v>
      </c>
      <c r="K152" s="414"/>
      <c r="L152" s="410" t="s">
        <v>3045</v>
      </c>
    </row>
    <row r="153" spans="1:12" hidden="1" x14ac:dyDescent="0.3">
      <c r="A153" s="409"/>
      <c r="B153" s="412" t="s">
        <v>2940</v>
      </c>
      <c r="C153" s="413" t="s">
        <v>922</v>
      </c>
      <c r="D153" s="410" t="s">
        <v>3254</v>
      </c>
      <c r="E153" s="410" t="s">
        <v>1839</v>
      </c>
      <c r="F153" s="496">
        <v>1</v>
      </c>
      <c r="G153" s="410" t="s">
        <v>3042</v>
      </c>
      <c r="H153" s="414" t="s">
        <v>3250</v>
      </c>
      <c r="I153" s="620"/>
      <c r="J153" s="415" t="s">
        <v>3251</v>
      </c>
      <c r="K153" s="636"/>
      <c r="L153" s="410" t="s">
        <v>3045</v>
      </c>
    </row>
    <row r="154" spans="1:12" hidden="1" x14ac:dyDescent="0.3">
      <c r="A154" s="409"/>
      <c r="B154" s="412" t="s">
        <v>2941</v>
      </c>
      <c r="C154" s="413" t="s">
        <v>922</v>
      </c>
      <c r="D154" s="410" t="s">
        <v>3292</v>
      </c>
      <c r="E154" s="410" t="s">
        <v>3064</v>
      </c>
      <c r="F154" s="496">
        <v>1</v>
      </c>
      <c r="G154" s="410" t="s">
        <v>3042</v>
      </c>
      <c r="H154" s="414" t="s">
        <v>3250</v>
      </c>
      <c r="I154" s="620"/>
      <c r="J154" s="415" t="s">
        <v>3282</v>
      </c>
      <c r="K154" s="636"/>
      <c r="L154" s="410" t="s">
        <v>3045</v>
      </c>
    </row>
    <row r="155" spans="1:12" hidden="1" x14ac:dyDescent="0.3">
      <c r="A155" s="409"/>
      <c r="B155" s="412" t="s">
        <v>2941</v>
      </c>
      <c r="C155" s="413" t="s">
        <v>922</v>
      </c>
      <c r="D155" s="410" t="s">
        <v>3340</v>
      </c>
      <c r="E155" s="410" t="s">
        <v>3160</v>
      </c>
      <c r="F155" s="496">
        <v>1</v>
      </c>
      <c r="G155" s="410" t="s">
        <v>3042</v>
      </c>
      <c r="H155" s="414" t="s">
        <v>3160</v>
      </c>
      <c r="I155" s="620"/>
      <c r="J155" s="415" t="s">
        <v>3160</v>
      </c>
      <c r="K155" s="636"/>
      <c r="L155" s="410" t="s">
        <v>3045</v>
      </c>
    </row>
    <row r="156" spans="1:12" hidden="1" x14ac:dyDescent="0.3">
      <c r="A156" s="409"/>
      <c r="B156" s="412" t="s">
        <v>2944</v>
      </c>
      <c r="C156" s="413" t="s">
        <v>922</v>
      </c>
      <c r="D156" s="410" t="s">
        <v>3341</v>
      </c>
      <c r="E156" s="410" t="s">
        <v>1839</v>
      </c>
      <c r="F156" s="496">
        <v>1</v>
      </c>
      <c r="G156" s="410" t="s">
        <v>3042</v>
      </c>
      <c r="H156" s="414" t="s">
        <v>3160</v>
      </c>
      <c r="I156" s="620"/>
      <c r="J156" s="415" t="s">
        <v>3160</v>
      </c>
      <c r="K156" s="636"/>
      <c r="L156" s="410" t="s">
        <v>3045</v>
      </c>
    </row>
    <row r="157" spans="1:12" hidden="1" x14ac:dyDescent="0.3">
      <c r="A157" s="409"/>
      <c r="B157" s="412" t="s">
        <v>2942</v>
      </c>
      <c r="C157" s="413" t="s">
        <v>922</v>
      </c>
      <c r="D157" s="410" t="s">
        <v>3119</v>
      </c>
      <c r="E157" s="410" t="s">
        <v>1930</v>
      </c>
      <c r="F157" s="496">
        <v>1</v>
      </c>
      <c r="G157" s="410" t="s">
        <v>3042</v>
      </c>
      <c r="H157" s="414" t="s">
        <v>3160</v>
      </c>
      <c r="I157" s="620"/>
      <c r="J157" s="415" t="s">
        <v>3160</v>
      </c>
      <c r="K157" s="414"/>
      <c r="L157" s="410" t="s">
        <v>3045</v>
      </c>
    </row>
    <row r="158" spans="1:12" hidden="1" x14ac:dyDescent="0.3">
      <c r="A158" s="409"/>
      <c r="B158" s="412" t="s">
        <v>2945</v>
      </c>
      <c r="C158" s="413" t="s">
        <v>922</v>
      </c>
      <c r="D158" s="410" t="s">
        <v>3120</v>
      </c>
      <c r="E158" s="410" t="s">
        <v>2787</v>
      </c>
      <c r="F158" s="496">
        <v>1</v>
      </c>
      <c r="G158" s="410" t="s">
        <v>3375</v>
      </c>
      <c r="H158" s="414" t="s">
        <v>3375</v>
      </c>
      <c r="I158" s="620"/>
      <c r="J158" s="414" t="s">
        <v>3375</v>
      </c>
      <c r="K158" s="414"/>
      <c r="L158" s="410" t="s">
        <v>3045</v>
      </c>
    </row>
    <row r="159" spans="1:12" hidden="1" x14ac:dyDescent="0.3">
      <c r="A159" s="409"/>
      <c r="B159" s="412" t="s">
        <v>3434</v>
      </c>
      <c r="C159" s="413" t="s">
        <v>922</v>
      </c>
      <c r="D159" s="410" t="s">
        <v>3433</v>
      </c>
      <c r="E159" s="410" t="s">
        <v>1839</v>
      </c>
      <c r="F159" s="496">
        <v>1</v>
      </c>
      <c r="G159" s="410" t="s">
        <v>3042</v>
      </c>
      <c r="H159" s="414" t="s">
        <v>3071</v>
      </c>
      <c r="I159" s="620"/>
      <c r="J159" s="414"/>
      <c r="K159" s="636"/>
      <c r="L159" s="410" t="s">
        <v>3045</v>
      </c>
    </row>
    <row r="160" spans="1:12" hidden="1" x14ac:dyDescent="0.3">
      <c r="A160" s="409"/>
      <c r="B160" s="412" t="s">
        <v>3435</v>
      </c>
      <c r="C160" s="413" t="s">
        <v>922</v>
      </c>
      <c r="D160" s="410" t="s">
        <v>3436</v>
      </c>
      <c r="E160" s="410" t="s">
        <v>1839</v>
      </c>
      <c r="F160" s="496">
        <v>1</v>
      </c>
      <c r="G160" s="410" t="s">
        <v>3042</v>
      </c>
      <c r="H160" s="414" t="s">
        <v>3071</v>
      </c>
      <c r="I160" s="620"/>
      <c r="J160" s="414"/>
      <c r="K160" s="636"/>
      <c r="L160" s="410" t="s">
        <v>3045</v>
      </c>
    </row>
    <row r="161" spans="1:12" hidden="1" x14ac:dyDescent="0.3">
      <c r="A161" s="409"/>
      <c r="B161" s="412" t="s">
        <v>3437</v>
      </c>
      <c r="C161" s="413" t="s">
        <v>922</v>
      </c>
      <c r="D161" s="410" t="s">
        <v>3438</v>
      </c>
      <c r="E161" s="410" t="s">
        <v>3439</v>
      </c>
      <c r="F161" s="496">
        <v>1</v>
      </c>
      <c r="G161" s="410" t="s">
        <v>3042</v>
      </c>
      <c r="H161" s="414" t="s">
        <v>3071</v>
      </c>
      <c r="I161" s="620"/>
      <c r="J161" s="414"/>
      <c r="K161" s="636"/>
      <c r="L161" s="410" t="s">
        <v>3045</v>
      </c>
    </row>
    <row r="162" spans="1:12" hidden="1" x14ac:dyDescent="0.3">
      <c r="A162" s="409"/>
      <c r="B162" s="412" t="s">
        <v>3440</v>
      </c>
      <c r="C162" s="413" t="s">
        <v>922</v>
      </c>
      <c r="D162" s="410" t="s">
        <v>3441</v>
      </c>
      <c r="E162" s="410" t="s">
        <v>1839</v>
      </c>
      <c r="F162" s="496">
        <v>1</v>
      </c>
      <c r="G162" s="410" t="s">
        <v>3042</v>
      </c>
      <c r="H162" s="414" t="s">
        <v>3071</v>
      </c>
      <c r="I162" s="620"/>
      <c r="J162" s="414"/>
      <c r="K162" s="636"/>
      <c r="L162" s="410" t="s">
        <v>3045</v>
      </c>
    </row>
    <row r="163" spans="1:12" hidden="1" x14ac:dyDescent="0.3">
      <c r="A163" s="409"/>
      <c r="B163" s="412" t="s">
        <v>4383</v>
      </c>
      <c r="C163" s="413" t="s">
        <v>922</v>
      </c>
      <c r="D163" s="410" t="s">
        <v>4384</v>
      </c>
      <c r="E163" s="410" t="s">
        <v>1839</v>
      </c>
      <c r="F163" s="496">
        <v>1</v>
      </c>
      <c r="G163" s="410" t="s">
        <v>3042</v>
      </c>
      <c r="H163" s="414" t="s">
        <v>3903</v>
      </c>
      <c r="I163" s="620">
        <v>45763</v>
      </c>
      <c r="J163" s="414" t="s">
        <v>4382</v>
      </c>
      <c r="K163" s="645">
        <v>45763</v>
      </c>
      <c r="L163" s="410" t="s">
        <v>3045</v>
      </c>
    </row>
    <row r="164" spans="1:12" hidden="1" x14ac:dyDescent="0.3">
      <c r="A164" s="409"/>
      <c r="B164" s="412" t="s">
        <v>3039</v>
      </c>
      <c r="C164" s="413" t="s">
        <v>922</v>
      </c>
      <c r="D164" s="413" t="s">
        <v>3040</v>
      </c>
      <c r="E164" s="410" t="s">
        <v>3041</v>
      </c>
      <c r="F164" s="496">
        <v>1</v>
      </c>
      <c r="G164" s="410" t="s">
        <v>3042</v>
      </c>
      <c r="H164" s="414" t="s">
        <v>3043</v>
      </c>
      <c r="I164" s="620"/>
      <c r="J164" s="415" t="s">
        <v>3044</v>
      </c>
      <c r="K164" s="434">
        <v>45320</v>
      </c>
      <c r="L164" s="410" t="s">
        <v>3045</v>
      </c>
    </row>
    <row r="165" spans="1:12" hidden="1" x14ac:dyDescent="0.3">
      <c r="A165" s="409"/>
      <c r="B165" s="412" t="s">
        <v>3092</v>
      </c>
      <c r="C165" s="410" t="s">
        <v>922</v>
      </c>
      <c r="D165" s="410" t="s">
        <v>3101</v>
      </c>
      <c r="E165" s="410"/>
      <c r="F165" s="496">
        <v>1</v>
      </c>
      <c r="G165" s="410" t="s">
        <v>3042</v>
      </c>
      <c r="H165" s="414" t="s">
        <v>3072</v>
      </c>
      <c r="I165" s="620"/>
      <c r="J165" s="415" t="s">
        <v>1592</v>
      </c>
      <c r="K165" s="434"/>
      <c r="L165" s="410" t="s">
        <v>1595</v>
      </c>
    </row>
    <row r="166" spans="1:12" hidden="1" x14ac:dyDescent="0.3">
      <c r="A166" s="409"/>
      <c r="B166" s="412" t="s">
        <v>3093</v>
      </c>
      <c r="C166" s="410" t="s">
        <v>922</v>
      </c>
      <c r="D166" s="410" t="s">
        <v>3101</v>
      </c>
      <c r="E166" s="410"/>
      <c r="F166" s="496">
        <v>1</v>
      </c>
      <c r="G166" s="410" t="s">
        <v>3042</v>
      </c>
      <c r="H166" s="414" t="s">
        <v>3086</v>
      </c>
      <c r="I166" s="620"/>
      <c r="J166" s="415" t="s">
        <v>3087</v>
      </c>
      <c r="K166" s="434"/>
      <c r="L166" s="410" t="s">
        <v>3045</v>
      </c>
    </row>
    <row r="167" spans="1:12" hidden="1" x14ac:dyDescent="0.3">
      <c r="A167" s="409"/>
      <c r="B167" s="412" t="s">
        <v>3094</v>
      </c>
      <c r="C167" s="410" t="s">
        <v>922</v>
      </c>
      <c r="D167" s="410" t="s">
        <v>3101</v>
      </c>
      <c r="E167" s="410"/>
      <c r="F167" s="496">
        <v>1</v>
      </c>
      <c r="G167" s="410" t="s">
        <v>3042</v>
      </c>
      <c r="H167" s="414" t="s">
        <v>3097</v>
      </c>
      <c r="I167" s="620"/>
      <c r="J167" s="415" t="s">
        <v>3098</v>
      </c>
      <c r="K167" s="434"/>
      <c r="L167" s="410" t="s">
        <v>3045</v>
      </c>
    </row>
    <row r="168" spans="1:12" hidden="1" x14ac:dyDescent="0.3">
      <c r="A168" s="409"/>
      <c r="B168" s="412" t="s">
        <v>3095</v>
      </c>
      <c r="C168" s="410" t="s">
        <v>922</v>
      </c>
      <c r="D168" s="410" t="s">
        <v>3101</v>
      </c>
      <c r="E168" s="410"/>
      <c r="F168" s="496">
        <v>1</v>
      </c>
      <c r="G168" s="410" t="s">
        <v>3042</v>
      </c>
      <c r="H168" s="414" t="s">
        <v>3097</v>
      </c>
      <c r="I168" s="620"/>
      <c r="J168" s="415" t="s">
        <v>3102</v>
      </c>
      <c r="K168" s="434"/>
      <c r="L168" s="410" t="s">
        <v>3045</v>
      </c>
    </row>
    <row r="169" spans="1:12" hidden="1" x14ac:dyDescent="0.3">
      <c r="A169" s="409"/>
      <c r="B169" s="412" t="s">
        <v>3103</v>
      </c>
      <c r="C169" s="410" t="s">
        <v>922</v>
      </c>
      <c r="D169" s="410" t="s">
        <v>3101</v>
      </c>
      <c r="E169" s="410"/>
      <c r="F169" s="496">
        <v>1</v>
      </c>
      <c r="G169" s="410" t="s">
        <v>3042</v>
      </c>
      <c r="H169" s="414" t="s">
        <v>3097</v>
      </c>
      <c r="I169" s="620"/>
      <c r="J169" s="415" t="s">
        <v>3099</v>
      </c>
      <c r="K169" s="434"/>
      <c r="L169" s="410" t="s">
        <v>3045</v>
      </c>
    </row>
    <row r="170" spans="1:12" s="389" customFormat="1" hidden="1" x14ac:dyDescent="0.3">
      <c r="A170" s="409"/>
      <c r="B170" s="412" t="s">
        <v>3114</v>
      </c>
      <c r="C170" s="410" t="s">
        <v>922</v>
      </c>
      <c r="D170" s="410" t="s">
        <v>3161</v>
      </c>
      <c r="E170" s="410"/>
      <c r="F170" s="496">
        <v>1</v>
      </c>
      <c r="G170" s="410" t="s">
        <v>3042</v>
      </c>
      <c r="H170" s="414" t="s">
        <v>3116</v>
      </c>
      <c r="I170" s="620"/>
      <c r="J170" s="415"/>
      <c r="K170" s="414"/>
      <c r="L170" s="410" t="s">
        <v>3045</v>
      </c>
    </row>
    <row r="171" spans="1:12" s="389" customFormat="1" hidden="1" x14ac:dyDescent="0.3">
      <c r="A171" s="409"/>
      <c r="B171" s="412" t="s">
        <v>3115</v>
      </c>
      <c r="C171" s="410" t="s">
        <v>922</v>
      </c>
      <c r="D171" s="410" t="s">
        <v>3161</v>
      </c>
      <c r="E171" s="410"/>
      <c r="F171" s="496">
        <v>1</v>
      </c>
      <c r="G171" s="410" t="s">
        <v>3042</v>
      </c>
      <c r="H171" s="414" t="s">
        <v>3116</v>
      </c>
      <c r="I171" s="620"/>
      <c r="J171" s="415"/>
      <c r="K171" s="414"/>
      <c r="L171" s="410" t="s">
        <v>3045</v>
      </c>
    </row>
    <row r="172" spans="1:12" s="389" customFormat="1" hidden="1" x14ac:dyDescent="0.3">
      <c r="A172" s="409"/>
      <c r="B172" s="412" t="s">
        <v>3117</v>
      </c>
      <c r="C172" s="410" t="s">
        <v>922</v>
      </c>
      <c r="D172" s="410" t="s">
        <v>3161</v>
      </c>
      <c r="E172" s="410"/>
      <c r="F172" s="496">
        <v>1</v>
      </c>
      <c r="G172" s="410" t="s">
        <v>3042</v>
      </c>
      <c r="H172" s="414" t="s">
        <v>3116</v>
      </c>
      <c r="I172" s="620"/>
      <c r="J172" s="415"/>
      <c r="K172" s="414"/>
      <c r="L172" s="410" t="s">
        <v>3045</v>
      </c>
    </row>
    <row r="173" spans="1:12" s="389" customFormat="1" hidden="1" x14ac:dyDescent="0.3">
      <c r="A173" s="409"/>
      <c r="B173" s="412" t="s">
        <v>3143</v>
      </c>
      <c r="C173" s="410" t="s">
        <v>922</v>
      </c>
      <c r="D173" s="410" t="s">
        <v>3101</v>
      </c>
      <c r="E173" s="410"/>
      <c r="F173" s="496">
        <v>1</v>
      </c>
      <c r="G173" s="410" t="s">
        <v>3042</v>
      </c>
      <c r="H173" s="414" t="s">
        <v>3136</v>
      </c>
      <c r="I173" s="620"/>
      <c r="J173" s="415" t="s">
        <v>3136</v>
      </c>
      <c r="K173" s="434"/>
      <c r="L173" s="410" t="s">
        <v>3096</v>
      </c>
    </row>
    <row r="174" spans="1:12" s="389" customFormat="1" hidden="1" x14ac:dyDescent="0.3">
      <c r="A174" s="409"/>
      <c r="B174" s="412" t="s">
        <v>3159</v>
      </c>
      <c r="C174" s="410" t="s">
        <v>922</v>
      </c>
      <c r="D174" s="410" t="s">
        <v>3101</v>
      </c>
      <c r="E174" s="410"/>
      <c r="F174" s="496">
        <v>1</v>
      </c>
      <c r="G174" s="410" t="s">
        <v>3042</v>
      </c>
      <c r="H174" s="414" t="s">
        <v>3153</v>
      </c>
      <c r="I174" s="620"/>
      <c r="J174" s="415" t="s">
        <v>3160</v>
      </c>
      <c r="K174" s="434"/>
      <c r="L174" s="410" t="s">
        <v>3045</v>
      </c>
    </row>
    <row r="175" spans="1:12" s="389" customFormat="1" hidden="1" x14ac:dyDescent="0.3">
      <c r="A175" s="409"/>
      <c r="B175" s="412" t="s">
        <v>3193</v>
      </c>
      <c r="C175" s="410" t="s">
        <v>922</v>
      </c>
      <c r="D175" s="410" t="s">
        <v>3101</v>
      </c>
      <c r="E175" s="410"/>
      <c r="F175" s="496">
        <v>1</v>
      </c>
      <c r="G175" s="410" t="s">
        <v>3042</v>
      </c>
      <c r="H175" s="414" t="s">
        <v>3189</v>
      </c>
      <c r="I175" s="620"/>
      <c r="J175" s="415" t="s">
        <v>3190</v>
      </c>
      <c r="K175" s="434"/>
      <c r="L175" s="410" t="s">
        <v>3045</v>
      </c>
    </row>
    <row r="176" spans="1:12" hidden="1" x14ac:dyDescent="0.3">
      <c r="A176" s="409"/>
      <c r="B176" s="412" t="s">
        <v>3194</v>
      </c>
      <c r="C176" s="410" t="s">
        <v>922</v>
      </c>
      <c r="D176" s="410" t="s">
        <v>3101</v>
      </c>
      <c r="E176" s="410"/>
      <c r="F176" s="496">
        <v>1</v>
      </c>
      <c r="G176" s="410" t="s">
        <v>3042</v>
      </c>
      <c r="H176" s="414" t="s">
        <v>3189</v>
      </c>
      <c r="I176" s="620"/>
      <c r="J176" s="415" t="s">
        <v>3192</v>
      </c>
      <c r="K176" s="434"/>
      <c r="L176" s="410" t="s">
        <v>3045</v>
      </c>
    </row>
    <row r="177" spans="1:12" hidden="1" x14ac:dyDescent="0.3">
      <c r="A177" s="409"/>
      <c r="B177" s="412" t="s">
        <v>3252</v>
      </c>
      <c r="C177" s="410" t="s">
        <v>922</v>
      </c>
      <c r="D177" s="410" t="s">
        <v>3101</v>
      </c>
      <c r="E177" s="410"/>
      <c r="F177" s="496">
        <v>1</v>
      </c>
      <c r="G177" s="410" t="s">
        <v>3042</v>
      </c>
      <c r="H177" s="414" t="s">
        <v>3250</v>
      </c>
      <c r="I177" s="620"/>
      <c r="J177" s="415" t="s">
        <v>3251</v>
      </c>
      <c r="K177" s="434"/>
      <c r="L177" s="410" t="s">
        <v>3096</v>
      </c>
    </row>
    <row r="178" spans="1:12" hidden="1" x14ac:dyDescent="0.3">
      <c r="A178" s="409"/>
      <c r="B178" s="412" t="s">
        <v>3300</v>
      </c>
      <c r="C178" s="410" t="s">
        <v>922</v>
      </c>
      <c r="D178" s="410" t="s">
        <v>3101</v>
      </c>
      <c r="E178" s="410"/>
      <c r="F178" s="496">
        <v>1</v>
      </c>
      <c r="G178" s="410" t="s">
        <v>3042</v>
      </c>
      <c r="H178" s="414" t="s">
        <v>3250</v>
      </c>
      <c r="I178" s="620"/>
      <c r="J178" s="415" t="s">
        <v>3282</v>
      </c>
      <c r="K178" s="434"/>
      <c r="L178" s="410" t="s">
        <v>3045</v>
      </c>
    </row>
    <row r="179" spans="1:12" hidden="1" x14ac:dyDescent="0.3">
      <c r="A179" s="409"/>
      <c r="B179" s="412" t="s">
        <v>3303</v>
      </c>
      <c r="C179" s="410" t="s">
        <v>922</v>
      </c>
      <c r="D179" s="410" t="s">
        <v>3101</v>
      </c>
      <c r="E179" s="410"/>
      <c r="F179" s="496">
        <v>1</v>
      </c>
      <c r="G179" s="410" t="s">
        <v>3042</v>
      </c>
      <c r="H179" s="414" t="s">
        <v>3250</v>
      </c>
      <c r="I179" s="620"/>
      <c r="J179" s="415" t="s">
        <v>3285</v>
      </c>
      <c r="K179" s="434"/>
      <c r="L179" s="410" t="s">
        <v>3045</v>
      </c>
    </row>
    <row r="180" spans="1:12" hidden="1" x14ac:dyDescent="0.3">
      <c r="A180" s="409"/>
      <c r="B180" s="412" t="s">
        <v>3325</v>
      </c>
      <c r="C180" s="410" t="s">
        <v>922</v>
      </c>
      <c r="D180" s="410" t="s">
        <v>3101</v>
      </c>
      <c r="E180" s="410"/>
      <c r="F180" s="496">
        <v>1</v>
      </c>
      <c r="G180" s="410" t="s">
        <v>3042</v>
      </c>
      <c r="H180" s="414" t="s">
        <v>3320</v>
      </c>
      <c r="I180" s="620"/>
      <c r="J180" s="415"/>
      <c r="K180" s="434"/>
      <c r="L180" s="410" t="s">
        <v>3045</v>
      </c>
    </row>
    <row r="181" spans="1:12" hidden="1" x14ac:dyDescent="0.3">
      <c r="A181" s="409"/>
      <c r="B181" s="412" t="s">
        <v>3331</v>
      </c>
      <c r="C181" s="410" t="s">
        <v>922</v>
      </c>
      <c r="D181" s="410" t="s">
        <v>3161</v>
      </c>
      <c r="E181" s="410"/>
      <c r="F181" s="496">
        <v>1</v>
      </c>
      <c r="G181" s="410" t="s">
        <v>3042</v>
      </c>
      <c r="H181" s="414" t="s">
        <v>3160</v>
      </c>
      <c r="I181" s="620"/>
      <c r="J181" s="415" t="s">
        <v>3160</v>
      </c>
      <c r="K181" s="434"/>
      <c r="L181" s="410" t="s">
        <v>3045</v>
      </c>
    </row>
    <row r="182" spans="1:12" hidden="1" x14ac:dyDescent="0.3">
      <c r="A182" s="409"/>
      <c r="B182" s="412" t="s">
        <v>3332</v>
      </c>
      <c r="C182" s="410" t="s">
        <v>922</v>
      </c>
      <c r="D182" s="410" t="s">
        <v>3161</v>
      </c>
      <c r="E182" s="410"/>
      <c r="F182" s="496">
        <v>1</v>
      </c>
      <c r="G182" s="410" t="s">
        <v>3042</v>
      </c>
      <c r="H182" s="414" t="s">
        <v>3160</v>
      </c>
      <c r="I182" s="620"/>
      <c r="J182" s="415" t="s">
        <v>3160</v>
      </c>
      <c r="K182" s="434"/>
      <c r="L182" s="410" t="s">
        <v>3045</v>
      </c>
    </row>
    <row r="183" spans="1:12" hidden="1" x14ac:dyDescent="0.3">
      <c r="A183" s="409"/>
      <c r="B183" s="412" t="s">
        <v>3333</v>
      </c>
      <c r="C183" s="410" t="s">
        <v>922</v>
      </c>
      <c r="D183" s="410" t="s">
        <v>3334</v>
      </c>
      <c r="E183" s="410"/>
      <c r="F183" s="496">
        <v>1</v>
      </c>
      <c r="G183" s="410" t="s">
        <v>3042</v>
      </c>
      <c r="H183" s="414" t="s">
        <v>3160</v>
      </c>
      <c r="I183" s="620"/>
      <c r="J183" s="415" t="s">
        <v>3160</v>
      </c>
      <c r="K183" s="434"/>
      <c r="L183" s="410" t="s">
        <v>3045</v>
      </c>
    </row>
    <row r="184" spans="1:12" hidden="1" x14ac:dyDescent="0.3">
      <c r="A184" s="409"/>
      <c r="B184" s="412" t="s">
        <v>3336</v>
      </c>
      <c r="C184" s="410" t="s">
        <v>922</v>
      </c>
      <c r="D184" s="410" t="s">
        <v>3161</v>
      </c>
      <c r="E184" s="410"/>
      <c r="F184" s="496">
        <v>1</v>
      </c>
      <c r="G184" s="410" t="s">
        <v>3042</v>
      </c>
      <c r="H184" s="414" t="s">
        <v>3160</v>
      </c>
      <c r="I184" s="620"/>
      <c r="J184" s="415" t="s">
        <v>3160</v>
      </c>
      <c r="K184" s="434"/>
      <c r="L184" s="410" t="s">
        <v>3045</v>
      </c>
    </row>
    <row r="185" spans="1:12" hidden="1" x14ac:dyDescent="0.3">
      <c r="A185" s="409"/>
      <c r="B185" s="412" t="s">
        <v>3337</v>
      </c>
      <c r="C185" s="410" t="s">
        <v>922</v>
      </c>
      <c r="D185" s="410" t="s">
        <v>3161</v>
      </c>
      <c r="E185" s="410"/>
      <c r="F185" s="496">
        <v>1</v>
      </c>
      <c r="G185" s="410" t="s">
        <v>3042</v>
      </c>
      <c r="H185" s="414" t="s">
        <v>3160</v>
      </c>
      <c r="I185" s="620"/>
      <c r="J185" s="415" t="s">
        <v>3160</v>
      </c>
      <c r="K185" s="434"/>
      <c r="L185" s="410" t="s">
        <v>3045</v>
      </c>
    </row>
    <row r="186" spans="1:12" hidden="1" x14ac:dyDescent="0.3">
      <c r="A186" s="409"/>
      <c r="B186" s="412" t="s">
        <v>3346</v>
      </c>
      <c r="C186" s="410" t="s">
        <v>922</v>
      </c>
      <c r="D186" s="410" t="s">
        <v>3161</v>
      </c>
      <c r="E186" s="410"/>
      <c r="F186" s="496">
        <v>1</v>
      </c>
      <c r="G186" s="410" t="s">
        <v>3042</v>
      </c>
      <c r="H186" s="414" t="s">
        <v>3160</v>
      </c>
      <c r="I186" s="620"/>
      <c r="J186" s="415" t="s">
        <v>3160</v>
      </c>
      <c r="K186" s="434"/>
      <c r="L186" s="410" t="s">
        <v>3045</v>
      </c>
    </row>
    <row r="187" spans="1:12" hidden="1" x14ac:dyDescent="0.3">
      <c r="A187" s="409"/>
      <c r="B187" s="412" t="s">
        <v>3377</v>
      </c>
      <c r="C187" s="410" t="s">
        <v>922</v>
      </c>
      <c r="D187" s="410" t="s">
        <v>3101</v>
      </c>
      <c r="E187" s="410"/>
      <c r="F187" s="496">
        <v>1</v>
      </c>
      <c r="G187" s="410" t="s">
        <v>3375</v>
      </c>
      <c r="H187" s="414" t="s">
        <v>3375</v>
      </c>
      <c r="I187" s="620"/>
      <c r="J187" s="415" t="s">
        <v>1588</v>
      </c>
      <c r="K187" s="434"/>
      <c r="L187" s="410" t="s">
        <v>3045</v>
      </c>
    </row>
    <row r="188" spans="1:12" hidden="1" x14ac:dyDescent="0.3">
      <c r="A188" s="409"/>
      <c r="B188" s="412" t="s">
        <v>3495</v>
      </c>
      <c r="C188" s="410" t="s">
        <v>922</v>
      </c>
      <c r="D188" s="410" t="s">
        <v>3101</v>
      </c>
      <c r="E188" s="410"/>
      <c r="F188" s="496">
        <v>1</v>
      </c>
      <c r="G188" s="410" t="s">
        <v>3476</v>
      </c>
      <c r="H188" s="414" t="s">
        <v>2808</v>
      </c>
      <c r="I188" s="620"/>
      <c r="J188" s="415" t="s">
        <v>3494</v>
      </c>
      <c r="K188" s="434"/>
      <c r="L188" s="410" t="s">
        <v>3096</v>
      </c>
    </row>
    <row r="189" spans="1:12" hidden="1" x14ac:dyDescent="0.3">
      <c r="A189" s="409"/>
      <c r="B189" s="412" t="s">
        <v>3496</v>
      </c>
      <c r="C189" s="410" t="s">
        <v>922</v>
      </c>
      <c r="D189" s="410" t="s">
        <v>3101</v>
      </c>
      <c r="E189" s="410"/>
      <c r="F189" s="496">
        <v>1</v>
      </c>
      <c r="G189" s="410" t="s">
        <v>3476</v>
      </c>
      <c r="H189" s="414" t="s">
        <v>2808</v>
      </c>
      <c r="I189" s="620"/>
      <c r="J189" s="415" t="s">
        <v>3494</v>
      </c>
      <c r="K189" s="434"/>
      <c r="L189" s="410" t="s">
        <v>3096</v>
      </c>
    </row>
    <row r="190" spans="1:12" hidden="1" x14ac:dyDescent="0.3">
      <c r="A190" s="409"/>
      <c r="B190" s="412" t="s">
        <v>3606</v>
      </c>
      <c r="C190" s="410" t="s">
        <v>922</v>
      </c>
      <c r="D190" s="410" t="s">
        <v>3101</v>
      </c>
      <c r="E190" s="410"/>
      <c r="F190" s="496">
        <v>1</v>
      </c>
      <c r="G190" s="410" t="s">
        <v>3476</v>
      </c>
      <c r="H190" s="414" t="s">
        <v>3521</v>
      </c>
      <c r="I190" s="620"/>
      <c r="J190" s="415"/>
      <c r="K190" s="434"/>
      <c r="L190" s="410" t="s">
        <v>3096</v>
      </c>
    </row>
    <row r="191" spans="1:12" hidden="1" x14ac:dyDescent="0.3">
      <c r="A191" s="409"/>
      <c r="B191" s="412" t="s">
        <v>3607</v>
      </c>
      <c r="C191" s="410" t="s">
        <v>922</v>
      </c>
      <c r="D191" s="410" t="s">
        <v>3101</v>
      </c>
      <c r="E191" s="410"/>
      <c r="F191" s="496">
        <v>1</v>
      </c>
      <c r="G191" s="410" t="s">
        <v>3476</v>
      </c>
      <c r="H191" s="414" t="s">
        <v>3521</v>
      </c>
      <c r="I191" s="620"/>
      <c r="J191" s="415"/>
      <c r="K191" s="434"/>
      <c r="L191" s="410" t="s">
        <v>3096</v>
      </c>
    </row>
    <row r="192" spans="1:12" hidden="1" x14ac:dyDescent="0.3">
      <c r="A192" s="409"/>
      <c r="B192" s="412" t="s">
        <v>3608</v>
      </c>
      <c r="C192" s="410" t="s">
        <v>922</v>
      </c>
      <c r="D192" s="410" t="s">
        <v>3101</v>
      </c>
      <c r="E192" s="410"/>
      <c r="F192" s="496">
        <v>1</v>
      </c>
      <c r="G192" s="410" t="s">
        <v>3476</v>
      </c>
      <c r="H192" s="414" t="s">
        <v>3521</v>
      </c>
      <c r="I192" s="620"/>
      <c r="J192" s="415"/>
      <c r="K192" s="434"/>
      <c r="L192" s="410" t="s">
        <v>3096</v>
      </c>
    </row>
    <row r="193" spans="1:13" hidden="1" x14ac:dyDescent="0.3">
      <c r="A193" s="409"/>
      <c r="B193" s="412" t="s">
        <v>3609</v>
      </c>
      <c r="C193" s="410" t="s">
        <v>922</v>
      </c>
      <c r="D193" s="410" t="s">
        <v>3101</v>
      </c>
      <c r="E193" s="410"/>
      <c r="F193" s="496">
        <v>1</v>
      </c>
      <c r="G193" s="410" t="s">
        <v>3476</v>
      </c>
      <c r="H193" s="414" t="s">
        <v>3521</v>
      </c>
      <c r="I193" s="620"/>
      <c r="J193" s="415"/>
      <c r="K193" s="434"/>
      <c r="L193" s="410" t="s">
        <v>3096</v>
      </c>
    </row>
    <row r="194" spans="1:13" hidden="1" x14ac:dyDescent="0.3">
      <c r="A194" s="409"/>
      <c r="B194" s="412" t="s">
        <v>3610</v>
      </c>
      <c r="C194" s="410" t="s">
        <v>922</v>
      </c>
      <c r="D194" s="410" t="s">
        <v>3101</v>
      </c>
      <c r="E194" s="410"/>
      <c r="F194" s="496">
        <v>1</v>
      </c>
      <c r="G194" s="410" t="s">
        <v>3476</v>
      </c>
      <c r="H194" s="414" t="s">
        <v>3521</v>
      </c>
      <c r="I194" s="620"/>
      <c r="J194" s="415"/>
      <c r="K194" s="434"/>
      <c r="L194" s="410" t="s">
        <v>3096</v>
      </c>
    </row>
    <row r="195" spans="1:13" hidden="1" x14ac:dyDescent="0.3">
      <c r="A195" s="409"/>
      <c r="B195" s="412" t="s">
        <v>3611</v>
      </c>
      <c r="C195" s="410" t="s">
        <v>922</v>
      </c>
      <c r="D195" s="410" t="s">
        <v>3101</v>
      </c>
      <c r="E195" s="410"/>
      <c r="F195" s="496">
        <v>1</v>
      </c>
      <c r="G195" s="410" t="s">
        <v>3476</v>
      </c>
      <c r="H195" s="414" t="s">
        <v>3521</v>
      </c>
      <c r="I195" s="620"/>
      <c r="J195" s="415"/>
      <c r="K195" s="434"/>
      <c r="L195" s="410" t="s">
        <v>3096</v>
      </c>
    </row>
    <row r="196" spans="1:13" hidden="1" x14ac:dyDescent="0.3">
      <c r="A196" s="409"/>
      <c r="B196" s="412" t="s">
        <v>3612</v>
      </c>
      <c r="C196" s="410" t="s">
        <v>922</v>
      </c>
      <c r="D196" s="410" t="s">
        <v>3101</v>
      </c>
      <c r="E196" s="410"/>
      <c r="F196" s="496">
        <v>1</v>
      </c>
      <c r="G196" s="410" t="s">
        <v>3476</v>
      </c>
      <c r="H196" s="414" t="s">
        <v>3521</v>
      </c>
      <c r="I196" s="620"/>
      <c r="J196" s="415"/>
      <c r="K196" s="434"/>
      <c r="L196" s="410" t="s">
        <v>3096</v>
      </c>
    </row>
    <row r="197" spans="1:13" hidden="1" x14ac:dyDescent="0.3">
      <c r="A197" s="409"/>
      <c r="B197" s="412" t="s">
        <v>3613</v>
      </c>
      <c r="C197" s="410" t="s">
        <v>922</v>
      </c>
      <c r="D197" s="410" t="s">
        <v>3101</v>
      </c>
      <c r="E197" s="410"/>
      <c r="F197" s="496">
        <v>1</v>
      </c>
      <c r="G197" s="410" t="s">
        <v>3476</v>
      </c>
      <c r="H197" s="414" t="s">
        <v>3521</v>
      </c>
      <c r="I197" s="620"/>
      <c r="J197" s="415"/>
      <c r="K197" s="434"/>
      <c r="L197" s="410" t="s">
        <v>3096</v>
      </c>
    </row>
    <row r="198" spans="1:13" hidden="1" x14ac:dyDescent="0.3">
      <c r="A198" s="409"/>
      <c r="B198" s="412" t="s">
        <v>3614</v>
      </c>
      <c r="C198" s="410" t="s">
        <v>922</v>
      </c>
      <c r="D198" s="410" t="s">
        <v>3101</v>
      </c>
      <c r="E198" s="410"/>
      <c r="F198" s="496">
        <v>1</v>
      </c>
      <c r="G198" s="410" t="s">
        <v>3476</v>
      </c>
      <c r="H198" s="414" t="s">
        <v>3521</v>
      </c>
      <c r="I198" s="620"/>
      <c r="J198" s="415"/>
      <c r="K198" s="434"/>
      <c r="L198" s="410" t="s">
        <v>3096</v>
      </c>
    </row>
    <row r="199" spans="1:13" hidden="1" x14ac:dyDescent="0.3">
      <c r="A199" s="409"/>
      <c r="B199" s="412" t="s">
        <v>3615</v>
      </c>
      <c r="C199" s="410" t="s">
        <v>922</v>
      </c>
      <c r="D199" s="410" t="s">
        <v>3101</v>
      </c>
      <c r="E199" s="410"/>
      <c r="F199" s="496">
        <v>1</v>
      </c>
      <c r="G199" s="410" t="s">
        <v>3476</v>
      </c>
      <c r="H199" s="414" t="s">
        <v>3521</v>
      </c>
      <c r="I199" s="620"/>
      <c r="J199" s="415"/>
      <c r="K199" s="434"/>
      <c r="L199" s="410" t="s">
        <v>3096</v>
      </c>
    </row>
    <row r="200" spans="1:13" hidden="1" x14ac:dyDescent="0.3">
      <c r="A200" s="409"/>
      <c r="B200" s="412" t="s">
        <v>3692</v>
      </c>
      <c r="C200" s="410" t="s">
        <v>922</v>
      </c>
      <c r="D200" s="410" t="s">
        <v>3101</v>
      </c>
      <c r="E200" s="410"/>
      <c r="F200" s="496">
        <v>1</v>
      </c>
      <c r="G200" s="410" t="s">
        <v>3476</v>
      </c>
      <c r="H200" s="414" t="s">
        <v>3809</v>
      </c>
      <c r="I200" s="620">
        <v>45539</v>
      </c>
      <c r="J200" s="415"/>
      <c r="K200" s="434"/>
      <c r="L200" s="410" t="s">
        <v>3096</v>
      </c>
    </row>
    <row r="201" spans="1:13" hidden="1" x14ac:dyDescent="0.3">
      <c r="A201" s="409"/>
      <c r="B201" s="412" t="s">
        <v>3693</v>
      </c>
      <c r="C201" s="410" t="s">
        <v>922</v>
      </c>
      <c r="D201" s="410" t="s">
        <v>3101</v>
      </c>
      <c r="E201" s="410"/>
      <c r="F201" s="496">
        <v>1</v>
      </c>
      <c r="G201" s="410" t="s">
        <v>3476</v>
      </c>
      <c r="H201" s="414" t="s">
        <v>3809</v>
      </c>
      <c r="I201" s="620"/>
      <c r="J201" s="415"/>
      <c r="K201" s="434"/>
      <c r="L201" s="410" t="s">
        <v>3096</v>
      </c>
    </row>
    <row r="202" spans="1:13" hidden="1" x14ac:dyDescent="0.3">
      <c r="A202" s="409"/>
      <c r="B202" s="412" t="s">
        <v>3695</v>
      </c>
      <c r="C202" s="410" t="s">
        <v>922</v>
      </c>
      <c r="D202" s="410" t="s">
        <v>3101</v>
      </c>
      <c r="E202" s="410"/>
      <c r="F202" s="496">
        <v>1</v>
      </c>
      <c r="G202" s="410" t="s">
        <v>3476</v>
      </c>
      <c r="H202" s="414" t="s">
        <v>3694</v>
      </c>
      <c r="I202" s="620">
        <v>45539</v>
      </c>
      <c r="J202" s="415"/>
      <c r="K202" s="434"/>
      <c r="L202" s="410" t="s">
        <v>3096</v>
      </c>
    </row>
    <row r="203" spans="1:13" hidden="1" x14ac:dyDescent="0.3">
      <c r="A203" s="409"/>
      <c r="B203" s="412" t="s">
        <v>3696</v>
      </c>
      <c r="C203" s="410" t="s">
        <v>922</v>
      </c>
      <c r="D203" s="410" t="s">
        <v>3101</v>
      </c>
      <c r="E203" s="410"/>
      <c r="F203" s="496">
        <v>1</v>
      </c>
      <c r="G203" s="410" t="s">
        <v>3476</v>
      </c>
      <c r="H203" s="414" t="s">
        <v>3694</v>
      </c>
      <c r="I203" s="620">
        <v>45539</v>
      </c>
      <c r="J203" s="415"/>
      <c r="K203" s="434"/>
      <c r="L203" s="410" t="s">
        <v>3045</v>
      </c>
    </row>
    <row r="204" spans="1:13" hidden="1" x14ac:dyDescent="0.3">
      <c r="A204" s="409"/>
      <c r="B204" s="412" t="s">
        <v>4327</v>
      </c>
      <c r="C204" s="410" t="s">
        <v>922</v>
      </c>
      <c r="D204" s="410" t="s">
        <v>3101</v>
      </c>
      <c r="E204" s="410"/>
      <c r="F204" s="496">
        <v>1</v>
      </c>
      <c r="G204" s="410" t="s">
        <v>3042</v>
      </c>
      <c r="H204" s="414" t="s">
        <v>4257</v>
      </c>
      <c r="I204" s="620"/>
      <c r="J204" s="415" t="s">
        <v>3087</v>
      </c>
      <c r="K204" s="434"/>
      <c r="L204" s="410" t="s">
        <v>3045</v>
      </c>
    </row>
    <row r="205" spans="1:13" hidden="1" x14ac:dyDescent="0.3">
      <c r="A205" s="409"/>
      <c r="B205" s="412" t="s">
        <v>4353</v>
      </c>
      <c r="C205" s="410" t="s">
        <v>922</v>
      </c>
      <c r="D205" s="410" t="s">
        <v>3101</v>
      </c>
      <c r="E205" s="410"/>
      <c r="F205" s="496">
        <v>1</v>
      </c>
      <c r="G205" s="410" t="s">
        <v>3042</v>
      </c>
      <c r="H205" s="414" t="s">
        <v>4354</v>
      </c>
      <c r="I205" s="620">
        <v>45758</v>
      </c>
      <c r="J205" s="415" t="s">
        <v>1592</v>
      </c>
      <c r="K205" s="434"/>
      <c r="L205" s="410" t="s">
        <v>3045</v>
      </c>
    </row>
    <row r="206" spans="1:13" hidden="1" x14ac:dyDescent="0.3">
      <c r="A206" s="409"/>
      <c r="B206" s="412" t="s">
        <v>4355</v>
      </c>
      <c r="C206" s="410" t="s">
        <v>922</v>
      </c>
      <c r="D206" s="410" t="s">
        <v>3101</v>
      </c>
      <c r="E206" s="410"/>
      <c r="F206" s="496">
        <v>1</v>
      </c>
      <c r="G206" s="410" t="s">
        <v>3042</v>
      </c>
      <c r="H206" s="414" t="s">
        <v>3043</v>
      </c>
      <c r="I206" s="620">
        <v>45758</v>
      </c>
      <c r="J206" s="415" t="s">
        <v>2807</v>
      </c>
      <c r="K206" s="434"/>
      <c r="L206" s="410" t="s">
        <v>3045</v>
      </c>
    </row>
    <row r="207" spans="1:13" x14ac:dyDescent="0.3">
      <c r="A207" s="409"/>
      <c r="B207" s="412" t="s">
        <v>2946</v>
      </c>
      <c r="C207" s="413" t="s">
        <v>922</v>
      </c>
      <c r="D207" s="413" t="s">
        <v>3207</v>
      </c>
      <c r="E207" s="410" t="s">
        <v>1935</v>
      </c>
      <c r="F207" s="496">
        <v>1</v>
      </c>
      <c r="G207" s="410" t="s">
        <v>3042</v>
      </c>
      <c r="H207" s="414" t="s">
        <v>3052</v>
      </c>
      <c r="I207" s="620"/>
      <c r="J207" s="415" t="s">
        <v>3042</v>
      </c>
      <c r="K207" s="414"/>
      <c r="L207" s="410" t="s">
        <v>3045</v>
      </c>
    </row>
    <row r="208" spans="1:13" s="426" customFormat="1" ht="14.4" customHeight="1" x14ac:dyDescent="0.3">
      <c r="A208" s="409"/>
      <c r="B208" s="412" t="s">
        <v>2947</v>
      </c>
      <c r="C208" s="413" t="s">
        <v>922</v>
      </c>
      <c r="D208" s="413" t="s">
        <v>3208</v>
      </c>
      <c r="E208" s="410" t="s">
        <v>1933</v>
      </c>
      <c r="F208" s="496">
        <v>0</v>
      </c>
      <c r="G208" s="410" t="s">
        <v>3042</v>
      </c>
      <c r="H208" s="414" t="s">
        <v>3052</v>
      </c>
      <c r="I208" s="620"/>
      <c r="J208" s="415" t="s">
        <v>3042</v>
      </c>
      <c r="K208" s="414"/>
      <c r="L208" s="410" t="s">
        <v>4394</v>
      </c>
      <c r="M208" s="647">
        <v>46190</v>
      </c>
    </row>
    <row r="209" spans="1:12" s="426" customFormat="1" ht="14.4" customHeight="1" x14ac:dyDescent="0.3">
      <c r="A209" s="409"/>
      <c r="B209" s="412" t="s">
        <v>2948</v>
      </c>
      <c r="C209" s="413" t="s">
        <v>922</v>
      </c>
      <c r="D209" s="413" t="s">
        <v>3108</v>
      </c>
      <c r="E209" s="410" t="s">
        <v>1839</v>
      </c>
      <c r="F209" s="496">
        <v>1</v>
      </c>
      <c r="G209" s="410" t="s">
        <v>3042</v>
      </c>
      <c r="H209" s="414" t="s">
        <v>3097</v>
      </c>
      <c r="I209" s="620"/>
      <c r="J209" s="415" t="s">
        <v>3042</v>
      </c>
      <c r="K209" s="414"/>
      <c r="L209" s="410" t="s">
        <v>3096</v>
      </c>
    </row>
    <row r="210" spans="1:12" s="426" customFormat="1" ht="14.4" customHeight="1" x14ac:dyDescent="0.3">
      <c r="A210" s="409"/>
      <c r="B210" s="412" t="s">
        <v>3127</v>
      </c>
      <c r="C210" s="413" t="s">
        <v>922</v>
      </c>
      <c r="D210" s="413" t="s">
        <v>3128</v>
      </c>
      <c r="E210" s="410" t="s">
        <v>1839</v>
      </c>
      <c r="F210" s="496">
        <v>1</v>
      </c>
      <c r="G210" s="410" t="s">
        <v>3042</v>
      </c>
      <c r="H210" s="414"/>
      <c r="I210" s="620"/>
      <c r="J210" s="414"/>
      <c r="K210" s="414"/>
      <c r="L210" s="410" t="s">
        <v>3045</v>
      </c>
    </row>
    <row r="211" spans="1:12" s="426" customFormat="1" ht="14.4" customHeight="1" x14ac:dyDescent="0.3">
      <c r="A211" s="409"/>
      <c r="B211" s="412" t="s">
        <v>3205</v>
      </c>
      <c r="C211" s="413" t="s">
        <v>922</v>
      </c>
      <c r="D211" s="413" t="s">
        <v>3206</v>
      </c>
      <c r="E211" s="410" t="s">
        <v>1933</v>
      </c>
      <c r="F211" s="496">
        <v>1</v>
      </c>
      <c r="G211" s="410" t="s">
        <v>3042</v>
      </c>
      <c r="H211" s="414" t="s">
        <v>3189</v>
      </c>
      <c r="I211" s="620"/>
      <c r="J211" s="415" t="s">
        <v>3189</v>
      </c>
      <c r="K211" s="414"/>
      <c r="L211" s="410" t="s">
        <v>3045</v>
      </c>
    </row>
    <row r="212" spans="1:12" s="426" customFormat="1" ht="14.4" customHeight="1" x14ac:dyDescent="0.3">
      <c r="A212" s="409"/>
      <c r="B212" s="412" t="s">
        <v>3275</v>
      </c>
      <c r="C212" s="413" t="s">
        <v>922</v>
      </c>
      <c r="D212" s="413" t="s">
        <v>3276</v>
      </c>
      <c r="E212" s="410" t="s">
        <v>1933</v>
      </c>
      <c r="F212" s="496">
        <v>1</v>
      </c>
      <c r="G212" s="410" t="s">
        <v>3042</v>
      </c>
      <c r="H212" s="414" t="s">
        <v>3250</v>
      </c>
      <c r="I212" s="620"/>
      <c r="J212" s="415" t="s">
        <v>3250</v>
      </c>
      <c r="K212" s="414"/>
      <c r="L212" s="410" t="s">
        <v>3045</v>
      </c>
    </row>
    <row r="213" spans="1:12" s="426" customFormat="1" ht="14.4" customHeight="1" x14ac:dyDescent="0.3">
      <c r="A213" s="409"/>
      <c r="B213" s="412" t="s">
        <v>3313</v>
      </c>
      <c r="C213" s="413" t="s">
        <v>922</v>
      </c>
      <c r="D213" s="413" t="s">
        <v>3314</v>
      </c>
      <c r="E213" s="410" t="s">
        <v>1839</v>
      </c>
      <c r="F213" s="496">
        <v>1</v>
      </c>
      <c r="G213" s="410" t="s">
        <v>3042</v>
      </c>
      <c r="H213" s="414" t="s">
        <v>3250</v>
      </c>
      <c r="I213" s="620"/>
      <c r="J213" s="415" t="s">
        <v>3250</v>
      </c>
      <c r="K213" s="414"/>
      <c r="L213" s="410" t="s">
        <v>3045</v>
      </c>
    </row>
    <row r="214" spans="1:12" s="426" customFormat="1" ht="14.4" customHeight="1" x14ac:dyDescent="0.3">
      <c r="A214" s="409"/>
      <c r="B214" s="412" t="s">
        <v>3347</v>
      </c>
      <c r="C214" s="413" t="s">
        <v>922</v>
      </c>
      <c r="D214" s="413" t="s">
        <v>3348</v>
      </c>
      <c r="E214" s="410" t="s">
        <v>1933</v>
      </c>
      <c r="F214" s="496">
        <v>1</v>
      </c>
      <c r="G214" s="410" t="s">
        <v>3042</v>
      </c>
      <c r="H214" s="414" t="s">
        <v>3160</v>
      </c>
      <c r="I214" s="620"/>
      <c r="J214" s="415" t="s">
        <v>3160</v>
      </c>
      <c r="K214" s="414"/>
      <c r="L214" s="410" t="s">
        <v>3045</v>
      </c>
    </row>
    <row r="215" spans="1:12" s="426" customFormat="1" ht="14.4" customHeight="1" x14ac:dyDescent="0.3">
      <c r="A215" s="409"/>
      <c r="B215" s="412" t="s">
        <v>3461</v>
      </c>
      <c r="C215" s="413" t="s">
        <v>922</v>
      </c>
      <c r="D215" s="413" t="s">
        <v>3462</v>
      </c>
      <c r="E215" s="410"/>
      <c r="F215" s="496">
        <v>1</v>
      </c>
      <c r="G215" s="410" t="s">
        <v>3042</v>
      </c>
      <c r="H215" s="414" t="s">
        <v>3071</v>
      </c>
      <c r="I215" s="620"/>
      <c r="J215" s="415"/>
      <c r="K215" s="414"/>
      <c r="L215" s="410" t="s">
        <v>3045</v>
      </c>
    </row>
    <row r="216" spans="1:12" s="426" customFormat="1" ht="14.4" customHeight="1" x14ac:dyDescent="0.3">
      <c r="A216" s="409"/>
      <c r="B216" s="412" t="s">
        <v>3464</v>
      </c>
      <c r="C216" s="413" t="s">
        <v>922</v>
      </c>
      <c r="D216" s="413" t="s">
        <v>3463</v>
      </c>
      <c r="E216" s="410" t="s">
        <v>1933</v>
      </c>
      <c r="F216" s="496">
        <v>1</v>
      </c>
      <c r="G216" s="410" t="s">
        <v>3042</v>
      </c>
      <c r="H216" s="414" t="s">
        <v>3071</v>
      </c>
      <c r="I216" s="620"/>
      <c r="J216" s="415"/>
      <c r="K216" s="414"/>
      <c r="L216" s="410" t="s">
        <v>3045</v>
      </c>
    </row>
    <row r="217" spans="1:12" s="426" customFormat="1" ht="14.4" customHeight="1" x14ac:dyDescent="0.3">
      <c r="A217" s="409"/>
      <c r="B217" s="412" t="s">
        <v>3624</v>
      </c>
      <c r="C217" s="413" t="s">
        <v>922</v>
      </c>
      <c r="D217" s="413" t="s">
        <v>3625</v>
      </c>
      <c r="E217" s="410" t="s">
        <v>1933</v>
      </c>
      <c r="F217" s="496">
        <v>1</v>
      </c>
      <c r="G217" s="410" t="s">
        <v>3476</v>
      </c>
      <c r="H217" s="414" t="s">
        <v>3521</v>
      </c>
      <c r="I217" s="620"/>
      <c r="J217" s="415"/>
      <c r="K217" s="414"/>
      <c r="L217" s="410" t="s">
        <v>3045</v>
      </c>
    </row>
    <row r="218" spans="1:12" s="426" customFormat="1" ht="14.4" customHeight="1" x14ac:dyDescent="0.3">
      <c r="A218" s="409"/>
      <c r="B218" s="412" t="s">
        <v>3674</v>
      </c>
      <c r="C218" s="413" t="s">
        <v>922</v>
      </c>
      <c r="D218" s="413" t="s">
        <v>3675</v>
      </c>
      <c r="E218" s="410" t="s">
        <v>1839</v>
      </c>
      <c r="F218" s="496">
        <v>1</v>
      </c>
      <c r="G218" s="410" t="s">
        <v>3476</v>
      </c>
      <c r="H218" s="414" t="s">
        <v>3809</v>
      </c>
      <c r="I218" s="620">
        <v>45539</v>
      </c>
      <c r="J218" s="415"/>
      <c r="K218" s="414"/>
      <c r="L218" s="410" t="s">
        <v>3045</v>
      </c>
    </row>
    <row r="219" spans="1:12" s="426" customFormat="1" ht="14.4" customHeight="1" x14ac:dyDescent="0.3">
      <c r="A219" s="409"/>
      <c r="B219" s="412" t="s">
        <v>4324</v>
      </c>
      <c r="C219" s="413" t="s">
        <v>922</v>
      </c>
      <c r="D219" s="413" t="s">
        <v>4325</v>
      </c>
      <c r="E219" s="410" t="s">
        <v>1933</v>
      </c>
      <c r="F219" s="496">
        <v>1</v>
      </c>
      <c r="G219" s="410" t="s">
        <v>3042</v>
      </c>
      <c r="H219" s="414" t="s">
        <v>3129</v>
      </c>
      <c r="I219" s="620"/>
      <c r="J219" s="415"/>
      <c r="K219" s="414"/>
      <c r="L219" s="410" t="s">
        <v>3045</v>
      </c>
    </row>
    <row r="220" spans="1:12" s="426" customFormat="1" ht="14.4" customHeight="1" x14ac:dyDescent="0.3">
      <c r="A220" s="409"/>
      <c r="B220" s="412" t="s">
        <v>4393</v>
      </c>
      <c r="C220" s="413" t="s">
        <v>922</v>
      </c>
      <c r="D220" s="413" t="s">
        <v>4419</v>
      </c>
      <c r="E220" s="410" t="s">
        <v>1839</v>
      </c>
      <c r="F220" s="496">
        <v>1</v>
      </c>
      <c r="G220" s="410" t="s">
        <v>3042</v>
      </c>
      <c r="H220" s="414" t="s">
        <v>4420</v>
      </c>
      <c r="I220" s="620">
        <v>45800</v>
      </c>
      <c r="J220" s="415"/>
      <c r="K220" s="414"/>
      <c r="L220" s="410" t="s">
        <v>3045</v>
      </c>
    </row>
    <row r="221" spans="1:12" s="426" customFormat="1" ht="14.4" customHeight="1" x14ac:dyDescent="0.3">
      <c r="A221" s="409"/>
      <c r="B221" s="412" t="s">
        <v>4421</v>
      </c>
      <c r="C221" s="413" t="s">
        <v>922</v>
      </c>
      <c r="D221" s="413" t="s">
        <v>4422</v>
      </c>
      <c r="E221" s="410" t="s">
        <v>1933</v>
      </c>
      <c r="F221" s="496">
        <v>1</v>
      </c>
      <c r="G221" s="410" t="s">
        <v>3042</v>
      </c>
      <c r="H221" s="414" t="s">
        <v>3187</v>
      </c>
      <c r="I221" s="620">
        <v>45824</v>
      </c>
      <c r="J221" s="415"/>
      <c r="K221" s="414"/>
      <c r="L221" s="410" t="s">
        <v>3045</v>
      </c>
    </row>
    <row r="222" spans="1:12" s="426" customFormat="1" ht="14.4" hidden="1" customHeight="1" x14ac:dyDescent="0.3">
      <c r="A222" s="409"/>
      <c r="B222" s="412" t="s">
        <v>3046</v>
      </c>
      <c r="C222" s="413" t="s">
        <v>922</v>
      </c>
      <c r="D222" s="413" t="s">
        <v>3047</v>
      </c>
      <c r="E222" s="410"/>
      <c r="F222" s="496">
        <v>1</v>
      </c>
      <c r="G222" s="410" t="s">
        <v>3042</v>
      </c>
      <c r="H222" s="414" t="s">
        <v>3043</v>
      </c>
      <c r="I222" s="620"/>
      <c r="J222" s="415" t="s">
        <v>3044</v>
      </c>
      <c r="K222" s="434"/>
      <c r="L222" s="410" t="s">
        <v>3045</v>
      </c>
    </row>
    <row r="223" spans="1:12" s="426" customFormat="1" ht="14.4" hidden="1" customHeight="1" x14ac:dyDescent="0.3">
      <c r="A223" s="409"/>
      <c r="B223" s="412" t="s">
        <v>3056</v>
      </c>
      <c r="C223" s="413" t="s">
        <v>922</v>
      </c>
      <c r="D223" s="413" t="s">
        <v>3088</v>
      </c>
      <c r="E223" s="410"/>
      <c r="F223" s="496">
        <v>1</v>
      </c>
      <c r="G223" s="410" t="s">
        <v>3042</v>
      </c>
      <c r="H223" s="414" t="s">
        <v>3052</v>
      </c>
      <c r="I223" s="620"/>
      <c r="J223" s="415" t="s">
        <v>3042</v>
      </c>
      <c r="K223" s="434"/>
      <c r="L223" s="410" t="s">
        <v>3045</v>
      </c>
    </row>
    <row r="224" spans="1:12" s="426" customFormat="1" ht="14.4" hidden="1" customHeight="1" x14ac:dyDescent="0.3">
      <c r="A224" s="409"/>
      <c r="B224" s="412" t="s">
        <v>3078</v>
      </c>
      <c r="C224" s="413" t="s">
        <v>922</v>
      </c>
      <c r="D224" s="413" t="s">
        <v>3047</v>
      </c>
      <c r="E224" s="410"/>
      <c r="F224" s="496">
        <v>1</v>
      </c>
      <c r="G224" s="410" t="s">
        <v>3042</v>
      </c>
      <c r="H224" s="414" t="s">
        <v>3072</v>
      </c>
      <c r="I224" s="620"/>
      <c r="J224" s="415" t="s">
        <v>1592</v>
      </c>
      <c r="K224" s="434"/>
      <c r="L224" s="410" t="s">
        <v>3045</v>
      </c>
    </row>
    <row r="225" spans="1:12" s="426" customFormat="1" ht="14.4" hidden="1" customHeight="1" x14ac:dyDescent="0.3">
      <c r="A225" s="409"/>
      <c r="B225" s="412" t="s">
        <v>3079</v>
      </c>
      <c r="C225" s="413" t="s">
        <v>922</v>
      </c>
      <c r="D225" s="413" t="s">
        <v>3080</v>
      </c>
      <c r="E225" s="410"/>
      <c r="F225" s="496">
        <v>2</v>
      </c>
      <c r="G225" s="410" t="s">
        <v>3042</v>
      </c>
      <c r="H225" s="414" t="s">
        <v>3072</v>
      </c>
      <c r="I225" s="620"/>
      <c r="J225" s="415" t="s">
        <v>1592</v>
      </c>
      <c r="K225" s="434"/>
      <c r="L225" s="410" t="s">
        <v>3045</v>
      </c>
    </row>
    <row r="226" spans="1:12" s="426" customFormat="1" ht="14.4" hidden="1" customHeight="1" x14ac:dyDescent="0.3">
      <c r="A226" s="409"/>
      <c r="B226" s="412" t="s">
        <v>3089</v>
      </c>
      <c r="C226" s="413" t="s">
        <v>922</v>
      </c>
      <c r="D226" s="413" t="s">
        <v>3090</v>
      </c>
      <c r="E226" s="410"/>
      <c r="F226" s="496">
        <v>1</v>
      </c>
      <c r="G226" s="410" t="s">
        <v>3042</v>
      </c>
      <c r="H226" s="414" t="s">
        <v>3086</v>
      </c>
      <c r="I226" s="620"/>
      <c r="J226" s="415" t="s">
        <v>3087</v>
      </c>
      <c r="K226" s="434"/>
      <c r="L226" s="410" t="s">
        <v>3045</v>
      </c>
    </row>
    <row r="227" spans="1:12" s="426" customFormat="1" ht="14.4" hidden="1" customHeight="1" x14ac:dyDescent="0.3">
      <c r="A227" s="409"/>
      <c r="B227" s="412" t="s">
        <v>3109</v>
      </c>
      <c r="C227" s="413" t="s">
        <v>922</v>
      </c>
      <c r="D227" s="413" t="s">
        <v>3088</v>
      </c>
      <c r="E227" s="410"/>
      <c r="F227" s="496">
        <v>1</v>
      </c>
      <c r="G227" s="410" t="s">
        <v>3042</v>
      </c>
      <c r="H227" s="414" t="s">
        <v>3097</v>
      </c>
      <c r="I227" s="620"/>
      <c r="J227" s="415" t="s">
        <v>3097</v>
      </c>
      <c r="K227" s="434"/>
      <c r="L227" s="410" t="s">
        <v>3045</v>
      </c>
    </row>
    <row r="228" spans="1:12" s="426" customFormat="1" ht="14.4" hidden="1" customHeight="1" x14ac:dyDescent="0.3">
      <c r="A228" s="409"/>
      <c r="B228" s="412" t="s">
        <v>3110</v>
      </c>
      <c r="C228" s="413" t="s">
        <v>922</v>
      </c>
      <c r="D228" s="413" t="s">
        <v>3047</v>
      </c>
      <c r="E228" s="410"/>
      <c r="F228" s="496">
        <v>1</v>
      </c>
      <c r="G228" s="410" t="s">
        <v>3042</v>
      </c>
      <c r="H228" s="414" t="s">
        <v>3097</v>
      </c>
      <c r="I228" s="620"/>
      <c r="J228" s="415" t="s">
        <v>3097</v>
      </c>
      <c r="K228" s="434"/>
      <c r="L228" s="410" t="s">
        <v>3045</v>
      </c>
    </row>
    <row r="229" spans="1:12" s="426" customFormat="1" ht="14.4" hidden="1" customHeight="1" x14ac:dyDescent="0.3">
      <c r="A229" s="409"/>
      <c r="B229" s="412" t="s">
        <v>3162</v>
      </c>
      <c r="C229" s="413" t="s">
        <v>922</v>
      </c>
      <c r="D229" s="413" t="s">
        <v>3090</v>
      </c>
      <c r="E229" s="410"/>
      <c r="F229" s="496">
        <v>1</v>
      </c>
      <c r="G229" s="410" t="s">
        <v>3042</v>
      </c>
      <c r="H229" s="414" t="s">
        <v>3153</v>
      </c>
      <c r="I229" s="620"/>
      <c r="J229" s="415" t="s">
        <v>3042</v>
      </c>
      <c r="K229" s="434"/>
      <c r="L229" s="410" t="s">
        <v>3045</v>
      </c>
    </row>
    <row r="230" spans="1:12" s="426" customFormat="1" ht="14.4" hidden="1" customHeight="1" x14ac:dyDescent="0.3">
      <c r="A230" s="409"/>
      <c r="B230" s="412" t="s">
        <v>3163</v>
      </c>
      <c r="C230" s="413" t="s">
        <v>922</v>
      </c>
      <c r="D230" s="413" t="s">
        <v>3088</v>
      </c>
      <c r="E230" s="410"/>
      <c r="F230" s="496">
        <v>1</v>
      </c>
      <c r="G230" s="410" t="s">
        <v>3042</v>
      </c>
      <c r="H230" s="414" t="s">
        <v>3153</v>
      </c>
      <c r="I230" s="620"/>
      <c r="J230" s="415" t="s">
        <v>3042</v>
      </c>
      <c r="K230" s="434"/>
      <c r="L230" s="410" t="s">
        <v>3045</v>
      </c>
    </row>
    <row r="231" spans="1:12" s="426" customFormat="1" ht="14.4" hidden="1" customHeight="1" x14ac:dyDescent="0.3">
      <c r="A231" s="409"/>
      <c r="B231" s="412" t="s">
        <v>3195</v>
      </c>
      <c r="C231" s="413" t="s">
        <v>922</v>
      </c>
      <c r="D231" s="413" t="s">
        <v>3090</v>
      </c>
      <c r="E231" s="410"/>
      <c r="F231" s="496">
        <v>1</v>
      </c>
      <c r="G231" s="410" t="s">
        <v>3042</v>
      </c>
      <c r="H231" s="414" t="s">
        <v>3189</v>
      </c>
      <c r="I231" s="620"/>
      <c r="J231" s="415" t="s">
        <v>3190</v>
      </c>
      <c r="K231" s="434"/>
      <c r="L231" s="410" t="s">
        <v>3045</v>
      </c>
    </row>
    <row r="232" spans="1:12" s="426" customFormat="1" ht="14.4" hidden="1" customHeight="1" x14ac:dyDescent="0.3">
      <c r="A232" s="409"/>
      <c r="B232" s="412" t="s">
        <v>3220</v>
      </c>
      <c r="C232" s="413" t="s">
        <v>922</v>
      </c>
      <c r="D232" s="413" t="s">
        <v>3222</v>
      </c>
      <c r="E232" s="410"/>
      <c r="F232" s="496">
        <v>1</v>
      </c>
      <c r="G232" s="410" t="s">
        <v>3042</v>
      </c>
      <c r="H232" s="414" t="s">
        <v>3189</v>
      </c>
      <c r="I232" s="620"/>
      <c r="J232" s="415" t="s">
        <v>3221</v>
      </c>
      <c r="K232" s="434"/>
      <c r="L232" s="410" t="s">
        <v>3045</v>
      </c>
    </row>
    <row r="233" spans="1:12" s="426" customFormat="1" ht="14.4" hidden="1" customHeight="1" x14ac:dyDescent="0.3">
      <c r="A233" s="409"/>
      <c r="B233" s="412" t="s">
        <v>3223</v>
      </c>
      <c r="C233" s="413" t="s">
        <v>922</v>
      </c>
      <c r="D233" s="413" t="s">
        <v>3222</v>
      </c>
      <c r="E233" s="410"/>
      <c r="F233" s="496">
        <v>1</v>
      </c>
      <c r="G233" s="410" t="s">
        <v>3042</v>
      </c>
      <c r="H233" s="414" t="s">
        <v>3189</v>
      </c>
      <c r="I233" s="620"/>
      <c r="J233" s="415" t="s">
        <v>3221</v>
      </c>
      <c r="K233" s="434"/>
      <c r="L233" s="410" t="s">
        <v>3045</v>
      </c>
    </row>
    <row r="234" spans="1:12" s="426" customFormat="1" ht="14.4" hidden="1" customHeight="1" x14ac:dyDescent="0.3">
      <c r="A234" s="409"/>
      <c r="B234" s="412" t="s">
        <v>3270</v>
      </c>
      <c r="C234" s="413" t="s">
        <v>922</v>
      </c>
      <c r="D234" s="413" t="s">
        <v>3281</v>
      </c>
      <c r="E234" s="410"/>
      <c r="F234" s="496">
        <v>1</v>
      </c>
      <c r="G234" s="410" t="s">
        <v>3042</v>
      </c>
      <c r="H234" s="414" t="s">
        <v>3250</v>
      </c>
      <c r="I234" s="620"/>
      <c r="J234" s="415" t="s">
        <v>3250</v>
      </c>
      <c r="K234" s="434"/>
      <c r="L234" s="410" t="s">
        <v>3045</v>
      </c>
    </row>
    <row r="235" spans="1:12" s="426" customFormat="1" ht="14.4" hidden="1" customHeight="1" x14ac:dyDescent="0.3">
      <c r="A235" s="409"/>
      <c r="B235" s="412" t="s">
        <v>3280</v>
      </c>
      <c r="C235" s="413" t="s">
        <v>922</v>
      </c>
      <c r="D235" s="413" t="s">
        <v>3271</v>
      </c>
      <c r="E235" s="410"/>
      <c r="F235" s="496">
        <v>1</v>
      </c>
      <c r="G235" s="410" t="s">
        <v>3042</v>
      </c>
      <c r="H235" s="414" t="s">
        <v>3250</v>
      </c>
      <c r="I235" s="620"/>
      <c r="J235" s="415" t="s">
        <v>3250</v>
      </c>
      <c r="K235" s="434"/>
      <c r="L235" s="410" t="s">
        <v>3045</v>
      </c>
    </row>
    <row r="236" spans="1:12" s="426" customFormat="1" ht="14.4" hidden="1" customHeight="1" x14ac:dyDescent="0.3">
      <c r="A236" s="409"/>
      <c r="B236" s="412" t="s">
        <v>3307</v>
      </c>
      <c r="C236" s="413" t="s">
        <v>922</v>
      </c>
      <c r="D236" s="413" t="s">
        <v>3271</v>
      </c>
      <c r="E236" s="410"/>
      <c r="F236" s="496">
        <v>1</v>
      </c>
      <c r="G236" s="410" t="s">
        <v>3042</v>
      </c>
      <c r="H236" s="414" t="s">
        <v>3250</v>
      </c>
      <c r="I236" s="620"/>
      <c r="J236" s="415" t="s">
        <v>3282</v>
      </c>
      <c r="K236" s="434"/>
      <c r="L236" s="410" t="s">
        <v>3045</v>
      </c>
    </row>
    <row r="237" spans="1:12" s="426" customFormat="1" ht="14.4" hidden="1" customHeight="1" x14ac:dyDescent="0.3">
      <c r="A237" s="409"/>
      <c r="B237" s="412" t="s">
        <v>3357</v>
      </c>
      <c r="C237" s="413" t="s">
        <v>922</v>
      </c>
      <c r="D237" s="413" t="s">
        <v>3271</v>
      </c>
      <c r="E237" s="410"/>
      <c r="F237" s="496">
        <v>1</v>
      </c>
      <c r="G237" s="410" t="s">
        <v>3042</v>
      </c>
      <c r="H237" s="414" t="s">
        <v>3160</v>
      </c>
      <c r="I237" s="620"/>
      <c r="J237" s="415" t="s">
        <v>3160</v>
      </c>
      <c r="K237" s="434"/>
      <c r="L237" s="410" t="s">
        <v>3045</v>
      </c>
    </row>
    <row r="238" spans="1:12" hidden="1" x14ac:dyDescent="0.3">
      <c r="A238" s="409"/>
      <c r="B238" s="412" t="s">
        <v>3358</v>
      </c>
      <c r="C238" s="413" t="s">
        <v>922</v>
      </c>
      <c r="D238" s="413" t="s">
        <v>3090</v>
      </c>
      <c r="E238" s="410"/>
      <c r="F238" s="496">
        <v>1</v>
      </c>
      <c r="G238" s="410" t="s">
        <v>3042</v>
      </c>
      <c r="H238" s="414" t="s">
        <v>3160</v>
      </c>
      <c r="I238" s="620"/>
      <c r="J238" s="415" t="s">
        <v>3160</v>
      </c>
      <c r="K238" s="434"/>
      <c r="L238" s="410" t="s">
        <v>3045</v>
      </c>
    </row>
    <row r="239" spans="1:12" hidden="1" x14ac:dyDescent="0.3">
      <c r="A239" s="409"/>
      <c r="B239" s="412" t="s">
        <v>3420</v>
      </c>
      <c r="C239" s="413" t="s">
        <v>922</v>
      </c>
      <c r="D239" s="413" t="s">
        <v>3090</v>
      </c>
      <c r="E239" s="410"/>
      <c r="F239" s="496">
        <v>1</v>
      </c>
      <c r="G239" s="410" t="s">
        <v>3042</v>
      </c>
      <c r="H239" s="414" t="s">
        <v>3250</v>
      </c>
      <c r="I239" s="620"/>
      <c r="J239" s="414" t="s">
        <v>3250</v>
      </c>
      <c r="K239" s="434"/>
      <c r="L239" s="410" t="s">
        <v>3045</v>
      </c>
    </row>
    <row r="240" spans="1:12" s="426" customFormat="1" ht="14.4" hidden="1" customHeight="1" x14ac:dyDescent="0.3">
      <c r="A240" s="409"/>
      <c r="B240" s="412" t="s">
        <v>3442</v>
      </c>
      <c r="C240" s="413" t="s">
        <v>922</v>
      </c>
      <c r="D240" s="413" t="s">
        <v>3222</v>
      </c>
      <c r="E240" s="410"/>
      <c r="F240" s="496">
        <v>1</v>
      </c>
      <c r="G240" s="410" t="s">
        <v>3042</v>
      </c>
      <c r="H240" s="414" t="s">
        <v>3071</v>
      </c>
      <c r="I240" s="620"/>
      <c r="J240" s="414"/>
      <c r="K240" s="434"/>
      <c r="L240" s="410" t="s">
        <v>3045</v>
      </c>
    </row>
    <row r="241" spans="1:29" s="426" customFormat="1" ht="14.4" hidden="1" customHeight="1" x14ac:dyDescent="0.3">
      <c r="A241" s="409"/>
      <c r="B241" s="412" t="s">
        <v>3673</v>
      </c>
      <c r="C241" s="413" t="s">
        <v>922</v>
      </c>
      <c r="D241" s="413" t="s">
        <v>3271</v>
      </c>
      <c r="E241" s="410"/>
      <c r="F241" s="496">
        <v>1</v>
      </c>
      <c r="G241" s="410" t="s">
        <v>3476</v>
      </c>
      <c r="H241" s="414" t="s">
        <v>3809</v>
      </c>
      <c r="I241" s="620">
        <v>45539</v>
      </c>
      <c r="J241" s="414"/>
      <c r="K241" s="434"/>
      <c r="L241" s="410" t="s">
        <v>3045</v>
      </c>
    </row>
    <row r="242" spans="1:29" s="426" customFormat="1" ht="14.4" hidden="1" customHeight="1" x14ac:dyDescent="0.3">
      <c r="A242" s="409"/>
      <c r="B242" s="412" t="s">
        <v>3676</v>
      </c>
      <c r="C242" s="413" t="s">
        <v>922</v>
      </c>
      <c r="D242" s="413" t="s">
        <v>3691</v>
      </c>
      <c r="E242" s="410"/>
      <c r="F242" s="496">
        <v>1</v>
      </c>
      <c r="G242" s="410" t="s">
        <v>3476</v>
      </c>
      <c r="H242" s="414" t="s">
        <v>3809</v>
      </c>
      <c r="I242" s="620"/>
      <c r="J242" s="414"/>
      <c r="K242" s="434"/>
      <c r="L242" s="410" t="s">
        <v>3045</v>
      </c>
    </row>
    <row r="243" spans="1:29" s="426" customFormat="1" ht="14.4" hidden="1" customHeight="1" x14ac:dyDescent="0.3">
      <c r="A243" s="409"/>
      <c r="B243" s="412" t="s">
        <v>4265</v>
      </c>
      <c r="C243" s="413" t="s">
        <v>922</v>
      </c>
      <c r="D243" s="413" t="s">
        <v>4266</v>
      </c>
      <c r="E243" s="410"/>
      <c r="F243" s="496">
        <v>1</v>
      </c>
      <c r="G243" s="410" t="s">
        <v>3476</v>
      </c>
      <c r="H243" s="414" t="s">
        <v>3189</v>
      </c>
      <c r="I243" s="620"/>
      <c r="J243" s="414"/>
      <c r="K243" s="434"/>
      <c r="L243" s="410" t="s">
        <v>3045</v>
      </c>
    </row>
    <row r="244" spans="1:29" s="426" customFormat="1" ht="14.4" hidden="1" customHeight="1" x14ac:dyDescent="0.3">
      <c r="A244" s="409"/>
      <c r="B244" s="412" t="s">
        <v>4320</v>
      </c>
      <c r="C244" s="413" t="s">
        <v>922</v>
      </c>
      <c r="D244" s="413" t="s">
        <v>3088</v>
      </c>
      <c r="E244" s="410"/>
      <c r="F244" s="496">
        <v>1</v>
      </c>
      <c r="G244" s="410" t="s">
        <v>3042</v>
      </c>
      <c r="H244" s="414" t="s">
        <v>3189</v>
      </c>
      <c r="I244" s="620"/>
      <c r="J244" s="414" t="s">
        <v>4321</v>
      </c>
      <c r="K244" s="434"/>
      <c r="L244" s="410" t="s">
        <v>3045</v>
      </c>
    </row>
    <row r="245" spans="1:29" s="426" customFormat="1" ht="14.4" hidden="1" customHeight="1" x14ac:dyDescent="0.3">
      <c r="A245" s="409"/>
      <c r="B245" s="412" t="s">
        <v>3236</v>
      </c>
      <c r="C245" s="413" t="s">
        <v>922</v>
      </c>
      <c r="D245" s="413" t="s">
        <v>3237</v>
      </c>
      <c r="E245" s="410" t="s">
        <v>3142</v>
      </c>
      <c r="F245" s="496">
        <v>1</v>
      </c>
      <c r="G245" s="410" t="s">
        <v>3042</v>
      </c>
      <c r="H245" s="414" t="s">
        <v>3136</v>
      </c>
      <c r="I245" s="620"/>
      <c r="J245" s="415" t="s">
        <v>3129</v>
      </c>
      <c r="K245" s="434"/>
      <c r="L245" s="410" t="s">
        <v>3045</v>
      </c>
    </row>
    <row r="246" spans="1:29" s="426" customFormat="1" ht="14.4" hidden="1" customHeight="1" x14ac:dyDescent="0.3">
      <c r="A246" s="409"/>
      <c r="B246" s="412" t="s">
        <v>3242</v>
      </c>
      <c r="C246" s="413" t="s">
        <v>922</v>
      </c>
      <c r="D246" s="413" t="s">
        <v>3238</v>
      </c>
      <c r="E246" s="410" t="s">
        <v>3142</v>
      </c>
      <c r="F246" s="496">
        <v>1</v>
      </c>
      <c r="G246" s="410" t="s">
        <v>3042</v>
      </c>
      <c r="H246" s="414" t="s">
        <v>3189</v>
      </c>
      <c r="I246" s="620"/>
      <c r="J246" s="415" t="s">
        <v>3042</v>
      </c>
      <c r="K246" s="434"/>
      <c r="L246" s="410" t="s">
        <v>3045</v>
      </c>
    </row>
    <row r="247" spans="1:29" s="426" customFormat="1" ht="14.4" hidden="1" customHeight="1" x14ac:dyDescent="0.3">
      <c r="A247" s="409"/>
      <c r="B247" s="412" t="s">
        <v>3243</v>
      </c>
      <c r="C247" s="413" t="s">
        <v>922</v>
      </c>
      <c r="D247" s="413" t="s">
        <v>3239</v>
      </c>
      <c r="E247" s="410" t="s">
        <v>3142</v>
      </c>
      <c r="F247" s="496">
        <v>1</v>
      </c>
      <c r="G247" s="410" t="s">
        <v>3042</v>
      </c>
      <c r="H247" s="414" t="s">
        <v>3189</v>
      </c>
      <c r="I247" s="620"/>
      <c r="J247" s="415" t="s">
        <v>3042</v>
      </c>
      <c r="K247" s="434"/>
      <c r="L247" s="410" t="s">
        <v>3045</v>
      </c>
    </row>
    <row r="248" spans="1:29" s="426" customFormat="1" ht="14.4" hidden="1" customHeight="1" x14ac:dyDescent="0.3">
      <c r="A248" s="409"/>
      <c r="B248" s="412" t="s">
        <v>3244</v>
      </c>
      <c r="C248" s="413" t="s">
        <v>922</v>
      </c>
      <c r="D248" s="413" t="s">
        <v>3240</v>
      </c>
      <c r="E248" s="410" t="s">
        <v>3142</v>
      </c>
      <c r="F248" s="496">
        <v>1</v>
      </c>
      <c r="G248" s="410" t="s">
        <v>3042</v>
      </c>
      <c r="H248" s="414" t="s">
        <v>3097</v>
      </c>
      <c r="I248" s="620"/>
      <c r="J248" s="414" t="s">
        <v>3097</v>
      </c>
      <c r="K248" s="434"/>
      <c r="L248" s="410" t="s">
        <v>3045</v>
      </c>
    </row>
    <row r="249" spans="1:29" s="426" customFormat="1" ht="14.4" hidden="1" customHeight="1" x14ac:dyDescent="0.3">
      <c r="A249" s="409"/>
      <c r="B249" s="412" t="s">
        <v>3245</v>
      </c>
      <c r="C249" s="413" t="s">
        <v>922</v>
      </c>
      <c r="D249" s="413" t="s">
        <v>3241</v>
      </c>
      <c r="E249" s="410" t="s">
        <v>3142</v>
      </c>
      <c r="F249" s="496">
        <v>1</v>
      </c>
      <c r="G249" s="410" t="s">
        <v>3042</v>
      </c>
      <c r="H249" s="414" t="s">
        <v>3097</v>
      </c>
      <c r="I249" s="620"/>
      <c r="J249" s="414" t="s">
        <v>3097</v>
      </c>
      <c r="K249" s="434"/>
      <c r="L249" s="410" t="s">
        <v>3045</v>
      </c>
    </row>
    <row r="250" spans="1:29" s="426" customFormat="1" ht="14.4" hidden="1" customHeight="1" x14ac:dyDescent="0.3">
      <c r="A250" s="409"/>
      <c r="B250" s="412" t="s">
        <v>3272</v>
      </c>
      <c r="C250" s="413" t="s">
        <v>922</v>
      </c>
      <c r="D250" s="413" t="s">
        <v>3273</v>
      </c>
      <c r="E250" s="410" t="s">
        <v>3142</v>
      </c>
      <c r="F250" s="496">
        <v>1</v>
      </c>
      <c r="G250" s="410" t="s">
        <v>3042</v>
      </c>
      <c r="H250" s="414" t="s">
        <v>3250</v>
      </c>
      <c r="I250" s="620"/>
      <c r="J250" s="414" t="s">
        <v>3250</v>
      </c>
      <c r="K250" s="434"/>
      <c r="L250" s="410" t="s">
        <v>3045</v>
      </c>
    </row>
    <row r="251" spans="1:29" s="426" customFormat="1" ht="14.4" hidden="1" customHeight="1" x14ac:dyDescent="0.3">
      <c r="A251" s="409"/>
      <c r="B251" s="412" t="s">
        <v>3309</v>
      </c>
      <c r="C251" s="413" t="s">
        <v>922</v>
      </c>
      <c r="D251" s="413" t="s">
        <v>3310</v>
      </c>
      <c r="E251" s="410" t="s">
        <v>3311</v>
      </c>
      <c r="F251" s="496">
        <v>1</v>
      </c>
      <c r="G251" s="410" t="s">
        <v>3042</v>
      </c>
      <c r="H251" s="414" t="s">
        <v>3250</v>
      </c>
      <c r="I251" s="620"/>
      <c r="J251" s="414" t="s">
        <v>3250</v>
      </c>
      <c r="K251" s="434"/>
      <c r="L251" s="410" t="s">
        <v>3045</v>
      </c>
    </row>
    <row r="252" spans="1:29" s="426" customFormat="1" ht="14.4" hidden="1" customHeight="1" x14ac:dyDescent="0.3">
      <c r="A252" s="409"/>
      <c r="B252" s="412" t="s">
        <v>3349</v>
      </c>
      <c r="C252" s="413" t="s">
        <v>922</v>
      </c>
      <c r="D252" s="413" t="s">
        <v>3350</v>
      </c>
      <c r="E252" s="410" t="s">
        <v>3142</v>
      </c>
      <c r="F252" s="496">
        <v>1</v>
      </c>
      <c r="G252" s="410" t="s">
        <v>3042</v>
      </c>
      <c r="H252" s="414" t="s">
        <v>3160</v>
      </c>
      <c r="I252" s="620"/>
      <c r="J252" s="414" t="s">
        <v>3160</v>
      </c>
      <c r="K252" s="434"/>
      <c r="L252" s="410" t="s">
        <v>3045</v>
      </c>
    </row>
    <row r="253" spans="1:29" hidden="1" x14ac:dyDescent="0.3">
      <c r="A253" s="409"/>
      <c r="B253" s="412" t="s">
        <v>3828</v>
      </c>
      <c r="C253" s="413" t="s">
        <v>922</v>
      </c>
      <c r="D253" s="413" t="s">
        <v>3829</v>
      </c>
      <c r="E253" s="410"/>
      <c r="F253" s="496">
        <v>1</v>
      </c>
      <c r="G253" s="410" t="s">
        <v>3042</v>
      </c>
      <c r="H253" s="414" t="s">
        <v>3822</v>
      </c>
      <c r="I253" s="620"/>
      <c r="J253" s="414"/>
      <c r="K253" s="434"/>
      <c r="L253" s="410" t="s">
        <v>3045</v>
      </c>
    </row>
    <row r="254" spans="1:29" hidden="1" x14ac:dyDescent="0.3">
      <c r="A254" s="409"/>
      <c r="B254" s="412" t="s">
        <v>2949</v>
      </c>
      <c r="C254" s="413" t="s">
        <v>922</v>
      </c>
      <c r="D254" s="413" t="s">
        <v>3063</v>
      </c>
      <c r="E254" s="410" t="s">
        <v>3064</v>
      </c>
      <c r="F254" s="496">
        <v>1</v>
      </c>
      <c r="G254" s="410" t="s">
        <v>3042</v>
      </c>
      <c r="H254" s="414" t="s">
        <v>3043</v>
      </c>
      <c r="I254" s="620"/>
      <c r="J254" s="415" t="s">
        <v>3044</v>
      </c>
      <c r="K254" s="636"/>
      <c r="L254" s="410" t="s">
        <v>3045</v>
      </c>
    </row>
    <row r="255" spans="1:29" s="387" customFormat="1" hidden="1" x14ac:dyDescent="0.3">
      <c r="A255" s="409"/>
      <c r="B255" s="412" t="s">
        <v>2950</v>
      </c>
      <c r="C255" s="413" t="s">
        <v>922</v>
      </c>
      <c r="D255" s="413" t="s">
        <v>3066</v>
      </c>
      <c r="E255" s="410" t="s">
        <v>1839</v>
      </c>
      <c r="F255" s="496">
        <v>1</v>
      </c>
      <c r="G255" s="410" t="s">
        <v>3042</v>
      </c>
      <c r="H255" s="414" t="s">
        <v>3052</v>
      </c>
      <c r="I255" s="620"/>
      <c r="J255" s="415"/>
      <c r="K255" s="636"/>
      <c r="L255" s="410" t="s">
        <v>3065</v>
      </c>
      <c r="M255" s="422"/>
      <c r="N255" s="422"/>
      <c r="O255" s="422"/>
      <c r="P255" s="422"/>
      <c r="Q255" s="422"/>
      <c r="R255" s="422"/>
      <c r="S255" s="422"/>
      <c r="T255" s="422"/>
      <c r="U255" s="422"/>
      <c r="V255" s="422"/>
      <c r="W255" s="422"/>
      <c r="X255" s="422"/>
      <c r="Y255" s="422"/>
      <c r="Z255" s="422"/>
      <c r="AA255" s="422"/>
      <c r="AB255" s="422"/>
      <c r="AC255" s="422"/>
    </row>
    <row r="256" spans="1:29" s="387" customFormat="1" hidden="1" x14ac:dyDescent="0.3">
      <c r="A256" s="409"/>
      <c r="B256" s="412" t="s">
        <v>2951</v>
      </c>
      <c r="C256" s="413" t="s">
        <v>922</v>
      </c>
      <c r="D256" s="413" t="s">
        <v>3074</v>
      </c>
      <c r="E256" s="410" t="s">
        <v>1839</v>
      </c>
      <c r="F256" s="496">
        <v>1</v>
      </c>
      <c r="G256" s="410" t="s">
        <v>3042</v>
      </c>
      <c r="H256" s="414" t="s">
        <v>3072</v>
      </c>
      <c r="I256" s="620"/>
      <c r="J256" s="415" t="s">
        <v>1592</v>
      </c>
      <c r="K256" s="636"/>
      <c r="L256" s="410" t="s">
        <v>3045</v>
      </c>
      <c r="M256" s="422"/>
      <c r="N256" s="422"/>
      <c r="O256" s="422"/>
      <c r="P256" s="422"/>
      <c r="Q256" s="422"/>
      <c r="R256" s="422"/>
      <c r="S256" s="422"/>
      <c r="T256" s="422"/>
      <c r="U256" s="422"/>
      <c r="V256" s="422"/>
      <c r="W256" s="422"/>
      <c r="X256" s="422"/>
      <c r="Y256" s="422"/>
      <c r="Z256" s="422"/>
      <c r="AA256" s="422"/>
      <c r="AB256" s="422"/>
      <c r="AC256" s="422"/>
    </row>
    <row r="257" spans="1:29" s="387" customFormat="1" hidden="1" x14ac:dyDescent="0.3">
      <c r="A257" s="409"/>
      <c r="B257" s="412" t="s">
        <v>2953</v>
      </c>
      <c r="C257" s="413" t="s">
        <v>922</v>
      </c>
      <c r="D257" s="413" t="s">
        <v>3085</v>
      </c>
      <c r="E257" s="410" t="s">
        <v>1839</v>
      </c>
      <c r="F257" s="496">
        <v>1</v>
      </c>
      <c r="G257" s="410" t="s">
        <v>3042</v>
      </c>
      <c r="H257" s="414" t="s">
        <v>3086</v>
      </c>
      <c r="I257" s="620"/>
      <c r="J257" s="415" t="s">
        <v>3087</v>
      </c>
      <c r="K257" s="636"/>
      <c r="L257" s="410" t="s">
        <v>3045</v>
      </c>
      <c r="M257" s="422"/>
      <c r="N257" s="422"/>
      <c r="O257" s="422"/>
      <c r="P257" s="422"/>
      <c r="Q257" s="422"/>
      <c r="R257" s="422"/>
      <c r="S257" s="422"/>
      <c r="T257" s="422"/>
      <c r="U257" s="422"/>
      <c r="V257" s="422"/>
      <c r="W257" s="422"/>
      <c r="X257" s="422"/>
      <c r="Y257" s="422"/>
      <c r="Z257" s="422"/>
      <c r="AA257" s="422"/>
      <c r="AB257" s="422"/>
      <c r="AC257" s="422"/>
    </row>
    <row r="258" spans="1:29" s="387" customFormat="1" hidden="1" x14ac:dyDescent="0.3">
      <c r="A258" s="409"/>
      <c r="B258" s="412" t="s">
        <v>2954</v>
      </c>
      <c r="C258" s="413" t="s">
        <v>922</v>
      </c>
      <c r="D258" s="413" t="s">
        <v>3210</v>
      </c>
      <c r="E258" s="410" t="s">
        <v>1839</v>
      </c>
      <c r="F258" s="496">
        <v>1</v>
      </c>
      <c r="G258" s="410" t="s">
        <v>3042</v>
      </c>
      <c r="H258" s="414" t="s">
        <v>3189</v>
      </c>
      <c r="I258" s="620"/>
      <c r="J258" s="415" t="s">
        <v>3190</v>
      </c>
      <c r="K258" s="636"/>
      <c r="L258" s="410" t="s">
        <v>3045</v>
      </c>
      <c r="M258" s="422"/>
      <c r="N258" s="422"/>
      <c r="O258" s="422"/>
      <c r="P258" s="422"/>
      <c r="Q258" s="422"/>
      <c r="R258" s="422"/>
      <c r="S258" s="422"/>
      <c r="T258" s="422"/>
      <c r="U258" s="422"/>
      <c r="V258" s="422"/>
      <c r="W258" s="422"/>
      <c r="X258" s="422"/>
      <c r="Y258" s="422"/>
      <c r="Z258" s="422"/>
      <c r="AA258" s="422"/>
      <c r="AB258" s="422"/>
      <c r="AC258" s="422"/>
    </row>
    <row r="259" spans="1:29" s="387" customFormat="1" hidden="1" x14ac:dyDescent="0.3">
      <c r="A259" s="409"/>
      <c r="B259" s="412" t="s">
        <v>2955</v>
      </c>
      <c r="C259" s="413" t="s">
        <v>922</v>
      </c>
      <c r="D259" s="413" t="s">
        <v>3212</v>
      </c>
      <c r="E259" s="410" t="s">
        <v>1839</v>
      </c>
      <c r="F259" s="496">
        <v>1</v>
      </c>
      <c r="G259" s="410" t="s">
        <v>3042</v>
      </c>
      <c r="H259" s="414" t="s">
        <v>3189</v>
      </c>
      <c r="I259" s="620"/>
      <c r="J259" s="415" t="s">
        <v>3211</v>
      </c>
      <c r="K259" s="636"/>
      <c r="L259" s="410" t="s">
        <v>3045</v>
      </c>
      <c r="M259" s="422"/>
      <c r="N259" s="422"/>
      <c r="O259" s="422"/>
      <c r="P259" s="422"/>
      <c r="Q259" s="422"/>
      <c r="R259" s="422"/>
      <c r="S259" s="422"/>
      <c r="T259" s="422"/>
      <c r="U259" s="422"/>
      <c r="V259" s="422"/>
      <c r="W259" s="422"/>
      <c r="X259" s="422"/>
      <c r="Y259" s="422"/>
      <c r="Z259" s="422"/>
      <c r="AA259" s="422"/>
      <c r="AB259" s="422"/>
      <c r="AC259" s="422"/>
    </row>
    <row r="260" spans="1:29" s="387" customFormat="1" hidden="1" x14ac:dyDescent="0.3">
      <c r="A260" s="409"/>
      <c r="B260" s="412" t="s">
        <v>2952</v>
      </c>
      <c r="C260" s="413" t="s">
        <v>922</v>
      </c>
      <c r="D260" s="413" t="s">
        <v>3233</v>
      </c>
      <c r="E260" s="410" t="s">
        <v>1839</v>
      </c>
      <c r="F260" s="496">
        <v>1</v>
      </c>
      <c r="G260" s="410" t="s">
        <v>3042</v>
      </c>
      <c r="H260" s="414" t="s">
        <v>3097</v>
      </c>
      <c r="I260" s="620"/>
      <c r="J260" s="415" t="s">
        <v>1585</v>
      </c>
      <c r="K260" s="637"/>
      <c r="L260" s="410" t="s">
        <v>3045</v>
      </c>
      <c r="M260" s="422"/>
      <c r="N260" s="422"/>
      <c r="O260" s="422"/>
      <c r="P260" s="422"/>
      <c r="Q260" s="422"/>
      <c r="R260" s="422"/>
      <c r="S260" s="422"/>
      <c r="T260" s="422"/>
      <c r="U260" s="422"/>
      <c r="V260" s="422"/>
      <c r="W260" s="422"/>
      <c r="X260" s="422"/>
      <c r="Y260" s="422"/>
      <c r="Z260" s="422"/>
      <c r="AA260" s="422"/>
      <c r="AB260" s="422"/>
      <c r="AC260" s="422"/>
    </row>
    <row r="261" spans="1:29" s="387" customFormat="1" hidden="1" x14ac:dyDescent="0.3">
      <c r="A261" s="409"/>
      <c r="B261" s="412" t="s">
        <v>2956</v>
      </c>
      <c r="C261" s="413" t="s">
        <v>922</v>
      </c>
      <c r="D261" s="413" t="s">
        <v>3212</v>
      </c>
      <c r="E261" s="410" t="s">
        <v>1921</v>
      </c>
      <c r="F261" s="496">
        <v>1</v>
      </c>
      <c r="G261" s="410" t="s">
        <v>3042</v>
      </c>
      <c r="H261" s="414" t="s">
        <v>3097</v>
      </c>
      <c r="I261" s="620"/>
      <c r="J261" s="415" t="s">
        <v>1917</v>
      </c>
      <c r="K261" s="636"/>
      <c r="L261" s="410" t="s">
        <v>3045</v>
      </c>
      <c r="M261" s="422"/>
      <c r="N261" s="422"/>
      <c r="O261" s="422"/>
      <c r="P261" s="422"/>
      <c r="Q261" s="422"/>
      <c r="R261" s="422"/>
      <c r="S261" s="422"/>
      <c r="T261" s="422"/>
      <c r="U261" s="422"/>
      <c r="V261" s="422"/>
      <c r="W261" s="422"/>
      <c r="X261" s="422"/>
      <c r="Y261" s="422"/>
      <c r="Z261" s="422"/>
      <c r="AA261" s="422"/>
      <c r="AB261" s="422"/>
      <c r="AC261" s="422"/>
    </row>
    <row r="262" spans="1:29" s="387" customFormat="1" hidden="1" x14ac:dyDescent="0.3">
      <c r="A262" s="409"/>
      <c r="B262" s="412" t="s">
        <v>2957</v>
      </c>
      <c r="C262" s="413" t="s">
        <v>922</v>
      </c>
      <c r="D262" s="413" t="s">
        <v>3373</v>
      </c>
      <c r="E262" s="410" t="s">
        <v>1839</v>
      </c>
      <c r="F262" s="496">
        <v>1</v>
      </c>
      <c r="G262" s="410" t="s">
        <v>3042</v>
      </c>
      <c r="H262" s="414" t="s">
        <v>3250</v>
      </c>
      <c r="I262" s="620"/>
      <c r="J262" s="415" t="s">
        <v>3250</v>
      </c>
      <c r="K262" s="636"/>
      <c r="L262" s="410" t="s">
        <v>3045</v>
      </c>
      <c r="M262" s="422"/>
      <c r="N262" s="422"/>
      <c r="O262" s="422"/>
      <c r="P262" s="422"/>
      <c r="Q262" s="422"/>
      <c r="R262" s="422"/>
      <c r="S262" s="422"/>
      <c r="T262" s="422"/>
      <c r="U262" s="422"/>
      <c r="V262" s="422"/>
      <c r="W262" s="422"/>
      <c r="X262" s="422"/>
      <c r="Y262" s="422"/>
      <c r="Z262" s="422"/>
      <c r="AA262" s="422"/>
      <c r="AB262" s="422"/>
      <c r="AC262" s="422"/>
    </row>
    <row r="263" spans="1:29" s="387" customFormat="1" hidden="1" x14ac:dyDescent="0.3">
      <c r="A263" s="409"/>
      <c r="B263" s="412" t="s">
        <v>2958</v>
      </c>
      <c r="C263" s="413" t="s">
        <v>922</v>
      </c>
      <c r="D263" s="413" t="s">
        <v>3378</v>
      </c>
      <c r="E263" s="410" t="s">
        <v>1839</v>
      </c>
      <c r="F263" s="496">
        <v>1</v>
      </c>
      <c r="G263" s="410" t="s">
        <v>3375</v>
      </c>
      <c r="H263" s="414" t="s">
        <v>3375</v>
      </c>
      <c r="I263" s="620"/>
      <c r="J263" s="415" t="s">
        <v>1588</v>
      </c>
      <c r="K263" s="636"/>
      <c r="L263" s="410" t="s">
        <v>3045</v>
      </c>
      <c r="M263" s="422"/>
      <c r="N263" s="422"/>
      <c r="O263" s="422"/>
      <c r="P263" s="422"/>
      <c r="Q263" s="422"/>
      <c r="R263" s="422"/>
      <c r="S263" s="422"/>
      <c r="T263" s="422"/>
      <c r="U263" s="422"/>
      <c r="V263" s="422"/>
      <c r="W263" s="422"/>
      <c r="X263" s="422"/>
      <c r="Y263" s="422"/>
      <c r="Z263" s="422"/>
      <c r="AA263" s="422"/>
      <c r="AB263" s="422"/>
      <c r="AC263" s="422"/>
    </row>
    <row r="264" spans="1:29" hidden="1" x14ac:dyDescent="0.3">
      <c r="A264" s="409"/>
      <c r="B264" s="412" t="s">
        <v>3417</v>
      </c>
      <c r="C264" s="413" t="s">
        <v>922</v>
      </c>
      <c r="D264" s="413" t="s">
        <v>3419</v>
      </c>
      <c r="E264" s="410" t="s">
        <v>1839</v>
      </c>
      <c r="F264" s="496">
        <v>1</v>
      </c>
      <c r="G264" s="410" t="s">
        <v>3042</v>
      </c>
      <c r="H264" s="414" t="s">
        <v>3097</v>
      </c>
      <c r="I264" s="620"/>
      <c r="J264" s="415" t="s">
        <v>3418</v>
      </c>
      <c r="K264" s="636"/>
      <c r="L264" s="410" t="s">
        <v>3045</v>
      </c>
    </row>
    <row r="265" spans="1:29" hidden="1" x14ac:dyDescent="0.3">
      <c r="A265" s="409"/>
      <c r="B265" s="412" t="s">
        <v>3661</v>
      </c>
      <c r="C265" s="413" t="s">
        <v>922</v>
      </c>
      <c r="D265" s="413" t="s">
        <v>3662</v>
      </c>
      <c r="E265" s="410" t="s">
        <v>3064</v>
      </c>
      <c r="F265" s="496">
        <v>1</v>
      </c>
      <c r="G265" s="410" t="s">
        <v>3042</v>
      </c>
      <c r="H265" s="414" t="s">
        <v>3097</v>
      </c>
      <c r="I265" s="620"/>
      <c r="J265" s="415" t="s">
        <v>3418</v>
      </c>
      <c r="K265" s="636"/>
      <c r="L265" s="410" t="s">
        <v>3045</v>
      </c>
    </row>
    <row r="266" spans="1:29" hidden="1" x14ac:dyDescent="0.3">
      <c r="A266" s="409"/>
      <c r="B266" s="412" t="s">
        <v>3663</v>
      </c>
      <c r="C266" s="413" t="s">
        <v>922</v>
      </c>
      <c r="D266" s="413" t="s">
        <v>3667</v>
      </c>
      <c r="E266" s="410" t="s">
        <v>3064</v>
      </c>
      <c r="F266" s="496">
        <v>1</v>
      </c>
      <c r="G266" s="410" t="s">
        <v>3476</v>
      </c>
      <c r="H266" s="414" t="s">
        <v>3809</v>
      </c>
      <c r="I266" s="620">
        <v>45539</v>
      </c>
      <c r="J266" s="415" t="s">
        <v>3668</v>
      </c>
      <c r="K266" s="636"/>
      <c r="L266" s="410" t="s">
        <v>3045</v>
      </c>
    </row>
    <row r="267" spans="1:29" hidden="1" x14ac:dyDescent="0.3">
      <c r="A267" s="409"/>
      <c r="B267" s="412" t="s">
        <v>3666</v>
      </c>
      <c r="C267" s="413" t="s">
        <v>922</v>
      </c>
      <c r="D267" s="413" t="s">
        <v>3664</v>
      </c>
      <c r="E267" s="410" t="s">
        <v>3064</v>
      </c>
      <c r="F267" s="496">
        <v>1</v>
      </c>
      <c r="G267" s="410" t="s">
        <v>3476</v>
      </c>
      <c r="H267" s="414" t="s">
        <v>3809</v>
      </c>
      <c r="I267" s="620"/>
      <c r="J267" s="415" t="s">
        <v>3665</v>
      </c>
      <c r="K267" s="636"/>
      <c r="L267" s="410" t="s">
        <v>3045</v>
      </c>
    </row>
    <row r="268" spans="1:29" hidden="1" x14ac:dyDescent="0.3">
      <c r="A268" s="409"/>
      <c r="B268" s="412" t="s">
        <v>3687</v>
      </c>
      <c r="C268" s="413" t="s">
        <v>922</v>
      </c>
      <c r="D268" s="413" t="s">
        <v>3688</v>
      </c>
      <c r="E268" s="410" t="s">
        <v>1839</v>
      </c>
      <c r="F268" s="496">
        <v>1</v>
      </c>
      <c r="G268" s="410" t="s">
        <v>3476</v>
      </c>
      <c r="H268" s="414" t="s">
        <v>3809</v>
      </c>
      <c r="I268" s="620">
        <v>45539</v>
      </c>
      <c r="J268" s="415" t="s">
        <v>3689</v>
      </c>
      <c r="K268" s="636"/>
      <c r="L268" s="410" t="s">
        <v>3045</v>
      </c>
    </row>
    <row r="269" spans="1:29" hidden="1" x14ac:dyDescent="0.3">
      <c r="A269" s="409"/>
      <c r="B269" s="412" t="s">
        <v>3700</v>
      </c>
      <c r="C269" s="413" t="s">
        <v>922</v>
      </c>
      <c r="D269" s="413" t="s">
        <v>3702</v>
      </c>
      <c r="E269" s="410" t="s">
        <v>1839</v>
      </c>
      <c r="F269" s="496">
        <v>1</v>
      </c>
      <c r="G269" s="410" t="s">
        <v>3476</v>
      </c>
      <c r="H269" s="414" t="s">
        <v>3694</v>
      </c>
      <c r="I269" s="620"/>
      <c r="J269" s="415" t="s">
        <v>3701</v>
      </c>
      <c r="K269" s="636"/>
      <c r="L269" s="410" t="s">
        <v>3045</v>
      </c>
    </row>
    <row r="270" spans="1:29" hidden="1" x14ac:dyDescent="0.3">
      <c r="A270" s="409"/>
      <c r="B270" s="412" t="s">
        <v>2891</v>
      </c>
      <c r="C270" s="410" t="s">
        <v>922</v>
      </c>
      <c r="D270" s="410" t="s">
        <v>3181</v>
      </c>
      <c r="E270" s="410" t="s">
        <v>3182</v>
      </c>
      <c r="F270" s="496">
        <v>1</v>
      </c>
      <c r="G270" s="410" t="s">
        <v>3042</v>
      </c>
      <c r="H270" s="414" t="s">
        <v>3171</v>
      </c>
      <c r="I270" s="620"/>
      <c r="J270" s="415" t="s">
        <v>3042</v>
      </c>
      <c r="K270" s="414"/>
      <c r="L270" s="410" t="s">
        <v>3045</v>
      </c>
    </row>
    <row r="271" spans="1:29" hidden="1" x14ac:dyDescent="0.3">
      <c r="A271" s="409"/>
      <c r="B271" s="412" t="s">
        <v>3199</v>
      </c>
      <c r="C271" s="410" t="s">
        <v>922</v>
      </c>
      <c r="D271" s="410" t="s">
        <v>3200</v>
      </c>
      <c r="E271" s="410"/>
      <c r="F271" s="496">
        <v>1</v>
      </c>
      <c r="G271" s="410" t="s">
        <v>3042</v>
      </c>
      <c r="H271" s="414" t="s">
        <v>3189</v>
      </c>
      <c r="I271" s="620"/>
      <c r="J271" s="415" t="s">
        <v>3189</v>
      </c>
      <c r="K271" s="414"/>
      <c r="L271" s="410" t="s">
        <v>3045</v>
      </c>
    </row>
    <row r="272" spans="1:29" hidden="1" x14ac:dyDescent="0.3">
      <c r="A272" s="409"/>
      <c r="B272" s="412" t="s">
        <v>3482</v>
      </c>
      <c r="C272" s="410" t="s">
        <v>922</v>
      </c>
      <c r="D272" s="410" t="s">
        <v>3800</v>
      </c>
      <c r="E272" s="410"/>
      <c r="F272" s="496">
        <v>1</v>
      </c>
      <c r="G272" s="410" t="s">
        <v>3375</v>
      </c>
      <c r="H272" s="414" t="s">
        <v>3375</v>
      </c>
      <c r="I272" s="620"/>
      <c r="J272" s="415" t="s">
        <v>3375</v>
      </c>
      <c r="K272" s="414"/>
      <c r="L272" s="410" t="s">
        <v>3045</v>
      </c>
    </row>
    <row r="273" spans="1:12" hidden="1" x14ac:dyDescent="0.3">
      <c r="A273" s="409"/>
      <c r="B273" s="412" t="s">
        <v>3518</v>
      </c>
      <c r="C273" s="410" t="s">
        <v>922</v>
      </c>
      <c r="D273" s="410" t="s">
        <v>3483</v>
      </c>
      <c r="E273" s="410"/>
      <c r="F273" s="496">
        <v>1</v>
      </c>
      <c r="G273" s="410" t="s">
        <v>3476</v>
      </c>
      <c r="H273" s="414" t="s">
        <v>3477</v>
      </c>
      <c r="I273" s="620"/>
      <c r="J273" s="415" t="s">
        <v>3484</v>
      </c>
      <c r="K273" s="414"/>
      <c r="L273" s="410" t="s">
        <v>3045</v>
      </c>
    </row>
    <row r="274" spans="1:12" hidden="1" x14ac:dyDescent="0.3">
      <c r="A274" s="409"/>
      <c r="B274" s="412" t="s">
        <v>3519</v>
      </c>
      <c r="C274" s="410" t="s">
        <v>922</v>
      </c>
      <c r="D274" s="410" t="s">
        <v>3644</v>
      </c>
      <c r="E274" s="410"/>
      <c r="F274" s="496">
        <v>1</v>
      </c>
      <c r="G274" s="410" t="s">
        <v>3476</v>
      </c>
      <c r="H274" s="414" t="s">
        <v>3515</v>
      </c>
      <c r="I274" s="620"/>
      <c r="J274" s="415"/>
      <c r="K274" s="414"/>
      <c r="L274" s="410" t="s">
        <v>3045</v>
      </c>
    </row>
    <row r="275" spans="1:12" hidden="1" x14ac:dyDescent="0.3">
      <c r="A275" s="409"/>
      <c r="B275" s="412" t="s">
        <v>3645</v>
      </c>
      <c r="C275" s="410" t="s">
        <v>922</v>
      </c>
      <c r="D275" s="410" t="s">
        <v>3646</v>
      </c>
      <c r="E275" s="410"/>
      <c r="F275" s="496">
        <v>1</v>
      </c>
      <c r="G275" s="410" t="s">
        <v>3476</v>
      </c>
      <c r="H275" s="414" t="s">
        <v>3521</v>
      </c>
      <c r="I275" s="620"/>
      <c r="J275" s="415"/>
      <c r="K275" s="414"/>
      <c r="L275" s="410" t="s">
        <v>3045</v>
      </c>
    </row>
    <row r="276" spans="1:12" hidden="1" x14ac:dyDescent="0.3">
      <c r="A276" s="409"/>
      <c r="B276" s="412" t="s">
        <v>3743</v>
      </c>
      <c r="C276" s="410" t="s">
        <v>922</v>
      </c>
      <c r="D276" s="410" t="s">
        <v>3644</v>
      </c>
      <c r="E276" s="410"/>
      <c r="F276" s="496">
        <v>1</v>
      </c>
      <c r="G276" s="410" t="s">
        <v>3476</v>
      </c>
      <c r="H276" s="414" t="s">
        <v>3809</v>
      </c>
      <c r="I276" s="620"/>
      <c r="J276" s="415"/>
      <c r="K276" s="414"/>
      <c r="L276" s="410" t="s">
        <v>3045</v>
      </c>
    </row>
    <row r="277" spans="1:12" hidden="1" x14ac:dyDescent="0.3">
      <c r="A277" s="409"/>
      <c r="B277" s="412" t="s">
        <v>3744</v>
      </c>
      <c r="C277" s="410" t="s">
        <v>922</v>
      </c>
      <c r="D277" s="410" t="s">
        <v>3646</v>
      </c>
      <c r="E277" s="410"/>
      <c r="F277" s="496">
        <v>1</v>
      </c>
      <c r="G277" s="410" t="s">
        <v>3476</v>
      </c>
      <c r="H277" s="414" t="s">
        <v>3809</v>
      </c>
      <c r="I277" s="620">
        <v>45540</v>
      </c>
      <c r="J277" s="415"/>
      <c r="K277" s="414"/>
      <c r="L277" s="410" t="s">
        <v>3045</v>
      </c>
    </row>
    <row r="278" spans="1:12" hidden="1" x14ac:dyDescent="0.3">
      <c r="A278" s="409"/>
      <c r="B278" s="412" t="s">
        <v>3745</v>
      </c>
      <c r="C278" s="410" t="s">
        <v>922</v>
      </c>
      <c r="D278" s="410" t="s">
        <v>3483</v>
      </c>
      <c r="E278" s="410"/>
      <c r="F278" s="496">
        <v>1</v>
      </c>
      <c r="G278" s="410" t="s">
        <v>3476</v>
      </c>
      <c r="H278" s="414" t="s">
        <v>3809</v>
      </c>
      <c r="I278" s="620"/>
      <c r="J278" s="415"/>
      <c r="K278" s="414"/>
      <c r="L278" s="410" t="s">
        <v>3045</v>
      </c>
    </row>
    <row r="279" spans="1:12" hidden="1" x14ac:dyDescent="0.3">
      <c r="A279" s="409"/>
      <c r="B279" s="412" t="s">
        <v>3807</v>
      </c>
      <c r="C279" s="410" t="s">
        <v>922</v>
      </c>
      <c r="D279" s="410" t="s">
        <v>3483</v>
      </c>
      <c r="E279" s="410"/>
      <c r="F279" s="496">
        <v>1</v>
      </c>
      <c r="G279" s="410" t="s">
        <v>3476</v>
      </c>
      <c r="H279" s="414" t="s">
        <v>3775</v>
      </c>
      <c r="I279" s="620"/>
      <c r="J279" s="415"/>
      <c r="K279" s="414"/>
      <c r="L279" s="410" t="s">
        <v>3045</v>
      </c>
    </row>
    <row r="280" spans="1:12" hidden="1" x14ac:dyDescent="0.3">
      <c r="A280" s="409"/>
      <c r="B280" s="412" t="s">
        <v>3832</v>
      </c>
      <c r="C280" s="410" t="s">
        <v>922</v>
      </c>
      <c r="D280" s="410" t="s">
        <v>3833</v>
      </c>
      <c r="E280" s="410"/>
      <c r="F280" s="496">
        <v>1</v>
      </c>
      <c r="G280" s="410" t="s">
        <v>3042</v>
      </c>
      <c r="H280" s="414" t="s">
        <v>3521</v>
      </c>
      <c r="I280" s="620"/>
      <c r="J280" s="415"/>
      <c r="K280" s="414"/>
      <c r="L280" s="410" t="s">
        <v>3045</v>
      </c>
    </row>
    <row r="281" spans="1:12" hidden="1" x14ac:dyDescent="0.3">
      <c r="A281" s="409"/>
      <c r="B281" s="412" t="s">
        <v>3834</v>
      </c>
      <c r="C281" s="410" t="s">
        <v>922</v>
      </c>
      <c r="D281" s="410" t="s">
        <v>3833</v>
      </c>
      <c r="E281" s="410"/>
      <c r="F281" s="496">
        <v>1</v>
      </c>
      <c r="G281" s="410" t="s">
        <v>3042</v>
      </c>
      <c r="H281" s="414" t="s">
        <v>3816</v>
      </c>
      <c r="I281" s="620"/>
      <c r="J281" s="415"/>
      <c r="K281" s="414"/>
      <c r="L281" s="410" t="s">
        <v>3045</v>
      </c>
    </row>
    <row r="282" spans="1:12" hidden="1" x14ac:dyDescent="0.3">
      <c r="A282" s="409"/>
      <c r="B282" s="412" t="s">
        <v>3835</v>
      </c>
      <c r="C282" s="410" t="s">
        <v>922</v>
      </c>
      <c r="D282" s="410" t="s">
        <v>3837</v>
      </c>
      <c r="E282" s="410"/>
      <c r="F282" s="496">
        <v>1</v>
      </c>
      <c r="G282" s="410" t="s">
        <v>3042</v>
      </c>
      <c r="H282" s="414" t="s">
        <v>3816</v>
      </c>
      <c r="I282" s="620"/>
      <c r="J282" s="415"/>
      <c r="K282" s="414"/>
      <c r="L282" s="410" t="s">
        <v>3045</v>
      </c>
    </row>
    <row r="283" spans="1:12" hidden="1" x14ac:dyDescent="0.3">
      <c r="A283" s="409"/>
      <c r="B283" s="412" t="s">
        <v>3836</v>
      </c>
      <c r="C283" s="410" t="s">
        <v>922</v>
      </c>
      <c r="D283" s="410" t="s">
        <v>3483</v>
      </c>
      <c r="E283" s="410"/>
      <c r="F283" s="496">
        <v>1</v>
      </c>
      <c r="G283" s="410" t="s">
        <v>3042</v>
      </c>
      <c r="H283" s="414" t="s">
        <v>3816</v>
      </c>
      <c r="I283" s="620"/>
      <c r="J283" s="415"/>
      <c r="K283" s="414"/>
      <c r="L283" s="410" t="s">
        <v>3045</v>
      </c>
    </row>
    <row r="284" spans="1:12" hidden="1" x14ac:dyDescent="0.3">
      <c r="A284" s="409"/>
      <c r="B284" s="412" t="s">
        <v>3838</v>
      </c>
      <c r="C284" s="410" t="s">
        <v>922</v>
      </c>
      <c r="D284" s="410" t="s">
        <v>3483</v>
      </c>
      <c r="E284" s="410"/>
      <c r="F284" s="496">
        <v>1</v>
      </c>
      <c r="G284" s="410" t="s">
        <v>3042</v>
      </c>
      <c r="H284" s="414" t="s">
        <v>3839</v>
      </c>
      <c r="I284" s="620"/>
      <c r="J284" s="415"/>
      <c r="K284" s="414"/>
      <c r="L284" s="410" t="s">
        <v>3045</v>
      </c>
    </row>
    <row r="285" spans="1:12" hidden="1" x14ac:dyDescent="0.3">
      <c r="A285" s="409"/>
      <c r="B285" s="412" t="s">
        <v>4174</v>
      </c>
      <c r="C285" s="410" t="s">
        <v>922</v>
      </c>
      <c r="D285" s="410" t="s">
        <v>4175</v>
      </c>
      <c r="E285" s="410"/>
      <c r="F285" s="496">
        <v>16</v>
      </c>
      <c r="G285" s="410" t="s">
        <v>3476</v>
      </c>
      <c r="H285" s="414" t="s">
        <v>3375</v>
      </c>
      <c r="I285" s="620"/>
      <c r="J285" s="415"/>
      <c r="K285" s="414"/>
      <c r="L285" s="410" t="s">
        <v>3045</v>
      </c>
    </row>
    <row r="286" spans="1:12" hidden="1" x14ac:dyDescent="0.3">
      <c r="A286" s="409"/>
      <c r="B286" s="412" t="s">
        <v>4174</v>
      </c>
      <c r="C286" s="410" t="s">
        <v>922</v>
      </c>
      <c r="D286" s="410" t="s">
        <v>4175</v>
      </c>
      <c r="E286" s="410"/>
      <c r="F286" s="496">
        <v>2</v>
      </c>
      <c r="G286" s="410" t="s">
        <v>3476</v>
      </c>
      <c r="H286" s="414" t="s">
        <v>4190</v>
      </c>
      <c r="I286" s="620"/>
      <c r="J286" s="415"/>
      <c r="K286" s="414"/>
      <c r="L286" s="410" t="s">
        <v>3045</v>
      </c>
    </row>
    <row r="287" spans="1:12" hidden="1" x14ac:dyDescent="0.3">
      <c r="A287" s="409"/>
      <c r="B287" s="412" t="s">
        <v>4012</v>
      </c>
      <c r="C287" s="410" t="s">
        <v>922</v>
      </c>
      <c r="D287" s="410" t="s">
        <v>4013</v>
      </c>
      <c r="E287" s="410"/>
      <c r="F287" s="496">
        <v>1</v>
      </c>
      <c r="G287" s="410" t="s">
        <v>3476</v>
      </c>
      <c r="H287" s="414" t="s">
        <v>4190</v>
      </c>
      <c r="I287" s="620"/>
      <c r="J287" s="415"/>
      <c r="K287" s="414"/>
      <c r="L287" s="410" t="s">
        <v>3045</v>
      </c>
    </row>
    <row r="288" spans="1:12" hidden="1" x14ac:dyDescent="0.3">
      <c r="A288" s="409"/>
      <c r="B288" s="412" t="s">
        <v>3049</v>
      </c>
      <c r="C288" s="413" t="s">
        <v>922</v>
      </c>
      <c r="D288" s="413" t="s">
        <v>3050</v>
      </c>
      <c r="E288" s="410" t="s">
        <v>3051</v>
      </c>
      <c r="F288" s="496">
        <v>1</v>
      </c>
      <c r="G288" s="410" t="s">
        <v>3042</v>
      </c>
      <c r="H288" s="414" t="s">
        <v>3052</v>
      </c>
      <c r="I288" s="620"/>
      <c r="J288" s="415" t="s">
        <v>3042</v>
      </c>
      <c r="K288" s="434"/>
      <c r="L288" s="410" t="s">
        <v>3045</v>
      </c>
    </row>
    <row r="289" spans="1:12" hidden="1" x14ac:dyDescent="0.3">
      <c r="A289" s="409"/>
      <c r="B289" s="412" t="s">
        <v>3214</v>
      </c>
      <c r="C289" s="413" t="s">
        <v>922</v>
      </c>
      <c r="D289" s="413" t="s">
        <v>3053</v>
      </c>
      <c r="E289" s="410" t="s">
        <v>3054</v>
      </c>
      <c r="F289" s="496">
        <v>1</v>
      </c>
      <c r="G289" s="410" t="s">
        <v>3042</v>
      </c>
      <c r="H289" s="414" t="s">
        <v>3052</v>
      </c>
      <c r="I289" s="620"/>
      <c r="J289" s="415" t="s">
        <v>3042</v>
      </c>
      <c r="K289" s="434"/>
      <c r="L289" s="410" t="s">
        <v>3045</v>
      </c>
    </row>
    <row r="290" spans="1:12" hidden="1" x14ac:dyDescent="0.3">
      <c r="A290" s="409"/>
      <c r="B290" s="412" t="s">
        <v>3215</v>
      </c>
      <c r="C290" s="410" t="s">
        <v>922</v>
      </c>
      <c r="D290" s="413" t="s">
        <v>3216</v>
      </c>
      <c r="E290" s="410" t="s">
        <v>3217</v>
      </c>
      <c r="F290" s="496">
        <v>1</v>
      </c>
      <c r="G290" s="410" t="s">
        <v>3042</v>
      </c>
      <c r="H290" s="414" t="s">
        <v>3189</v>
      </c>
      <c r="I290" s="620"/>
      <c r="J290" s="414" t="s">
        <v>3189</v>
      </c>
      <c r="K290" s="414"/>
      <c r="L290" s="410" t="s">
        <v>3045</v>
      </c>
    </row>
    <row r="291" spans="1:12" s="426" customFormat="1" ht="14.4" hidden="1" customHeight="1" x14ac:dyDescent="0.3">
      <c r="A291" s="409"/>
      <c r="B291" s="412" t="s">
        <v>3257</v>
      </c>
      <c r="C291" s="410" t="s">
        <v>922</v>
      </c>
      <c r="D291" s="413" t="s">
        <v>3258</v>
      </c>
      <c r="E291" s="410" t="s">
        <v>3259</v>
      </c>
      <c r="F291" s="496">
        <v>1</v>
      </c>
      <c r="G291" s="410" t="s">
        <v>3042</v>
      </c>
      <c r="H291" s="414" t="s">
        <v>3250</v>
      </c>
      <c r="I291" s="620"/>
      <c r="J291" s="414" t="s">
        <v>3251</v>
      </c>
      <c r="K291" s="414"/>
      <c r="L291" s="410" t="s">
        <v>3045</v>
      </c>
    </row>
    <row r="292" spans="1:12" s="426" customFormat="1" ht="14.4" hidden="1" customHeight="1" x14ac:dyDescent="0.3">
      <c r="A292" s="409"/>
      <c r="B292" s="412" t="s">
        <v>3219</v>
      </c>
      <c r="C292" s="410" t="s">
        <v>922</v>
      </c>
      <c r="D292" s="410" t="s">
        <v>3218</v>
      </c>
      <c r="E292" s="410"/>
      <c r="F292" s="496">
        <v>1</v>
      </c>
      <c r="G292" s="432" t="s">
        <v>3042</v>
      </c>
      <c r="H292" s="414" t="s">
        <v>3189</v>
      </c>
      <c r="I292" s="620"/>
      <c r="J292" s="414" t="s">
        <v>3189</v>
      </c>
      <c r="K292" s="414"/>
      <c r="L292" s="432" t="s">
        <v>3045</v>
      </c>
    </row>
    <row r="293" spans="1:12" s="426" customFormat="1" ht="14.4" hidden="1" customHeight="1" x14ac:dyDescent="0.3">
      <c r="A293" s="409"/>
      <c r="B293" s="412" t="s">
        <v>3363</v>
      </c>
      <c r="C293" s="410" t="s">
        <v>922</v>
      </c>
      <c r="D293" s="410" t="s">
        <v>3364</v>
      </c>
      <c r="E293" s="410"/>
      <c r="F293" s="496">
        <v>1</v>
      </c>
      <c r="G293" s="432" t="s">
        <v>3042</v>
      </c>
      <c r="H293" s="414" t="s">
        <v>3160</v>
      </c>
      <c r="I293" s="620"/>
      <c r="J293" s="414" t="s">
        <v>3160</v>
      </c>
      <c r="K293" s="414"/>
      <c r="L293" s="432" t="s">
        <v>3045</v>
      </c>
    </row>
    <row r="294" spans="1:12" s="426" customFormat="1" ht="14.4" hidden="1" customHeight="1" x14ac:dyDescent="0.3">
      <c r="A294" s="409"/>
      <c r="B294" s="412" t="s">
        <v>3424</v>
      </c>
      <c r="C294" s="410" t="s">
        <v>922</v>
      </c>
      <c r="D294" s="410" t="s">
        <v>3364</v>
      </c>
      <c r="E294" s="410"/>
      <c r="F294" s="496">
        <v>1</v>
      </c>
      <c r="G294" s="432" t="s">
        <v>3042</v>
      </c>
      <c r="H294" s="414" t="s">
        <v>3043</v>
      </c>
      <c r="I294" s="620"/>
      <c r="J294" s="414" t="s">
        <v>2807</v>
      </c>
      <c r="K294" s="434">
        <v>45359</v>
      </c>
      <c r="L294" s="432" t="s">
        <v>3045</v>
      </c>
    </row>
    <row r="295" spans="1:12" hidden="1" x14ac:dyDescent="0.3">
      <c r="A295" s="409"/>
      <c r="B295" s="412" t="s">
        <v>3425</v>
      </c>
      <c r="C295" s="410" t="s">
        <v>922</v>
      </c>
      <c r="D295" s="410" t="s">
        <v>3364</v>
      </c>
      <c r="E295" s="410"/>
      <c r="F295" s="496">
        <v>1</v>
      </c>
      <c r="G295" s="432" t="s">
        <v>3042</v>
      </c>
      <c r="H295" s="414" t="s">
        <v>3043</v>
      </c>
      <c r="I295" s="620"/>
      <c r="J295" s="414" t="s">
        <v>2807</v>
      </c>
      <c r="K295" s="434">
        <v>45359</v>
      </c>
      <c r="L295" s="432" t="s">
        <v>3045</v>
      </c>
    </row>
    <row r="296" spans="1:12" s="426" customFormat="1" ht="14.4" hidden="1" customHeight="1" x14ac:dyDescent="0.3">
      <c r="A296" s="409"/>
      <c r="B296" s="412" t="s">
        <v>3183</v>
      </c>
      <c r="C296" s="413" t="s">
        <v>922</v>
      </c>
      <c r="D296" s="413" t="s">
        <v>3184</v>
      </c>
      <c r="E296" s="410"/>
      <c r="F296" s="496">
        <v>1</v>
      </c>
      <c r="G296" s="410" t="s">
        <v>3042</v>
      </c>
      <c r="H296" s="414" t="s">
        <v>3171</v>
      </c>
      <c r="I296" s="620"/>
      <c r="J296" s="415" t="s">
        <v>3042</v>
      </c>
      <c r="K296" s="434"/>
      <c r="L296" s="410" t="s">
        <v>3045</v>
      </c>
    </row>
    <row r="297" spans="1:12" s="426" customFormat="1" ht="14.4" hidden="1" customHeight="1" x14ac:dyDescent="0.3">
      <c r="A297" s="409"/>
      <c r="B297" s="412" t="s">
        <v>3185</v>
      </c>
      <c r="C297" s="413" t="s">
        <v>922</v>
      </c>
      <c r="D297" s="413" t="s">
        <v>3184</v>
      </c>
      <c r="E297" s="410"/>
      <c r="F297" s="496">
        <v>1</v>
      </c>
      <c r="G297" s="410" t="s">
        <v>3042</v>
      </c>
      <c r="H297" s="414" t="s">
        <v>3171</v>
      </c>
      <c r="I297" s="620"/>
      <c r="J297" s="415" t="s">
        <v>3042</v>
      </c>
      <c r="K297" s="434"/>
      <c r="L297" s="410" t="s">
        <v>3045</v>
      </c>
    </row>
    <row r="298" spans="1:12" s="426" customFormat="1" ht="14.4" hidden="1" customHeight="1" x14ac:dyDescent="0.3">
      <c r="A298" s="409"/>
      <c r="B298" s="412" t="s">
        <v>3151</v>
      </c>
      <c r="C298" s="410" t="s">
        <v>922</v>
      </c>
      <c r="D298" s="410" t="s">
        <v>3152</v>
      </c>
      <c r="E298" s="410"/>
      <c r="F298" s="496">
        <v>1</v>
      </c>
      <c r="G298" s="410" t="s">
        <v>3042</v>
      </c>
      <c r="H298" s="414" t="s">
        <v>3136</v>
      </c>
      <c r="I298" s="620"/>
      <c r="J298" s="415" t="s">
        <v>3042</v>
      </c>
      <c r="K298" s="414"/>
      <c r="L298" s="410" t="s">
        <v>3045</v>
      </c>
    </row>
    <row r="299" spans="1:12" s="426" customFormat="1" ht="14.4" hidden="1" customHeight="1" x14ac:dyDescent="0.3">
      <c r="A299" s="409"/>
      <c r="B299" s="412" t="s">
        <v>3366</v>
      </c>
      <c r="C299" s="410" t="s">
        <v>922</v>
      </c>
      <c r="D299" s="410" t="s">
        <v>3152</v>
      </c>
      <c r="E299" s="410"/>
      <c r="F299" s="496">
        <v>1</v>
      </c>
      <c r="G299" s="410" t="s">
        <v>3042</v>
      </c>
      <c r="H299" s="414" t="s">
        <v>3160</v>
      </c>
      <c r="I299" s="620"/>
      <c r="J299" s="415" t="s">
        <v>3160</v>
      </c>
      <c r="K299" s="414"/>
      <c r="L299" s="410" t="s">
        <v>3045</v>
      </c>
    </row>
    <row r="300" spans="1:12" s="426" customFormat="1" ht="14.4" hidden="1" customHeight="1" x14ac:dyDescent="0.3">
      <c r="A300" s="409"/>
      <c r="B300" s="412" t="s">
        <v>3367</v>
      </c>
      <c r="C300" s="410" t="s">
        <v>922</v>
      </c>
      <c r="D300" s="410" t="s">
        <v>3152</v>
      </c>
      <c r="E300" s="410"/>
      <c r="F300" s="496">
        <v>1</v>
      </c>
      <c r="G300" s="410" t="s">
        <v>3042</v>
      </c>
      <c r="H300" s="414" t="s">
        <v>3160</v>
      </c>
      <c r="I300" s="620"/>
      <c r="J300" s="415" t="s">
        <v>3160</v>
      </c>
      <c r="K300" s="414"/>
      <c r="L300" s="410" t="s">
        <v>3045</v>
      </c>
    </row>
    <row r="301" spans="1:12" s="426" customFormat="1" ht="14.4" hidden="1" customHeight="1" x14ac:dyDescent="0.3">
      <c r="A301" s="409"/>
      <c r="B301" s="412" t="s">
        <v>4008</v>
      </c>
      <c r="C301" s="410" t="s">
        <v>922</v>
      </c>
      <c r="D301" s="410" t="s">
        <v>4009</v>
      </c>
      <c r="E301" s="410"/>
      <c r="F301" s="496">
        <v>1</v>
      </c>
      <c r="G301" s="410" t="s">
        <v>3042</v>
      </c>
      <c r="H301" s="414" t="s">
        <v>3116</v>
      </c>
      <c r="I301" s="620"/>
      <c r="J301" s="415"/>
      <c r="K301" s="414"/>
      <c r="L301" s="410" t="s">
        <v>3045</v>
      </c>
    </row>
    <row r="302" spans="1:12" s="426" customFormat="1" ht="14.4" hidden="1" customHeight="1" x14ac:dyDescent="0.3">
      <c r="A302" s="409"/>
      <c r="B302" s="412" t="s">
        <v>4015</v>
      </c>
      <c r="C302" s="410" t="s">
        <v>922</v>
      </c>
      <c r="D302" s="410" t="s">
        <v>4009</v>
      </c>
      <c r="E302" s="410"/>
      <c r="F302" s="496">
        <v>1</v>
      </c>
      <c r="G302" s="410" t="s">
        <v>3042</v>
      </c>
      <c r="H302" s="414" t="s">
        <v>3116</v>
      </c>
      <c r="I302" s="620"/>
      <c r="J302" s="415"/>
      <c r="K302" s="414"/>
      <c r="L302" s="410" t="s">
        <v>3045</v>
      </c>
    </row>
    <row r="303" spans="1:12" s="426" customFormat="1" ht="14.4" hidden="1" customHeight="1" x14ac:dyDescent="0.3">
      <c r="A303" s="409"/>
      <c r="B303" s="412" t="s">
        <v>4018</v>
      </c>
      <c r="C303" s="410" t="s">
        <v>922</v>
      </c>
      <c r="D303" s="410" t="s">
        <v>4014</v>
      </c>
      <c r="E303" s="410"/>
      <c r="F303" s="496">
        <v>1</v>
      </c>
      <c r="G303" s="410" t="s">
        <v>3042</v>
      </c>
      <c r="H303" s="414" t="s">
        <v>3116</v>
      </c>
      <c r="I303" s="620"/>
      <c r="J303" s="415"/>
      <c r="K303" s="414"/>
      <c r="L303" s="410" t="s">
        <v>3045</v>
      </c>
    </row>
    <row r="304" spans="1:12" s="426" customFormat="1" ht="14.4" hidden="1" customHeight="1" x14ac:dyDescent="0.3">
      <c r="A304" s="409"/>
      <c r="B304" s="412" t="s">
        <v>3179</v>
      </c>
      <c r="C304" s="410" t="s">
        <v>922</v>
      </c>
      <c r="D304" s="410" t="s">
        <v>3178</v>
      </c>
      <c r="E304" s="410" t="s">
        <v>1930</v>
      </c>
      <c r="F304" s="496">
        <v>1</v>
      </c>
      <c r="G304" s="410" t="s">
        <v>3042</v>
      </c>
      <c r="H304" s="414" t="s">
        <v>3171</v>
      </c>
      <c r="I304" s="620"/>
      <c r="J304" s="415" t="s">
        <v>3042</v>
      </c>
      <c r="K304" s="414"/>
      <c r="L304" s="410" t="s">
        <v>3045</v>
      </c>
    </row>
    <row r="305" spans="1:29" s="426" customFormat="1" ht="14.4" hidden="1" customHeight="1" x14ac:dyDescent="0.3">
      <c r="A305" s="409"/>
      <c r="B305" s="412" t="s">
        <v>3180</v>
      </c>
      <c r="C305" s="410" t="s">
        <v>922</v>
      </c>
      <c r="D305" s="410" t="s">
        <v>3353</v>
      </c>
      <c r="E305" s="410" t="s">
        <v>3354</v>
      </c>
      <c r="F305" s="496">
        <v>1</v>
      </c>
      <c r="G305" s="410" t="s">
        <v>3042</v>
      </c>
      <c r="H305" s="414" t="s">
        <v>3160</v>
      </c>
      <c r="I305" s="620"/>
      <c r="J305" s="415" t="s">
        <v>3160</v>
      </c>
      <c r="K305" s="414"/>
      <c r="L305" s="410" t="s">
        <v>3045</v>
      </c>
    </row>
    <row r="306" spans="1:29" s="426" customFormat="1" ht="14.4" hidden="1" customHeight="1" x14ac:dyDescent="0.3">
      <c r="A306" s="409"/>
      <c r="B306" s="412" t="s">
        <v>3637</v>
      </c>
      <c r="C306" s="410" t="s">
        <v>922</v>
      </c>
      <c r="D306" s="410" t="s">
        <v>3638</v>
      </c>
      <c r="E306" s="410" t="s">
        <v>3639</v>
      </c>
      <c r="F306" s="496">
        <v>1</v>
      </c>
      <c r="G306" s="410" t="s">
        <v>3476</v>
      </c>
      <c r="H306" s="414" t="s">
        <v>3521</v>
      </c>
      <c r="I306" s="620"/>
      <c r="J306" s="415"/>
      <c r="K306" s="414"/>
      <c r="L306" s="410" t="s">
        <v>3045</v>
      </c>
    </row>
    <row r="307" spans="1:29" s="426" customFormat="1" ht="14.4" hidden="1" customHeight="1" x14ac:dyDescent="0.3">
      <c r="A307" s="409"/>
      <c r="B307" s="412" t="s">
        <v>3196</v>
      </c>
      <c r="C307" s="410" t="s">
        <v>922</v>
      </c>
      <c r="D307" s="410" t="s">
        <v>3197</v>
      </c>
      <c r="E307" s="410" t="s">
        <v>3198</v>
      </c>
      <c r="F307" s="496">
        <v>1</v>
      </c>
      <c r="G307" s="410" t="s">
        <v>3042</v>
      </c>
      <c r="H307" s="414" t="s">
        <v>3189</v>
      </c>
      <c r="I307" s="620"/>
      <c r="J307" s="415" t="s">
        <v>3190</v>
      </c>
      <c r="K307" s="414"/>
      <c r="L307" s="410" t="s">
        <v>3045</v>
      </c>
    </row>
    <row r="308" spans="1:29" s="387" customFormat="1" hidden="1" x14ac:dyDescent="0.3">
      <c r="A308" s="409"/>
      <c r="B308" s="412" t="s">
        <v>3454</v>
      </c>
      <c r="C308" s="413" t="s">
        <v>922</v>
      </c>
      <c r="D308" s="413" t="s">
        <v>3455</v>
      </c>
      <c r="E308" s="410" t="s">
        <v>3456</v>
      </c>
      <c r="F308" s="496">
        <v>2</v>
      </c>
      <c r="G308" s="410" t="s">
        <v>3042</v>
      </c>
      <c r="H308" s="414" t="s">
        <v>3071</v>
      </c>
      <c r="I308" s="620"/>
      <c r="J308" s="415"/>
      <c r="K308" s="434"/>
      <c r="L308" s="410"/>
      <c r="M308" s="422"/>
      <c r="N308" s="422"/>
      <c r="O308" s="422"/>
      <c r="P308" s="422"/>
      <c r="Q308" s="422"/>
      <c r="R308" s="422"/>
      <c r="S308" s="422"/>
      <c r="T308" s="422"/>
      <c r="U308" s="422"/>
      <c r="V308" s="422"/>
      <c r="W308" s="422"/>
      <c r="X308" s="422"/>
      <c r="Y308" s="422"/>
      <c r="Z308" s="422"/>
      <c r="AA308" s="422"/>
      <c r="AB308" s="422"/>
      <c r="AC308" s="422"/>
    </row>
    <row r="309" spans="1:29" s="387" customFormat="1" hidden="1" x14ac:dyDescent="0.3">
      <c r="A309" s="409"/>
      <c r="B309" s="412" t="s">
        <v>3457</v>
      </c>
      <c r="C309" s="413" t="s">
        <v>922</v>
      </c>
      <c r="D309" s="413" t="s">
        <v>3459</v>
      </c>
      <c r="E309" s="410" t="s">
        <v>3456</v>
      </c>
      <c r="F309" s="496">
        <v>3</v>
      </c>
      <c r="G309" s="410" t="s">
        <v>3042</v>
      </c>
      <c r="H309" s="414" t="s">
        <v>3071</v>
      </c>
      <c r="I309" s="620"/>
      <c r="J309" s="415"/>
      <c r="K309" s="434"/>
      <c r="L309" s="410"/>
      <c r="M309" s="422"/>
      <c r="N309" s="422"/>
      <c r="O309" s="422"/>
      <c r="P309" s="422"/>
      <c r="Q309" s="422"/>
      <c r="R309" s="422"/>
      <c r="S309" s="422"/>
      <c r="T309" s="422"/>
      <c r="U309" s="422"/>
      <c r="V309" s="422"/>
      <c r="W309" s="422"/>
      <c r="X309" s="422"/>
      <c r="Y309" s="422"/>
      <c r="Z309" s="422"/>
      <c r="AA309" s="422"/>
      <c r="AB309" s="422"/>
      <c r="AC309" s="422"/>
    </row>
    <row r="310" spans="1:29" s="387" customFormat="1" hidden="1" x14ac:dyDescent="0.3">
      <c r="A310" s="409"/>
      <c r="B310" s="412" t="s">
        <v>3458</v>
      </c>
      <c r="C310" s="413" t="s">
        <v>922</v>
      </c>
      <c r="D310" s="413" t="s">
        <v>3460</v>
      </c>
      <c r="E310" s="410" t="s">
        <v>3456</v>
      </c>
      <c r="F310" s="496">
        <v>4</v>
      </c>
      <c r="G310" s="410" t="s">
        <v>3042</v>
      </c>
      <c r="H310" s="414" t="s">
        <v>3071</v>
      </c>
      <c r="I310" s="620"/>
      <c r="J310" s="415"/>
      <c r="K310" s="434"/>
      <c r="L310" s="410"/>
      <c r="M310" s="422"/>
      <c r="N310" s="422"/>
      <c r="O310" s="422"/>
      <c r="P310" s="422"/>
      <c r="Q310" s="422"/>
      <c r="R310" s="422"/>
      <c r="S310" s="422"/>
      <c r="T310" s="422"/>
      <c r="U310" s="422"/>
      <c r="V310" s="422"/>
      <c r="W310" s="422"/>
      <c r="X310" s="422"/>
      <c r="Y310" s="422"/>
      <c r="Z310" s="422"/>
      <c r="AA310" s="422"/>
      <c r="AB310" s="422"/>
      <c r="AC310" s="422"/>
    </row>
    <row r="311" spans="1:29" hidden="1" x14ac:dyDescent="0.3">
      <c r="A311" s="409"/>
      <c r="B311" s="412" t="s">
        <v>3106</v>
      </c>
      <c r="C311" s="413" t="s">
        <v>922</v>
      </c>
      <c r="D311" s="413" t="s">
        <v>3107</v>
      </c>
      <c r="E311" s="410"/>
      <c r="F311" s="496">
        <v>1</v>
      </c>
      <c r="G311" s="410" t="s">
        <v>3042</v>
      </c>
      <c r="H311" s="414" t="s">
        <v>3097</v>
      </c>
      <c r="I311" s="620"/>
      <c r="J311" s="415" t="s">
        <v>3042</v>
      </c>
      <c r="K311" s="434"/>
      <c r="L311" s="410" t="s">
        <v>3045</v>
      </c>
    </row>
    <row r="312" spans="1:29" hidden="1" x14ac:dyDescent="0.3">
      <c r="A312" s="409"/>
      <c r="B312" s="412" t="s">
        <v>3204</v>
      </c>
      <c r="C312" s="413" t="s">
        <v>922</v>
      </c>
      <c r="D312" s="413" t="s">
        <v>3203</v>
      </c>
      <c r="E312" s="410"/>
      <c r="F312" s="496">
        <v>1</v>
      </c>
      <c r="G312" s="410" t="s">
        <v>3042</v>
      </c>
      <c r="H312" s="414" t="s">
        <v>3097</v>
      </c>
      <c r="I312" s="620"/>
      <c r="J312" s="415" t="s">
        <v>3042</v>
      </c>
      <c r="K312" s="434"/>
      <c r="L312" s="410" t="s">
        <v>3045</v>
      </c>
    </row>
    <row r="313" spans="1:29" hidden="1" x14ac:dyDescent="0.3">
      <c r="A313" s="409"/>
      <c r="B313" s="412" t="s">
        <v>4297</v>
      </c>
      <c r="C313" s="413" t="s">
        <v>922</v>
      </c>
      <c r="D313" s="413" t="s">
        <v>4298</v>
      </c>
      <c r="E313" s="410" t="s">
        <v>3064</v>
      </c>
      <c r="F313" s="496">
        <v>1</v>
      </c>
      <c r="G313" s="410" t="s">
        <v>3042</v>
      </c>
      <c r="H313" s="414" t="s">
        <v>3375</v>
      </c>
      <c r="I313" s="620"/>
      <c r="J313" s="415" t="s">
        <v>4309</v>
      </c>
      <c r="K313" s="638">
        <v>45686</v>
      </c>
      <c r="L313" s="410" t="s">
        <v>3045</v>
      </c>
    </row>
    <row r="314" spans="1:29" hidden="1" x14ac:dyDescent="0.3">
      <c r="A314" s="409"/>
      <c r="B314" s="412" t="s">
        <v>4303</v>
      </c>
      <c r="C314" s="413" t="s">
        <v>922</v>
      </c>
      <c r="D314" s="413" t="s">
        <v>4304</v>
      </c>
      <c r="E314" s="410" t="s">
        <v>1839</v>
      </c>
      <c r="F314" s="496">
        <v>1</v>
      </c>
      <c r="G314" s="410" t="s">
        <v>3042</v>
      </c>
      <c r="H314" s="414"/>
      <c r="I314" s="620"/>
      <c r="J314" s="415" t="s">
        <v>4311</v>
      </c>
      <c r="K314" s="638">
        <v>45686</v>
      </c>
      <c r="L314" s="410" t="s">
        <v>3045</v>
      </c>
    </row>
    <row r="315" spans="1:29" hidden="1" x14ac:dyDescent="0.3">
      <c r="A315" s="409"/>
      <c r="B315" s="412" t="s">
        <v>4305</v>
      </c>
      <c r="C315" s="413" t="s">
        <v>922</v>
      </c>
      <c r="D315" s="413" t="s">
        <v>4335</v>
      </c>
      <c r="E315" s="410" t="s">
        <v>1839</v>
      </c>
      <c r="F315" s="496">
        <v>1</v>
      </c>
      <c r="G315" s="410" t="s">
        <v>3042</v>
      </c>
      <c r="H315" s="414"/>
      <c r="I315" s="620"/>
      <c r="J315" s="415" t="s">
        <v>4310</v>
      </c>
      <c r="K315" s="638">
        <v>45686</v>
      </c>
      <c r="L315" s="410" t="s">
        <v>3045</v>
      </c>
    </row>
    <row r="316" spans="1:29" hidden="1" x14ac:dyDescent="0.3">
      <c r="A316" s="409"/>
      <c r="B316" s="412" t="s">
        <v>4312</v>
      </c>
      <c r="C316" s="413" t="s">
        <v>922</v>
      </c>
      <c r="D316" s="413" t="s">
        <v>4313</v>
      </c>
      <c r="E316" s="410" t="s">
        <v>1839</v>
      </c>
      <c r="F316" s="496">
        <v>1</v>
      </c>
      <c r="G316" s="410" t="s">
        <v>3042</v>
      </c>
      <c r="H316" s="414"/>
      <c r="I316" s="620"/>
      <c r="J316" s="415" t="s">
        <v>4314</v>
      </c>
      <c r="K316" s="638"/>
      <c r="L316" s="410" t="s">
        <v>3045</v>
      </c>
    </row>
    <row r="317" spans="1:29" hidden="1" x14ac:dyDescent="0.3">
      <c r="A317" s="409"/>
      <c r="B317" s="412" t="s">
        <v>4317</v>
      </c>
      <c r="C317" s="413" t="s">
        <v>922</v>
      </c>
      <c r="D317" s="413" t="s">
        <v>4319</v>
      </c>
      <c r="E317" s="410" t="s">
        <v>1839</v>
      </c>
      <c r="F317" s="496">
        <v>1</v>
      </c>
      <c r="G317" s="410" t="s">
        <v>3042</v>
      </c>
      <c r="H317" s="414"/>
      <c r="I317" s="620"/>
      <c r="J317" s="415" t="s">
        <v>4318</v>
      </c>
      <c r="K317" s="638">
        <v>45680</v>
      </c>
      <c r="L317" s="410" t="s">
        <v>3045</v>
      </c>
    </row>
    <row r="318" spans="1:29" hidden="1" x14ac:dyDescent="0.3">
      <c r="A318" s="409"/>
      <c r="B318" s="412" t="s">
        <v>3139</v>
      </c>
      <c r="C318" s="410" t="s">
        <v>922</v>
      </c>
      <c r="D318" s="410" t="s">
        <v>3140</v>
      </c>
      <c r="E318" s="410" t="s">
        <v>1839</v>
      </c>
      <c r="F318" s="496">
        <v>1</v>
      </c>
      <c r="G318" s="410" t="s">
        <v>3042</v>
      </c>
      <c r="H318" s="414" t="s">
        <v>3136</v>
      </c>
      <c r="I318" s="620"/>
      <c r="J318" s="415" t="s">
        <v>3129</v>
      </c>
      <c r="K318" s="636"/>
      <c r="L318" s="410" t="s">
        <v>3045</v>
      </c>
    </row>
    <row r="319" spans="1:29" hidden="1" x14ac:dyDescent="0.3">
      <c r="A319" s="409"/>
      <c r="B319" s="412" t="s">
        <v>3224</v>
      </c>
      <c r="C319" s="410" t="s">
        <v>922</v>
      </c>
      <c r="D319" s="410" t="s">
        <v>3225</v>
      </c>
      <c r="E319" s="410" t="s">
        <v>1839</v>
      </c>
      <c r="F319" s="496">
        <v>1</v>
      </c>
      <c r="G319" s="410" t="s">
        <v>3042</v>
      </c>
      <c r="H319" s="414" t="s">
        <v>3189</v>
      </c>
      <c r="I319" s="620"/>
      <c r="J319" s="415" t="s">
        <v>3221</v>
      </c>
      <c r="K319" s="636"/>
      <c r="L319" s="410" t="s">
        <v>3045</v>
      </c>
    </row>
    <row r="320" spans="1:29" hidden="1" x14ac:dyDescent="0.3">
      <c r="A320" s="409"/>
      <c r="B320" s="412" t="s">
        <v>3266</v>
      </c>
      <c r="C320" s="410" t="s">
        <v>922</v>
      </c>
      <c r="D320" s="410" t="s">
        <v>3267</v>
      </c>
      <c r="E320" s="410" t="s">
        <v>3064</v>
      </c>
      <c r="F320" s="496">
        <v>1</v>
      </c>
      <c r="G320" s="410" t="s">
        <v>3042</v>
      </c>
      <c r="H320" s="414" t="s">
        <v>3250</v>
      </c>
      <c r="I320" s="620"/>
      <c r="J320" s="415" t="s">
        <v>3251</v>
      </c>
      <c r="K320" s="636"/>
      <c r="L320" s="410" t="s">
        <v>3045</v>
      </c>
    </row>
    <row r="321" spans="1:12" hidden="1" x14ac:dyDescent="0.3">
      <c r="A321" s="409"/>
      <c r="B321" s="412" t="s">
        <v>3291</v>
      </c>
      <c r="C321" s="410" t="s">
        <v>922</v>
      </c>
      <c r="D321" s="410" t="s">
        <v>3267</v>
      </c>
      <c r="E321" s="410" t="s">
        <v>3064</v>
      </c>
      <c r="F321" s="496">
        <v>1</v>
      </c>
      <c r="G321" s="410" t="s">
        <v>3042</v>
      </c>
      <c r="H321" s="414" t="s">
        <v>3250</v>
      </c>
      <c r="I321" s="620"/>
      <c r="J321" s="415" t="s">
        <v>3282</v>
      </c>
      <c r="K321" s="636"/>
      <c r="L321" s="410" t="s">
        <v>3045</v>
      </c>
    </row>
    <row r="322" spans="1:12" hidden="1" x14ac:dyDescent="0.3">
      <c r="A322" s="409"/>
      <c r="B322" s="412" t="s">
        <v>3293</v>
      </c>
      <c r="C322" s="410" t="s">
        <v>922</v>
      </c>
      <c r="D322" s="410" t="s">
        <v>3294</v>
      </c>
      <c r="E322" s="410" t="s">
        <v>1839</v>
      </c>
      <c r="F322" s="496">
        <v>1</v>
      </c>
      <c r="G322" s="410" t="s">
        <v>3042</v>
      </c>
      <c r="H322" s="414" t="s">
        <v>3250</v>
      </c>
      <c r="I322" s="620"/>
      <c r="J322" s="415" t="s">
        <v>3285</v>
      </c>
      <c r="K322" s="636"/>
      <c r="L322" s="410" t="s">
        <v>3045</v>
      </c>
    </row>
    <row r="323" spans="1:12" hidden="1" x14ac:dyDescent="0.3">
      <c r="A323" s="409"/>
      <c r="B323" s="412" t="s">
        <v>3344</v>
      </c>
      <c r="C323" s="410" t="s">
        <v>922</v>
      </c>
      <c r="D323" s="410" t="s">
        <v>3294</v>
      </c>
      <c r="E323" s="410" t="s">
        <v>1839</v>
      </c>
      <c r="F323" s="496">
        <v>1</v>
      </c>
      <c r="G323" s="410" t="s">
        <v>3042</v>
      </c>
      <c r="H323" s="414" t="s">
        <v>3160</v>
      </c>
      <c r="I323" s="620"/>
      <c r="J323" s="415" t="s">
        <v>3160</v>
      </c>
      <c r="K323" s="636"/>
      <c r="L323" s="410" t="s">
        <v>3045</v>
      </c>
    </row>
    <row r="324" spans="1:12" hidden="1" x14ac:dyDescent="0.3">
      <c r="A324" s="409"/>
      <c r="B324" s="412" t="s">
        <v>3345</v>
      </c>
      <c r="C324" s="410" t="s">
        <v>922</v>
      </c>
      <c r="D324" s="410" t="s">
        <v>3294</v>
      </c>
      <c r="E324" s="410" t="s">
        <v>1839</v>
      </c>
      <c r="F324" s="496">
        <v>1</v>
      </c>
      <c r="G324" s="410" t="s">
        <v>3042</v>
      </c>
      <c r="H324" s="414" t="s">
        <v>3160</v>
      </c>
      <c r="I324" s="620"/>
      <c r="J324" s="415" t="s">
        <v>3160</v>
      </c>
      <c r="K324" s="636"/>
      <c r="L324" s="410" t="s">
        <v>3045</v>
      </c>
    </row>
    <row r="325" spans="1:12" hidden="1" x14ac:dyDescent="0.3">
      <c r="A325" s="409"/>
      <c r="B325" s="412" t="s">
        <v>3374</v>
      </c>
      <c r="C325" s="410" t="s">
        <v>922</v>
      </c>
      <c r="D325" s="410" t="s">
        <v>3294</v>
      </c>
      <c r="E325" s="410" t="s">
        <v>1839</v>
      </c>
      <c r="F325" s="496">
        <v>1</v>
      </c>
      <c r="G325" s="410" t="s">
        <v>3042</v>
      </c>
      <c r="H325" s="414" t="s">
        <v>3250</v>
      </c>
      <c r="I325" s="620"/>
      <c r="J325" s="415" t="s">
        <v>3250</v>
      </c>
      <c r="K325" s="636"/>
      <c r="L325" s="410" t="s">
        <v>3045</v>
      </c>
    </row>
    <row r="326" spans="1:12" hidden="1" x14ac:dyDescent="0.3">
      <c r="A326" s="409"/>
      <c r="B326" s="412" t="s">
        <v>3443</v>
      </c>
      <c r="C326" s="410" t="s">
        <v>922</v>
      </c>
      <c r="D326" s="410" t="s">
        <v>3294</v>
      </c>
      <c r="E326" s="410" t="s">
        <v>1839</v>
      </c>
      <c r="F326" s="496">
        <v>1</v>
      </c>
      <c r="G326" s="410" t="s">
        <v>3042</v>
      </c>
      <c r="H326" s="414" t="s">
        <v>3071</v>
      </c>
      <c r="I326" s="620"/>
      <c r="J326" s="415"/>
      <c r="K326" s="636"/>
      <c r="L326" s="410" t="s">
        <v>3045</v>
      </c>
    </row>
    <row r="327" spans="1:12" hidden="1" x14ac:dyDescent="0.3">
      <c r="A327" s="409"/>
      <c r="B327" s="412" t="s">
        <v>3444</v>
      </c>
      <c r="C327" s="410" t="s">
        <v>922</v>
      </c>
      <c r="D327" s="410" t="s">
        <v>3445</v>
      </c>
      <c r="E327" s="410" t="s">
        <v>3446</v>
      </c>
      <c r="F327" s="496">
        <v>1</v>
      </c>
      <c r="G327" s="410" t="s">
        <v>3042</v>
      </c>
      <c r="H327" s="414" t="s">
        <v>3071</v>
      </c>
      <c r="I327" s="620"/>
      <c r="J327" s="415"/>
      <c r="K327" s="636"/>
      <c r="L327" s="410" t="s">
        <v>3045</v>
      </c>
    </row>
    <row r="328" spans="1:12" hidden="1" x14ac:dyDescent="0.3">
      <c r="A328" s="409"/>
      <c r="B328" s="412" t="s">
        <v>3447</v>
      </c>
      <c r="C328" s="410" t="s">
        <v>922</v>
      </c>
      <c r="D328" s="410" t="s">
        <v>3448</v>
      </c>
      <c r="E328" s="410" t="s">
        <v>1839</v>
      </c>
      <c r="F328" s="496">
        <v>1</v>
      </c>
      <c r="G328" s="410" t="s">
        <v>3042</v>
      </c>
      <c r="H328" s="414" t="s">
        <v>3071</v>
      </c>
      <c r="I328" s="620"/>
      <c r="J328" s="415"/>
      <c r="K328" s="636"/>
      <c r="L328" s="410" t="s">
        <v>3045</v>
      </c>
    </row>
    <row r="329" spans="1:12" hidden="1" x14ac:dyDescent="0.3">
      <c r="A329" s="409"/>
      <c r="B329" s="412" t="s">
        <v>3669</v>
      </c>
      <c r="C329" s="410" t="s">
        <v>922</v>
      </c>
      <c r="D329" s="410" t="s">
        <v>3670</v>
      </c>
      <c r="E329" s="410" t="s">
        <v>3064</v>
      </c>
      <c r="F329" s="496">
        <v>1</v>
      </c>
      <c r="G329" s="410" t="s">
        <v>3476</v>
      </c>
      <c r="H329" s="414" t="s">
        <v>3809</v>
      </c>
      <c r="I329" s="620"/>
      <c r="J329" s="415"/>
      <c r="K329" s="636"/>
      <c r="L329" s="410" t="s">
        <v>3045</v>
      </c>
    </row>
    <row r="330" spans="1:12" hidden="1" x14ac:dyDescent="0.3">
      <c r="A330" s="409"/>
      <c r="B330" s="412" t="s">
        <v>4299</v>
      </c>
      <c r="C330" s="410" t="s">
        <v>922</v>
      </c>
      <c r="D330" s="410" t="s">
        <v>4300</v>
      </c>
      <c r="E330" s="410" t="s">
        <v>3064</v>
      </c>
      <c r="F330" s="496">
        <v>1</v>
      </c>
      <c r="G330" s="410" t="s">
        <v>3042</v>
      </c>
      <c r="H330" s="414"/>
      <c r="I330" s="620"/>
      <c r="J330" s="415"/>
      <c r="K330" s="638">
        <v>45686</v>
      </c>
      <c r="L330" s="410" t="s">
        <v>3045</v>
      </c>
    </row>
    <row r="331" spans="1:12" hidden="1" x14ac:dyDescent="0.3">
      <c r="A331" s="409"/>
      <c r="B331" s="412" t="s">
        <v>4306</v>
      </c>
      <c r="C331" s="410" t="s">
        <v>922</v>
      </c>
      <c r="D331" s="410" t="s">
        <v>4307</v>
      </c>
      <c r="E331" s="410"/>
      <c r="F331" s="496">
        <v>1</v>
      </c>
      <c r="G331" s="410" t="s">
        <v>3042</v>
      </c>
      <c r="H331" s="414"/>
      <c r="I331" s="620"/>
      <c r="J331" s="415"/>
      <c r="K331" s="638">
        <v>45686</v>
      </c>
      <c r="L331" s="410" t="s">
        <v>3045</v>
      </c>
    </row>
    <row r="332" spans="1:12" hidden="1" x14ac:dyDescent="0.3">
      <c r="A332" s="409"/>
      <c r="B332" s="412" t="s">
        <v>4322</v>
      </c>
      <c r="C332" s="410" t="s">
        <v>922</v>
      </c>
      <c r="D332" s="410" t="s">
        <v>3294</v>
      </c>
      <c r="E332" s="410" t="s">
        <v>1839</v>
      </c>
      <c r="F332" s="496">
        <v>1</v>
      </c>
      <c r="G332" s="410" t="s">
        <v>3042</v>
      </c>
      <c r="H332" s="414" t="s">
        <v>4323</v>
      </c>
      <c r="I332" s="620"/>
      <c r="J332" s="415" t="s">
        <v>4318</v>
      </c>
      <c r="K332" s="638">
        <v>45686</v>
      </c>
      <c r="L332" s="410" t="s">
        <v>3045</v>
      </c>
    </row>
    <row r="333" spans="1:12" hidden="1" x14ac:dyDescent="0.3">
      <c r="A333" s="409"/>
      <c r="B333" s="412" t="s">
        <v>4336</v>
      </c>
      <c r="C333" s="410" t="s">
        <v>922</v>
      </c>
      <c r="D333" s="410" t="s">
        <v>3294</v>
      </c>
      <c r="E333" s="410" t="s">
        <v>1839</v>
      </c>
      <c r="F333" s="496">
        <v>1</v>
      </c>
      <c r="G333" s="410" t="s">
        <v>3042</v>
      </c>
      <c r="H333" s="414" t="s">
        <v>3097</v>
      </c>
      <c r="I333" s="620"/>
      <c r="J333" s="415" t="s">
        <v>4310</v>
      </c>
      <c r="K333" s="638">
        <v>45686</v>
      </c>
      <c r="L333" s="410" t="s">
        <v>3045</v>
      </c>
    </row>
    <row r="334" spans="1:12" hidden="1" x14ac:dyDescent="0.3">
      <c r="A334" s="409"/>
      <c r="B334" s="412" t="s">
        <v>4385</v>
      </c>
      <c r="C334" s="410" t="s">
        <v>922</v>
      </c>
      <c r="D334" s="410" t="s">
        <v>4386</v>
      </c>
      <c r="E334" s="410" t="s">
        <v>1839</v>
      </c>
      <c r="F334" s="496">
        <v>1</v>
      </c>
      <c r="G334" s="410" t="s">
        <v>3042</v>
      </c>
      <c r="H334" s="414" t="s">
        <v>3903</v>
      </c>
      <c r="I334" s="620">
        <v>45763</v>
      </c>
      <c r="J334" s="415" t="s">
        <v>4382</v>
      </c>
      <c r="K334" s="638">
        <v>45763</v>
      </c>
      <c r="L334" s="410" t="s">
        <v>3045</v>
      </c>
    </row>
    <row r="335" spans="1:12" hidden="1" x14ac:dyDescent="0.3">
      <c r="A335" s="409"/>
      <c r="B335" s="412" t="s">
        <v>4301</v>
      </c>
      <c r="C335" s="410" t="s">
        <v>922</v>
      </c>
      <c r="D335" s="410" t="s">
        <v>4330</v>
      </c>
      <c r="E335" s="410" t="s">
        <v>3064</v>
      </c>
      <c r="F335" s="496">
        <v>1</v>
      </c>
      <c r="G335" s="410" t="s">
        <v>3042</v>
      </c>
      <c r="H335" s="414"/>
      <c r="I335" s="620"/>
      <c r="J335" s="415"/>
      <c r="K335" s="638">
        <v>45686</v>
      </c>
      <c r="L335" s="410" t="s">
        <v>3045</v>
      </c>
    </row>
    <row r="336" spans="1:12" hidden="1" x14ac:dyDescent="0.3">
      <c r="A336" s="409"/>
      <c r="B336" s="412" t="s">
        <v>4302</v>
      </c>
      <c r="C336" s="410" t="s">
        <v>922</v>
      </c>
      <c r="D336" s="410" t="s">
        <v>4331</v>
      </c>
      <c r="E336" s="410" t="s">
        <v>1839</v>
      </c>
      <c r="F336" s="496">
        <v>1</v>
      </c>
      <c r="G336" s="410" t="s">
        <v>3042</v>
      </c>
      <c r="H336" s="414"/>
      <c r="I336" s="620"/>
      <c r="J336" s="415"/>
      <c r="K336" s="638">
        <v>45686</v>
      </c>
      <c r="L336" s="410" t="s">
        <v>3045</v>
      </c>
    </row>
    <row r="337" spans="1:12" hidden="1" x14ac:dyDescent="0.3">
      <c r="A337" s="409"/>
      <c r="B337" s="412" t="s">
        <v>4308</v>
      </c>
      <c r="C337" s="410" t="s">
        <v>922</v>
      </c>
      <c r="D337" s="410" t="s">
        <v>4331</v>
      </c>
      <c r="E337" s="410" t="s">
        <v>1839</v>
      </c>
      <c r="F337" s="496">
        <v>1</v>
      </c>
      <c r="G337" s="410" t="s">
        <v>3042</v>
      </c>
      <c r="H337" s="414"/>
      <c r="I337" s="620"/>
      <c r="J337" s="415"/>
      <c r="K337" s="638">
        <v>45686</v>
      </c>
      <c r="L337" s="410" t="s">
        <v>3045</v>
      </c>
    </row>
    <row r="338" spans="1:12" hidden="1" x14ac:dyDescent="0.3">
      <c r="A338" s="409"/>
      <c r="B338" s="412" t="s">
        <v>4332</v>
      </c>
      <c r="C338" s="410" t="s">
        <v>922</v>
      </c>
      <c r="D338" s="410" t="s">
        <v>4331</v>
      </c>
      <c r="E338" s="410" t="s">
        <v>1839</v>
      </c>
      <c r="F338" s="496">
        <v>1</v>
      </c>
      <c r="G338" s="410" t="s">
        <v>3042</v>
      </c>
      <c r="H338" s="414" t="s">
        <v>4323</v>
      </c>
      <c r="I338" s="620"/>
      <c r="J338" s="415" t="s">
        <v>4318</v>
      </c>
      <c r="K338" s="638">
        <v>45686</v>
      </c>
      <c r="L338" s="410" t="s">
        <v>3045</v>
      </c>
    </row>
    <row r="339" spans="1:12" hidden="1" x14ac:dyDescent="0.3">
      <c r="A339" s="409"/>
      <c r="B339" s="412" t="s">
        <v>4337</v>
      </c>
      <c r="C339" s="410" t="s">
        <v>922</v>
      </c>
      <c r="D339" s="410" t="s">
        <v>4331</v>
      </c>
      <c r="E339" s="410" t="s">
        <v>1839</v>
      </c>
      <c r="F339" s="496">
        <v>1</v>
      </c>
      <c r="G339" s="410" t="s">
        <v>3042</v>
      </c>
      <c r="H339" s="414" t="s">
        <v>3097</v>
      </c>
      <c r="I339" s="620"/>
      <c r="J339" s="415" t="s">
        <v>4310</v>
      </c>
      <c r="K339" s="638">
        <v>45686</v>
      </c>
      <c r="L339" s="410" t="s">
        <v>3045</v>
      </c>
    </row>
    <row r="340" spans="1:12" hidden="1" x14ac:dyDescent="0.3">
      <c r="A340" s="409"/>
      <c r="B340" s="412" t="s">
        <v>3057</v>
      </c>
      <c r="C340" s="413" t="s">
        <v>922</v>
      </c>
      <c r="D340" s="413" t="s">
        <v>3062</v>
      </c>
      <c r="E340" s="410" t="s">
        <v>3058</v>
      </c>
      <c r="F340" s="496">
        <v>1</v>
      </c>
      <c r="G340" s="410" t="s">
        <v>3042</v>
      </c>
      <c r="H340" s="414" t="s">
        <v>3816</v>
      </c>
      <c r="I340" s="620"/>
      <c r="J340" s="415" t="s">
        <v>3042</v>
      </c>
      <c r="K340" s="434"/>
      <c r="L340" s="410" t="s">
        <v>3045</v>
      </c>
    </row>
    <row r="341" spans="1:12" hidden="1" x14ac:dyDescent="0.3">
      <c r="A341" s="409"/>
      <c r="B341" s="412" t="s">
        <v>4350</v>
      </c>
      <c r="C341" s="413" t="s">
        <v>922</v>
      </c>
      <c r="D341" s="413" t="s">
        <v>4351</v>
      </c>
      <c r="E341" s="410" t="s">
        <v>4352</v>
      </c>
      <c r="F341" s="496">
        <v>1</v>
      </c>
      <c r="G341" s="410" t="s">
        <v>3042</v>
      </c>
      <c r="H341" s="414" t="s">
        <v>3052</v>
      </c>
      <c r="I341" s="620">
        <v>45758</v>
      </c>
      <c r="J341" s="415" t="s">
        <v>3042</v>
      </c>
      <c r="K341" s="434"/>
      <c r="L341" s="410" t="s">
        <v>3045</v>
      </c>
    </row>
    <row r="342" spans="1:12" hidden="1" x14ac:dyDescent="0.3">
      <c r="A342" s="409"/>
      <c r="B342" s="412" t="s">
        <v>3112</v>
      </c>
      <c r="C342" s="413" t="s">
        <v>922</v>
      </c>
      <c r="D342" s="413" t="s">
        <v>3113</v>
      </c>
      <c r="E342" s="410"/>
      <c r="F342" s="496">
        <v>1</v>
      </c>
      <c r="G342" s="410" t="s">
        <v>3042</v>
      </c>
      <c r="H342" s="414" t="s">
        <v>3097</v>
      </c>
      <c r="I342" s="620"/>
      <c r="J342" s="415" t="s">
        <v>3097</v>
      </c>
      <c r="K342" s="434"/>
      <c r="L342" s="410" t="s">
        <v>3045</v>
      </c>
    </row>
    <row r="343" spans="1:12" hidden="1" x14ac:dyDescent="0.3">
      <c r="A343" s="409"/>
      <c r="B343" s="412" t="s">
        <v>3826</v>
      </c>
      <c r="C343" s="413" t="s">
        <v>922</v>
      </c>
      <c r="D343" s="413" t="s">
        <v>3827</v>
      </c>
      <c r="E343" s="410"/>
      <c r="F343" s="496">
        <v>1</v>
      </c>
      <c r="G343" s="410" t="s">
        <v>3042</v>
      </c>
      <c r="H343" s="414" t="s">
        <v>3822</v>
      </c>
      <c r="I343" s="620"/>
      <c r="J343" s="415"/>
      <c r="K343" s="434"/>
      <c r="L343" s="410" t="s">
        <v>3045</v>
      </c>
    </row>
    <row r="344" spans="1:12" hidden="1" x14ac:dyDescent="0.3">
      <c r="A344" s="409"/>
      <c r="B344" s="412" t="s">
        <v>2993</v>
      </c>
      <c r="C344" s="410" t="s">
        <v>922</v>
      </c>
      <c r="D344" s="410" t="s">
        <v>3059</v>
      </c>
      <c r="E344" s="410"/>
      <c r="F344" s="496">
        <v>1</v>
      </c>
      <c r="G344" s="410" t="s">
        <v>3042</v>
      </c>
      <c r="H344" s="414" t="s">
        <v>3043</v>
      </c>
      <c r="I344" s="620"/>
      <c r="J344" s="415" t="s">
        <v>3044</v>
      </c>
      <c r="K344" s="414"/>
      <c r="L344" s="410" t="s">
        <v>3045</v>
      </c>
    </row>
    <row r="345" spans="1:12" hidden="1" x14ac:dyDescent="0.3">
      <c r="A345" s="409"/>
      <c r="B345" s="412" t="s">
        <v>2994</v>
      </c>
      <c r="C345" s="410" t="s">
        <v>922</v>
      </c>
      <c r="D345" s="410" t="s">
        <v>3060</v>
      </c>
      <c r="E345" s="410"/>
      <c r="F345" s="496">
        <v>1</v>
      </c>
      <c r="G345" s="410" t="s">
        <v>3042</v>
      </c>
      <c r="H345" s="414" t="s">
        <v>3052</v>
      </c>
      <c r="I345" s="620"/>
      <c r="J345" s="415"/>
      <c r="K345" s="414"/>
      <c r="L345" s="410" t="s">
        <v>3045</v>
      </c>
    </row>
    <row r="346" spans="1:12" hidden="1" x14ac:dyDescent="0.3">
      <c r="A346" s="409"/>
      <c r="B346" s="412" t="s">
        <v>2995</v>
      </c>
      <c r="C346" s="410" t="s">
        <v>922</v>
      </c>
      <c r="D346" s="410" t="s">
        <v>3059</v>
      </c>
      <c r="E346" s="410"/>
      <c r="F346" s="496">
        <v>1</v>
      </c>
      <c r="G346" s="410" t="s">
        <v>3042</v>
      </c>
      <c r="H346" s="414" t="s">
        <v>3052</v>
      </c>
      <c r="I346" s="620"/>
      <c r="J346" s="415"/>
      <c r="K346" s="414"/>
      <c r="L346" s="410" t="s">
        <v>3045</v>
      </c>
    </row>
    <row r="347" spans="1:12" hidden="1" x14ac:dyDescent="0.3">
      <c r="A347" s="409"/>
      <c r="B347" s="412" t="s">
        <v>2996</v>
      </c>
      <c r="C347" s="410" t="s">
        <v>922</v>
      </c>
      <c r="D347" s="410" t="s">
        <v>3059</v>
      </c>
      <c r="E347" s="410"/>
      <c r="F347" s="496">
        <v>1</v>
      </c>
      <c r="G347" s="410" t="s">
        <v>3042</v>
      </c>
      <c r="H347" s="414" t="s">
        <v>3072</v>
      </c>
      <c r="I347" s="620"/>
      <c r="J347" s="415" t="s">
        <v>1592</v>
      </c>
      <c r="K347" s="414"/>
      <c r="L347" s="410" t="s">
        <v>3045</v>
      </c>
    </row>
    <row r="348" spans="1:12" hidden="1" x14ac:dyDescent="0.3">
      <c r="A348" s="409"/>
      <c r="B348" s="412" t="s">
        <v>2997</v>
      </c>
      <c r="C348" s="410" t="s">
        <v>922</v>
      </c>
      <c r="D348" s="410" t="s">
        <v>3061</v>
      </c>
      <c r="E348" s="410"/>
      <c r="F348" s="496">
        <v>1</v>
      </c>
      <c r="G348" s="410" t="s">
        <v>3042</v>
      </c>
      <c r="H348" s="414" t="s">
        <v>3086</v>
      </c>
      <c r="I348" s="620"/>
      <c r="J348" s="415" t="s">
        <v>3087</v>
      </c>
      <c r="K348" s="414"/>
      <c r="L348" s="410" t="s">
        <v>3045</v>
      </c>
    </row>
    <row r="349" spans="1:12" hidden="1" x14ac:dyDescent="0.3">
      <c r="A349" s="409"/>
      <c r="B349" s="412" t="s">
        <v>2998</v>
      </c>
      <c r="C349" s="410" t="s">
        <v>922</v>
      </c>
      <c r="D349" s="410" t="s">
        <v>3059</v>
      </c>
      <c r="E349" s="410"/>
      <c r="F349" s="496">
        <v>1</v>
      </c>
      <c r="G349" s="410" t="s">
        <v>3042</v>
      </c>
      <c r="H349" s="414" t="s">
        <v>3097</v>
      </c>
      <c r="I349" s="620"/>
      <c r="J349" s="415" t="s">
        <v>3098</v>
      </c>
      <c r="K349" s="414"/>
      <c r="L349" s="410" t="s">
        <v>3045</v>
      </c>
    </row>
    <row r="350" spans="1:12" s="426" customFormat="1" ht="14.4" hidden="1" customHeight="1" x14ac:dyDescent="0.3">
      <c r="A350" s="409"/>
      <c r="B350" s="412" t="s">
        <v>2999</v>
      </c>
      <c r="C350" s="410" t="s">
        <v>922</v>
      </c>
      <c r="D350" s="410" t="s">
        <v>3059</v>
      </c>
      <c r="E350" s="410"/>
      <c r="F350" s="496">
        <v>1</v>
      </c>
      <c r="G350" s="410" t="s">
        <v>3042</v>
      </c>
      <c r="H350" s="414" t="s">
        <v>3097</v>
      </c>
      <c r="I350" s="620"/>
      <c r="J350" s="415" t="s">
        <v>1585</v>
      </c>
      <c r="K350" s="414"/>
      <c r="L350" s="410" t="s">
        <v>3045</v>
      </c>
    </row>
    <row r="351" spans="1:12" s="426" customFormat="1" ht="14.4" hidden="1" customHeight="1" x14ac:dyDescent="0.3">
      <c r="A351" s="409"/>
      <c r="B351" s="412" t="s">
        <v>3000</v>
      </c>
      <c r="C351" s="410" t="s">
        <v>922</v>
      </c>
      <c r="D351" s="410" t="s">
        <v>3059</v>
      </c>
      <c r="E351" s="410"/>
      <c r="F351" s="496">
        <v>1</v>
      </c>
      <c r="G351" s="410" t="s">
        <v>3042</v>
      </c>
      <c r="H351" s="414" t="s">
        <v>3097</v>
      </c>
      <c r="I351" s="620"/>
      <c r="J351" s="415" t="s">
        <v>3099</v>
      </c>
      <c r="K351" s="414"/>
      <c r="L351" s="410" t="s">
        <v>3045</v>
      </c>
    </row>
    <row r="352" spans="1:12" s="426" customFormat="1" ht="14.4" hidden="1" customHeight="1" x14ac:dyDescent="0.3">
      <c r="A352" s="409"/>
      <c r="B352" s="412" t="s">
        <v>3148</v>
      </c>
      <c r="C352" s="410" t="s">
        <v>922</v>
      </c>
      <c r="D352" s="410" t="s">
        <v>3121</v>
      </c>
      <c r="E352" s="410"/>
      <c r="F352" s="496">
        <v>1</v>
      </c>
      <c r="G352" s="410" t="s">
        <v>3042</v>
      </c>
      <c r="H352" s="414" t="s">
        <v>3116</v>
      </c>
      <c r="I352" s="620"/>
      <c r="J352" s="415"/>
      <c r="K352" s="414"/>
      <c r="L352" s="410" t="s">
        <v>3045</v>
      </c>
    </row>
    <row r="353" spans="1:12" s="426" customFormat="1" ht="14.4" hidden="1" customHeight="1" x14ac:dyDescent="0.3">
      <c r="A353" s="409"/>
      <c r="B353" s="412" t="s">
        <v>3149</v>
      </c>
      <c r="C353" s="410" t="s">
        <v>922</v>
      </c>
      <c r="D353" s="410" t="s">
        <v>3059</v>
      </c>
      <c r="E353" s="410"/>
      <c r="F353" s="496">
        <v>1</v>
      </c>
      <c r="G353" s="410" t="s">
        <v>3042</v>
      </c>
      <c r="H353" s="414" t="s">
        <v>3136</v>
      </c>
      <c r="I353" s="620"/>
      <c r="J353" s="415" t="s">
        <v>3136</v>
      </c>
      <c r="K353" s="414"/>
      <c r="L353" s="410" t="s">
        <v>3045</v>
      </c>
    </row>
    <row r="354" spans="1:12" s="426" customFormat="1" ht="14.4" hidden="1" customHeight="1" x14ac:dyDescent="0.3">
      <c r="A354" s="409"/>
      <c r="B354" s="412" t="s">
        <v>3168</v>
      </c>
      <c r="C354" s="410" t="s">
        <v>922</v>
      </c>
      <c r="D354" s="410" t="s">
        <v>1952</v>
      </c>
      <c r="E354" s="410"/>
      <c r="F354" s="496">
        <v>1</v>
      </c>
      <c r="G354" s="410" t="s">
        <v>3042</v>
      </c>
      <c r="H354" s="414" t="s">
        <v>3153</v>
      </c>
      <c r="I354" s="620"/>
      <c r="J354" s="415" t="s">
        <v>3042</v>
      </c>
      <c r="K354" s="414"/>
      <c r="L354" s="410" t="s">
        <v>3045</v>
      </c>
    </row>
    <row r="355" spans="1:12" s="426" customFormat="1" ht="14.4" hidden="1" customHeight="1" x14ac:dyDescent="0.3">
      <c r="A355" s="409"/>
      <c r="B355" s="412" t="s">
        <v>3169</v>
      </c>
      <c r="C355" s="410" t="s">
        <v>922</v>
      </c>
      <c r="D355" s="410" t="s">
        <v>1952</v>
      </c>
      <c r="E355" s="410"/>
      <c r="F355" s="496">
        <v>1</v>
      </c>
      <c r="G355" s="410" t="s">
        <v>3042</v>
      </c>
      <c r="H355" s="414" t="s">
        <v>3153</v>
      </c>
      <c r="I355" s="620"/>
      <c r="J355" s="415" t="s">
        <v>3042</v>
      </c>
      <c r="K355" s="414"/>
      <c r="L355" s="410" t="s">
        <v>3045</v>
      </c>
    </row>
    <row r="356" spans="1:12" s="426" customFormat="1" ht="14.4" hidden="1" customHeight="1" x14ac:dyDescent="0.3">
      <c r="A356" s="409"/>
      <c r="B356" s="412" t="s">
        <v>3172</v>
      </c>
      <c r="C356" s="410" t="s">
        <v>922</v>
      </c>
      <c r="D356" s="410" t="s">
        <v>1876</v>
      </c>
      <c r="E356" s="410" t="s">
        <v>1936</v>
      </c>
      <c r="F356" s="496">
        <v>1</v>
      </c>
      <c r="G356" s="410" t="s">
        <v>3042</v>
      </c>
      <c r="H356" s="414" t="s">
        <v>3171</v>
      </c>
      <c r="I356" s="620"/>
      <c r="J356" s="415" t="s">
        <v>3042</v>
      </c>
      <c r="K356" s="414"/>
      <c r="L356" s="410" t="s">
        <v>3045</v>
      </c>
    </row>
    <row r="357" spans="1:12" s="426" customFormat="1" ht="14.4" hidden="1" customHeight="1" x14ac:dyDescent="0.3">
      <c r="A357" s="409"/>
      <c r="B357" s="412" t="s">
        <v>3188</v>
      </c>
      <c r="C357" s="410" t="s">
        <v>922</v>
      </c>
      <c r="D357" s="410" t="s">
        <v>3059</v>
      </c>
      <c r="E357" s="410"/>
      <c r="F357" s="496">
        <v>1</v>
      </c>
      <c r="G357" s="410" t="s">
        <v>3042</v>
      </c>
      <c r="H357" s="414" t="s">
        <v>3189</v>
      </c>
      <c r="I357" s="620"/>
      <c r="J357" s="415" t="s">
        <v>3190</v>
      </c>
      <c r="K357" s="414"/>
      <c r="L357" s="410" t="s">
        <v>3045</v>
      </c>
    </row>
    <row r="358" spans="1:12" s="426" customFormat="1" ht="14.4" hidden="1" customHeight="1" x14ac:dyDescent="0.3">
      <c r="A358" s="409"/>
      <c r="B358" s="412" t="s">
        <v>3191</v>
      </c>
      <c r="C358" s="410" t="s">
        <v>922</v>
      </c>
      <c r="D358" s="410" t="s">
        <v>3059</v>
      </c>
      <c r="E358" s="410"/>
      <c r="F358" s="496">
        <v>1</v>
      </c>
      <c r="G358" s="410" t="s">
        <v>3042</v>
      </c>
      <c r="H358" s="414" t="s">
        <v>3189</v>
      </c>
      <c r="I358" s="620"/>
      <c r="J358" s="415" t="s">
        <v>3192</v>
      </c>
      <c r="K358" s="414"/>
      <c r="L358" s="410" t="s">
        <v>3045</v>
      </c>
    </row>
    <row r="359" spans="1:12" s="426" customFormat="1" ht="14.4" hidden="1" customHeight="1" x14ac:dyDescent="0.3">
      <c r="A359" s="409"/>
      <c r="B359" s="412" t="s">
        <v>3249</v>
      </c>
      <c r="C359" s="410" t="s">
        <v>922</v>
      </c>
      <c r="D359" s="410" t="s">
        <v>3059</v>
      </c>
      <c r="E359" s="410"/>
      <c r="F359" s="496">
        <v>1</v>
      </c>
      <c r="G359" s="410" t="s">
        <v>3042</v>
      </c>
      <c r="H359" s="414" t="s">
        <v>3250</v>
      </c>
      <c r="I359" s="620"/>
      <c r="J359" s="415" t="s">
        <v>3251</v>
      </c>
      <c r="K359" s="414"/>
      <c r="L359" s="410" t="s">
        <v>3045</v>
      </c>
    </row>
    <row r="360" spans="1:12" hidden="1" x14ac:dyDescent="0.3">
      <c r="A360" s="409"/>
      <c r="B360" s="412" t="s">
        <v>3277</v>
      </c>
      <c r="C360" s="410" t="s">
        <v>922</v>
      </c>
      <c r="D360" s="410" t="s">
        <v>3278</v>
      </c>
      <c r="E360" s="410"/>
      <c r="F360" s="496">
        <v>1</v>
      </c>
      <c r="G360" s="410" t="s">
        <v>3042</v>
      </c>
      <c r="H360" s="414" t="s">
        <v>3250</v>
      </c>
      <c r="I360" s="620"/>
      <c r="J360" s="415" t="s">
        <v>3250</v>
      </c>
      <c r="K360" s="414"/>
      <c r="L360" s="410" t="s">
        <v>3045</v>
      </c>
    </row>
    <row r="361" spans="1:12" hidden="1" x14ac:dyDescent="0.3">
      <c r="A361" s="409"/>
      <c r="B361" s="412" t="s">
        <v>3283</v>
      </c>
      <c r="C361" s="410" t="s">
        <v>922</v>
      </c>
      <c r="D361" s="410" t="s">
        <v>3059</v>
      </c>
      <c r="E361" s="410"/>
      <c r="F361" s="496">
        <v>1</v>
      </c>
      <c r="G361" s="410" t="s">
        <v>3042</v>
      </c>
      <c r="H361" s="414" t="s">
        <v>3250</v>
      </c>
      <c r="I361" s="620"/>
      <c r="J361" s="415" t="s">
        <v>3282</v>
      </c>
      <c r="K361" s="414"/>
      <c r="L361" s="410" t="s">
        <v>3045</v>
      </c>
    </row>
    <row r="362" spans="1:12" hidden="1" x14ac:dyDescent="0.3">
      <c r="A362" s="409"/>
      <c r="B362" s="412" t="s">
        <v>3284</v>
      </c>
      <c r="C362" s="410" t="s">
        <v>922</v>
      </c>
      <c r="D362" s="410" t="s">
        <v>3059</v>
      </c>
      <c r="E362" s="410"/>
      <c r="F362" s="496">
        <v>1</v>
      </c>
      <c r="G362" s="410" t="s">
        <v>3042</v>
      </c>
      <c r="H362" s="414" t="s">
        <v>3250</v>
      </c>
      <c r="I362" s="620"/>
      <c r="J362" s="415" t="s">
        <v>3285</v>
      </c>
      <c r="K362" s="414"/>
      <c r="L362" s="410" t="s">
        <v>3045</v>
      </c>
    </row>
    <row r="363" spans="1:12" hidden="1" x14ac:dyDescent="0.3">
      <c r="A363" s="409"/>
      <c r="B363" s="412" t="s">
        <v>3323</v>
      </c>
      <c r="C363" s="410" t="s">
        <v>922</v>
      </c>
      <c r="D363" s="410" t="s">
        <v>3059</v>
      </c>
      <c r="E363" s="410"/>
      <c r="F363" s="496">
        <v>1</v>
      </c>
      <c r="G363" s="410" t="s">
        <v>3042</v>
      </c>
      <c r="H363" s="414" t="s">
        <v>3320</v>
      </c>
      <c r="I363" s="620"/>
      <c r="J363" s="415"/>
      <c r="K363" s="414"/>
      <c r="L363" s="410" t="s">
        <v>3045</v>
      </c>
    </row>
    <row r="364" spans="1:12" hidden="1" x14ac:dyDescent="0.3">
      <c r="A364" s="409"/>
      <c r="B364" s="412" t="s">
        <v>3324</v>
      </c>
      <c r="C364" s="410" t="s">
        <v>922</v>
      </c>
      <c r="D364" s="410" t="s">
        <v>3059</v>
      </c>
      <c r="E364" s="410"/>
      <c r="F364" s="496">
        <v>1</v>
      </c>
      <c r="G364" s="410" t="s">
        <v>3042</v>
      </c>
      <c r="H364" s="414" t="s">
        <v>3320</v>
      </c>
      <c r="I364" s="620"/>
      <c r="J364" s="415"/>
      <c r="K364" s="414"/>
      <c r="L364" s="410" t="s">
        <v>3045</v>
      </c>
    </row>
    <row r="365" spans="1:12" hidden="1" x14ac:dyDescent="0.3">
      <c r="A365" s="409"/>
      <c r="B365" s="412" t="s">
        <v>3335</v>
      </c>
      <c r="C365" s="410" t="s">
        <v>922</v>
      </c>
      <c r="D365" s="410" t="s">
        <v>3338</v>
      </c>
      <c r="E365" s="410"/>
      <c r="F365" s="496">
        <v>1</v>
      </c>
      <c r="G365" s="410" t="s">
        <v>3042</v>
      </c>
      <c r="H365" s="414" t="s">
        <v>3160</v>
      </c>
      <c r="I365" s="620"/>
      <c r="J365" s="415" t="s">
        <v>3160</v>
      </c>
      <c r="K365" s="414"/>
      <c r="L365" s="410" t="s">
        <v>3045</v>
      </c>
    </row>
    <row r="366" spans="1:12" hidden="1" x14ac:dyDescent="0.3">
      <c r="A366" s="409"/>
      <c r="B366" s="412" t="s">
        <v>3339</v>
      </c>
      <c r="C366" s="410" t="s">
        <v>922</v>
      </c>
      <c r="D366" s="410" t="s">
        <v>3059</v>
      </c>
      <c r="E366" s="410"/>
      <c r="F366" s="496">
        <v>1</v>
      </c>
      <c r="G366" s="410" t="s">
        <v>3042</v>
      </c>
      <c r="H366" s="414" t="s">
        <v>3160</v>
      </c>
      <c r="I366" s="620"/>
      <c r="J366" s="415" t="s">
        <v>3160</v>
      </c>
      <c r="K366" s="414"/>
      <c r="L366" s="410" t="s">
        <v>3045</v>
      </c>
    </row>
    <row r="367" spans="1:12" hidden="1" x14ac:dyDescent="0.3">
      <c r="A367" s="409"/>
      <c r="B367" s="412" t="s">
        <v>3376</v>
      </c>
      <c r="C367" s="410" t="s">
        <v>922</v>
      </c>
      <c r="D367" s="410" t="s">
        <v>3059</v>
      </c>
      <c r="E367" s="410"/>
      <c r="F367" s="496">
        <v>1</v>
      </c>
      <c r="G367" s="410" t="s">
        <v>3375</v>
      </c>
      <c r="H367" s="410" t="s">
        <v>3375</v>
      </c>
      <c r="I367" s="621"/>
      <c r="J367" s="415" t="s">
        <v>1588</v>
      </c>
      <c r="K367" s="414"/>
      <c r="L367" s="410" t="s">
        <v>3045</v>
      </c>
    </row>
    <row r="368" spans="1:12" hidden="1" x14ac:dyDescent="0.3">
      <c r="A368" s="409"/>
      <c r="B368" s="412" t="s">
        <v>3479</v>
      </c>
      <c r="C368" s="410" t="s">
        <v>922</v>
      </c>
      <c r="D368" s="410" t="s">
        <v>3481</v>
      </c>
      <c r="E368" s="410"/>
      <c r="F368" s="496">
        <v>1</v>
      </c>
      <c r="G368" s="410" t="s">
        <v>3476</v>
      </c>
      <c r="H368" s="410" t="s">
        <v>3477</v>
      </c>
      <c r="I368" s="621"/>
      <c r="J368" s="415" t="s">
        <v>3480</v>
      </c>
      <c r="K368" s="414"/>
      <c r="L368" s="410" t="s">
        <v>3045</v>
      </c>
    </row>
    <row r="369" spans="1:12" hidden="1" x14ac:dyDescent="0.3">
      <c r="A369" s="409"/>
      <c r="B369" s="412" t="s">
        <v>3493</v>
      </c>
      <c r="C369" s="410" t="s">
        <v>922</v>
      </c>
      <c r="D369" s="410" t="s">
        <v>3059</v>
      </c>
      <c r="E369" s="410"/>
      <c r="F369" s="496">
        <v>1</v>
      </c>
      <c r="G369" s="410" t="s">
        <v>3476</v>
      </c>
      <c r="H369" s="410" t="s">
        <v>2808</v>
      </c>
      <c r="I369" s="621"/>
      <c r="J369" s="415" t="s">
        <v>3494</v>
      </c>
      <c r="K369" s="414"/>
      <c r="L369" s="410" t="s">
        <v>3045</v>
      </c>
    </row>
    <row r="370" spans="1:12" hidden="1" x14ac:dyDescent="0.3">
      <c r="A370" s="409"/>
      <c r="B370" s="412" t="s">
        <v>3616</v>
      </c>
      <c r="C370" s="410" t="s">
        <v>922</v>
      </c>
      <c r="D370" s="410" t="s">
        <v>3481</v>
      </c>
      <c r="E370" s="410"/>
      <c r="F370" s="496">
        <v>1</v>
      </c>
      <c r="G370" s="410" t="s">
        <v>3476</v>
      </c>
      <c r="H370" s="410" t="s">
        <v>3515</v>
      </c>
      <c r="I370" s="621"/>
      <c r="J370" s="415" t="s">
        <v>3494</v>
      </c>
      <c r="K370" s="414"/>
      <c r="L370" s="410" t="s">
        <v>3045</v>
      </c>
    </row>
    <row r="371" spans="1:12" hidden="1" x14ac:dyDescent="0.3">
      <c r="A371" s="409"/>
      <c r="B371" s="412" t="s">
        <v>3617</v>
      </c>
      <c r="C371" s="410" t="s">
        <v>922</v>
      </c>
      <c r="D371" s="410" t="s">
        <v>3059</v>
      </c>
      <c r="E371" s="410"/>
      <c r="F371" s="496">
        <v>1</v>
      </c>
      <c r="G371" s="410" t="s">
        <v>3476</v>
      </c>
      <c r="H371" s="410" t="s">
        <v>3521</v>
      </c>
      <c r="I371" s="621"/>
      <c r="J371" s="415"/>
      <c r="K371" s="414"/>
      <c r="L371" s="410" t="s">
        <v>3045</v>
      </c>
    </row>
    <row r="372" spans="1:12" hidden="1" x14ac:dyDescent="0.3">
      <c r="A372" s="409"/>
      <c r="B372" s="412" t="s">
        <v>3618</v>
      </c>
      <c r="C372" s="410" t="s">
        <v>922</v>
      </c>
      <c r="D372" s="410" t="s">
        <v>3059</v>
      </c>
      <c r="E372" s="410"/>
      <c r="F372" s="496">
        <v>1</v>
      </c>
      <c r="G372" s="410" t="s">
        <v>3476</v>
      </c>
      <c r="H372" s="410" t="s">
        <v>3521</v>
      </c>
      <c r="I372" s="621"/>
      <c r="J372" s="415"/>
      <c r="K372" s="414"/>
      <c r="L372" s="410" t="s">
        <v>3045</v>
      </c>
    </row>
    <row r="373" spans="1:12" hidden="1" x14ac:dyDescent="0.3">
      <c r="A373" s="409"/>
      <c r="B373" s="412" t="s">
        <v>3619</v>
      </c>
      <c r="C373" s="410" t="s">
        <v>922</v>
      </c>
      <c r="D373" s="410" t="s">
        <v>3059</v>
      </c>
      <c r="E373" s="410"/>
      <c r="F373" s="496">
        <v>1</v>
      </c>
      <c r="G373" s="410" t="s">
        <v>3476</v>
      </c>
      <c r="H373" s="410" t="s">
        <v>3521</v>
      </c>
      <c r="I373" s="621"/>
      <c r="J373" s="415"/>
      <c r="K373" s="414"/>
      <c r="L373" s="410" t="s">
        <v>3045</v>
      </c>
    </row>
    <row r="374" spans="1:12" hidden="1" x14ac:dyDescent="0.3">
      <c r="A374" s="409"/>
      <c r="B374" s="412" t="s">
        <v>3620</v>
      </c>
      <c r="C374" s="410" t="s">
        <v>922</v>
      </c>
      <c r="D374" s="410" t="s">
        <v>3059</v>
      </c>
      <c r="E374" s="410"/>
      <c r="F374" s="496">
        <v>1</v>
      </c>
      <c r="G374" s="410" t="s">
        <v>3476</v>
      </c>
      <c r="H374" s="410" t="s">
        <v>3521</v>
      </c>
      <c r="I374" s="621"/>
      <c r="J374" s="415"/>
      <c r="K374" s="414"/>
      <c r="L374" s="410" t="s">
        <v>3045</v>
      </c>
    </row>
    <row r="375" spans="1:12" hidden="1" x14ac:dyDescent="0.3">
      <c r="A375" s="409"/>
      <c r="B375" s="412" t="s">
        <v>3621</v>
      </c>
      <c r="C375" s="410" t="s">
        <v>922</v>
      </c>
      <c r="D375" s="410" t="s">
        <v>3059</v>
      </c>
      <c r="E375" s="410"/>
      <c r="F375" s="496">
        <v>1</v>
      </c>
      <c r="G375" s="410" t="s">
        <v>3476</v>
      </c>
      <c r="H375" s="410" t="s">
        <v>3521</v>
      </c>
      <c r="I375" s="621"/>
      <c r="J375" s="415"/>
      <c r="K375" s="414"/>
      <c r="L375" s="410" t="s">
        <v>3045</v>
      </c>
    </row>
    <row r="376" spans="1:12" hidden="1" x14ac:dyDescent="0.3">
      <c r="A376" s="409"/>
      <c r="B376" s="412" t="s">
        <v>3622</v>
      </c>
      <c r="C376" s="410" t="s">
        <v>922</v>
      </c>
      <c r="D376" s="410" t="s">
        <v>3059</v>
      </c>
      <c r="E376" s="410"/>
      <c r="F376" s="496">
        <v>1</v>
      </c>
      <c r="G376" s="410" t="s">
        <v>3476</v>
      </c>
      <c r="H376" s="410" t="s">
        <v>3521</v>
      </c>
      <c r="I376" s="621"/>
      <c r="J376" s="415"/>
      <c r="K376" s="414"/>
      <c r="L376" s="410" t="s">
        <v>3045</v>
      </c>
    </row>
    <row r="377" spans="1:12" hidden="1" x14ac:dyDescent="0.3">
      <c r="A377" s="409"/>
      <c r="B377" s="412" t="s">
        <v>3623</v>
      </c>
      <c r="C377" s="410" t="s">
        <v>922</v>
      </c>
      <c r="D377" s="410" t="s">
        <v>3059</v>
      </c>
      <c r="E377" s="410"/>
      <c r="F377" s="496">
        <v>1</v>
      </c>
      <c r="G377" s="410" t="s">
        <v>3476</v>
      </c>
      <c r="H377" s="414" t="s">
        <v>3809</v>
      </c>
      <c r="I377" s="620"/>
      <c r="J377" s="415"/>
      <c r="K377" s="414"/>
      <c r="L377" s="410" t="s">
        <v>3045</v>
      </c>
    </row>
    <row r="378" spans="1:12" hidden="1" x14ac:dyDescent="0.3">
      <c r="A378" s="409"/>
      <c r="B378" s="412" t="s">
        <v>3623</v>
      </c>
      <c r="C378" s="410" t="s">
        <v>922</v>
      </c>
      <c r="D378" s="410" t="s">
        <v>3059</v>
      </c>
      <c r="E378" s="410"/>
      <c r="F378" s="496">
        <v>1</v>
      </c>
      <c r="G378" s="410" t="s">
        <v>3476</v>
      </c>
      <c r="H378" s="410" t="s">
        <v>3521</v>
      </c>
      <c r="I378" s="621"/>
      <c r="J378" s="415"/>
      <c r="K378" s="414"/>
      <c r="L378" s="410" t="s">
        <v>3045</v>
      </c>
    </row>
    <row r="379" spans="1:12" hidden="1" x14ac:dyDescent="0.3">
      <c r="A379" s="409"/>
      <c r="B379" s="412" t="s">
        <v>3659</v>
      </c>
      <c r="C379" s="410" t="s">
        <v>922</v>
      </c>
      <c r="D379" s="410" t="s">
        <v>3059</v>
      </c>
      <c r="E379" s="410"/>
      <c r="F379" s="496">
        <v>1</v>
      </c>
      <c r="G379" s="410" t="s">
        <v>3476</v>
      </c>
      <c r="H379" s="414" t="s">
        <v>3809</v>
      </c>
      <c r="I379" s="620">
        <v>45539</v>
      </c>
      <c r="J379" s="415"/>
      <c r="K379" s="414"/>
      <c r="L379" s="410" t="s">
        <v>3045</v>
      </c>
    </row>
    <row r="380" spans="1:12" hidden="1" x14ac:dyDescent="0.3">
      <c r="A380" s="409"/>
      <c r="B380" s="412" t="s">
        <v>3677</v>
      </c>
      <c r="C380" s="410" t="s">
        <v>922</v>
      </c>
      <c r="D380" s="410" t="s">
        <v>3278</v>
      </c>
      <c r="E380" s="410"/>
      <c r="F380" s="496">
        <v>1</v>
      </c>
      <c r="G380" s="410" t="s">
        <v>3476</v>
      </c>
      <c r="H380" s="414" t="s">
        <v>3809</v>
      </c>
      <c r="I380" s="620">
        <v>45539</v>
      </c>
      <c r="J380" s="415"/>
      <c r="K380" s="414"/>
      <c r="L380" s="410" t="s">
        <v>3045</v>
      </c>
    </row>
    <row r="381" spans="1:12" hidden="1" x14ac:dyDescent="0.3">
      <c r="A381" s="409"/>
      <c r="B381" s="412" t="s">
        <v>3697</v>
      </c>
      <c r="C381" s="410" t="s">
        <v>922</v>
      </c>
      <c r="D381" s="410" t="s">
        <v>3059</v>
      </c>
      <c r="E381" s="410"/>
      <c r="F381" s="496">
        <v>1</v>
      </c>
      <c r="G381" s="410" t="s">
        <v>3476</v>
      </c>
      <c r="H381" s="410" t="s">
        <v>3694</v>
      </c>
      <c r="I381" s="621">
        <v>45539</v>
      </c>
      <c r="J381" s="415"/>
      <c r="K381" s="414"/>
      <c r="L381" s="410" t="s">
        <v>3045</v>
      </c>
    </row>
    <row r="382" spans="1:12" hidden="1" x14ac:dyDescent="0.3">
      <c r="A382" s="409"/>
      <c r="B382" s="412" t="s">
        <v>3698</v>
      </c>
      <c r="C382" s="410" t="s">
        <v>922</v>
      </c>
      <c r="D382" s="410" t="s">
        <v>3059</v>
      </c>
      <c r="E382" s="410"/>
      <c r="F382" s="496">
        <v>1</v>
      </c>
      <c r="G382" s="410" t="s">
        <v>3476</v>
      </c>
      <c r="H382" s="410" t="s">
        <v>3694</v>
      </c>
      <c r="I382" s="621">
        <v>45539</v>
      </c>
      <c r="J382" s="415"/>
      <c r="K382" s="414"/>
      <c r="L382" s="410" t="s">
        <v>3045</v>
      </c>
    </row>
    <row r="383" spans="1:12" hidden="1" x14ac:dyDescent="0.3">
      <c r="A383" s="409"/>
      <c r="B383" s="412" t="s">
        <v>4010</v>
      </c>
      <c r="C383" s="410" t="s">
        <v>922</v>
      </c>
      <c r="D383" s="410" t="s">
        <v>3059</v>
      </c>
      <c r="E383" s="410"/>
      <c r="F383" s="496">
        <v>1</v>
      </c>
      <c r="G383" s="410" t="s">
        <v>3042</v>
      </c>
      <c r="H383" s="410" t="s">
        <v>4257</v>
      </c>
      <c r="I383" s="621"/>
      <c r="J383" s="415" t="s">
        <v>3087</v>
      </c>
      <c r="K383" s="414"/>
      <c r="L383" s="410" t="s">
        <v>3045</v>
      </c>
    </row>
    <row r="384" spans="1:12" hidden="1" x14ac:dyDescent="0.3">
      <c r="A384" s="409"/>
      <c r="B384" s="412" t="s">
        <v>4010</v>
      </c>
      <c r="C384" s="410" t="s">
        <v>922</v>
      </c>
      <c r="D384" s="410" t="s">
        <v>3278</v>
      </c>
      <c r="E384" s="410"/>
      <c r="F384" s="496">
        <v>1</v>
      </c>
      <c r="G384" s="410" t="s">
        <v>3042</v>
      </c>
      <c r="H384" s="410" t="s">
        <v>3822</v>
      </c>
      <c r="I384" s="621"/>
      <c r="J384" s="415"/>
      <c r="K384" s="434">
        <v>45428</v>
      </c>
      <c r="L384" s="410" t="s">
        <v>3045</v>
      </c>
    </row>
    <row r="385" spans="1:12" hidden="1" x14ac:dyDescent="0.3">
      <c r="A385" s="409"/>
      <c r="B385" s="412" t="s">
        <v>4011</v>
      </c>
      <c r="C385" s="410" t="s">
        <v>922</v>
      </c>
      <c r="D385" s="410" t="s">
        <v>3278</v>
      </c>
      <c r="E385" s="410"/>
      <c r="F385" s="496">
        <v>1</v>
      </c>
      <c r="G385" s="410" t="s">
        <v>3042</v>
      </c>
      <c r="H385" s="410" t="s">
        <v>3116</v>
      </c>
      <c r="I385" s="621"/>
      <c r="J385" s="415"/>
      <c r="K385" s="434">
        <v>45428</v>
      </c>
      <c r="L385" s="410" t="s">
        <v>3045</v>
      </c>
    </row>
    <row r="386" spans="1:12" hidden="1" x14ac:dyDescent="0.3">
      <c r="A386" s="409"/>
      <c r="B386" s="412" t="s">
        <v>4178</v>
      </c>
      <c r="C386" s="410" t="s">
        <v>922</v>
      </c>
      <c r="D386" s="410" t="s">
        <v>3481</v>
      </c>
      <c r="E386" s="410"/>
      <c r="F386" s="496">
        <v>1</v>
      </c>
      <c r="G386" s="410" t="s">
        <v>3476</v>
      </c>
      <c r="H386" s="410" t="s">
        <v>4141</v>
      </c>
      <c r="I386" s="621"/>
      <c r="J386" s="415"/>
      <c r="K386" s="434">
        <v>45428</v>
      </c>
      <c r="L386" s="410" t="s">
        <v>3045</v>
      </c>
    </row>
    <row r="387" spans="1:12" hidden="1" x14ac:dyDescent="0.3">
      <c r="A387" s="409"/>
      <c r="B387" s="412" t="s">
        <v>4246</v>
      </c>
      <c r="C387" s="410" t="s">
        <v>922</v>
      </c>
      <c r="D387" s="410" t="s">
        <v>3481</v>
      </c>
      <c r="E387" s="410"/>
      <c r="F387" s="496">
        <v>1</v>
      </c>
      <c r="G387" s="410" t="s">
        <v>3476</v>
      </c>
      <c r="H387" s="410" t="s">
        <v>4243</v>
      </c>
      <c r="I387" s="621"/>
      <c r="J387" s="415"/>
      <c r="K387" s="434"/>
      <c r="L387" s="410" t="s">
        <v>3045</v>
      </c>
    </row>
    <row r="388" spans="1:12" hidden="1" x14ac:dyDescent="0.3">
      <c r="A388" s="409"/>
      <c r="B388" s="412" t="s">
        <v>3084</v>
      </c>
      <c r="C388" s="413" t="s">
        <v>922</v>
      </c>
      <c r="D388" s="413" t="s">
        <v>3083</v>
      </c>
      <c r="E388" s="410"/>
      <c r="F388" s="496">
        <v>1</v>
      </c>
      <c r="G388" s="410" t="s">
        <v>3042</v>
      </c>
      <c r="H388" s="414" t="s">
        <v>3072</v>
      </c>
      <c r="I388" s="620"/>
      <c r="J388" s="415" t="s">
        <v>1592</v>
      </c>
      <c r="K388" s="434"/>
      <c r="L388" s="410" t="s">
        <v>3045</v>
      </c>
    </row>
    <row r="389" spans="1:12" hidden="1" x14ac:dyDescent="0.3">
      <c r="A389" s="409"/>
      <c r="B389" s="412" t="s">
        <v>3144</v>
      </c>
      <c r="C389" s="413" t="s">
        <v>922</v>
      </c>
      <c r="D389" s="413" t="s">
        <v>3146</v>
      </c>
      <c r="E389" s="410"/>
      <c r="F389" s="496">
        <v>1</v>
      </c>
      <c r="G389" s="410" t="s">
        <v>3042</v>
      </c>
      <c r="H389" s="414" t="s">
        <v>3136</v>
      </c>
      <c r="I389" s="620"/>
      <c r="J389" s="415" t="s">
        <v>3136</v>
      </c>
      <c r="K389" s="434"/>
      <c r="L389" s="410" t="s">
        <v>3045</v>
      </c>
    </row>
    <row r="390" spans="1:12" hidden="1" x14ac:dyDescent="0.3">
      <c r="A390" s="409"/>
      <c r="B390" s="412" t="s">
        <v>3145</v>
      </c>
      <c r="C390" s="413" t="s">
        <v>922</v>
      </c>
      <c r="D390" s="413" t="s">
        <v>3147</v>
      </c>
      <c r="E390" s="410"/>
      <c r="F390" s="496">
        <v>1</v>
      </c>
      <c r="G390" s="410" t="s">
        <v>3042</v>
      </c>
      <c r="H390" s="414" t="s">
        <v>3136</v>
      </c>
      <c r="I390" s="620"/>
      <c r="J390" s="415" t="s">
        <v>3136</v>
      </c>
      <c r="K390" s="434"/>
      <c r="L390" s="410" t="s">
        <v>3045</v>
      </c>
    </row>
    <row r="391" spans="1:12" hidden="1" x14ac:dyDescent="0.3">
      <c r="A391" s="409"/>
      <c r="B391" s="412" t="s">
        <v>3264</v>
      </c>
      <c r="C391" s="413" t="s">
        <v>922</v>
      </c>
      <c r="D391" s="413" t="s">
        <v>3147</v>
      </c>
      <c r="E391" s="410"/>
      <c r="F391" s="496">
        <v>1</v>
      </c>
      <c r="G391" s="410" t="s">
        <v>3042</v>
      </c>
      <c r="H391" s="414" t="s">
        <v>3250</v>
      </c>
      <c r="I391" s="620"/>
      <c r="J391" s="415" t="s">
        <v>3251</v>
      </c>
      <c r="K391" s="434"/>
      <c r="L391" s="410" t="s">
        <v>3045</v>
      </c>
    </row>
    <row r="392" spans="1:12" hidden="1" x14ac:dyDescent="0.3">
      <c r="A392" s="409"/>
      <c r="B392" s="412" t="s">
        <v>3295</v>
      </c>
      <c r="C392" s="413" t="s">
        <v>922</v>
      </c>
      <c r="D392" s="413" t="s">
        <v>3296</v>
      </c>
      <c r="E392" s="410"/>
      <c r="F392" s="496">
        <v>1</v>
      </c>
      <c r="G392" s="410" t="s">
        <v>3042</v>
      </c>
      <c r="H392" s="414" t="s">
        <v>3250</v>
      </c>
      <c r="I392" s="620"/>
      <c r="J392" s="415" t="s">
        <v>3282</v>
      </c>
      <c r="K392" s="434"/>
      <c r="L392" s="410" t="s">
        <v>3045</v>
      </c>
    </row>
    <row r="393" spans="1:12" s="426" customFormat="1" ht="14.4" hidden="1" customHeight="1" x14ac:dyDescent="0.3">
      <c r="A393" s="409"/>
      <c r="B393" s="412" t="s">
        <v>3355</v>
      </c>
      <c r="C393" s="413" t="s">
        <v>922</v>
      </c>
      <c r="D393" s="413" t="s">
        <v>3147</v>
      </c>
      <c r="E393" s="410"/>
      <c r="F393" s="496">
        <v>1</v>
      </c>
      <c r="G393" s="410" t="s">
        <v>3042</v>
      </c>
      <c r="H393" s="414" t="s">
        <v>3160</v>
      </c>
      <c r="I393" s="620"/>
      <c r="J393" s="415" t="s">
        <v>3160</v>
      </c>
      <c r="K393" s="434"/>
      <c r="L393" s="410" t="s">
        <v>3045</v>
      </c>
    </row>
    <row r="394" spans="1:12" s="426" customFormat="1" ht="14.4" hidden="1" customHeight="1" x14ac:dyDescent="0.3">
      <c r="A394" s="409"/>
      <c r="B394" s="412" t="s">
        <v>3356</v>
      </c>
      <c r="C394" s="413" t="s">
        <v>922</v>
      </c>
      <c r="D394" s="413" t="s">
        <v>3147</v>
      </c>
      <c r="E394" s="410"/>
      <c r="F394" s="496">
        <v>1</v>
      </c>
      <c r="G394" s="410" t="s">
        <v>3042</v>
      </c>
      <c r="H394" s="414" t="s">
        <v>3160</v>
      </c>
      <c r="I394" s="620"/>
      <c r="J394" s="415" t="s">
        <v>3160</v>
      </c>
      <c r="K394" s="434"/>
      <c r="L394" s="410" t="s">
        <v>3045</v>
      </c>
    </row>
    <row r="395" spans="1:12" s="426" customFormat="1" ht="14.4" hidden="1" customHeight="1" x14ac:dyDescent="0.3">
      <c r="A395" s="409"/>
      <c r="B395" s="412" t="s">
        <v>3421</v>
      </c>
      <c r="C395" s="413" t="s">
        <v>922</v>
      </c>
      <c r="D395" s="413" t="s">
        <v>3147</v>
      </c>
      <c r="E395" s="410"/>
      <c r="F395" s="496">
        <v>1</v>
      </c>
      <c r="G395" s="410" t="s">
        <v>3042</v>
      </c>
      <c r="H395" s="414" t="s">
        <v>3250</v>
      </c>
      <c r="I395" s="620"/>
      <c r="J395" s="415" t="s">
        <v>3282</v>
      </c>
      <c r="K395" s="434"/>
      <c r="L395" s="410" t="s">
        <v>3045</v>
      </c>
    </row>
    <row r="396" spans="1:12" s="426" customFormat="1" ht="14.4" hidden="1" customHeight="1" x14ac:dyDescent="0.3">
      <c r="A396" s="409"/>
      <c r="B396" s="412" t="s">
        <v>3001</v>
      </c>
      <c r="C396" s="410" t="s">
        <v>922</v>
      </c>
      <c r="D396" s="410" t="s">
        <v>3150</v>
      </c>
      <c r="E396" s="410"/>
      <c r="F396" s="496">
        <v>1</v>
      </c>
      <c r="G396" s="410" t="s">
        <v>3042</v>
      </c>
      <c r="H396" s="414" t="s">
        <v>3136</v>
      </c>
      <c r="I396" s="620"/>
      <c r="J396" s="415" t="s">
        <v>3042</v>
      </c>
      <c r="K396" s="414"/>
      <c r="L396" s="410" t="s">
        <v>3045</v>
      </c>
    </row>
    <row r="397" spans="1:12" s="426" customFormat="1" ht="14.4" hidden="1" customHeight="1" x14ac:dyDescent="0.3">
      <c r="A397" s="409"/>
      <c r="B397" s="412" t="s">
        <v>3002</v>
      </c>
      <c r="C397" s="410" t="s">
        <v>922</v>
      </c>
      <c r="D397" s="410" t="s">
        <v>1882</v>
      </c>
      <c r="E397" s="410" t="s">
        <v>1954</v>
      </c>
      <c r="F397" s="496">
        <v>1</v>
      </c>
      <c r="G397" s="410" t="s">
        <v>3042</v>
      </c>
      <c r="H397" s="414" t="s">
        <v>3153</v>
      </c>
      <c r="I397" s="620"/>
      <c r="J397" s="415" t="s">
        <v>3042</v>
      </c>
      <c r="K397" s="414"/>
      <c r="L397" s="410" t="s">
        <v>3045</v>
      </c>
    </row>
    <row r="398" spans="1:12" s="426" customFormat="1" ht="14.4" hidden="1" customHeight="1" x14ac:dyDescent="0.3">
      <c r="A398" s="409"/>
      <c r="B398" s="412" t="s">
        <v>3166</v>
      </c>
      <c r="C398" s="410" t="s">
        <v>922</v>
      </c>
      <c r="D398" s="410" t="s">
        <v>3167</v>
      </c>
      <c r="E398" s="410"/>
      <c r="F398" s="496">
        <v>1</v>
      </c>
      <c r="G398" s="410" t="s">
        <v>3042</v>
      </c>
      <c r="H398" s="414" t="s">
        <v>3153</v>
      </c>
      <c r="I398" s="620"/>
      <c r="J398" s="415" t="s">
        <v>3042</v>
      </c>
      <c r="K398" s="414"/>
      <c r="L398" s="410" t="s">
        <v>3045</v>
      </c>
    </row>
    <row r="399" spans="1:12" s="426" customFormat="1" ht="14.4" hidden="1" customHeight="1" x14ac:dyDescent="0.3">
      <c r="A399" s="409"/>
      <c r="B399" s="412" t="s">
        <v>3381</v>
      </c>
      <c r="C399" s="410" t="s">
        <v>922</v>
      </c>
      <c r="D399" s="410" t="s">
        <v>3150</v>
      </c>
      <c r="E399" s="410"/>
      <c r="F399" s="496">
        <v>1</v>
      </c>
      <c r="G399" s="410" t="s">
        <v>3375</v>
      </c>
      <c r="H399" s="414" t="s">
        <v>3375</v>
      </c>
      <c r="I399" s="620"/>
      <c r="J399" s="415" t="s">
        <v>1577</v>
      </c>
      <c r="K399" s="414"/>
      <c r="L399" s="410" t="s">
        <v>3045</v>
      </c>
    </row>
    <row r="400" spans="1:12" s="426" customFormat="1" ht="14.4" hidden="1" customHeight="1" x14ac:dyDescent="0.3">
      <c r="A400" s="409"/>
      <c r="B400" s="412" t="s">
        <v>3626</v>
      </c>
      <c r="C400" s="410" t="s">
        <v>922</v>
      </c>
      <c r="D400" s="410" t="s">
        <v>3150</v>
      </c>
      <c r="E400" s="410"/>
      <c r="F400" s="496">
        <v>1</v>
      </c>
      <c r="G400" s="410" t="s">
        <v>3476</v>
      </c>
      <c r="H400" s="414" t="s">
        <v>3521</v>
      </c>
      <c r="I400" s="620"/>
      <c r="J400" s="415"/>
      <c r="K400" s="414"/>
      <c r="L400" s="410" t="s">
        <v>3045</v>
      </c>
    </row>
    <row r="401" spans="1:12" s="426" customFormat="1" ht="14.4" hidden="1" customHeight="1" x14ac:dyDescent="0.3">
      <c r="A401" s="409"/>
      <c r="B401" s="412" t="s">
        <v>3753</v>
      </c>
      <c r="C401" s="410" t="s">
        <v>922</v>
      </c>
      <c r="D401" s="410" t="s">
        <v>3150</v>
      </c>
      <c r="E401" s="410"/>
      <c r="F401" s="496">
        <v>1</v>
      </c>
      <c r="G401" s="410" t="s">
        <v>3476</v>
      </c>
      <c r="H401" s="414" t="s">
        <v>3809</v>
      </c>
      <c r="I401" s="620"/>
      <c r="J401" s="415"/>
      <c r="K401" s="414"/>
      <c r="L401" s="410" t="s">
        <v>3045</v>
      </c>
    </row>
    <row r="402" spans="1:12" s="426" customFormat="1" ht="14.4" hidden="1" customHeight="1" x14ac:dyDescent="0.3">
      <c r="A402" s="409"/>
      <c r="B402" s="412" t="s">
        <v>3003</v>
      </c>
      <c r="C402" s="433" t="s">
        <v>922</v>
      </c>
      <c r="D402" s="433" t="s">
        <v>3075</v>
      </c>
      <c r="E402" s="410" t="s">
        <v>3076</v>
      </c>
      <c r="F402" s="496">
        <v>1</v>
      </c>
      <c r="G402" s="410" t="s">
        <v>3042</v>
      </c>
      <c r="H402" s="414" t="s">
        <v>3077</v>
      </c>
      <c r="I402" s="620"/>
      <c r="J402" s="415" t="s">
        <v>1592</v>
      </c>
      <c r="K402" s="414"/>
      <c r="L402" s="410" t="s">
        <v>3045</v>
      </c>
    </row>
    <row r="403" spans="1:12" s="426" customFormat="1" ht="14.4" hidden="1" customHeight="1" x14ac:dyDescent="0.3">
      <c r="A403" s="409"/>
      <c r="B403" s="412" t="s">
        <v>3004</v>
      </c>
      <c r="C403" s="433" t="s">
        <v>922</v>
      </c>
      <c r="D403" s="433" t="s">
        <v>3130</v>
      </c>
      <c r="E403" s="410" t="s">
        <v>3131</v>
      </c>
      <c r="F403" s="496">
        <v>1</v>
      </c>
      <c r="G403" s="410" t="s">
        <v>3042</v>
      </c>
      <c r="H403" s="414" t="s">
        <v>3097</v>
      </c>
      <c r="I403" s="620"/>
      <c r="J403" s="415" t="s">
        <v>3097</v>
      </c>
      <c r="K403" s="414"/>
      <c r="L403" s="410" t="s">
        <v>3045</v>
      </c>
    </row>
    <row r="404" spans="1:12" s="426" customFormat="1" ht="14.4" hidden="1" customHeight="1" x14ac:dyDescent="0.3">
      <c r="A404" s="409"/>
      <c r="B404" s="412" t="s">
        <v>3005</v>
      </c>
      <c r="C404" s="433" t="s">
        <v>922</v>
      </c>
      <c r="D404" s="433" t="s">
        <v>3133</v>
      </c>
      <c r="E404" s="410" t="s">
        <v>3134</v>
      </c>
      <c r="F404" s="496">
        <v>1</v>
      </c>
      <c r="G404" s="410" t="s">
        <v>3042</v>
      </c>
      <c r="H404" s="414" t="s">
        <v>3132</v>
      </c>
      <c r="I404" s="620"/>
      <c r="J404" s="415" t="s">
        <v>3129</v>
      </c>
      <c r="K404" s="414"/>
      <c r="L404" s="410" t="s">
        <v>3045</v>
      </c>
    </row>
    <row r="405" spans="1:12" hidden="1" x14ac:dyDescent="0.3">
      <c r="A405" s="409"/>
      <c r="B405" s="412" t="s">
        <v>3006</v>
      </c>
      <c r="C405" s="433" t="s">
        <v>922</v>
      </c>
      <c r="D405" s="433" t="s">
        <v>3201</v>
      </c>
      <c r="E405" s="410" t="s">
        <v>3202</v>
      </c>
      <c r="F405" s="496">
        <v>1</v>
      </c>
      <c r="G405" s="410" t="s">
        <v>3042</v>
      </c>
      <c r="H405" s="414" t="s">
        <v>3189</v>
      </c>
      <c r="I405" s="620"/>
      <c r="J405" s="415" t="s">
        <v>3190</v>
      </c>
      <c r="K405" s="414"/>
      <c r="L405" s="410" t="s">
        <v>3045</v>
      </c>
    </row>
    <row r="406" spans="1:12" hidden="1" x14ac:dyDescent="0.3">
      <c r="A406" s="409"/>
      <c r="B406" s="412" t="s">
        <v>3007</v>
      </c>
      <c r="C406" s="433" t="s">
        <v>922</v>
      </c>
      <c r="D406" s="433" t="s">
        <v>3209</v>
      </c>
      <c r="E406" s="410" t="s">
        <v>3202</v>
      </c>
      <c r="F406" s="496">
        <v>1</v>
      </c>
      <c r="G406" s="410" t="s">
        <v>3042</v>
      </c>
      <c r="H406" s="414" t="s">
        <v>3189</v>
      </c>
      <c r="I406" s="620"/>
      <c r="J406" s="415" t="s">
        <v>3192</v>
      </c>
      <c r="K406" s="414"/>
      <c r="L406" s="410" t="s">
        <v>3045</v>
      </c>
    </row>
    <row r="407" spans="1:12" hidden="1" x14ac:dyDescent="0.3">
      <c r="A407" s="409"/>
      <c r="B407" s="412" t="s">
        <v>3008</v>
      </c>
      <c r="C407" s="433" t="s">
        <v>922</v>
      </c>
      <c r="D407" s="433" t="s">
        <v>3255</v>
      </c>
      <c r="E407" s="410" t="s">
        <v>3256</v>
      </c>
      <c r="F407" s="496">
        <v>1</v>
      </c>
      <c r="G407" s="410" t="s">
        <v>3042</v>
      </c>
      <c r="H407" s="414" t="s">
        <v>3250</v>
      </c>
      <c r="I407" s="620"/>
      <c r="J407" s="415" t="s">
        <v>3251</v>
      </c>
      <c r="K407" s="414"/>
      <c r="L407" s="410" t="s">
        <v>3045</v>
      </c>
    </row>
    <row r="408" spans="1:12" hidden="1" x14ac:dyDescent="0.3">
      <c r="A408" s="409"/>
      <c r="B408" s="412" t="s">
        <v>3009</v>
      </c>
      <c r="C408" s="433" t="s">
        <v>922</v>
      </c>
      <c r="D408" s="433" t="s">
        <v>3255</v>
      </c>
      <c r="E408" s="410" t="s">
        <v>3256</v>
      </c>
      <c r="F408" s="496">
        <v>1</v>
      </c>
      <c r="G408" s="410" t="s">
        <v>3042</v>
      </c>
      <c r="H408" s="414" t="s">
        <v>3250</v>
      </c>
      <c r="I408" s="620"/>
      <c r="J408" s="415" t="s">
        <v>3282</v>
      </c>
      <c r="K408" s="414"/>
      <c r="L408" s="410" t="s">
        <v>3045</v>
      </c>
    </row>
    <row r="409" spans="1:12" hidden="1" x14ac:dyDescent="0.3">
      <c r="A409" s="409"/>
      <c r="B409" s="412" t="s">
        <v>3342</v>
      </c>
      <c r="C409" s="433" t="s">
        <v>922</v>
      </c>
      <c r="D409" s="433" t="s">
        <v>3343</v>
      </c>
      <c r="E409" s="410" t="s">
        <v>3134</v>
      </c>
      <c r="F409" s="496">
        <v>1</v>
      </c>
      <c r="G409" s="410" t="s">
        <v>3042</v>
      </c>
      <c r="H409" s="414" t="s">
        <v>3160</v>
      </c>
      <c r="I409" s="620"/>
      <c r="J409" s="415" t="s">
        <v>3160</v>
      </c>
      <c r="K409" s="414"/>
      <c r="L409" s="410" t="s">
        <v>3045</v>
      </c>
    </row>
    <row r="410" spans="1:12" hidden="1" x14ac:dyDescent="0.3">
      <c r="A410" s="409"/>
      <c r="B410" s="412" t="s">
        <v>3467</v>
      </c>
      <c r="C410" s="433" t="s">
        <v>922</v>
      </c>
      <c r="D410" s="433" t="s">
        <v>3465</v>
      </c>
      <c r="E410" s="410" t="s">
        <v>3466</v>
      </c>
      <c r="F410" s="496">
        <v>1</v>
      </c>
      <c r="G410" s="410" t="s">
        <v>3042</v>
      </c>
      <c r="H410" s="414" t="s">
        <v>3071</v>
      </c>
      <c r="I410" s="620"/>
      <c r="J410" s="415"/>
      <c r="K410" s="414"/>
      <c r="L410" s="410" t="s">
        <v>3045</v>
      </c>
    </row>
    <row r="411" spans="1:12" hidden="1" x14ac:dyDescent="0.3">
      <c r="A411" s="409"/>
      <c r="B411" s="412" t="s">
        <v>3633</v>
      </c>
      <c r="C411" s="433" t="s">
        <v>922</v>
      </c>
      <c r="D411" s="433" t="s">
        <v>3634</v>
      </c>
      <c r="E411" s="410" t="s">
        <v>3635</v>
      </c>
      <c r="F411" s="496">
        <v>1</v>
      </c>
      <c r="G411" s="410" t="s">
        <v>3476</v>
      </c>
      <c r="H411" s="414" t="s">
        <v>3521</v>
      </c>
      <c r="I411" s="620"/>
      <c r="J411" s="415"/>
      <c r="K411" s="414"/>
      <c r="L411" s="410" t="s">
        <v>3045</v>
      </c>
    </row>
    <row r="412" spans="1:12" hidden="1" x14ac:dyDescent="0.3">
      <c r="A412" s="409"/>
      <c r="B412" s="412" t="s">
        <v>3636</v>
      </c>
      <c r="C412" s="433" t="s">
        <v>922</v>
      </c>
      <c r="D412" s="433" t="s">
        <v>3634</v>
      </c>
      <c r="E412" s="410" t="s">
        <v>3635</v>
      </c>
      <c r="F412" s="496">
        <v>1</v>
      </c>
      <c r="G412" s="410" t="s">
        <v>3476</v>
      </c>
      <c r="H412" s="414" t="s">
        <v>3521</v>
      </c>
      <c r="I412" s="620"/>
      <c r="J412" s="415"/>
      <c r="K412" s="414"/>
      <c r="L412" s="410" t="s">
        <v>3045</v>
      </c>
    </row>
    <row r="413" spans="1:12" hidden="1" x14ac:dyDescent="0.3">
      <c r="A413" s="409"/>
      <c r="B413" s="412" t="s">
        <v>3671</v>
      </c>
      <c r="C413" s="433" t="s">
        <v>922</v>
      </c>
      <c r="D413" s="433" t="s">
        <v>3634</v>
      </c>
      <c r="E413" s="410" t="s">
        <v>3635</v>
      </c>
      <c r="F413" s="496">
        <v>1</v>
      </c>
      <c r="G413" s="410" t="s">
        <v>3476</v>
      </c>
      <c r="H413" s="414" t="s">
        <v>3809</v>
      </c>
      <c r="I413" s="620"/>
      <c r="J413" s="415"/>
      <c r="K413" s="414"/>
      <c r="L413" s="410" t="s">
        <v>3045</v>
      </c>
    </row>
    <row r="414" spans="1:12" hidden="1" x14ac:dyDescent="0.3">
      <c r="A414" s="409"/>
      <c r="B414" s="412" t="s">
        <v>3672</v>
      </c>
      <c r="C414" s="433" t="s">
        <v>922</v>
      </c>
      <c r="D414" s="433" t="s">
        <v>3634</v>
      </c>
      <c r="E414" s="410" t="s">
        <v>3635</v>
      </c>
      <c r="F414" s="496">
        <v>1</v>
      </c>
      <c r="G414" s="410" t="s">
        <v>3476</v>
      </c>
      <c r="H414" s="414" t="s">
        <v>3809</v>
      </c>
      <c r="I414" s="620"/>
      <c r="J414" s="415"/>
      <c r="K414" s="414"/>
      <c r="L414" s="410" t="s">
        <v>3045</v>
      </c>
    </row>
    <row r="415" spans="1:12" hidden="1" x14ac:dyDescent="0.3">
      <c r="A415" s="409"/>
      <c r="B415" s="412" t="s">
        <v>3690</v>
      </c>
      <c r="C415" s="433" t="s">
        <v>922</v>
      </c>
      <c r="D415" s="433" t="s">
        <v>3634</v>
      </c>
      <c r="E415" s="410" t="s">
        <v>3635</v>
      </c>
      <c r="F415" s="496">
        <v>1</v>
      </c>
      <c r="G415" s="410" t="s">
        <v>3476</v>
      </c>
      <c r="H415" s="414" t="s">
        <v>3809</v>
      </c>
      <c r="I415" s="620"/>
      <c r="J415" s="415"/>
      <c r="K415" s="414"/>
      <c r="L415" s="410" t="s">
        <v>3045</v>
      </c>
    </row>
    <row r="416" spans="1:12" hidden="1" x14ac:dyDescent="0.3">
      <c r="A416" s="409"/>
      <c r="B416" s="412" t="s">
        <v>3069</v>
      </c>
      <c r="C416" s="413" t="s">
        <v>922</v>
      </c>
      <c r="D416" s="413" t="s">
        <v>3070</v>
      </c>
      <c r="E416" s="410" t="s">
        <v>1839</v>
      </c>
      <c r="F416" s="496">
        <v>1</v>
      </c>
      <c r="G416" s="410" t="s">
        <v>3042</v>
      </c>
      <c r="H416" s="414" t="s">
        <v>3052</v>
      </c>
      <c r="I416" s="620"/>
      <c r="J416" s="415" t="s">
        <v>3071</v>
      </c>
      <c r="K416" s="620"/>
      <c r="L416" s="410" t="s">
        <v>3045</v>
      </c>
    </row>
    <row r="417" spans="1:12" hidden="1" x14ac:dyDescent="0.3">
      <c r="A417" s="409"/>
      <c r="B417" s="412" t="s">
        <v>3268</v>
      </c>
      <c r="C417" s="413" t="s">
        <v>922</v>
      </c>
      <c r="D417" s="413" t="s">
        <v>3141</v>
      </c>
      <c r="E417" s="410" t="s">
        <v>1839</v>
      </c>
      <c r="F417" s="496">
        <v>1</v>
      </c>
      <c r="G417" s="410" t="s">
        <v>3042</v>
      </c>
      <c r="H417" s="414" t="s">
        <v>3136</v>
      </c>
      <c r="I417" s="620"/>
      <c r="J417" s="415" t="s">
        <v>3129</v>
      </c>
      <c r="K417" s="620"/>
      <c r="L417" s="410" t="s">
        <v>3045</v>
      </c>
    </row>
    <row r="418" spans="1:12" hidden="1" x14ac:dyDescent="0.3">
      <c r="A418" s="409"/>
      <c r="B418" s="412" t="s">
        <v>3269</v>
      </c>
      <c r="C418" s="413" t="s">
        <v>922</v>
      </c>
      <c r="D418" s="413" t="s">
        <v>3316</v>
      </c>
      <c r="E418" s="410" t="s">
        <v>3064</v>
      </c>
      <c r="F418" s="496">
        <v>1</v>
      </c>
      <c r="G418" s="410" t="s">
        <v>3042</v>
      </c>
      <c r="H418" s="414" t="s">
        <v>3250</v>
      </c>
      <c r="I418" s="620"/>
      <c r="J418" s="415" t="s">
        <v>3251</v>
      </c>
      <c r="K418" s="620"/>
      <c r="L418" s="410" t="s">
        <v>3045</v>
      </c>
    </row>
    <row r="419" spans="1:12" hidden="1" x14ac:dyDescent="0.3">
      <c r="A419" s="409"/>
      <c r="B419" s="412" t="s">
        <v>3286</v>
      </c>
      <c r="C419" s="413" t="s">
        <v>922</v>
      </c>
      <c r="D419" s="413" t="s">
        <v>3308</v>
      </c>
      <c r="E419" s="410" t="s">
        <v>3064</v>
      </c>
      <c r="F419" s="496">
        <v>1</v>
      </c>
      <c r="G419" s="410" t="s">
        <v>3042</v>
      </c>
      <c r="H419" s="414" t="s">
        <v>3250</v>
      </c>
      <c r="I419" s="620"/>
      <c r="J419" s="415" t="s">
        <v>3282</v>
      </c>
      <c r="K419" s="620"/>
      <c r="L419" s="410" t="s">
        <v>3045</v>
      </c>
    </row>
    <row r="420" spans="1:12" hidden="1" x14ac:dyDescent="0.3">
      <c r="A420" s="409"/>
      <c r="B420" s="412" t="s">
        <v>3315</v>
      </c>
      <c r="C420" s="413" t="s">
        <v>922</v>
      </c>
      <c r="D420" s="413" t="s">
        <v>3308</v>
      </c>
      <c r="E420" s="410" t="s">
        <v>3064</v>
      </c>
      <c r="F420" s="496">
        <v>1</v>
      </c>
      <c r="G420" s="410" t="s">
        <v>3042</v>
      </c>
      <c r="H420" s="414" t="s">
        <v>3250</v>
      </c>
      <c r="I420" s="620"/>
      <c r="J420" s="415" t="s">
        <v>3285</v>
      </c>
      <c r="K420" s="620"/>
      <c r="L420" s="410" t="s">
        <v>3045</v>
      </c>
    </row>
    <row r="421" spans="1:12" s="426" customFormat="1" ht="14.4" hidden="1" customHeight="1" x14ac:dyDescent="0.3">
      <c r="A421" s="409"/>
      <c r="B421" s="412" t="s">
        <v>3449</v>
      </c>
      <c r="C421" s="413" t="s">
        <v>922</v>
      </c>
      <c r="D421" s="413" t="s">
        <v>3450</v>
      </c>
      <c r="E421" s="410" t="s">
        <v>3451</v>
      </c>
      <c r="F421" s="496">
        <v>1</v>
      </c>
      <c r="G421" s="410" t="s">
        <v>3042</v>
      </c>
      <c r="H421" s="414" t="s">
        <v>3071</v>
      </c>
      <c r="I421" s="620"/>
      <c r="J421" s="415"/>
      <c r="K421" s="620"/>
      <c r="L421" s="410" t="s">
        <v>3045</v>
      </c>
    </row>
    <row r="422" spans="1:12" s="426" customFormat="1" ht="10.8" hidden="1" customHeight="1" x14ac:dyDescent="0.3">
      <c r="A422" s="409"/>
      <c r="B422" s="412" t="s">
        <v>3452</v>
      </c>
      <c r="C422" s="413" t="s">
        <v>922</v>
      </c>
      <c r="D422" s="413" t="s">
        <v>3453</v>
      </c>
      <c r="E422" s="410" t="s">
        <v>1839</v>
      </c>
      <c r="F422" s="496">
        <v>1</v>
      </c>
      <c r="G422" s="410" t="s">
        <v>3042</v>
      </c>
      <c r="H422" s="414" t="s">
        <v>3071</v>
      </c>
      <c r="I422" s="620"/>
      <c r="J422" s="415"/>
      <c r="K422" s="620"/>
      <c r="L422" s="410" t="s">
        <v>3045</v>
      </c>
    </row>
    <row r="423" spans="1:12" s="426" customFormat="1" ht="10.8" hidden="1" customHeight="1" x14ac:dyDescent="0.3">
      <c r="A423" s="409"/>
      <c r="B423" s="412" t="s">
        <v>4380</v>
      </c>
      <c r="C423" s="413" t="s">
        <v>922</v>
      </c>
      <c r="D423" s="413" t="s">
        <v>4381</v>
      </c>
      <c r="E423" s="410" t="s">
        <v>1839</v>
      </c>
      <c r="F423" s="496">
        <v>1</v>
      </c>
      <c r="G423" s="410" t="s">
        <v>3042</v>
      </c>
      <c r="H423" s="414" t="s">
        <v>3903</v>
      </c>
      <c r="I423" s="620">
        <v>45763</v>
      </c>
      <c r="J423" s="415" t="s">
        <v>4382</v>
      </c>
      <c r="K423" s="620">
        <v>45763</v>
      </c>
      <c r="L423" s="410" t="s">
        <v>3045</v>
      </c>
    </row>
    <row r="424" spans="1:12" s="426" customFormat="1" ht="10.8" hidden="1" customHeight="1" x14ac:dyDescent="0.3">
      <c r="A424" s="409"/>
      <c r="B424" s="412" t="s">
        <v>4020</v>
      </c>
      <c r="C424" s="413" t="s">
        <v>922</v>
      </c>
      <c r="D424" s="413" t="s">
        <v>4021</v>
      </c>
      <c r="E424" s="410" t="s">
        <v>1839</v>
      </c>
      <c r="F424" s="496">
        <v>6</v>
      </c>
      <c r="G424" s="410" t="s">
        <v>3042</v>
      </c>
      <c r="H424" s="414" t="s">
        <v>4022</v>
      </c>
      <c r="I424" s="620"/>
      <c r="J424" s="415"/>
      <c r="K424" s="620"/>
      <c r="L424" s="410" t="s">
        <v>3045</v>
      </c>
    </row>
    <row r="425" spans="1:12" hidden="1" x14ac:dyDescent="0.3">
      <c r="A425" s="409"/>
      <c r="B425" s="412" t="s">
        <v>4214</v>
      </c>
      <c r="C425" s="410" t="s">
        <v>922</v>
      </c>
      <c r="D425" s="410" t="s">
        <v>4215</v>
      </c>
      <c r="E425" s="410"/>
      <c r="F425" s="496">
        <v>4</v>
      </c>
      <c r="G425" s="410" t="s">
        <v>3476</v>
      </c>
      <c r="H425" s="414" t="s">
        <v>3809</v>
      </c>
      <c r="I425" s="620">
        <v>45539</v>
      </c>
      <c r="J425" s="415"/>
      <c r="K425" s="620"/>
      <c r="L425" s="410" t="s">
        <v>3045</v>
      </c>
    </row>
    <row r="426" spans="1:12" hidden="1" x14ac:dyDescent="0.3">
      <c r="A426" s="409"/>
      <c r="B426" s="412" t="s">
        <v>4258</v>
      </c>
      <c r="C426" s="433" t="s">
        <v>922</v>
      </c>
      <c r="D426" s="433" t="s">
        <v>3634</v>
      </c>
      <c r="E426" s="410"/>
      <c r="F426" s="496">
        <v>1</v>
      </c>
      <c r="G426" s="410" t="s">
        <v>3476</v>
      </c>
      <c r="H426" s="414" t="s">
        <v>4263</v>
      </c>
      <c r="I426" s="620"/>
      <c r="J426" s="415" t="s">
        <v>4264</v>
      </c>
      <c r="K426" s="620"/>
      <c r="L426" s="410"/>
    </row>
    <row r="427" spans="1:12" hidden="1" x14ac:dyDescent="0.3">
      <c r="A427" s="409"/>
      <c r="B427" s="412" t="s">
        <v>4259</v>
      </c>
      <c r="C427" s="433" t="s">
        <v>922</v>
      </c>
      <c r="D427" s="433" t="s">
        <v>3634</v>
      </c>
      <c r="E427" s="410"/>
      <c r="F427" s="496">
        <v>1</v>
      </c>
      <c r="G427" s="410" t="s">
        <v>3476</v>
      </c>
      <c r="H427" s="414" t="s">
        <v>4263</v>
      </c>
      <c r="I427" s="620"/>
      <c r="J427" s="415" t="s">
        <v>4264</v>
      </c>
      <c r="K427" s="620"/>
      <c r="L427" s="410"/>
    </row>
    <row r="428" spans="1:12" hidden="1" x14ac:dyDescent="0.3">
      <c r="A428" s="409"/>
      <c r="B428" s="412" t="s">
        <v>4260</v>
      </c>
      <c r="C428" s="433" t="s">
        <v>922</v>
      </c>
      <c r="D428" s="433" t="s">
        <v>3634</v>
      </c>
      <c r="E428" s="410"/>
      <c r="F428" s="496">
        <v>1</v>
      </c>
      <c r="G428" s="410" t="s">
        <v>3476</v>
      </c>
      <c r="H428" s="414" t="s">
        <v>4263</v>
      </c>
      <c r="I428" s="620"/>
      <c r="J428" s="415" t="s">
        <v>4264</v>
      </c>
      <c r="K428" s="620"/>
      <c r="L428" s="410"/>
    </row>
    <row r="429" spans="1:12" hidden="1" x14ac:dyDescent="0.3">
      <c r="A429" s="409"/>
      <c r="B429" s="412" t="s">
        <v>4261</v>
      </c>
      <c r="C429" s="433" t="s">
        <v>922</v>
      </c>
      <c r="D429" s="433" t="s">
        <v>3634</v>
      </c>
      <c r="E429" s="410"/>
      <c r="F429" s="496">
        <v>1</v>
      </c>
      <c r="G429" s="410" t="s">
        <v>3476</v>
      </c>
      <c r="H429" s="414" t="s">
        <v>4263</v>
      </c>
      <c r="I429" s="620"/>
      <c r="J429" s="415" t="s">
        <v>4264</v>
      </c>
      <c r="K429" s="620"/>
      <c r="L429" s="410"/>
    </row>
    <row r="430" spans="1:12" hidden="1" x14ac:dyDescent="0.3">
      <c r="A430" s="409"/>
      <c r="B430" s="412" t="s">
        <v>4262</v>
      </c>
      <c r="C430" s="433" t="s">
        <v>922</v>
      </c>
      <c r="D430" s="433" t="s">
        <v>4267</v>
      </c>
      <c r="E430" s="410"/>
      <c r="F430" s="496">
        <v>1</v>
      </c>
      <c r="G430" s="410" t="s">
        <v>3476</v>
      </c>
      <c r="H430" s="414" t="s">
        <v>4263</v>
      </c>
      <c r="I430" s="620"/>
      <c r="J430" s="415" t="s">
        <v>4264</v>
      </c>
      <c r="K430" s="620"/>
      <c r="L430" s="410"/>
    </row>
    <row r="431" spans="1:12" hidden="1" x14ac:dyDescent="0.3">
      <c r="A431" s="409"/>
      <c r="B431" s="412" t="s">
        <v>4397</v>
      </c>
      <c r="C431" s="433" t="s">
        <v>922</v>
      </c>
      <c r="D431" s="433" t="s">
        <v>4405</v>
      </c>
      <c r="E431" s="410"/>
      <c r="F431" s="496">
        <v>1</v>
      </c>
      <c r="G431" s="410" t="s">
        <v>3321</v>
      </c>
      <c r="H431" s="414" t="s">
        <v>3043</v>
      </c>
      <c r="I431" s="620"/>
      <c r="J431" s="415" t="s">
        <v>2807</v>
      </c>
      <c r="K431" s="620"/>
      <c r="L431" s="410" t="s">
        <v>3045</v>
      </c>
    </row>
    <row r="432" spans="1:12" hidden="1" x14ac:dyDescent="0.3">
      <c r="A432" s="409"/>
      <c r="B432" s="412" t="s">
        <v>4398</v>
      </c>
      <c r="C432" s="433" t="s">
        <v>922</v>
      </c>
      <c r="D432" s="433" t="s">
        <v>4406</v>
      </c>
      <c r="E432" s="410"/>
      <c r="F432" s="496">
        <v>1</v>
      </c>
      <c r="G432" s="410" t="s">
        <v>3321</v>
      </c>
      <c r="H432" s="414" t="s">
        <v>4354</v>
      </c>
      <c r="I432" s="620"/>
      <c r="J432" s="415" t="s">
        <v>1592</v>
      </c>
      <c r="K432" s="620"/>
      <c r="L432" s="410" t="s">
        <v>3045</v>
      </c>
    </row>
    <row r="433" spans="1:12" hidden="1" x14ac:dyDescent="0.3">
      <c r="A433" s="409"/>
      <c r="B433" s="412" t="s">
        <v>4399</v>
      </c>
      <c r="C433" s="433" t="s">
        <v>922</v>
      </c>
      <c r="D433" s="433" t="s">
        <v>4407</v>
      </c>
      <c r="E433" s="410"/>
      <c r="F433" s="496">
        <v>1</v>
      </c>
      <c r="G433" s="410" t="s">
        <v>3321</v>
      </c>
      <c r="H433" s="414" t="s">
        <v>4413</v>
      </c>
      <c r="I433" s="620"/>
      <c r="J433" s="415"/>
      <c r="K433" s="620"/>
      <c r="L433" s="410" t="s">
        <v>3045</v>
      </c>
    </row>
    <row r="434" spans="1:12" hidden="1" x14ac:dyDescent="0.3">
      <c r="A434" s="409"/>
      <c r="B434" s="412" t="s">
        <v>4400</v>
      </c>
      <c r="C434" s="433" t="s">
        <v>922</v>
      </c>
      <c r="D434" s="433" t="s">
        <v>4408</v>
      </c>
      <c r="E434" s="410"/>
      <c r="F434" s="496">
        <v>1</v>
      </c>
      <c r="G434" s="410" t="s">
        <v>3321</v>
      </c>
      <c r="H434" s="414" t="s">
        <v>4414</v>
      </c>
      <c r="I434" s="620"/>
      <c r="J434" s="415"/>
      <c r="K434" s="620"/>
      <c r="L434" s="410" t="s">
        <v>3045</v>
      </c>
    </row>
    <row r="435" spans="1:12" hidden="1" x14ac:dyDescent="0.3">
      <c r="A435" s="409"/>
      <c r="B435" s="412" t="s">
        <v>4401</v>
      </c>
      <c r="C435" s="433" t="s">
        <v>922</v>
      </c>
      <c r="D435" s="433" t="s">
        <v>4409</v>
      </c>
      <c r="E435" s="410"/>
      <c r="F435" s="496">
        <v>1</v>
      </c>
      <c r="G435" s="410" t="s">
        <v>3321</v>
      </c>
      <c r="H435" s="414" t="s">
        <v>4415</v>
      </c>
      <c r="I435" s="620"/>
      <c r="J435" s="415" t="s">
        <v>4321</v>
      </c>
      <c r="K435" s="620"/>
      <c r="L435" s="410" t="s">
        <v>3045</v>
      </c>
    </row>
    <row r="436" spans="1:12" hidden="1" x14ac:dyDescent="0.3">
      <c r="A436" s="409"/>
      <c r="B436" s="412" t="s">
        <v>4402</v>
      </c>
      <c r="C436" s="433" t="s">
        <v>922</v>
      </c>
      <c r="D436" s="433" t="s">
        <v>4410</v>
      </c>
      <c r="E436" s="410"/>
      <c r="F436" s="496">
        <v>1</v>
      </c>
      <c r="G436" s="410" t="s">
        <v>3321</v>
      </c>
      <c r="H436" s="414" t="s">
        <v>4416</v>
      </c>
      <c r="I436" s="620"/>
      <c r="J436" s="415"/>
      <c r="K436" s="620"/>
      <c r="L436" s="410" t="s">
        <v>3045</v>
      </c>
    </row>
    <row r="437" spans="1:12" hidden="1" x14ac:dyDescent="0.3">
      <c r="A437" s="409"/>
      <c r="B437" s="412" t="s">
        <v>4403</v>
      </c>
      <c r="C437" s="433" t="s">
        <v>922</v>
      </c>
      <c r="D437" s="433" t="s">
        <v>4411</v>
      </c>
      <c r="E437" s="410"/>
      <c r="F437" s="496">
        <v>1</v>
      </c>
      <c r="G437" s="410" t="s">
        <v>3321</v>
      </c>
      <c r="H437" s="414" t="s">
        <v>4257</v>
      </c>
      <c r="I437" s="620"/>
      <c r="J437" s="415"/>
      <c r="K437" s="620"/>
      <c r="L437" s="410" t="s">
        <v>3045</v>
      </c>
    </row>
    <row r="438" spans="1:12" hidden="1" x14ac:dyDescent="0.3">
      <c r="A438" s="409"/>
      <c r="B438" s="412" t="s">
        <v>4404</v>
      </c>
      <c r="C438" s="433" t="s">
        <v>922</v>
      </c>
      <c r="D438" s="433" t="s">
        <v>4412</v>
      </c>
      <c r="E438" s="410"/>
      <c r="F438" s="496">
        <v>1</v>
      </c>
      <c r="G438" s="410" t="s">
        <v>3321</v>
      </c>
      <c r="H438" s="414" t="s">
        <v>4417</v>
      </c>
      <c r="I438" s="620"/>
      <c r="J438" s="415"/>
      <c r="K438" s="620"/>
      <c r="L438" s="410" t="s">
        <v>3045</v>
      </c>
    </row>
    <row r="439" spans="1:12" hidden="1" x14ac:dyDescent="0.3">
      <c r="A439" s="409"/>
      <c r="B439" s="412" t="s">
        <v>4268</v>
      </c>
      <c r="C439" s="433" t="s">
        <v>922</v>
      </c>
      <c r="D439" s="433" t="s">
        <v>4269</v>
      </c>
      <c r="E439" s="410"/>
      <c r="F439" s="496">
        <v>1</v>
      </c>
      <c r="G439" s="410" t="s">
        <v>3476</v>
      </c>
      <c r="H439" s="414" t="s">
        <v>4263</v>
      </c>
      <c r="I439" s="620"/>
      <c r="J439" s="415" t="s">
        <v>4264</v>
      </c>
      <c r="K439" s="620"/>
      <c r="L439" s="410"/>
    </row>
    <row r="440" spans="1:12" hidden="1" x14ac:dyDescent="0.3">
      <c r="A440" s="409"/>
      <c r="B440" s="412" t="s">
        <v>4270</v>
      </c>
      <c r="C440" s="433" t="s">
        <v>922</v>
      </c>
      <c r="D440" s="433" t="s">
        <v>4271</v>
      </c>
      <c r="E440" s="410"/>
      <c r="F440" s="496">
        <v>1</v>
      </c>
      <c r="G440" s="410" t="s">
        <v>3321</v>
      </c>
      <c r="H440" s="414" t="s">
        <v>3816</v>
      </c>
      <c r="I440" s="620"/>
      <c r="J440" s="415"/>
      <c r="K440" s="620"/>
      <c r="L440" s="410"/>
    </row>
    <row r="441" spans="1:12" hidden="1" x14ac:dyDescent="0.3">
      <c r="A441" s="409"/>
      <c r="B441" s="412" t="s">
        <v>4272</v>
      </c>
      <c r="C441" s="433" t="s">
        <v>922</v>
      </c>
      <c r="D441" s="433" t="s">
        <v>4273</v>
      </c>
      <c r="E441" s="410"/>
      <c r="F441" s="496">
        <v>1</v>
      </c>
      <c r="G441" s="410" t="s">
        <v>3321</v>
      </c>
      <c r="H441" s="414" t="s">
        <v>3816</v>
      </c>
      <c r="I441" s="620"/>
      <c r="J441" s="415"/>
      <c r="K441" s="620"/>
      <c r="L441" s="410"/>
    </row>
    <row r="442" spans="1:12" hidden="1" x14ac:dyDescent="0.3">
      <c r="A442" s="409"/>
      <c r="B442" s="412" t="s">
        <v>4274</v>
      </c>
      <c r="C442" s="433" t="s">
        <v>922</v>
      </c>
      <c r="D442" s="433" t="s">
        <v>4275</v>
      </c>
      <c r="E442" s="410"/>
      <c r="F442" s="496">
        <v>1</v>
      </c>
      <c r="G442" s="410" t="s">
        <v>3321</v>
      </c>
      <c r="H442" s="414" t="s">
        <v>3171</v>
      </c>
      <c r="I442" s="620"/>
      <c r="J442" s="415"/>
      <c r="K442" s="620"/>
      <c r="L442" s="410"/>
    </row>
    <row r="443" spans="1:12" hidden="1" x14ac:dyDescent="0.3">
      <c r="A443" s="409"/>
      <c r="B443" s="412" t="s">
        <v>4389</v>
      </c>
      <c r="C443" s="433" t="s">
        <v>922</v>
      </c>
      <c r="D443" s="433" t="s">
        <v>4390</v>
      </c>
      <c r="E443" s="410" t="s">
        <v>4391</v>
      </c>
      <c r="F443" s="496">
        <v>1</v>
      </c>
      <c r="G443" s="410" t="s">
        <v>3321</v>
      </c>
      <c r="H443" s="414" t="s">
        <v>3816</v>
      </c>
      <c r="I443" s="620">
        <v>45800</v>
      </c>
      <c r="J443" s="415" t="s">
        <v>4392</v>
      </c>
      <c r="K443" s="620">
        <v>45798</v>
      </c>
      <c r="L443" s="410" t="s">
        <v>3045</v>
      </c>
    </row>
    <row r="444" spans="1:12" hidden="1" x14ac:dyDescent="0.3">
      <c r="A444" s="409"/>
      <c r="B444" s="412" t="s">
        <v>4395</v>
      </c>
      <c r="C444" s="433" t="s">
        <v>922</v>
      </c>
      <c r="D444" s="433" t="s">
        <v>4396</v>
      </c>
      <c r="E444" s="410"/>
      <c r="F444" s="496">
        <v>1</v>
      </c>
      <c r="G444" s="410" t="s">
        <v>3321</v>
      </c>
      <c r="H444" s="414" t="s">
        <v>3816</v>
      </c>
      <c r="I444" s="620">
        <v>45798</v>
      </c>
      <c r="J444" s="415"/>
      <c r="K444" s="620">
        <v>45798</v>
      </c>
      <c r="L444" s="410" t="s">
        <v>3045</v>
      </c>
    </row>
    <row r="445" spans="1:12" s="389" customFormat="1" x14ac:dyDescent="0.3">
      <c r="A445" s="435"/>
      <c r="B445" s="390"/>
      <c r="F445" s="494"/>
      <c r="I445" s="618"/>
      <c r="J445" s="437"/>
      <c r="K445" s="644"/>
    </row>
    <row r="446" spans="1:12" s="389" customFormat="1" x14ac:dyDescent="0.3">
      <c r="A446" s="435"/>
      <c r="B446" s="390"/>
      <c r="F446" s="494"/>
      <c r="I446" s="618"/>
      <c r="J446" s="437"/>
      <c r="K446" s="644"/>
    </row>
    <row r="447" spans="1:12" s="389" customFormat="1" x14ac:dyDescent="0.3">
      <c r="A447" s="435"/>
      <c r="B447" s="390"/>
      <c r="F447" s="494"/>
      <c r="I447" s="618"/>
      <c r="J447" s="437"/>
      <c r="K447" s="644"/>
    </row>
    <row r="448" spans="1:12" s="389" customFormat="1" x14ac:dyDescent="0.3">
      <c r="A448" s="435"/>
      <c r="B448" s="390"/>
      <c r="F448" s="494"/>
      <c r="I448" s="618"/>
      <c r="J448" s="437"/>
      <c r="K448" s="644"/>
    </row>
    <row r="449" spans="1:11" s="389" customFormat="1" x14ac:dyDescent="0.3">
      <c r="A449" s="435"/>
      <c r="B449" s="390"/>
      <c r="F449" s="494"/>
      <c r="I449" s="618"/>
      <c r="J449" s="437"/>
      <c r="K449" s="644"/>
    </row>
    <row r="450" spans="1:11" s="389" customFormat="1" x14ac:dyDescent="0.3">
      <c r="A450" s="435"/>
      <c r="B450" s="390"/>
      <c r="F450" s="494"/>
      <c r="I450" s="618"/>
      <c r="J450" s="437"/>
      <c r="K450" s="644"/>
    </row>
    <row r="451" spans="1:11" s="389" customFormat="1" x14ac:dyDescent="0.3">
      <c r="A451" s="435"/>
      <c r="B451" s="390"/>
      <c r="F451" s="494"/>
      <c r="I451" s="618"/>
      <c r="J451" s="437"/>
      <c r="K451" s="644"/>
    </row>
    <row r="452" spans="1:11" s="389" customFormat="1" x14ac:dyDescent="0.3">
      <c r="A452" s="435"/>
      <c r="B452" s="390"/>
      <c r="F452" s="494"/>
      <c r="I452" s="618"/>
      <c r="J452" s="437"/>
      <c r="K452" s="644"/>
    </row>
    <row r="453" spans="1:11" s="389" customFormat="1" x14ac:dyDescent="0.3">
      <c r="A453" s="435"/>
      <c r="B453" s="390"/>
      <c r="F453" s="494"/>
      <c r="I453" s="618"/>
      <c r="J453" s="437"/>
      <c r="K453" s="644"/>
    </row>
    <row r="454" spans="1:11" s="389" customFormat="1" x14ac:dyDescent="0.3">
      <c r="A454" s="435"/>
      <c r="B454" s="390"/>
      <c r="F454" s="494"/>
      <c r="I454" s="618"/>
      <c r="J454" s="437"/>
      <c r="K454" s="644"/>
    </row>
    <row r="455" spans="1:11" s="389" customFormat="1" x14ac:dyDescent="0.3">
      <c r="A455" s="435"/>
      <c r="B455" s="390"/>
      <c r="F455" s="494"/>
      <c r="I455" s="618"/>
      <c r="J455" s="437"/>
      <c r="K455" s="644"/>
    </row>
    <row r="456" spans="1:11" s="389" customFormat="1" x14ac:dyDescent="0.3">
      <c r="A456" s="435"/>
      <c r="B456" s="390"/>
      <c r="F456" s="494"/>
      <c r="I456" s="618"/>
      <c r="J456" s="437"/>
      <c r="K456" s="644"/>
    </row>
    <row r="457" spans="1:11" s="389" customFormat="1" x14ac:dyDescent="0.3">
      <c r="A457" s="435"/>
      <c r="B457" s="390"/>
      <c r="F457" s="494"/>
      <c r="I457" s="618"/>
      <c r="J457" s="437"/>
      <c r="K457" s="644"/>
    </row>
    <row r="458" spans="1:11" s="389" customFormat="1" x14ac:dyDescent="0.3">
      <c r="A458" s="435"/>
      <c r="B458" s="390"/>
      <c r="F458" s="494"/>
      <c r="I458" s="618"/>
      <c r="J458" s="437"/>
      <c r="K458" s="644"/>
    </row>
    <row r="459" spans="1:11" s="389" customFormat="1" x14ac:dyDescent="0.3">
      <c r="A459" s="435"/>
      <c r="B459" s="390"/>
      <c r="F459" s="494"/>
      <c r="I459" s="618"/>
      <c r="J459" s="437"/>
      <c r="K459" s="644"/>
    </row>
    <row r="460" spans="1:11" s="389" customFormat="1" x14ac:dyDescent="0.3">
      <c r="A460" s="435"/>
      <c r="B460" s="390"/>
      <c r="F460" s="494"/>
      <c r="I460" s="618"/>
      <c r="J460" s="437"/>
      <c r="K460" s="644"/>
    </row>
    <row r="461" spans="1:11" s="389" customFormat="1" x14ac:dyDescent="0.3">
      <c r="A461" s="435"/>
      <c r="B461" s="390"/>
      <c r="F461" s="494"/>
      <c r="I461" s="618"/>
      <c r="J461" s="437"/>
      <c r="K461" s="644"/>
    </row>
    <row r="462" spans="1:11" s="389" customFormat="1" x14ac:dyDescent="0.3">
      <c r="A462" s="435"/>
      <c r="B462" s="390"/>
      <c r="F462" s="494"/>
      <c r="I462" s="618"/>
      <c r="J462" s="437"/>
      <c r="K462" s="644"/>
    </row>
    <row r="463" spans="1:11" s="389" customFormat="1" x14ac:dyDescent="0.3">
      <c r="A463" s="435"/>
      <c r="B463" s="390"/>
      <c r="F463" s="494"/>
      <c r="I463" s="618"/>
      <c r="J463" s="437"/>
      <c r="K463" s="644"/>
    </row>
    <row r="464" spans="1:11" s="389" customFormat="1" x14ac:dyDescent="0.3">
      <c r="A464" s="435"/>
      <c r="B464" s="390"/>
      <c r="F464" s="494"/>
      <c r="I464" s="618"/>
      <c r="J464" s="437"/>
      <c r="K464" s="644"/>
    </row>
    <row r="465" spans="1:11" s="389" customFormat="1" x14ac:dyDescent="0.3">
      <c r="A465" s="435"/>
      <c r="B465" s="390"/>
      <c r="F465" s="494"/>
      <c r="I465" s="618"/>
      <c r="J465" s="437"/>
      <c r="K465" s="644"/>
    </row>
    <row r="466" spans="1:11" s="389" customFormat="1" x14ac:dyDescent="0.3">
      <c r="A466" s="435"/>
      <c r="B466" s="390"/>
      <c r="F466" s="494"/>
      <c r="I466" s="618"/>
      <c r="J466" s="437"/>
      <c r="K466" s="644"/>
    </row>
    <row r="467" spans="1:11" s="389" customFormat="1" x14ac:dyDescent="0.3">
      <c r="A467" s="435"/>
      <c r="B467" s="390"/>
      <c r="F467" s="494"/>
      <c r="I467" s="618"/>
      <c r="J467" s="437"/>
      <c r="K467" s="644"/>
    </row>
    <row r="468" spans="1:11" s="389" customFormat="1" x14ac:dyDescent="0.3">
      <c r="A468" s="435"/>
      <c r="B468" s="390"/>
      <c r="F468" s="494"/>
      <c r="I468" s="618"/>
      <c r="J468" s="437"/>
      <c r="K468" s="644"/>
    </row>
    <row r="469" spans="1:11" s="389" customFormat="1" x14ac:dyDescent="0.3">
      <c r="A469" s="435"/>
      <c r="B469" s="390"/>
      <c r="F469" s="494"/>
      <c r="I469" s="618"/>
      <c r="J469" s="437"/>
      <c r="K469" s="644"/>
    </row>
    <row r="470" spans="1:11" s="389" customFormat="1" x14ac:dyDescent="0.3">
      <c r="A470" s="435"/>
      <c r="B470" s="390"/>
      <c r="F470" s="494"/>
      <c r="I470" s="618"/>
      <c r="J470" s="437"/>
      <c r="K470" s="644"/>
    </row>
    <row r="471" spans="1:11" s="389" customFormat="1" x14ac:dyDescent="0.3">
      <c r="A471" s="435"/>
      <c r="B471" s="390"/>
      <c r="F471" s="494"/>
      <c r="I471" s="618"/>
      <c r="J471" s="437"/>
      <c r="K471" s="644"/>
    </row>
    <row r="472" spans="1:11" s="389" customFormat="1" x14ac:dyDescent="0.3">
      <c r="A472" s="435"/>
      <c r="B472" s="390"/>
      <c r="F472" s="494"/>
      <c r="I472" s="618"/>
      <c r="J472" s="437"/>
      <c r="K472" s="644"/>
    </row>
    <row r="473" spans="1:11" s="389" customFormat="1" x14ac:dyDescent="0.3">
      <c r="A473" s="435"/>
      <c r="B473" s="390"/>
      <c r="F473" s="494"/>
      <c r="I473" s="618"/>
      <c r="J473" s="437"/>
      <c r="K473" s="644"/>
    </row>
    <row r="474" spans="1:11" s="389" customFormat="1" x14ac:dyDescent="0.3">
      <c r="A474" s="435"/>
      <c r="B474" s="390"/>
      <c r="F474" s="494"/>
      <c r="I474" s="618"/>
      <c r="J474" s="437"/>
      <c r="K474" s="644"/>
    </row>
    <row r="475" spans="1:11" s="389" customFormat="1" x14ac:dyDescent="0.3">
      <c r="A475" s="435"/>
      <c r="B475" s="390"/>
      <c r="F475" s="494"/>
      <c r="I475" s="618"/>
      <c r="J475" s="437"/>
      <c r="K475" s="644"/>
    </row>
    <row r="476" spans="1:11" s="389" customFormat="1" x14ac:dyDescent="0.3">
      <c r="A476" s="435"/>
      <c r="B476" s="390"/>
      <c r="F476" s="494"/>
      <c r="I476" s="618"/>
      <c r="J476" s="437"/>
      <c r="K476" s="644"/>
    </row>
    <row r="477" spans="1:11" s="389" customFormat="1" x14ac:dyDescent="0.3">
      <c r="A477" s="435"/>
      <c r="B477" s="390"/>
      <c r="F477" s="494"/>
      <c r="I477" s="618"/>
      <c r="J477" s="437"/>
      <c r="K477" s="644"/>
    </row>
    <row r="478" spans="1:11" s="389" customFormat="1" x14ac:dyDescent="0.3">
      <c r="A478" s="435"/>
      <c r="B478" s="390"/>
      <c r="F478" s="494"/>
      <c r="I478" s="618"/>
      <c r="J478" s="437"/>
      <c r="K478" s="644"/>
    </row>
    <row r="479" spans="1:11" s="389" customFormat="1" x14ac:dyDescent="0.3">
      <c r="A479" s="435"/>
      <c r="B479" s="390"/>
      <c r="F479" s="494"/>
      <c r="I479" s="618"/>
      <c r="J479" s="437"/>
      <c r="K479" s="644"/>
    </row>
    <row r="480" spans="1:11" s="389" customFormat="1" x14ac:dyDescent="0.3">
      <c r="A480" s="435"/>
      <c r="B480" s="390"/>
      <c r="F480" s="494"/>
      <c r="I480" s="618"/>
      <c r="J480" s="437"/>
      <c r="K480" s="644"/>
    </row>
    <row r="481" spans="1:11" s="389" customFormat="1" x14ac:dyDescent="0.3">
      <c r="A481" s="435"/>
      <c r="B481" s="390"/>
      <c r="F481" s="494"/>
      <c r="I481" s="618"/>
      <c r="J481" s="437"/>
      <c r="K481" s="644"/>
    </row>
    <row r="482" spans="1:11" s="389" customFormat="1" x14ac:dyDescent="0.3">
      <c r="A482" s="435"/>
      <c r="B482" s="390"/>
      <c r="F482" s="494"/>
      <c r="I482" s="618"/>
      <c r="J482" s="437"/>
      <c r="K482" s="644"/>
    </row>
    <row r="483" spans="1:11" s="389" customFormat="1" x14ac:dyDescent="0.3">
      <c r="A483" s="435"/>
      <c r="B483" s="390"/>
      <c r="F483" s="494"/>
      <c r="I483" s="618"/>
      <c r="J483" s="437"/>
      <c r="K483" s="644"/>
    </row>
    <row r="484" spans="1:11" s="389" customFormat="1" x14ac:dyDescent="0.3">
      <c r="A484" s="435"/>
      <c r="B484" s="390"/>
      <c r="F484" s="494"/>
      <c r="I484" s="618"/>
      <c r="J484" s="437"/>
      <c r="K484" s="644"/>
    </row>
    <row r="485" spans="1:11" s="389" customFormat="1" x14ac:dyDescent="0.3">
      <c r="A485" s="435"/>
      <c r="B485" s="390"/>
      <c r="F485" s="494"/>
      <c r="I485" s="618"/>
      <c r="J485" s="437"/>
      <c r="K485" s="644"/>
    </row>
    <row r="486" spans="1:11" s="389" customFormat="1" x14ac:dyDescent="0.3">
      <c r="A486" s="435"/>
      <c r="B486" s="390"/>
      <c r="F486" s="494"/>
      <c r="I486" s="618"/>
      <c r="J486" s="437"/>
      <c r="K486" s="644"/>
    </row>
    <row r="487" spans="1:11" s="389" customFormat="1" x14ac:dyDescent="0.3">
      <c r="A487" s="435"/>
      <c r="B487" s="390"/>
      <c r="F487" s="494"/>
      <c r="I487" s="618"/>
      <c r="J487" s="437"/>
      <c r="K487" s="644"/>
    </row>
    <row r="488" spans="1:11" s="389" customFormat="1" x14ac:dyDescent="0.3">
      <c r="A488" s="435"/>
      <c r="B488" s="390"/>
      <c r="F488" s="494"/>
      <c r="I488" s="618"/>
      <c r="J488" s="437"/>
      <c r="K488" s="644"/>
    </row>
    <row r="489" spans="1:11" s="389" customFormat="1" x14ac:dyDescent="0.3">
      <c r="A489" s="435"/>
      <c r="B489" s="390"/>
      <c r="F489" s="494"/>
      <c r="I489" s="618"/>
      <c r="J489" s="437"/>
      <c r="K489" s="644"/>
    </row>
    <row r="490" spans="1:11" s="389" customFormat="1" x14ac:dyDescent="0.3">
      <c r="A490" s="435"/>
      <c r="B490" s="390"/>
      <c r="F490" s="494"/>
      <c r="I490" s="618"/>
      <c r="J490" s="437"/>
      <c r="K490" s="644"/>
    </row>
    <row r="491" spans="1:11" s="389" customFormat="1" x14ac:dyDescent="0.3">
      <c r="A491" s="435"/>
      <c r="B491" s="390"/>
      <c r="F491" s="494"/>
      <c r="I491" s="618"/>
      <c r="J491" s="437"/>
      <c r="K491" s="644"/>
    </row>
    <row r="492" spans="1:11" s="389" customFormat="1" x14ac:dyDescent="0.3">
      <c r="A492" s="435"/>
      <c r="B492" s="390"/>
      <c r="F492" s="494"/>
      <c r="I492" s="618"/>
      <c r="J492" s="437"/>
      <c r="K492" s="644"/>
    </row>
    <row r="493" spans="1:11" s="389" customFormat="1" x14ac:dyDescent="0.3">
      <c r="A493" s="435"/>
      <c r="B493" s="390"/>
      <c r="F493" s="494"/>
      <c r="I493" s="618"/>
      <c r="J493" s="437"/>
      <c r="K493" s="644"/>
    </row>
    <row r="494" spans="1:11" s="389" customFormat="1" x14ac:dyDescent="0.3">
      <c r="A494" s="435"/>
      <c r="B494" s="390"/>
      <c r="F494" s="494"/>
      <c r="I494" s="618"/>
      <c r="J494" s="437"/>
      <c r="K494" s="644"/>
    </row>
    <row r="495" spans="1:11" s="389" customFormat="1" x14ac:dyDescent="0.3">
      <c r="A495" s="435"/>
      <c r="B495" s="390"/>
      <c r="F495" s="494"/>
      <c r="I495" s="618"/>
      <c r="J495" s="437"/>
      <c r="K495" s="644"/>
    </row>
    <row r="496" spans="1:11" s="389" customFormat="1" x14ac:dyDescent="0.3">
      <c r="A496" s="435"/>
      <c r="B496" s="390"/>
      <c r="F496" s="494"/>
      <c r="I496" s="618"/>
      <c r="J496" s="437"/>
      <c r="K496" s="644"/>
    </row>
    <row r="497" spans="1:11" s="389" customFormat="1" x14ac:dyDescent="0.3">
      <c r="A497" s="435"/>
      <c r="B497" s="390"/>
      <c r="F497" s="494"/>
      <c r="I497" s="618"/>
      <c r="J497" s="437"/>
      <c r="K497" s="644"/>
    </row>
    <row r="498" spans="1:11" s="389" customFormat="1" x14ac:dyDescent="0.3">
      <c r="A498" s="435"/>
      <c r="B498" s="390"/>
      <c r="F498" s="494"/>
      <c r="I498" s="618"/>
      <c r="J498" s="437"/>
      <c r="K498" s="644"/>
    </row>
    <row r="499" spans="1:11" s="389" customFormat="1" x14ac:dyDescent="0.3">
      <c r="A499" s="435"/>
      <c r="B499" s="390"/>
      <c r="F499" s="494"/>
      <c r="I499" s="618"/>
      <c r="J499" s="437"/>
      <c r="K499" s="644"/>
    </row>
    <row r="500" spans="1:11" s="389" customFormat="1" x14ac:dyDescent="0.3">
      <c r="A500" s="435"/>
      <c r="B500" s="390"/>
      <c r="F500" s="494"/>
      <c r="I500" s="618"/>
      <c r="J500" s="437"/>
      <c r="K500" s="644"/>
    </row>
    <row r="501" spans="1:11" s="389" customFormat="1" x14ac:dyDescent="0.3">
      <c r="A501" s="435"/>
      <c r="B501" s="390"/>
      <c r="F501" s="494"/>
      <c r="I501" s="618"/>
      <c r="J501" s="437"/>
      <c r="K501" s="644"/>
    </row>
    <row r="502" spans="1:11" s="389" customFormat="1" x14ac:dyDescent="0.3">
      <c r="A502" s="435"/>
      <c r="B502" s="390"/>
      <c r="F502" s="494"/>
      <c r="I502" s="618"/>
      <c r="J502" s="437"/>
      <c r="K502" s="644"/>
    </row>
    <row r="503" spans="1:11" s="389" customFormat="1" x14ac:dyDescent="0.3">
      <c r="A503" s="435"/>
      <c r="B503" s="390"/>
      <c r="F503" s="494"/>
      <c r="I503" s="618"/>
      <c r="J503" s="437"/>
      <c r="K503" s="644"/>
    </row>
    <row r="504" spans="1:11" s="389" customFormat="1" x14ac:dyDescent="0.3">
      <c r="A504" s="435"/>
      <c r="B504" s="390"/>
      <c r="F504" s="494"/>
      <c r="I504" s="618"/>
      <c r="J504" s="437"/>
      <c r="K504" s="644"/>
    </row>
    <row r="505" spans="1:11" s="389" customFormat="1" x14ac:dyDescent="0.3">
      <c r="A505" s="435"/>
      <c r="B505" s="390"/>
      <c r="F505" s="494"/>
      <c r="I505" s="618"/>
      <c r="J505" s="437"/>
      <c r="K505" s="644"/>
    </row>
    <row r="506" spans="1:11" s="389" customFormat="1" x14ac:dyDescent="0.3">
      <c r="A506" s="435"/>
      <c r="B506" s="390"/>
      <c r="F506" s="494"/>
      <c r="I506" s="618"/>
      <c r="J506" s="437"/>
      <c r="K506" s="644"/>
    </row>
    <row r="507" spans="1:11" s="389" customFormat="1" x14ac:dyDescent="0.3">
      <c r="A507" s="435"/>
      <c r="B507" s="390"/>
      <c r="F507" s="494"/>
      <c r="I507" s="618"/>
      <c r="J507" s="437"/>
      <c r="K507" s="644"/>
    </row>
    <row r="508" spans="1:11" s="389" customFormat="1" x14ac:dyDescent="0.3">
      <c r="A508" s="435"/>
      <c r="B508" s="390"/>
      <c r="F508" s="494"/>
      <c r="I508" s="618"/>
      <c r="J508" s="437"/>
      <c r="K508" s="644"/>
    </row>
    <row r="509" spans="1:11" s="389" customFormat="1" x14ac:dyDescent="0.3">
      <c r="A509" s="435"/>
      <c r="B509" s="390"/>
      <c r="F509" s="494"/>
      <c r="I509" s="618"/>
      <c r="J509" s="437"/>
      <c r="K509" s="644"/>
    </row>
    <row r="510" spans="1:11" s="389" customFormat="1" x14ac:dyDescent="0.3">
      <c r="A510" s="435"/>
      <c r="B510" s="390"/>
      <c r="F510" s="494"/>
      <c r="I510" s="618"/>
      <c r="J510" s="437"/>
      <c r="K510" s="644"/>
    </row>
    <row r="511" spans="1:11" s="389" customFormat="1" x14ac:dyDescent="0.3">
      <c r="A511" s="435"/>
      <c r="B511" s="390"/>
      <c r="F511" s="494"/>
      <c r="I511" s="618"/>
      <c r="J511" s="437"/>
      <c r="K511" s="644"/>
    </row>
    <row r="512" spans="1:11" s="389" customFormat="1" x14ac:dyDescent="0.3">
      <c r="A512" s="435"/>
      <c r="B512" s="390"/>
      <c r="F512" s="494"/>
      <c r="I512" s="618"/>
      <c r="J512" s="437"/>
      <c r="K512" s="644"/>
    </row>
    <row r="513" spans="1:11" s="389" customFormat="1" x14ac:dyDescent="0.3">
      <c r="A513" s="435"/>
      <c r="B513" s="390"/>
      <c r="F513" s="494"/>
      <c r="I513" s="618"/>
      <c r="J513" s="437"/>
      <c r="K513" s="644"/>
    </row>
    <row r="514" spans="1:11" s="389" customFormat="1" x14ac:dyDescent="0.3">
      <c r="A514" s="435"/>
      <c r="B514" s="390"/>
      <c r="F514" s="494"/>
      <c r="I514" s="618"/>
      <c r="J514" s="437"/>
      <c r="K514" s="644"/>
    </row>
    <row r="515" spans="1:11" s="389" customFormat="1" x14ac:dyDescent="0.3">
      <c r="A515" s="435"/>
      <c r="B515" s="390"/>
      <c r="F515" s="494"/>
      <c r="I515" s="618"/>
      <c r="J515" s="437"/>
      <c r="K515" s="644"/>
    </row>
    <row r="516" spans="1:11" s="389" customFormat="1" x14ac:dyDescent="0.3">
      <c r="A516" s="435"/>
      <c r="B516" s="390"/>
      <c r="F516" s="494"/>
      <c r="I516" s="618"/>
      <c r="J516" s="437"/>
      <c r="K516" s="644"/>
    </row>
    <row r="517" spans="1:11" s="389" customFormat="1" x14ac:dyDescent="0.3">
      <c r="A517" s="435"/>
      <c r="B517" s="390"/>
      <c r="F517" s="494"/>
      <c r="I517" s="618"/>
      <c r="J517" s="437"/>
      <c r="K517" s="644"/>
    </row>
    <row r="518" spans="1:11" s="389" customFormat="1" x14ac:dyDescent="0.3">
      <c r="A518" s="435"/>
      <c r="B518" s="390"/>
      <c r="F518" s="494"/>
      <c r="I518" s="618"/>
      <c r="J518" s="437"/>
      <c r="K518" s="644"/>
    </row>
    <row r="519" spans="1:11" s="389" customFormat="1" x14ac:dyDescent="0.3">
      <c r="A519" s="435"/>
      <c r="B519" s="390"/>
      <c r="F519" s="494"/>
      <c r="I519" s="618"/>
      <c r="J519" s="437"/>
      <c r="K519" s="644"/>
    </row>
    <row r="520" spans="1:11" s="389" customFormat="1" x14ac:dyDescent="0.3">
      <c r="A520" s="435"/>
      <c r="B520" s="390"/>
      <c r="F520" s="494"/>
      <c r="I520" s="618"/>
      <c r="J520" s="437"/>
      <c r="K520" s="644"/>
    </row>
    <row r="521" spans="1:11" s="389" customFormat="1" x14ac:dyDescent="0.3">
      <c r="A521" s="435"/>
      <c r="B521" s="390"/>
      <c r="F521" s="494"/>
      <c r="I521" s="618"/>
      <c r="J521" s="437"/>
      <c r="K521" s="644"/>
    </row>
    <row r="522" spans="1:11" s="389" customFormat="1" x14ac:dyDescent="0.3">
      <c r="A522" s="435"/>
      <c r="B522" s="390"/>
      <c r="F522" s="494"/>
      <c r="I522" s="618"/>
      <c r="J522" s="437"/>
      <c r="K522" s="644"/>
    </row>
    <row r="523" spans="1:11" s="389" customFormat="1" x14ac:dyDescent="0.3">
      <c r="A523" s="435"/>
      <c r="B523" s="390"/>
      <c r="F523" s="494"/>
      <c r="I523" s="618"/>
      <c r="J523" s="437"/>
      <c r="K523" s="644"/>
    </row>
    <row r="524" spans="1:11" s="389" customFormat="1" x14ac:dyDescent="0.3">
      <c r="A524" s="435"/>
      <c r="B524" s="390"/>
      <c r="F524" s="494"/>
      <c r="I524" s="618"/>
      <c r="J524" s="437"/>
      <c r="K524" s="644"/>
    </row>
    <row r="525" spans="1:11" s="389" customFormat="1" x14ac:dyDescent="0.3">
      <c r="A525" s="435"/>
      <c r="B525" s="390"/>
      <c r="F525" s="494"/>
      <c r="I525" s="618"/>
      <c r="J525" s="437"/>
      <c r="K525" s="644"/>
    </row>
    <row r="526" spans="1:11" s="389" customFormat="1" x14ac:dyDescent="0.3">
      <c r="A526" s="435"/>
      <c r="B526" s="390"/>
      <c r="F526" s="494"/>
      <c r="I526" s="618"/>
      <c r="J526" s="437"/>
      <c r="K526" s="644"/>
    </row>
    <row r="527" spans="1:11" s="389" customFormat="1" x14ac:dyDescent="0.3">
      <c r="A527" s="435"/>
      <c r="B527" s="390"/>
      <c r="F527" s="494"/>
      <c r="I527" s="618"/>
      <c r="J527" s="437"/>
      <c r="K527" s="644"/>
    </row>
    <row r="528" spans="1:11" s="389" customFormat="1" x14ac:dyDescent="0.3">
      <c r="A528" s="435"/>
      <c r="B528" s="390"/>
      <c r="F528" s="494"/>
      <c r="I528" s="618"/>
      <c r="J528" s="437"/>
      <c r="K528" s="644"/>
    </row>
    <row r="529" spans="1:11" s="389" customFormat="1" x14ac:dyDescent="0.3">
      <c r="A529" s="435"/>
      <c r="B529" s="390"/>
      <c r="F529" s="494"/>
      <c r="I529" s="618"/>
      <c r="J529" s="437"/>
      <c r="K529" s="644"/>
    </row>
    <row r="530" spans="1:11" s="389" customFormat="1" x14ac:dyDescent="0.3">
      <c r="A530" s="435"/>
      <c r="B530" s="390"/>
      <c r="F530" s="494"/>
      <c r="I530" s="618"/>
      <c r="J530" s="437"/>
      <c r="K530" s="644"/>
    </row>
    <row r="531" spans="1:11" s="389" customFormat="1" x14ac:dyDescent="0.3">
      <c r="A531" s="435"/>
      <c r="B531" s="390"/>
      <c r="F531" s="494"/>
      <c r="I531" s="618"/>
      <c r="J531" s="437"/>
      <c r="K531" s="644"/>
    </row>
    <row r="532" spans="1:11" s="389" customFormat="1" x14ac:dyDescent="0.3">
      <c r="A532" s="435"/>
      <c r="B532" s="390"/>
      <c r="F532" s="494"/>
      <c r="I532" s="618"/>
      <c r="J532" s="437"/>
      <c r="K532" s="644"/>
    </row>
    <row r="533" spans="1:11" s="389" customFormat="1" x14ac:dyDescent="0.3">
      <c r="A533" s="435"/>
      <c r="B533" s="390"/>
      <c r="F533" s="494"/>
      <c r="I533" s="618"/>
      <c r="J533" s="437"/>
      <c r="K533" s="644"/>
    </row>
    <row r="534" spans="1:11" s="389" customFormat="1" x14ac:dyDescent="0.3">
      <c r="A534" s="435"/>
      <c r="B534" s="390"/>
      <c r="F534" s="494"/>
      <c r="I534" s="618"/>
      <c r="J534" s="437"/>
      <c r="K534" s="644"/>
    </row>
    <row r="535" spans="1:11" s="389" customFormat="1" x14ac:dyDescent="0.3">
      <c r="A535" s="435"/>
      <c r="B535" s="390"/>
      <c r="F535" s="494"/>
      <c r="I535" s="618"/>
      <c r="J535" s="437"/>
      <c r="K535" s="644"/>
    </row>
    <row r="536" spans="1:11" s="389" customFormat="1" x14ac:dyDescent="0.3">
      <c r="A536" s="435"/>
      <c r="B536" s="390"/>
      <c r="F536" s="494"/>
      <c r="I536" s="618"/>
      <c r="J536" s="437"/>
      <c r="K536" s="644"/>
    </row>
    <row r="537" spans="1:11" s="389" customFormat="1" x14ac:dyDescent="0.3">
      <c r="A537" s="435"/>
      <c r="B537" s="390"/>
      <c r="F537" s="494"/>
      <c r="I537" s="618"/>
      <c r="J537" s="437"/>
      <c r="K537" s="644"/>
    </row>
    <row r="538" spans="1:11" s="389" customFormat="1" x14ac:dyDescent="0.3">
      <c r="A538" s="435"/>
      <c r="B538" s="390"/>
      <c r="F538" s="494"/>
      <c r="I538" s="618"/>
      <c r="J538" s="437"/>
      <c r="K538" s="644"/>
    </row>
    <row r="539" spans="1:11" s="389" customFormat="1" x14ac:dyDescent="0.3">
      <c r="A539" s="435"/>
      <c r="B539" s="390"/>
      <c r="F539" s="494"/>
      <c r="I539" s="618"/>
      <c r="J539" s="437"/>
      <c r="K539" s="644"/>
    </row>
    <row r="540" spans="1:11" s="389" customFormat="1" x14ac:dyDescent="0.3">
      <c r="A540" s="435"/>
      <c r="B540" s="390"/>
      <c r="F540" s="494"/>
      <c r="I540" s="618"/>
      <c r="J540" s="437"/>
      <c r="K540" s="644"/>
    </row>
    <row r="541" spans="1:11" s="389" customFormat="1" x14ac:dyDescent="0.3">
      <c r="A541" s="435"/>
      <c r="B541" s="390"/>
      <c r="F541" s="494"/>
      <c r="I541" s="618"/>
      <c r="J541" s="437"/>
      <c r="K541" s="644"/>
    </row>
    <row r="542" spans="1:11" s="389" customFormat="1" x14ac:dyDescent="0.3">
      <c r="A542" s="435"/>
      <c r="B542" s="390"/>
      <c r="F542" s="494"/>
      <c r="I542" s="618"/>
      <c r="J542" s="437"/>
      <c r="K542" s="644"/>
    </row>
    <row r="543" spans="1:11" s="389" customFormat="1" x14ac:dyDescent="0.3">
      <c r="A543" s="435"/>
      <c r="B543" s="390"/>
      <c r="F543" s="494"/>
      <c r="I543" s="618"/>
      <c r="J543" s="437"/>
      <c r="K543" s="644"/>
    </row>
    <row r="544" spans="1:11" s="389" customFormat="1" x14ac:dyDescent="0.3">
      <c r="A544" s="435"/>
      <c r="B544" s="390"/>
      <c r="F544" s="494"/>
      <c r="I544" s="618"/>
      <c r="J544" s="437"/>
      <c r="K544" s="644"/>
    </row>
    <row r="545" spans="1:11" s="389" customFormat="1" x14ac:dyDescent="0.3">
      <c r="A545" s="435"/>
      <c r="B545" s="390"/>
      <c r="F545" s="494"/>
      <c r="I545" s="618"/>
      <c r="J545" s="437"/>
      <c r="K545" s="644"/>
    </row>
    <row r="546" spans="1:11" s="389" customFormat="1" x14ac:dyDescent="0.3">
      <c r="A546" s="435"/>
      <c r="B546" s="390"/>
      <c r="F546" s="494"/>
      <c r="I546" s="618"/>
      <c r="J546" s="437"/>
      <c r="K546" s="644"/>
    </row>
    <row r="547" spans="1:11" s="389" customFormat="1" x14ac:dyDescent="0.3">
      <c r="A547" s="435"/>
      <c r="B547" s="390"/>
      <c r="F547" s="494"/>
      <c r="I547" s="618"/>
      <c r="J547" s="437"/>
      <c r="K547" s="644"/>
    </row>
    <row r="548" spans="1:11" s="389" customFormat="1" x14ac:dyDescent="0.3">
      <c r="A548" s="435"/>
      <c r="B548" s="390"/>
      <c r="F548" s="494"/>
      <c r="I548" s="618"/>
      <c r="J548" s="437"/>
      <c r="K548" s="644"/>
    </row>
    <row r="549" spans="1:11" s="389" customFormat="1" x14ac:dyDescent="0.3">
      <c r="A549" s="435"/>
      <c r="B549" s="390"/>
      <c r="F549" s="494"/>
      <c r="I549" s="618"/>
      <c r="J549" s="437"/>
      <c r="K549" s="644"/>
    </row>
    <row r="550" spans="1:11" s="389" customFormat="1" x14ac:dyDescent="0.3">
      <c r="A550" s="435"/>
      <c r="B550" s="390"/>
      <c r="F550" s="494"/>
      <c r="I550" s="618"/>
      <c r="J550" s="437"/>
      <c r="K550" s="644"/>
    </row>
    <row r="551" spans="1:11" s="389" customFormat="1" x14ac:dyDescent="0.3">
      <c r="A551" s="435"/>
      <c r="B551" s="390"/>
      <c r="F551" s="494"/>
      <c r="I551" s="618"/>
      <c r="J551" s="437"/>
      <c r="K551" s="644"/>
    </row>
    <row r="552" spans="1:11" s="389" customFormat="1" x14ac:dyDescent="0.3">
      <c r="A552" s="435"/>
      <c r="B552" s="390"/>
      <c r="F552" s="494"/>
      <c r="I552" s="618"/>
      <c r="J552" s="437"/>
      <c r="K552" s="644"/>
    </row>
    <row r="553" spans="1:11" s="389" customFormat="1" x14ac:dyDescent="0.3">
      <c r="A553" s="435"/>
      <c r="B553" s="390"/>
      <c r="F553" s="494"/>
      <c r="I553" s="618"/>
      <c r="J553" s="437"/>
      <c r="K553" s="644"/>
    </row>
    <row r="554" spans="1:11" s="389" customFormat="1" x14ac:dyDescent="0.3">
      <c r="A554" s="435"/>
      <c r="B554" s="390"/>
      <c r="F554" s="494"/>
      <c r="I554" s="618"/>
      <c r="J554" s="437"/>
      <c r="K554" s="644"/>
    </row>
    <row r="555" spans="1:11" s="389" customFormat="1" x14ac:dyDescent="0.3">
      <c r="A555" s="435"/>
      <c r="B555" s="390"/>
      <c r="F555" s="494"/>
      <c r="I555" s="618"/>
      <c r="J555" s="437"/>
      <c r="K555" s="644"/>
    </row>
    <row r="556" spans="1:11" s="389" customFormat="1" x14ac:dyDescent="0.3">
      <c r="A556" s="435"/>
      <c r="B556" s="390"/>
      <c r="F556" s="494"/>
      <c r="I556" s="618"/>
      <c r="J556" s="437"/>
      <c r="K556" s="644"/>
    </row>
    <row r="557" spans="1:11" s="389" customFormat="1" x14ac:dyDescent="0.3">
      <c r="A557" s="435"/>
      <c r="B557" s="390"/>
      <c r="F557" s="494"/>
      <c r="I557" s="618"/>
      <c r="J557" s="437"/>
      <c r="K557" s="644"/>
    </row>
    <row r="558" spans="1:11" s="389" customFormat="1" x14ac:dyDescent="0.3">
      <c r="A558" s="435"/>
      <c r="B558" s="390"/>
      <c r="F558" s="494"/>
      <c r="I558" s="618"/>
      <c r="J558" s="437"/>
      <c r="K558" s="644"/>
    </row>
    <row r="559" spans="1:11" s="389" customFormat="1" x14ac:dyDescent="0.3">
      <c r="A559" s="435"/>
      <c r="B559" s="390"/>
      <c r="F559" s="494"/>
      <c r="I559" s="618"/>
      <c r="J559" s="437"/>
      <c r="K559" s="644"/>
    </row>
    <row r="560" spans="1:11" s="389" customFormat="1" x14ac:dyDescent="0.3">
      <c r="A560" s="435"/>
      <c r="B560" s="390"/>
      <c r="F560" s="494"/>
      <c r="I560" s="618"/>
      <c r="J560" s="437"/>
      <c r="K560" s="644"/>
    </row>
    <row r="561" spans="1:11" s="389" customFormat="1" x14ac:dyDescent="0.3">
      <c r="A561" s="435"/>
      <c r="B561" s="390"/>
      <c r="F561" s="494"/>
      <c r="I561" s="618"/>
      <c r="J561" s="437"/>
      <c r="K561" s="644"/>
    </row>
    <row r="562" spans="1:11" s="389" customFormat="1" x14ac:dyDescent="0.3">
      <c r="A562" s="435"/>
      <c r="B562" s="390"/>
      <c r="F562" s="494"/>
      <c r="I562" s="618"/>
      <c r="J562" s="437"/>
      <c r="K562" s="644"/>
    </row>
    <row r="563" spans="1:11" s="389" customFormat="1" x14ac:dyDescent="0.3">
      <c r="A563" s="435"/>
      <c r="B563" s="390"/>
      <c r="F563" s="494"/>
      <c r="I563" s="618"/>
      <c r="J563" s="437"/>
      <c r="K563" s="644"/>
    </row>
    <row r="564" spans="1:11" s="389" customFormat="1" x14ac:dyDescent="0.3">
      <c r="A564" s="435"/>
      <c r="B564" s="390"/>
      <c r="F564" s="494"/>
      <c r="I564" s="618"/>
      <c r="J564" s="437"/>
      <c r="K564" s="644"/>
    </row>
    <row r="565" spans="1:11" s="389" customFormat="1" x14ac:dyDescent="0.3">
      <c r="A565" s="435"/>
      <c r="B565" s="390"/>
      <c r="F565" s="494"/>
      <c r="I565" s="618"/>
      <c r="J565" s="437"/>
      <c r="K565" s="644"/>
    </row>
    <row r="566" spans="1:11" s="389" customFormat="1" x14ac:dyDescent="0.3">
      <c r="A566" s="435"/>
      <c r="B566" s="390"/>
      <c r="F566" s="494"/>
      <c r="I566" s="618"/>
      <c r="J566" s="437"/>
      <c r="K566" s="644"/>
    </row>
    <row r="567" spans="1:11" s="389" customFormat="1" x14ac:dyDescent="0.3">
      <c r="A567" s="435"/>
      <c r="B567" s="390"/>
      <c r="F567" s="494"/>
      <c r="I567" s="618"/>
      <c r="J567" s="437"/>
      <c r="K567" s="644"/>
    </row>
    <row r="568" spans="1:11" s="389" customFormat="1" x14ac:dyDescent="0.3">
      <c r="A568" s="435"/>
      <c r="B568" s="390"/>
      <c r="F568" s="494"/>
      <c r="I568" s="618"/>
      <c r="J568" s="437"/>
      <c r="K568" s="644"/>
    </row>
    <row r="569" spans="1:11" s="389" customFormat="1" x14ac:dyDescent="0.3">
      <c r="A569" s="435"/>
      <c r="B569" s="390"/>
      <c r="F569" s="494"/>
      <c r="I569" s="618"/>
      <c r="J569" s="437"/>
      <c r="K569" s="644"/>
    </row>
    <row r="570" spans="1:11" s="389" customFormat="1" x14ac:dyDescent="0.3">
      <c r="A570" s="435"/>
      <c r="B570" s="390"/>
      <c r="F570" s="494"/>
      <c r="I570" s="618"/>
      <c r="J570" s="437"/>
      <c r="K570" s="644"/>
    </row>
    <row r="571" spans="1:11" s="389" customFormat="1" x14ac:dyDescent="0.3">
      <c r="A571" s="435"/>
      <c r="B571" s="390"/>
      <c r="F571" s="494"/>
      <c r="I571" s="618"/>
      <c r="J571" s="437"/>
      <c r="K571" s="644"/>
    </row>
    <row r="572" spans="1:11" s="389" customFormat="1" x14ac:dyDescent="0.3">
      <c r="A572" s="435"/>
      <c r="B572" s="390"/>
      <c r="F572" s="494"/>
      <c r="I572" s="618"/>
      <c r="J572" s="437"/>
      <c r="K572" s="644"/>
    </row>
    <row r="573" spans="1:11" s="389" customFormat="1" x14ac:dyDescent="0.3">
      <c r="A573" s="435"/>
      <c r="B573" s="390"/>
      <c r="F573" s="494"/>
      <c r="I573" s="618"/>
      <c r="J573" s="437"/>
      <c r="K573" s="644"/>
    </row>
    <row r="574" spans="1:11" s="389" customFormat="1" x14ac:dyDescent="0.3">
      <c r="A574" s="435"/>
      <c r="B574" s="390"/>
      <c r="F574" s="494"/>
      <c r="I574" s="618"/>
      <c r="J574" s="437"/>
      <c r="K574" s="644"/>
    </row>
    <row r="575" spans="1:11" s="389" customFormat="1" x14ac:dyDescent="0.3">
      <c r="A575" s="435"/>
      <c r="B575" s="390"/>
      <c r="F575" s="494"/>
      <c r="I575" s="618"/>
      <c r="J575" s="437"/>
      <c r="K575" s="644"/>
    </row>
    <row r="576" spans="1:11" s="389" customFormat="1" x14ac:dyDescent="0.3">
      <c r="A576" s="435"/>
      <c r="B576" s="390"/>
      <c r="F576" s="494"/>
      <c r="I576" s="618"/>
      <c r="J576" s="437"/>
      <c r="K576" s="644"/>
    </row>
    <row r="577" spans="1:11" s="389" customFormat="1" x14ac:dyDescent="0.3">
      <c r="A577" s="435"/>
      <c r="B577" s="390"/>
      <c r="F577" s="494"/>
      <c r="I577" s="618"/>
      <c r="J577" s="437"/>
      <c r="K577" s="644"/>
    </row>
    <row r="578" spans="1:11" s="389" customFormat="1" x14ac:dyDescent="0.3">
      <c r="A578" s="435"/>
      <c r="B578" s="390"/>
      <c r="F578" s="494"/>
      <c r="I578" s="618"/>
      <c r="J578" s="437"/>
      <c r="K578" s="644"/>
    </row>
    <row r="579" spans="1:11" s="389" customFormat="1" x14ac:dyDescent="0.3">
      <c r="A579" s="435"/>
      <c r="B579" s="390"/>
      <c r="F579" s="494"/>
      <c r="I579" s="618"/>
      <c r="J579" s="437"/>
      <c r="K579" s="644"/>
    </row>
    <row r="580" spans="1:11" s="389" customFormat="1" x14ac:dyDescent="0.3">
      <c r="A580" s="435"/>
      <c r="B580" s="390"/>
      <c r="F580" s="494"/>
      <c r="I580" s="618"/>
      <c r="J580" s="437"/>
      <c r="K580" s="644"/>
    </row>
    <row r="581" spans="1:11" s="389" customFormat="1" x14ac:dyDescent="0.3">
      <c r="A581" s="435"/>
      <c r="B581" s="390"/>
      <c r="F581" s="494"/>
      <c r="I581" s="618"/>
      <c r="J581" s="437"/>
      <c r="K581" s="644"/>
    </row>
    <row r="582" spans="1:11" s="389" customFormat="1" x14ac:dyDescent="0.3">
      <c r="A582" s="435"/>
      <c r="B582" s="390"/>
      <c r="F582" s="494"/>
      <c r="I582" s="618"/>
      <c r="J582" s="437"/>
      <c r="K582" s="644"/>
    </row>
    <row r="583" spans="1:11" s="389" customFormat="1" x14ac:dyDescent="0.3">
      <c r="A583" s="435"/>
      <c r="B583" s="390"/>
      <c r="F583" s="494"/>
      <c r="I583" s="618"/>
      <c r="J583" s="437"/>
      <c r="K583" s="644"/>
    </row>
    <row r="584" spans="1:11" s="389" customFormat="1" x14ac:dyDescent="0.3">
      <c r="A584" s="435"/>
      <c r="B584" s="390"/>
      <c r="F584" s="494"/>
      <c r="I584" s="618"/>
      <c r="J584" s="437"/>
      <c r="K584" s="644"/>
    </row>
    <row r="585" spans="1:11" s="389" customFormat="1" x14ac:dyDescent="0.3">
      <c r="A585" s="435"/>
      <c r="B585" s="390"/>
      <c r="F585" s="494"/>
      <c r="I585" s="618"/>
      <c r="J585" s="437"/>
      <c r="K585" s="644"/>
    </row>
    <row r="586" spans="1:11" s="389" customFormat="1" x14ac:dyDescent="0.3">
      <c r="A586" s="435"/>
      <c r="B586" s="390"/>
      <c r="F586" s="494"/>
      <c r="I586" s="618"/>
      <c r="J586" s="437"/>
      <c r="K586" s="644"/>
    </row>
    <row r="587" spans="1:11" s="389" customFormat="1" x14ac:dyDescent="0.3">
      <c r="A587" s="435"/>
      <c r="B587" s="390"/>
      <c r="F587" s="494"/>
      <c r="I587" s="618"/>
      <c r="J587" s="437"/>
      <c r="K587" s="644"/>
    </row>
    <row r="588" spans="1:11" s="389" customFormat="1" x14ac:dyDescent="0.3">
      <c r="A588" s="435"/>
      <c r="B588" s="390"/>
      <c r="F588" s="494"/>
      <c r="I588" s="618"/>
      <c r="J588" s="437"/>
      <c r="K588" s="644"/>
    </row>
    <row r="589" spans="1:11" s="389" customFormat="1" x14ac:dyDescent="0.3">
      <c r="A589" s="435"/>
      <c r="B589" s="390"/>
      <c r="F589" s="494"/>
      <c r="I589" s="618"/>
      <c r="J589" s="437"/>
      <c r="K589" s="644"/>
    </row>
    <row r="590" spans="1:11" s="389" customFormat="1" x14ac:dyDescent="0.3">
      <c r="A590" s="435"/>
      <c r="B590" s="390"/>
      <c r="F590" s="494"/>
      <c r="I590" s="618"/>
      <c r="J590" s="437"/>
      <c r="K590" s="644"/>
    </row>
    <row r="591" spans="1:11" s="389" customFormat="1" x14ac:dyDescent="0.3">
      <c r="A591" s="435"/>
      <c r="B591" s="390"/>
      <c r="F591" s="494"/>
      <c r="I591" s="618"/>
      <c r="J591" s="437"/>
      <c r="K591" s="644"/>
    </row>
    <row r="592" spans="1:11" s="389" customFormat="1" x14ac:dyDescent="0.3">
      <c r="A592" s="435"/>
      <c r="B592" s="390"/>
      <c r="F592" s="494"/>
      <c r="I592" s="618"/>
      <c r="J592" s="437"/>
      <c r="K592" s="644"/>
    </row>
    <row r="593" spans="1:11" s="389" customFormat="1" x14ac:dyDescent="0.3">
      <c r="A593" s="435"/>
      <c r="B593" s="390"/>
      <c r="F593" s="494"/>
      <c r="I593" s="618"/>
      <c r="J593" s="437"/>
      <c r="K593" s="644"/>
    </row>
    <row r="594" spans="1:11" s="389" customFormat="1" x14ac:dyDescent="0.3">
      <c r="A594" s="435"/>
      <c r="B594" s="390"/>
      <c r="F594" s="494"/>
      <c r="I594" s="618"/>
      <c r="J594" s="437"/>
      <c r="K594" s="644"/>
    </row>
    <row r="595" spans="1:11" s="389" customFormat="1" x14ac:dyDescent="0.3">
      <c r="A595" s="435"/>
      <c r="B595" s="390"/>
      <c r="F595" s="494"/>
      <c r="I595" s="618"/>
      <c r="J595" s="437"/>
      <c r="K595" s="644"/>
    </row>
    <row r="596" spans="1:11" s="389" customFormat="1" x14ac:dyDescent="0.3">
      <c r="A596" s="435"/>
      <c r="B596" s="390"/>
      <c r="F596" s="494"/>
      <c r="I596" s="618"/>
      <c r="J596" s="437"/>
      <c r="K596" s="644"/>
    </row>
    <row r="597" spans="1:11" s="389" customFormat="1" x14ac:dyDescent="0.3">
      <c r="A597" s="435"/>
      <c r="B597" s="390"/>
      <c r="F597" s="494"/>
      <c r="I597" s="618"/>
      <c r="J597" s="437"/>
      <c r="K597" s="644"/>
    </row>
    <row r="598" spans="1:11" s="389" customFormat="1" x14ac:dyDescent="0.3">
      <c r="A598" s="435"/>
      <c r="B598" s="390"/>
      <c r="F598" s="494"/>
      <c r="I598" s="618"/>
      <c r="J598" s="437"/>
      <c r="K598" s="644"/>
    </row>
    <row r="599" spans="1:11" s="389" customFormat="1" x14ac:dyDescent="0.3">
      <c r="A599" s="435"/>
      <c r="B599" s="390"/>
      <c r="F599" s="494"/>
      <c r="I599" s="618"/>
      <c r="J599" s="437"/>
      <c r="K599" s="644"/>
    </row>
    <row r="600" spans="1:11" s="389" customFormat="1" x14ac:dyDescent="0.3">
      <c r="A600" s="435"/>
      <c r="B600" s="390"/>
      <c r="F600" s="494"/>
      <c r="I600" s="618"/>
      <c r="J600" s="437"/>
      <c r="K600" s="644"/>
    </row>
    <row r="601" spans="1:11" s="389" customFormat="1" x14ac:dyDescent="0.3">
      <c r="A601" s="435"/>
      <c r="B601" s="390"/>
      <c r="F601" s="494"/>
      <c r="I601" s="618"/>
      <c r="J601" s="437"/>
      <c r="K601" s="644"/>
    </row>
    <row r="602" spans="1:11" s="389" customFormat="1" x14ac:dyDescent="0.3">
      <c r="A602" s="435"/>
      <c r="B602" s="390"/>
      <c r="F602" s="494"/>
      <c r="I602" s="618"/>
      <c r="J602" s="437"/>
      <c r="K602" s="644"/>
    </row>
    <row r="603" spans="1:11" s="389" customFormat="1" x14ac:dyDescent="0.3">
      <c r="A603" s="435"/>
      <c r="B603" s="390"/>
      <c r="F603" s="494"/>
      <c r="I603" s="618"/>
      <c r="J603" s="437"/>
      <c r="K603" s="644"/>
    </row>
    <row r="604" spans="1:11" s="389" customFormat="1" x14ac:dyDescent="0.3">
      <c r="A604" s="435"/>
      <c r="B604" s="390"/>
      <c r="F604" s="494"/>
      <c r="I604" s="618"/>
      <c r="J604" s="437"/>
      <c r="K604" s="644"/>
    </row>
    <row r="605" spans="1:11" s="389" customFormat="1" x14ac:dyDescent="0.3">
      <c r="A605" s="435"/>
      <c r="B605" s="390"/>
      <c r="F605" s="494"/>
      <c r="I605" s="618"/>
      <c r="J605" s="437"/>
      <c r="K605" s="644"/>
    </row>
    <row r="606" spans="1:11" s="389" customFormat="1" x14ac:dyDescent="0.3">
      <c r="A606" s="435"/>
      <c r="B606" s="390"/>
      <c r="F606" s="494"/>
      <c r="I606" s="618"/>
      <c r="J606" s="437"/>
      <c r="K606" s="644"/>
    </row>
    <row r="607" spans="1:11" s="389" customFormat="1" x14ac:dyDescent="0.3">
      <c r="A607" s="435"/>
      <c r="B607" s="390"/>
      <c r="F607" s="494"/>
      <c r="I607" s="618"/>
      <c r="J607" s="437"/>
      <c r="K607" s="644"/>
    </row>
    <row r="608" spans="1:11" s="389" customFormat="1" x14ac:dyDescent="0.3">
      <c r="A608" s="435"/>
      <c r="B608" s="390"/>
      <c r="F608" s="494"/>
      <c r="I608" s="618"/>
      <c r="J608" s="437"/>
      <c r="K608" s="644"/>
    </row>
    <row r="609" spans="1:11" s="389" customFormat="1" x14ac:dyDescent="0.3">
      <c r="A609" s="435"/>
      <c r="B609" s="390"/>
      <c r="F609" s="494"/>
      <c r="I609" s="618"/>
      <c r="J609" s="437"/>
      <c r="K609" s="644"/>
    </row>
    <row r="610" spans="1:11" s="389" customFormat="1" x14ac:dyDescent="0.3">
      <c r="A610" s="435"/>
      <c r="B610" s="390"/>
      <c r="F610" s="494"/>
      <c r="I610" s="618"/>
      <c r="J610" s="437"/>
      <c r="K610" s="644"/>
    </row>
    <row r="611" spans="1:11" s="389" customFormat="1" x14ac:dyDescent="0.3">
      <c r="A611" s="435"/>
      <c r="B611" s="390"/>
      <c r="F611" s="494"/>
      <c r="I611" s="618"/>
      <c r="J611" s="437"/>
      <c r="K611" s="644"/>
    </row>
    <row r="612" spans="1:11" s="389" customFormat="1" x14ac:dyDescent="0.3">
      <c r="A612" s="435"/>
      <c r="B612" s="390"/>
      <c r="F612" s="494"/>
      <c r="I612" s="618"/>
      <c r="J612" s="437"/>
      <c r="K612" s="644"/>
    </row>
    <row r="613" spans="1:11" s="389" customFormat="1" x14ac:dyDescent="0.3">
      <c r="A613" s="435"/>
      <c r="B613" s="390"/>
      <c r="F613" s="494"/>
      <c r="I613" s="618"/>
      <c r="J613" s="437"/>
      <c r="K613" s="644"/>
    </row>
    <row r="614" spans="1:11" s="389" customFormat="1" x14ac:dyDescent="0.3">
      <c r="A614" s="435"/>
      <c r="B614" s="390"/>
      <c r="F614" s="494"/>
      <c r="I614" s="618"/>
      <c r="J614" s="437"/>
      <c r="K614" s="644"/>
    </row>
    <row r="615" spans="1:11" s="389" customFormat="1" x14ac:dyDescent="0.3">
      <c r="A615" s="435"/>
      <c r="B615" s="390"/>
      <c r="F615" s="494"/>
      <c r="I615" s="618"/>
      <c r="J615" s="437"/>
      <c r="K615" s="644"/>
    </row>
    <row r="616" spans="1:11" s="389" customFormat="1" x14ac:dyDescent="0.3">
      <c r="A616" s="435"/>
      <c r="B616" s="390"/>
      <c r="F616" s="494"/>
      <c r="I616" s="618"/>
      <c r="J616" s="437"/>
      <c r="K616" s="644"/>
    </row>
    <row r="617" spans="1:11" s="389" customFormat="1" x14ac:dyDescent="0.3">
      <c r="A617" s="435"/>
      <c r="B617" s="390"/>
      <c r="F617" s="494"/>
      <c r="I617" s="618"/>
      <c r="J617" s="437"/>
      <c r="K617" s="644"/>
    </row>
    <row r="618" spans="1:11" s="389" customFormat="1" x14ac:dyDescent="0.3">
      <c r="A618" s="435"/>
      <c r="B618" s="390"/>
      <c r="F618" s="494"/>
      <c r="I618" s="618"/>
      <c r="J618" s="437"/>
      <c r="K618" s="644"/>
    </row>
    <row r="619" spans="1:11" s="389" customFormat="1" x14ac:dyDescent="0.3">
      <c r="A619" s="435"/>
      <c r="B619" s="390"/>
      <c r="F619" s="494"/>
      <c r="I619" s="618"/>
      <c r="J619" s="437"/>
      <c r="K619" s="644"/>
    </row>
    <row r="620" spans="1:11" s="389" customFormat="1" x14ac:dyDescent="0.3">
      <c r="A620" s="435"/>
      <c r="B620" s="390"/>
      <c r="F620" s="494"/>
      <c r="I620" s="618"/>
      <c r="J620" s="437"/>
      <c r="K620" s="644"/>
    </row>
    <row r="621" spans="1:11" s="389" customFormat="1" x14ac:dyDescent="0.3">
      <c r="A621" s="435"/>
      <c r="B621" s="390"/>
      <c r="F621" s="494"/>
      <c r="I621" s="618"/>
      <c r="J621" s="437"/>
      <c r="K621" s="644"/>
    </row>
    <row r="622" spans="1:11" s="389" customFormat="1" x14ac:dyDescent="0.3">
      <c r="A622" s="435"/>
      <c r="B622" s="390"/>
      <c r="F622" s="494"/>
      <c r="I622" s="618"/>
      <c r="J622" s="437"/>
      <c r="K622" s="644"/>
    </row>
    <row r="623" spans="1:11" s="389" customFormat="1" x14ac:dyDescent="0.3">
      <c r="A623" s="435"/>
      <c r="B623" s="390"/>
      <c r="F623" s="494"/>
      <c r="I623" s="618"/>
      <c r="J623" s="437"/>
      <c r="K623" s="644"/>
    </row>
    <row r="624" spans="1:11" s="389" customFormat="1" x14ac:dyDescent="0.3">
      <c r="A624" s="435"/>
      <c r="B624" s="390"/>
      <c r="F624" s="494"/>
      <c r="I624" s="618"/>
      <c r="J624" s="437"/>
      <c r="K624" s="644"/>
    </row>
    <row r="625" spans="1:11" s="389" customFormat="1" x14ac:dyDescent="0.3">
      <c r="A625" s="435"/>
      <c r="B625" s="390"/>
      <c r="F625" s="494"/>
      <c r="I625" s="618"/>
      <c r="J625" s="437"/>
      <c r="K625" s="644"/>
    </row>
    <row r="626" spans="1:11" s="389" customFormat="1" x14ac:dyDescent="0.3">
      <c r="A626" s="435"/>
      <c r="B626" s="390"/>
      <c r="F626" s="494"/>
      <c r="I626" s="618"/>
      <c r="J626" s="437"/>
      <c r="K626" s="644"/>
    </row>
    <row r="627" spans="1:11" s="389" customFormat="1" x14ac:dyDescent="0.3">
      <c r="A627" s="435"/>
      <c r="B627" s="390"/>
      <c r="F627" s="494"/>
      <c r="I627" s="618"/>
      <c r="J627" s="437"/>
      <c r="K627" s="644"/>
    </row>
    <row r="628" spans="1:11" s="389" customFormat="1" x14ac:dyDescent="0.3">
      <c r="A628" s="435"/>
      <c r="B628" s="390"/>
      <c r="F628" s="494"/>
      <c r="I628" s="618"/>
      <c r="J628" s="437"/>
      <c r="K628" s="644"/>
    </row>
    <row r="629" spans="1:11" s="389" customFormat="1" x14ac:dyDescent="0.3">
      <c r="A629" s="435"/>
      <c r="B629" s="390"/>
      <c r="F629" s="494"/>
      <c r="I629" s="618"/>
      <c r="J629" s="437"/>
      <c r="K629" s="644"/>
    </row>
    <row r="630" spans="1:11" s="389" customFormat="1" x14ac:dyDescent="0.3">
      <c r="A630" s="435"/>
      <c r="B630" s="390"/>
      <c r="F630" s="494"/>
      <c r="I630" s="618"/>
      <c r="J630" s="437"/>
      <c r="K630" s="644"/>
    </row>
    <row r="631" spans="1:11" s="389" customFormat="1" x14ac:dyDescent="0.3">
      <c r="A631" s="435"/>
      <c r="B631" s="390"/>
      <c r="F631" s="494"/>
      <c r="I631" s="618"/>
      <c r="J631" s="437"/>
      <c r="K631" s="644"/>
    </row>
    <row r="632" spans="1:11" s="389" customFormat="1" x14ac:dyDescent="0.3">
      <c r="A632" s="435"/>
      <c r="B632" s="390"/>
      <c r="F632" s="494"/>
      <c r="I632" s="618"/>
      <c r="J632" s="437"/>
      <c r="K632" s="644"/>
    </row>
    <row r="633" spans="1:11" s="389" customFormat="1" x14ac:dyDescent="0.3">
      <c r="A633" s="435"/>
      <c r="B633" s="390"/>
      <c r="F633" s="494"/>
      <c r="I633" s="618"/>
      <c r="J633" s="437"/>
      <c r="K633" s="644"/>
    </row>
    <row r="634" spans="1:11" s="389" customFormat="1" x14ac:dyDescent="0.3">
      <c r="A634" s="435"/>
      <c r="B634" s="390"/>
      <c r="F634" s="494"/>
      <c r="I634" s="618"/>
      <c r="J634" s="437"/>
      <c r="K634" s="644"/>
    </row>
    <row r="635" spans="1:11" s="389" customFormat="1" x14ac:dyDescent="0.3">
      <c r="A635" s="435"/>
      <c r="B635" s="390"/>
      <c r="F635" s="494"/>
      <c r="I635" s="618"/>
      <c r="J635" s="437"/>
      <c r="K635" s="644"/>
    </row>
    <row r="636" spans="1:11" s="389" customFormat="1" x14ac:dyDescent="0.3">
      <c r="A636" s="435"/>
      <c r="B636" s="390"/>
      <c r="F636" s="494"/>
      <c r="I636" s="618"/>
      <c r="J636" s="437"/>
      <c r="K636" s="644"/>
    </row>
    <row r="637" spans="1:11" s="389" customFormat="1" x14ac:dyDescent="0.3">
      <c r="A637" s="435"/>
      <c r="B637" s="390"/>
      <c r="F637" s="494"/>
      <c r="I637" s="618"/>
      <c r="J637" s="437"/>
      <c r="K637" s="644"/>
    </row>
    <row r="638" spans="1:11" s="389" customFormat="1" x14ac:dyDescent="0.3">
      <c r="A638" s="435"/>
      <c r="B638" s="390"/>
      <c r="F638" s="494"/>
      <c r="I638" s="618"/>
      <c r="J638" s="437"/>
      <c r="K638" s="644"/>
    </row>
    <row r="639" spans="1:11" s="389" customFormat="1" x14ac:dyDescent="0.3">
      <c r="A639" s="435"/>
      <c r="B639" s="390"/>
      <c r="F639" s="494"/>
      <c r="I639" s="618"/>
      <c r="J639" s="437"/>
      <c r="K639" s="644"/>
    </row>
    <row r="640" spans="1:11" s="389" customFormat="1" x14ac:dyDescent="0.3">
      <c r="A640" s="435"/>
      <c r="B640" s="390"/>
      <c r="F640" s="494"/>
      <c r="I640" s="618"/>
      <c r="J640" s="437"/>
      <c r="K640" s="644"/>
    </row>
    <row r="641" spans="1:11" s="389" customFormat="1" x14ac:dyDescent="0.3">
      <c r="A641" s="435"/>
      <c r="B641" s="390"/>
      <c r="F641" s="494"/>
      <c r="I641" s="618"/>
      <c r="J641" s="437"/>
      <c r="K641" s="644"/>
    </row>
    <row r="642" spans="1:11" s="389" customFormat="1" x14ac:dyDescent="0.3">
      <c r="A642" s="435"/>
      <c r="B642" s="390"/>
      <c r="F642" s="494"/>
      <c r="I642" s="618"/>
      <c r="J642" s="437"/>
      <c r="K642" s="644"/>
    </row>
    <row r="643" spans="1:11" s="389" customFormat="1" x14ac:dyDescent="0.3">
      <c r="A643" s="435"/>
      <c r="B643" s="390"/>
      <c r="F643" s="494"/>
      <c r="I643" s="618"/>
      <c r="J643" s="437"/>
      <c r="K643" s="644"/>
    </row>
    <row r="644" spans="1:11" s="389" customFormat="1" x14ac:dyDescent="0.3">
      <c r="A644" s="435"/>
      <c r="B644" s="390"/>
      <c r="F644" s="494"/>
      <c r="I644" s="618"/>
      <c r="J644" s="437"/>
      <c r="K644" s="644"/>
    </row>
    <row r="645" spans="1:11" s="389" customFormat="1" x14ac:dyDescent="0.3">
      <c r="A645" s="435"/>
      <c r="B645" s="390"/>
      <c r="F645" s="494"/>
      <c r="I645" s="618"/>
      <c r="J645" s="437"/>
      <c r="K645" s="644"/>
    </row>
    <row r="646" spans="1:11" s="389" customFormat="1" x14ac:dyDescent="0.3">
      <c r="A646" s="435"/>
      <c r="B646" s="390"/>
      <c r="F646" s="494"/>
      <c r="I646" s="618"/>
      <c r="J646" s="437"/>
      <c r="K646" s="644"/>
    </row>
    <row r="647" spans="1:11" s="389" customFormat="1" x14ac:dyDescent="0.3">
      <c r="A647" s="435"/>
      <c r="B647" s="390"/>
      <c r="F647" s="494"/>
      <c r="I647" s="618"/>
      <c r="J647" s="437"/>
      <c r="K647" s="644"/>
    </row>
    <row r="648" spans="1:11" s="389" customFormat="1" x14ac:dyDescent="0.3">
      <c r="A648" s="435"/>
      <c r="B648" s="390"/>
      <c r="F648" s="494"/>
      <c r="I648" s="618"/>
      <c r="J648" s="437"/>
      <c r="K648" s="644"/>
    </row>
    <row r="649" spans="1:11" s="389" customFormat="1" x14ac:dyDescent="0.3">
      <c r="A649" s="435"/>
      <c r="B649" s="390"/>
      <c r="F649" s="494"/>
      <c r="I649" s="618"/>
      <c r="J649" s="437"/>
      <c r="K649" s="644"/>
    </row>
    <row r="650" spans="1:11" s="389" customFormat="1" x14ac:dyDescent="0.3">
      <c r="A650" s="435"/>
      <c r="B650" s="390"/>
      <c r="F650" s="494"/>
      <c r="I650" s="618"/>
      <c r="J650" s="437"/>
      <c r="K650" s="644"/>
    </row>
    <row r="651" spans="1:11" s="389" customFormat="1" x14ac:dyDescent="0.3">
      <c r="A651" s="435"/>
      <c r="B651" s="390"/>
      <c r="F651" s="494"/>
      <c r="I651" s="618"/>
      <c r="J651" s="437"/>
      <c r="K651" s="644"/>
    </row>
    <row r="652" spans="1:11" s="389" customFormat="1" x14ac:dyDescent="0.3">
      <c r="A652" s="435"/>
      <c r="B652" s="390"/>
      <c r="F652" s="494"/>
      <c r="I652" s="618"/>
      <c r="J652" s="437"/>
      <c r="K652" s="644"/>
    </row>
    <row r="653" spans="1:11" s="389" customFormat="1" x14ac:dyDescent="0.3">
      <c r="A653" s="435"/>
      <c r="B653" s="390"/>
      <c r="F653" s="494"/>
      <c r="I653" s="618"/>
      <c r="J653" s="437"/>
      <c r="K653" s="644"/>
    </row>
    <row r="654" spans="1:11" s="389" customFormat="1" x14ac:dyDescent="0.3">
      <c r="A654" s="435"/>
      <c r="B654" s="390"/>
      <c r="F654" s="494"/>
      <c r="I654" s="618"/>
      <c r="J654" s="437"/>
      <c r="K654" s="644"/>
    </row>
    <row r="655" spans="1:11" s="389" customFormat="1" x14ac:dyDescent="0.3">
      <c r="A655" s="435"/>
      <c r="B655" s="390"/>
      <c r="F655" s="494"/>
      <c r="I655" s="618"/>
      <c r="J655" s="437"/>
      <c r="K655" s="644"/>
    </row>
    <row r="656" spans="1:11" s="389" customFormat="1" x14ac:dyDescent="0.3">
      <c r="A656" s="435"/>
      <c r="B656" s="390"/>
      <c r="F656" s="494"/>
      <c r="I656" s="618"/>
      <c r="J656" s="437"/>
      <c r="K656" s="644"/>
    </row>
    <row r="657" spans="1:11" s="389" customFormat="1" x14ac:dyDescent="0.3">
      <c r="A657" s="435"/>
      <c r="B657" s="390"/>
      <c r="F657" s="494"/>
      <c r="I657" s="618"/>
      <c r="J657" s="437"/>
      <c r="K657" s="644"/>
    </row>
    <row r="658" spans="1:11" s="389" customFormat="1" x14ac:dyDescent="0.3">
      <c r="A658" s="435"/>
      <c r="B658" s="390"/>
      <c r="F658" s="494"/>
      <c r="I658" s="618"/>
      <c r="J658" s="437"/>
      <c r="K658" s="644"/>
    </row>
    <row r="659" spans="1:11" s="389" customFormat="1" x14ac:dyDescent="0.3">
      <c r="A659" s="435"/>
      <c r="B659" s="390"/>
      <c r="F659" s="494"/>
      <c r="I659" s="618"/>
      <c r="J659" s="437"/>
      <c r="K659" s="644"/>
    </row>
    <row r="660" spans="1:11" s="389" customFormat="1" x14ac:dyDescent="0.3">
      <c r="A660" s="435"/>
      <c r="B660" s="390"/>
      <c r="F660" s="494"/>
      <c r="I660" s="618"/>
      <c r="J660" s="437"/>
      <c r="K660" s="644"/>
    </row>
    <row r="661" spans="1:11" s="389" customFormat="1" x14ac:dyDescent="0.3">
      <c r="A661" s="435"/>
      <c r="B661" s="390"/>
      <c r="F661" s="494"/>
      <c r="I661" s="618"/>
      <c r="J661" s="437"/>
      <c r="K661" s="644"/>
    </row>
    <row r="662" spans="1:11" s="389" customFormat="1" x14ac:dyDescent="0.3">
      <c r="A662" s="435"/>
      <c r="B662" s="390"/>
      <c r="F662" s="494"/>
      <c r="I662" s="618"/>
      <c r="J662" s="437"/>
      <c r="K662" s="644"/>
    </row>
    <row r="663" spans="1:11" s="389" customFormat="1" x14ac:dyDescent="0.3">
      <c r="A663" s="435"/>
      <c r="B663" s="390"/>
      <c r="F663" s="494"/>
      <c r="I663" s="618"/>
      <c r="J663" s="437"/>
      <c r="K663" s="644"/>
    </row>
    <row r="664" spans="1:11" s="389" customFormat="1" x14ac:dyDescent="0.3">
      <c r="A664" s="435"/>
      <c r="B664" s="390"/>
      <c r="F664" s="494"/>
      <c r="I664" s="618"/>
      <c r="J664" s="437"/>
      <c r="K664" s="644"/>
    </row>
    <row r="665" spans="1:11" s="389" customFormat="1" x14ac:dyDescent="0.3">
      <c r="A665" s="435"/>
      <c r="B665" s="390"/>
      <c r="F665" s="494"/>
      <c r="I665" s="618"/>
      <c r="J665" s="437"/>
      <c r="K665" s="644"/>
    </row>
    <row r="666" spans="1:11" s="389" customFormat="1" x14ac:dyDescent="0.3">
      <c r="A666" s="435"/>
      <c r="B666" s="390"/>
      <c r="F666" s="494"/>
      <c r="I666" s="618"/>
      <c r="J666" s="437"/>
      <c r="K666" s="644"/>
    </row>
    <row r="667" spans="1:11" s="389" customFormat="1" x14ac:dyDescent="0.3">
      <c r="A667" s="435"/>
      <c r="B667" s="390"/>
      <c r="F667" s="494"/>
      <c r="I667" s="618"/>
      <c r="J667" s="437"/>
      <c r="K667" s="644"/>
    </row>
    <row r="668" spans="1:11" s="389" customFormat="1" x14ac:dyDescent="0.3">
      <c r="A668" s="435"/>
      <c r="B668" s="390"/>
      <c r="F668" s="494"/>
      <c r="I668" s="618"/>
      <c r="J668" s="437"/>
      <c r="K668" s="644"/>
    </row>
    <row r="669" spans="1:11" s="389" customFormat="1" x14ac:dyDescent="0.3">
      <c r="A669" s="435"/>
      <c r="B669" s="390"/>
      <c r="F669" s="494"/>
      <c r="I669" s="618"/>
      <c r="J669" s="437"/>
      <c r="K669" s="644"/>
    </row>
    <row r="670" spans="1:11" s="389" customFormat="1" x14ac:dyDescent="0.3">
      <c r="A670" s="435"/>
      <c r="B670" s="390"/>
      <c r="F670" s="494"/>
      <c r="I670" s="618"/>
      <c r="J670" s="437"/>
      <c r="K670" s="644"/>
    </row>
    <row r="671" spans="1:11" s="389" customFormat="1" x14ac:dyDescent="0.3">
      <c r="A671" s="435"/>
      <c r="B671" s="390"/>
      <c r="F671" s="494"/>
      <c r="I671" s="618"/>
      <c r="J671" s="437"/>
      <c r="K671" s="644"/>
    </row>
    <row r="672" spans="1:11" s="389" customFormat="1" x14ac:dyDescent="0.3">
      <c r="A672" s="435"/>
      <c r="B672" s="390"/>
      <c r="F672" s="494"/>
      <c r="I672" s="618"/>
      <c r="J672" s="437"/>
      <c r="K672" s="644"/>
    </row>
    <row r="673" spans="1:11" s="389" customFormat="1" x14ac:dyDescent="0.3">
      <c r="A673" s="435"/>
      <c r="B673" s="390"/>
      <c r="F673" s="494"/>
      <c r="I673" s="618"/>
      <c r="J673" s="437"/>
      <c r="K673" s="644"/>
    </row>
    <row r="674" spans="1:11" s="389" customFormat="1" x14ac:dyDescent="0.3">
      <c r="A674" s="435"/>
      <c r="B674" s="390"/>
      <c r="F674" s="494"/>
      <c r="I674" s="618"/>
      <c r="J674" s="437"/>
      <c r="K674" s="644"/>
    </row>
    <row r="675" spans="1:11" s="389" customFormat="1" x14ac:dyDescent="0.3">
      <c r="A675" s="435"/>
      <c r="B675" s="390"/>
      <c r="F675" s="494"/>
      <c r="I675" s="618"/>
      <c r="J675" s="437"/>
      <c r="K675" s="644"/>
    </row>
    <row r="676" spans="1:11" s="389" customFormat="1" x14ac:dyDescent="0.3">
      <c r="A676" s="435"/>
      <c r="B676" s="390"/>
      <c r="F676" s="494"/>
      <c r="I676" s="618"/>
      <c r="J676" s="437"/>
      <c r="K676" s="644"/>
    </row>
    <row r="677" spans="1:11" s="389" customFormat="1" x14ac:dyDescent="0.3">
      <c r="A677" s="435"/>
      <c r="B677" s="390"/>
      <c r="F677" s="494"/>
      <c r="I677" s="618"/>
      <c r="J677" s="437"/>
      <c r="K677" s="644"/>
    </row>
    <row r="678" spans="1:11" s="389" customFormat="1" x14ac:dyDescent="0.3">
      <c r="A678" s="435"/>
      <c r="B678" s="390"/>
      <c r="F678" s="494"/>
      <c r="I678" s="618"/>
      <c r="J678" s="437"/>
      <c r="K678" s="644"/>
    </row>
    <row r="679" spans="1:11" s="389" customFormat="1" x14ac:dyDescent="0.3">
      <c r="A679" s="435"/>
      <c r="B679" s="390"/>
      <c r="F679" s="494"/>
      <c r="I679" s="618"/>
      <c r="J679" s="437"/>
      <c r="K679" s="644"/>
    </row>
    <row r="680" spans="1:11" s="389" customFormat="1" x14ac:dyDescent="0.3">
      <c r="A680" s="435"/>
      <c r="B680" s="390"/>
      <c r="F680" s="494"/>
      <c r="I680" s="618"/>
      <c r="J680" s="437"/>
      <c r="K680" s="644"/>
    </row>
    <row r="681" spans="1:11" s="389" customFormat="1" x14ac:dyDescent="0.3">
      <c r="A681" s="435"/>
      <c r="B681" s="390"/>
      <c r="F681" s="494"/>
      <c r="I681" s="618"/>
      <c r="J681" s="437"/>
      <c r="K681" s="644"/>
    </row>
    <row r="682" spans="1:11" s="389" customFormat="1" x14ac:dyDescent="0.3">
      <c r="A682" s="435"/>
      <c r="B682" s="390"/>
      <c r="F682" s="494"/>
      <c r="I682" s="618"/>
      <c r="J682" s="437"/>
      <c r="K682" s="644"/>
    </row>
    <row r="683" spans="1:11" s="389" customFormat="1" x14ac:dyDescent="0.3">
      <c r="A683" s="435"/>
      <c r="B683" s="390"/>
      <c r="F683" s="494"/>
      <c r="I683" s="618"/>
      <c r="J683" s="437"/>
      <c r="K683" s="644"/>
    </row>
    <row r="684" spans="1:11" s="389" customFormat="1" x14ac:dyDescent="0.3">
      <c r="A684" s="435"/>
      <c r="B684" s="390"/>
      <c r="F684" s="494"/>
      <c r="I684" s="618"/>
      <c r="J684" s="437"/>
      <c r="K684" s="644"/>
    </row>
    <row r="685" spans="1:11" s="389" customFormat="1" x14ac:dyDescent="0.3">
      <c r="A685" s="435"/>
      <c r="B685" s="390"/>
      <c r="F685" s="494"/>
      <c r="I685" s="618"/>
      <c r="J685" s="437"/>
      <c r="K685" s="644"/>
    </row>
    <row r="686" spans="1:11" s="389" customFormat="1" x14ac:dyDescent="0.3">
      <c r="A686" s="435"/>
      <c r="B686" s="390"/>
      <c r="F686" s="494"/>
      <c r="I686" s="618"/>
      <c r="J686" s="437"/>
      <c r="K686" s="644"/>
    </row>
    <row r="687" spans="1:11" s="389" customFormat="1" x14ac:dyDescent="0.3">
      <c r="A687" s="435"/>
      <c r="B687" s="390"/>
      <c r="F687" s="494"/>
      <c r="I687" s="618"/>
      <c r="J687" s="437"/>
      <c r="K687" s="644"/>
    </row>
    <row r="688" spans="1:11" s="389" customFormat="1" x14ac:dyDescent="0.3">
      <c r="A688" s="435"/>
      <c r="B688" s="390"/>
      <c r="F688" s="494"/>
      <c r="I688" s="618"/>
      <c r="J688" s="437"/>
      <c r="K688" s="644"/>
    </row>
    <row r="689" spans="1:11" s="389" customFormat="1" x14ac:dyDescent="0.3">
      <c r="A689" s="435"/>
      <c r="B689" s="390"/>
      <c r="F689" s="494"/>
      <c r="I689" s="618"/>
      <c r="J689" s="437"/>
      <c r="K689" s="644"/>
    </row>
    <row r="690" spans="1:11" s="389" customFormat="1" x14ac:dyDescent="0.3">
      <c r="A690" s="435"/>
      <c r="B690" s="390"/>
      <c r="F690" s="494"/>
      <c r="I690" s="618"/>
      <c r="J690" s="437"/>
      <c r="K690" s="644"/>
    </row>
    <row r="691" spans="1:11" s="389" customFormat="1" x14ac:dyDescent="0.3">
      <c r="A691" s="435"/>
      <c r="B691" s="390"/>
      <c r="F691" s="494"/>
      <c r="I691" s="618"/>
      <c r="J691" s="437"/>
      <c r="K691" s="644"/>
    </row>
    <row r="692" spans="1:11" s="389" customFormat="1" x14ac:dyDescent="0.3">
      <c r="A692" s="435"/>
      <c r="B692" s="390"/>
      <c r="F692" s="494"/>
      <c r="I692" s="618"/>
      <c r="J692" s="437"/>
      <c r="K692" s="644"/>
    </row>
    <row r="693" spans="1:11" s="389" customFormat="1" x14ac:dyDescent="0.3">
      <c r="A693" s="435"/>
      <c r="B693" s="390"/>
      <c r="F693" s="494"/>
      <c r="I693" s="618"/>
      <c r="J693" s="437"/>
      <c r="K693" s="644"/>
    </row>
    <row r="694" spans="1:11" s="389" customFormat="1" x14ac:dyDescent="0.3">
      <c r="A694" s="435"/>
      <c r="B694" s="390"/>
      <c r="F694" s="494"/>
      <c r="I694" s="618"/>
      <c r="J694" s="437"/>
      <c r="K694" s="644"/>
    </row>
    <row r="695" spans="1:11" s="389" customFormat="1" x14ac:dyDescent="0.3">
      <c r="A695" s="435"/>
      <c r="B695" s="390"/>
      <c r="F695" s="494"/>
      <c r="I695" s="618"/>
      <c r="J695" s="437"/>
      <c r="K695" s="644"/>
    </row>
    <row r="696" spans="1:11" s="389" customFormat="1" x14ac:dyDescent="0.3">
      <c r="A696" s="435"/>
      <c r="B696" s="390"/>
      <c r="F696" s="494"/>
      <c r="I696" s="618"/>
      <c r="J696" s="437"/>
      <c r="K696" s="644"/>
    </row>
    <row r="697" spans="1:11" s="389" customFormat="1" x14ac:dyDescent="0.3">
      <c r="A697" s="435"/>
      <c r="B697" s="390"/>
      <c r="F697" s="494"/>
      <c r="I697" s="618"/>
      <c r="J697" s="437"/>
      <c r="K697" s="644"/>
    </row>
    <row r="698" spans="1:11" s="389" customFormat="1" x14ac:dyDescent="0.3">
      <c r="A698" s="435"/>
      <c r="B698" s="390"/>
      <c r="F698" s="494"/>
      <c r="I698" s="618"/>
      <c r="J698" s="437"/>
      <c r="K698" s="644"/>
    </row>
    <row r="699" spans="1:11" s="389" customFormat="1" x14ac:dyDescent="0.3">
      <c r="A699" s="435"/>
      <c r="B699" s="390"/>
      <c r="F699" s="494"/>
      <c r="I699" s="618"/>
      <c r="J699" s="437"/>
      <c r="K699" s="644"/>
    </row>
    <row r="700" spans="1:11" s="389" customFormat="1" x14ac:dyDescent="0.3">
      <c r="A700" s="435"/>
      <c r="B700" s="390"/>
      <c r="F700" s="494"/>
      <c r="I700" s="618"/>
      <c r="J700" s="437"/>
      <c r="K700" s="644"/>
    </row>
    <row r="701" spans="1:11" s="389" customFormat="1" x14ac:dyDescent="0.3">
      <c r="A701" s="435"/>
      <c r="B701" s="390"/>
      <c r="F701" s="494"/>
      <c r="I701" s="618"/>
      <c r="J701" s="437"/>
      <c r="K701" s="644"/>
    </row>
    <row r="702" spans="1:11" s="389" customFormat="1" x14ac:dyDescent="0.3">
      <c r="A702" s="435"/>
      <c r="B702" s="390"/>
      <c r="F702" s="494"/>
      <c r="I702" s="618"/>
      <c r="J702" s="437"/>
      <c r="K702" s="644"/>
    </row>
    <row r="703" spans="1:11" s="389" customFormat="1" x14ac:dyDescent="0.3">
      <c r="A703" s="435"/>
      <c r="B703" s="390"/>
      <c r="F703" s="494"/>
      <c r="I703" s="618"/>
      <c r="J703" s="437"/>
      <c r="K703" s="644"/>
    </row>
    <row r="704" spans="1:11" s="389" customFormat="1" x14ac:dyDescent="0.3">
      <c r="A704" s="435"/>
      <c r="B704" s="390"/>
      <c r="F704" s="494"/>
      <c r="I704" s="618"/>
      <c r="J704" s="437"/>
      <c r="K704" s="644"/>
    </row>
    <row r="705" spans="1:11" s="389" customFormat="1" x14ac:dyDescent="0.3">
      <c r="A705" s="435"/>
      <c r="B705" s="390"/>
      <c r="F705" s="494"/>
      <c r="I705" s="618"/>
      <c r="J705" s="437"/>
      <c r="K705" s="644"/>
    </row>
    <row r="706" spans="1:11" s="389" customFormat="1" x14ac:dyDescent="0.3">
      <c r="A706" s="435"/>
      <c r="B706" s="390"/>
      <c r="F706" s="494"/>
      <c r="I706" s="618"/>
      <c r="J706" s="437"/>
      <c r="K706" s="644"/>
    </row>
    <row r="707" spans="1:11" s="389" customFormat="1" x14ac:dyDescent="0.3">
      <c r="A707" s="435"/>
      <c r="B707" s="390"/>
      <c r="F707" s="494"/>
      <c r="I707" s="618"/>
      <c r="J707" s="437"/>
      <c r="K707" s="644"/>
    </row>
    <row r="708" spans="1:11" s="389" customFormat="1" x14ac:dyDescent="0.3">
      <c r="A708" s="435"/>
      <c r="B708" s="390"/>
      <c r="F708" s="494"/>
      <c r="I708" s="618"/>
      <c r="J708" s="437"/>
      <c r="K708" s="644"/>
    </row>
    <row r="709" spans="1:11" s="389" customFormat="1" x14ac:dyDescent="0.3">
      <c r="A709" s="435"/>
      <c r="B709" s="390"/>
      <c r="F709" s="494"/>
      <c r="I709" s="618"/>
      <c r="J709" s="437"/>
      <c r="K709" s="644"/>
    </row>
    <row r="710" spans="1:11" s="389" customFormat="1" x14ac:dyDescent="0.3">
      <c r="A710" s="435"/>
      <c r="B710" s="390"/>
      <c r="F710" s="494"/>
      <c r="I710" s="618"/>
      <c r="J710" s="437"/>
      <c r="K710" s="644"/>
    </row>
    <row r="711" spans="1:11" s="389" customFormat="1" x14ac:dyDescent="0.3">
      <c r="A711" s="435"/>
      <c r="B711" s="390"/>
      <c r="F711" s="494"/>
      <c r="I711" s="618"/>
      <c r="J711" s="437"/>
      <c r="K711" s="644"/>
    </row>
    <row r="712" spans="1:11" s="389" customFormat="1" x14ac:dyDescent="0.3">
      <c r="A712" s="435"/>
      <c r="B712" s="390"/>
      <c r="F712" s="494"/>
      <c r="I712" s="618"/>
      <c r="J712" s="437"/>
      <c r="K712" s="644"/>
    </row>
    <row r="713" spans="1:11" s="389" customFormat="1" x14ac:dyDescent="0.3">
      <c r="A713" s="435"/>
      <c r="B713" s="390"/>
      <c r="F713" s="494"/>
      <c r="I713" s="618"/>
      <c r="J713" s="437"/>
      <c r="K713" s="644"/>
    </row>
    <row r="714" spans="1:11" s="389" customFormat="1" x14ac:dyDescent="0.3">
      <c r="A714" s="435"/>
      <c r="B714" s="390"/>
      <c r="F714" s="494"/>
      <c r="I714" s="618"/>
      <c r="J714" s="437"/>
      <c r="K714" s="644"/>
    </row>
    <row r="715" spans="1:11" s="389" customFormat="1" x14ac:dyDescent="0.3">
      <c r="A715" s="435"/>
      <c r="B715" s="390"/>
      <c r="F715" s="494"/>
      <c r="I715" s="618"/>
      <c r="J715" s="437"/>
      <c r="K715" s="644"/>
    </row>
    <row r="716" spans="1:11" s="389" customFormat="1" x14ac:dyDescent="0.3">
      <c r="A716" s="435"/>
      <c r="B716" s="390"/>
      <c r="F716" s="494"/>
      <c r="I716" s="618"/>
      <c r="J716" s="437"/>
      <c r="K716" s="644"/>
    </row>
    <row r="717" spans="1:11" s="389" customFormat="1" x14ac:dyDescent="0.3">
      <c r="A717" s="435"/>
      <c r="B717" s="390"/>
      <c r="F717" s="494"/>
      <c r="I717" s="618"/>
      <c r="J717" s="437"/>
      <c r="K717" s="644"/>
    </row>
    <row r="718" spans="1:11" s="389" customFormat="1" x14ac:dyDescent="0.3">
      <c r="A718" s="435"/>
      <c r="B718" s="390"/>
      <c r="F718" s="494"/>
      <c r="I718" s="618"/>
      <c r="J718" s="437"/>
      <c r="K718" s="644"/>
    </row>
    <row r="719" spans="1:11" s="389" customFormat="1" x14ac:dyDescent="0.3">
      <c r="A719" s="435"/>
      <c r="B719" s="390"/>
      <c r="F719" s="494"/>
      <c r="I719" s="618"/>
      <c r="J719" s="437"/>
      <c r="K719" s="644"/>
    </row>
    <row r="720" spans="1:11" s="389" customFormat="1" x14ac:dyDescent="0.3">
      <c r="A720" s="435"/>
      <c r="B720" s="390"/>
      <c r="F720" s="494"/>
      <c r="I720" s="618"/>
      <c r="J720" s="437"/>
      <c r="K720" s="644"/>
    </row>
    <row r="721" spans="1:11" s="389" customFormat="1" x14ac:dyDescent="0.3">
      <c r="A721" s="435"/>
      <c r="B721" s="390"/>
      <c r="F721" s="494"/>
      <c r="I721" s="618"/>
      <c r="J721" s="437"/>
      <c r="K721" s="644"/>
    </row>
    <row r="722" spans="1:11" s="389" customFormat="1" x14ac:dyDescent="0.3">
      <c r="A722" s="435"/>
      <c r="B722" s="390"/>
      <c r="F722" s="494"/>
      <c r="I722" s="618"/>
      <c r="J722" s="437"/>
      <c r="K722" s="644"/>
    </row>
    <row r="723" spans="1:11" s="389" customFormat="1" x14ac:dyDescent="0.3">
      <c r="A723" s="435"/>
      <c r="B723" s="390"/>
      <c r="F723" s="494"/>
      <c r="I723" s="618"/>
      <c r="J723" s="437"/>
      <c r="K723" s="644"/>
    </row>
    <row r="724" spans="1:11" s="389" customFormat="1" x14ac:dyDescent="0.3">
      <c r="A724" s="435"/>
      <c r="B724" s="390"/>
      <c r="F724" s="494"/>
      <c r="I724" s="618"/>
      <c r="J724" s="437"/>
      <c r="K724" s="644"/>
    </row>
    <row r="725" spans="1:11" s="389" customFormat="1" x14ac:dyDescent="0.3">
      <c r="A725" s="435"/>
      <c r="B725" s="390"/>
      <c r="F725" s="494"/>
      <c r="I725" s="618"/>
      <c r="J725" s="437"/>
      <c r="K725" s="644"/>
    </row>
    <row r="726" spans="1:11" s="389" customFormat="1" x14ac:dyDescent="0.3">
      <c r="A726" s="435"/>
      <c r="B726" s="390"/>
      <c r="F726" s="494"/>
      <c r="I726" s="618"/>
      <c r="J726" s="437"/>
      <c r="K726" s="644"/>
    </row>
    <row r="727" spans="1:11" s="389" customFormat="1" x14ac:dyDescent="0.3">
      <c r="A727" s="435"/>
      <c r="B727" s="390"/>
      <c r="F727" s="494"/>
      <c r="I727" s="618"/>
      <c r="J727" s="437"/>
      <c r="K727" s="644"/>
    </row>
    <row r="728" spans="1:11" s="389" customFormat="1" x14ac:dyDescent="0.3">
      <c r="A728" s="435"/>
      <c r="B728" s="390"/>
      <c r="F728" s="494"/>
      <c r="I728" s="618"/>
      <c r="J728" s="437"/>
      <c r="K728" s="644"/>
    </row>
    <row r="729" spans="1:11" s="389" customFormat="1" x14ac:dyDescent="0.3">
      <c r="A729" s="435"/>
      <c r="B729" s="390"/>
      <c r="F729" s="494"/>
      <c r="I729" s="618"/>
      <c r="J729" s="437"/>
      <c r="K729" s="644"/>
    </row>
    <row r="730" spans="1:11" s="389" customFormat="1" x14ac:dyDescent="0.3">
      <c r="A730" s="435"/>
      <c r="B730" s="390"/>
      <c r="F730" s="494"/>
      <c r="I730" s="618"/>
      <c r="J730" s="437"/>
      <c r="K730" s="644"/>
    </row>
    <row r="731" spans="1:11" s="389" customFormat="1" x14ac:dyDescent="0.3">
      <c r="A731" s="435"/>
      <c r="B731" s="390"/>
      <c r="F731" s="494"/>
      <c r="I731" s="618"/>
      <c r="J731" s="437"/>
      <c r="K731" s="644"/>
    </row>
    <row r="732" spans="1:11" s="389" customFormat="1" x14ac:dyDescent="0.3">
      <c r="A732" s="435"/>
      <c r="B732" s="390"/>
      <c r="F732" s="494"/>
      <c r="I732" s="618"/>
      <c r="J732" s="437"/>
      <c r="K732" s="644"/>
    </row>
    <row r="733" spans="1:11" s="389" customFormat="1" x14ac:dyDescent="0.3">
      <c r="A733" s="435"/>
      <c r="B733" s="390"/>
      <c r="F733" s="494"/>
      <c r="I733" s="618"/>
      <c r="J733" s="437"/>
      <c r="K733" s="644"/>
    </row>
    <row r="734" spans="1:11" s="389" customFormat="1" x14ac:dyDescent="0.3">
      <c r="A734" s="435"/>
      <c r="B734" s="390"/>
      <c r="F734" s="494"/>
      <c r="I734" s="618"/>
      <c r="J734" s="437"/>
      <c r="K734" s="644"/>
    </row>
    <row r="735" spans="1:11" s="389" customFormat="1" x14ac:dyDescent="0.3">
      <c r="A735" s="435"/>
      <c r="B735" s="390"/>
      <c r="F735" s="494"/>
      <c r="I735" s="618"/>
      <c r="J735" s="437"/>
      <c r="K735" s="644"/>
    </row>
    <row r="736" spans="1:11" s="389" customFormat="1" x14ac:dyDescent="0.3">
      <c r="A736" s="435"/>
      <c r="B736" s="390"/>
      <c r="F736" s="494"/>
      <c r="I736" s="618"/>
      <c r="J736" s="437"/>
      <c r="K736" s="644"/>
    </row>
    <row r="737" spans="1:11" s="389" customFormat="1" x14ac:dyDescent="0.3">
      <c r="A737" s="435"/>
      <c r="B737" s="390"/>
      <c r="F737" s="494"/>
      <c r="I737" s="618"/>
      <c r="J737" s="437"/>
      <c r="K737" s="644"/>
    </row>
    <row r="738" spans="1:11" s="389" customFormat="1" x14ac:dyDescent="0.3">
      <c r="A738" s="435"/>
      <c r="B738" s="390"/>
      <c r="F738" s="494"/>
      <c r="I738" s="618"/>
      <c r="J738" s="437"/>
      <c r="K738" s="644"/>
    </row>
    <row r="739" spans="1:11" s="389" customFormat="1" x14ac:dyDescent="0.3">
      <c r="A739" s="435"/>
      <c r="B739" s="390"/>
      <c r="F739" s="494"/>
      <c r="I739" s="618"/>
      <c r="J739" s="437"/>
      <c r="K739" s="644"/>
    </row>
    <row r="740" spans="1:11" s="389" customFormat="1" x14ac:dyDescent="0.3">
      <c r="A740" s="435"/>
      <c r="B740" s="390"/>
      <c r="F740" s="494"/>
      <c r="I740" s="618"/>
      <c r="J740" s="437"/>
      <c r="K740" s="644"/>
    </row>
    <row r="741" spans="1:11" s="389" customFormat="1" x14ac:dyDescent="0.3">
      <c r="A741" s="435"/>
      <c r="B741" s="390"/>
      <c r="F741" s="494"/>
      <c r="I741" s="618"/>
      <c r="J741" s="437"/>
      <c r="K741" s="644"/>
    </row>
    <row r="742" spans="1:11" s="389" customFormat="1" x14ac:dyDescent="0.3">
      <c r="A742" s="435"/>
      <c r="B742" s="390"/>
      <c r="F742" s="494"/>
      <c r="I742" s="618"/>
      <c r="J742" s="437"/>
      <c r="K742" s="644"/>
    </row>
    <row r="743" spans="1:11" s="389" customFormat="1" x14ac:dyDescent="0.3">
      <c r="A743" s="435"/>
      <c r="B743" s="390"/>
      <c r="F743" s="494"/>
      <c r="I743" s="618"/>
      <c r="J743" s="437"/>
      <c r="K743" s="644"/>
    </row>
    <row r="744" spans="1:11" s="389" customFormat="1" x14ac:dyDescent="0.3">
      <c r="A744" s="435"/>
      <c r="B744" s="390"/>
      <c r="F744" s="494"/>
      <c r="I744" s="618"/>
      <c r="J744" s="437"/>
      <c r="K744" s="644"/>
    </row>
    <row r="745" spans="1:11" s="389" customFormat="1" x14ac:dyDescent="0.3">
      <c r="A745" s="435"/>
      <c r="B745" s="390"/>
      <c r="F745" s="494"/>
      <c r="I745" s="618"/>
      <c r="J745" s="437"/>
      <c r="K745" s="644"/>
    </row>
    <row r="746" spans="1:11" s="389" customFormat="1" x14ac:dyDescent="0.3">
      <c r="A746" s="435"/>
      <c r="B746" s="390"/>
      <c r="F746" s="494"/>
      <c r="I746" s="618"/>
      <c r="J746" s="437"/>
      <c r="K746" s="644"/>
    </row>
    <row r="747" spans="1:11" s="389" customFormat="1" x14ac:dyDescent="0.3">
      <c r="A747" s="435"/>
      <c r="B747" s="390"/>
      <c r="F747" s="494"/>
      <c r="I747" s="618"/>
      <c r="J747" s="437"/>
      <c r="K747" s="644"/>
    </row>
    <row r="748" spans="1:11" s="389" customFormat="1" x14ac:dyDescent="0.3">
      <c r="A748" s="435"/>
      <c r="B748" s="390"/>
      <c r="F748" s="494"/>
      <c r="I748" s="618"/>
      <c r="J748" s="437"/>
      <c r="K748" s="644"/>
    </row>
    <row r="749" spans="1:11" s="389" customFormat="1" x14ac:dyDescent="0.3">
      <c r="A749" s="435"/>
      <c r="B749" s="390"/>
      <c r="F749" s="494"/>
      <c r="I749" s="618"/>
      <c r="J749" s="437"/>
      <c r="K749" s="644"/>
    </row>
    <row r="750" spans="1:11" s="389" customFormat="1" x14ac:dyDescent="0.3">
      <c r="A750" s="435"/>
      <c r="B750" s="390"/>
      <c r="F750" s="494"/>
      <c r="I750" s="618"/>
      <c r="J750" s="437"/>
      <c r="K750" s="644"/>
    </row>
    <row r="751" spans="1:11" s="389" customFormat="1" x14ac:dyDescent="0.3">
      <c r="A751" s="435"/>
      <c r="B751" s="390"/>
      <c r="F751" s="494"/>
      <c r="I751" s="618"/>
      <c r="J751" s="437"/>
      <c r="K751" s="644"/>
    </row>
    <row r="752" spans="1:11" s="389" customFormat="1" x14ac:dyDescent="0.3">
      <c r="A752" s="435"/>
      <c r="B752" s="390"/>
      <c r="F752" s="494"/>
      <c r="I752" s="618"/>
      <c r="J752" s="437"/>
      <c r="K752" s="644"/>
    </row>
    <row r="753" spans="1:11" s="389" customFormat="1" x14ac:dyDescent="0.3">
      <c r="A753" s="435"/>
      <c r="B753" s="390"/>
      <c r="F753" s="494"/>
      <c r="I753" s="618"/>
      <c r="J753" s="437"/>
      <c r="K753" s="644"/>
    </row>
    <row r="754" spans="1:11" s="389" customFormat="1" x14ac:dyDescent="0.3">
      <c r="A754" s="435"/>
      <c r="B754" s="390"/>
      <c r="F754" s="494"/>
      <c r="I754" s="618"/>
      <c r="J754" s="437"/>
      <c r="K754" s="644"/>
    </row>
    <row r="755" spans="1:11" s="389" customFormat="1" x14ac:dyDescent="0.3">
      <c r="A755" s="435"/>
      <c r="B755" s="390"/>
      <c r="F755" s="494"/>
      <c r="I755" s="618"/>
      <c r="J755" s="437"/>
      <c r="K755" s="644"/>
    </row>
    <row r="756" spans="1:11" s="389" customFormat="1" x14ac:dyDescent="0.3">
      <c r="A756" s="435"/>
      <c r="B756" s="390"/>
      <c r="F756" s="494"/>
      <c r="I756" s="618"/>
      <c r="J756" s="437"/>
      <c r="K756" s="644"/>
    </row>
    <row r="757" spans="1:11" s="389" customFormat="1" x14ac:dyDescent="0.3">
      <c r="A757" s="435"/>
      <c r="B757" s="390"/>
      <c r="F757" s="494"/>
      <c r="I757" s="618"/>
      <c r="J757" s="437"/>
      <c r="K757" s="644"/>
    </row>
    <row r="758" spans="1:11" s="389" customFormat="1" x14ac:dyDescent="0.3">
      <c r="A758" s="435"/>
      <c r="B758" s="390"/>
      <c r="F758" s="494"/>
      <c r="I758" s="618"/>
      <c r="J758" s="437"/>
      <c r="K758" s="644"/>
    </row>
    <row r="759" spans="1:11" s="389" customFormat="1" x14ac:dyDescent="0.3">
      <c r="A759" s="435"/>
      <c r="B759" s="390"/>
      <c r="F759" s="494"/>
      <c r="I759" s="618"/>
      <c r="J759" s="437"/>
      <c r="K759" s="644"/>
    </row>
    <row r="760" spans="1:11" s="389" customFormat="1" x14ac:dyDescent="0.3">
      <c r="A760" s="435"/>
      <c r="B760" s="390"/>
      <c r="F760" s="494"/>
      <c r="I760" s="618"/>
      <c r="J760" s="437"/>
      <c r="K760" s="644"/>
    </row>
    <row r="761" spans="1:11" s="389" customFormat="1" x14ac:dyDescent="0.3">
      <c r="A761" s="435"/>
      <c r="B761" s="390"/>
      <c r="F761" s="494"/>
      <c r="I761" s="618"/>
      <c r="J761" s="437"/>
      <c r="K761" s="644"/>
    </row>
    <row r="762" spans="1:11" s="389" customFormat="1" x14ac:dyDescent="0.3">
      <c r="A762" s="435"/>
      <c r="B762" s="390"/>
      <c r="F762" s="494"/>
      <c r="I762" s="618"/>
      <c r="J762" s="437"/>
      <c r="K762" s="644"/>
    </row>
    <row r="763" spans="1:11" s="389" customFormat="1" x14ac:dyDescent="0.3">
      <c r="A763" s="435"/>
      <c r="B763" s="390"/>
      <c r="F763" s="494"/>
      <c r="I763" s="618"/>
      <c r="J763" s="437"/>
      <c r="K763" s="644"/>
    </row>
    <row r="764" spans="1:11" s="389" customFormat="1" x14ac:dyDescent="0.3">
      <c r="A764" s="435"/>
      <c r="B764" s="390"/>
      <c r="F764" s="494"/>
      <c r="I764" s="618"/>
      <c r="J764" s="437"/>
      <c r="K764" s="644"/>
    </row>
    <row r="765" spans="1:11" s="389" customFormat="1" x14ac:dyDescent="0.3">
      <c r="A765" s="435"/>
      <c r="B765" s="390"/>
      <c r="F765" s="494"/>
      <c r="I765" s="618"/>
      <c r="J765" s="437"/>
      <c r="K765" s="644"/>
    </row>
    <row r="766" spans="1:11" s="389" customFormat="1" x14ac:dyDescent="0.3">
      <c r="A766" s="435"/>
      <c r="B766" s="390"/>
      <c r="F766" s="494"/>
      <c r="I766" s="618"/>
      <c r="J766" s="437"/>
      <c r="K766" s="644"/>
    </row>
    <row r="767" spans="1:11" s="389" customFormat="1" x14ac:dyDescent="0.3">
      <c r="A767" s="435"/>
      <c r="B767" s="390"/>
      <c r="F767" s="494"/>
      <c r="I767" s="618"/>
      <c r="J767" s="437"/>
      <c r="K767" s="644"/>
    </row>
    <row r="768" spans="1:11" s="389" customFormat="1" x14ac:dyDescent="0.3">
      <c r="A768" s="435"/>
      <c r="B768" s="390"/>
      <c r="F768" s="494"/>
      <c r="I768" s="618"/>
      <c r="J768" s="437"/>
      <c r="K768" s="644"/>
    </row>
    <row r="769" spans="1:11" s="389" customFormat="1" x14ac:dyDescent="0.3">
      <c r="A769" s="435"/>
      <c r="B769" s="390"/>
      <c r="F769" s="494"/>
      <c r="I769" s="618"/>
      <c r="J769" s="437"/>
      <c r="K769" s="644"/>
    </row>
    <row r="770" spans="1:11" s="389" customFormat="1" x14ac:dyDescent="0.3">
      <c r="A770" s="435"/>
      <c r="B770" s="390"/>
      <c r="F770" s="494"/>
      <c r="I770" s="618"/>
      <c r="J770" s="437"/>
      <c r="K770" s="644"/>
    </row>
    <row r="771" spans="1:11" s="389" customFormat="1" x14ac:dyDescent="0.3">
      <c r="A771" s="435"/>
      <c r="B771" s="390"/>
      <c r="F771" s="494"/>
      <c r="I771" s="618"/>
      <c r="J771" s="437"/>
      <c r="K771" s="644"/>
    </row>
    <row r="772" spans="1:11" s="389" customFormat="1" x14ac:dyDescent="0.3">
      <c r="A772" s="435"/>
      <c r="B772" s="390"/>
      <c r="F772" s="494"/>
      <c r="I772" s="618"/>
      <c r="J772" s="437"/>
      <c r="K772" s="644"/>
    </row>
    <row r="773" spans="1:11" s="389" customFormat="1" x14ac:dyDescent="0.3">
      <c r="A773" s="435"/>
      <c r="B773" s="390"/>
      <c r="F773" s="494"/>
      <c r="I773" s="618"/>
      <c r="J773" s="437"/>
      <c r="K773" s="644"/>
    </row>
    <row r="774" spans="1:11" s="389" customFormat="1" x14ac:dyDescent="0.3">
      <c r="A774" s="435"/>
      <c r="B774" s="390"/>
      <c r="F774" s="494"/>
      <c r="I774" s="618"/>
      <c r="J774" s="437"/>
      <c r="K774" s="644"/>
    </row>
    <row r="775" spans="1:11" s="389" customFormat="1" x14ac:dyDescent="0.3">
      <c r="A775" s="435"/>
      <c r="B775" s="390"/>
      <c r="F775" s="494"/>
      <c r="I775" s="618"/>
      <c r="J775" s="437"/>
      <c r="K775" s="644"/>
    </row>
    <row r="776" spans="1:11" s="389" customFormat="1" x14ac:dyDescent="0.3">
      <c r="A776" s="435"/>
      <c r="B776" s="390"/>
      <c r="F776" s="494"/>
      <c r="I776" s="618"/>
      <c r="J776" s="437"/>
      <c r="K776" s="644"/>
    </row>
    <row r="777" spans="1:11" s="389" customFormat="1" x14ac:dyDescent="0.3">
      <c r="A777" s="435"/>
      <c r="B777" s="390"/>
      <c r="F777" s="494"/>
      <c r="I777" s="618"/>
      <c r="J777" s="437"/>
      <c r="K777" s="644"/>
    </row>
    <row r="778" spans="1:11" s="389" customFormat="1" x14ac:dyDescent="0.3">
      <c r="A778" s="435"/>
      <c r="B778" s="390"/>
      <c r="F778" s="494"/>
      <c r="I778" s="618"/>
      <c r="J778" s="437"/>
      <c r="K778" s="644"/>
    </row>
    <row r="779" spans="1:11" s="389" customFormat="1" x14ac:dyDescent="0.3">
      <c r="A779" s="435"/>
      <c r="B779" s="390"/>
      <c r="F779" s="494"/>
      <c r="I779" s="618"/>
      <c r="J779" s="437"/>
      <c r="K779" s="644"/>
    </row>
    <row r="780" spans="1:11" s="389" customFormat="1" x14ac:dyDescent="0.3">
      <c r="A780" s="435"/>
      <c r="B780" s="390"/>
      <c r="F780" s="494"/>
      <c r="I780" s="618"/>
      <c r="J780" s="437"/>
      <c r="K780" s="644"/>
    </row>
    <row r="781" spans="1:11" s="389" customFormat="1" x14ac:dyDescent="0.3">
      <c r="A781" s="435"/>
      <c r="B781" s="390"/>
      <c r="F781" s="494"/>
      <c r="I781" s="618"/>
      <c r="J781" s="437"/>
      <c r="K781" s="644"/>
    </row>
    <row r="782" spans="1:11" s="389" customFormat="1" x14ac:dyDescent="0.3">
      <c r="A782" s="435"/>
      <c r="B782" s="390"/>
      <c r="F782" s="494"/>
      <c r="I782" s="618"/>
      <c r="J782" s="437"/>
      <c r="K782" s="644"/>
    </row>
    <row r="783" spans="1:11" s="389" customFormat="1" x14ac:dyDescent="0.3">
      <c r="A783" s="435"/>
      <c r="B783" s="390"/>
      <c r="F783" s="494"/>
      <c r="I783" s="618"/>
      <c r="J783" s="437"/>
      <c r="K783" s="644"/>
    </row>
    <row r="784" spans="1:11" s="389" customFormat="1" x14ac:dyDescent="0.3">
      <c r="A784" s="435"/>
      <c r="B784" s="390"/>
      <c r="F784" s="494"/>
      <c r="I784" s="618"/>
      <c r="J784" s="437"/>
      <c r="K784" s="644"/>
    </row>
    <row r="785" spans="1:11" s="389" customFormat="1" x14ac:dyDescent="0.3">
      <c r="A785" s="435"/>
      <c r="B785" s="390"/>
      <c r="F785" s="494"/>
      <c r="I785" s="618"/>
      <c r="J785" s="437"/>
      <c r="K785" s="644"/>
    </row>
    <row r="786" spans="1:11" s="389" customFormat="1" x14ac:dyDescent="0.3">
      <c r="A786" s="435"/>
      <c r="B786" s="390"/>
      <c r="F786" s="494"/>
      <c r="I786" s="618"/>
      <c r="J786" s="437"/>
      <c r="K786" s="644"/>
    </row>
    <row r="787" spans="1:11" s="389" customFormat="1" x14ac:dyDescent="0.3">
      <c r="A787" s="435"/>
      <c r="B787" s="390"/>
      <c r="F787" s="494"/>
      <c r="I787" s="618"/>
      <c r="J787" s="437"/>
      <c r="K787" s="644"/>
    </row>
    <row r="788" spans="1:11" s="389" customFormat="1" x14ac:dyDescent="0.3">
      <c r="A788" s="435"/>
      <c r="B788" s="390"/>
      <c r="F788" s="494"/>
      <c r="I788" s="618"/>
      <c r="J788" s="437"/>
      <c r="K788" s="644"/>
    </row>
    <row r="789" spans="1:11" s="389" customFormat="1" x14ac:dyDescent="0.3">
      <c r="A789" s="435"/>
      <c r="B789" s="390"/>
      <c r="F789" s="494"/>
      <c r="I789" s="618"/>
      <c r="J789" s="437"/>
      <c r="K789" s="644"/>
    </row>
    <row r="790" spans="1:11" s="389" customFormat="1" x14ac:dyDescent="0.3">
      <c r="A790" s="435"/>
      <c r="B790" s="390"/>
      <c r="F790" s="494"/>
      <c r="I790" s="618"/>
      <c r="J790" s="437"/>
      <c r="K790" s="644"/>
    </row>
    <row r="791" spans="1:11" s="389" customFormat="1" x14ac:dyDescent="0.3">
      <c r="A791" s="435"/>
      <c r="B791" s="390"/>
      <c r="F791" s="494"/>
      <c r="I791" s="618"/>
      <c r="J791" s="437"/>
      <c r="K791" s="644"/>
    </row>
    <row r="792" spans="1:11" s="389" customFormat="1" x14ac:dyDescent="0.3">
      <c r="A792" s="435"/>
      <c r="B792" s="390"/>
      <c r="F792" s="494"/>
      <c r="I792" s="618"/>
      <c r="J792" s="437"/>
      <c r="K792" s="644"/>
    </row>
    <row r="793" spans="1:11" s="389" customFormat="1" x14ac:dyDescent="0.3">
      <c r="A793" s="435"/>
      <c r="B793" s="390"/>
      <c r="F793" s="494"/>
      <c r="I793" s="618"/>
      <c r="J793" s="437"/>
      <c r="K793" s="644"/>
    </row>
    <row r="794" spans="1:11" s="389" customFormat="1" x14ac:dyDescent="0.3">
      <c r="A794" s="435"/>
      <c r="B794" s="390"/>
      <c r="F794" s="494"/>
      <c r="I794" s="618"/>
      <c r="J794" s="437"/>
      <c r="K794" s="644"/>
    </row>
    <row r="795" spans="1:11" s="389" customFormat="1" x14ac:dyDescent="0.3">
      <c r="A795" s="435"/>
      <c r="B795" s="390"/>
      <c r="F795" s="494"/>
      <c r="I795" s="618"/>
      <c r="J795" s="437"/>
      <c r="K795" s="644"/>
    </row>
    <row r="796" spans="1:11" s="389" customFormat="1" x14ac:dyDescent="0.3">
      <c r="A796" s="435"/>
      <c r="B796" s="390"/>
      <c r="F796" s="494"/>
      <c r="I796" s="618"/>
      <c r="J796" s="437"/>
      <c r="K796" s="644"/>
    </row>
    <row r="797" spans="1:11" s="389" customFormat="1" x14ac:dyDescent="0.3">
      <c r="A797" s="435"/>
      <c r="B797" s="390"/>
      <c r="F797" s="494"/>
      <c r="I797" s="618"/>
      <c r="J797" s="437"/>
      <c r="K797" s="644"/>
    </row>
    <row r="798" spans="1:11" s="389" customFormat="1" x14ac:dyDescent="0.3">
      <c r="A798" s="435"/>
      <c r="B798" s="390"/>
      <c r="F798" s="494"/>
      <c r="I798" s="618"/>
      <c r="J798" s="437"/>
      <c r="K798" s="644"/>
    </row>
    <row r="799" spans="1:11" s="389" customFormat="1" x14ac:dyDescent="0.3">
      <c r="A799" s="435"/>
      <c r="B799" s="390"/>
      <c r="F799" s="494"/>
      <c r="I799" s="618"/>
      <c r="J799" s="437"/>
      <c r="K799" s="644"/>
    </row>
    <row r="800" spans="1:11" s="389" customFormat="1" x14ac:dyDescent="0.3">
      <c r="A800" s="435"/>
      <c r="B800" s="390"/>
      <c r="F800" s="494"/>
      <c r="I800" s="618"/>
      <c r="J800" s="437"/>
      <c r="K800" s="644"/>
    </row>
    <row r="801" spans="1:11" s="389" customFormat="1" x14ac:dyDescent="0.3">
      <c r="A801" s="435"/>
      <c r="B801" s="390"/>
      <c r="F801" s="494"/>
      <c r="I801" s="618"/>
      <c r="J801" s="437"/>
      <c r="K801" s="644"/>
    </row>
    <row r="802" spans="1:11" s="389" customFormat="1" x14ac:dyDescent="0.3">
      <c r="A802" s="435"/>
      <c r="B802" s="390"/>
      <c r="F802" s="494"/>
      <c r="I802" s="618"/>
      <c r="J802" s="437"/>
      <c r="K802" s="644"/>
    </row>
    <row r="803" spans="1:11" s="389" customFormat="1" x14ac:dyDescent="0.3">
      <c r="A803" s="435"/>
      <c r="B803" s="390"/>
      <c r="F803" s="494"/>
      <c r="I803" s="618"/>
      <c r="J803" s="437"/>
      <c r="K803" s="644"/>
    </row>
    <row r="804" spans="1:11" s="389" customFormat="1" x14ac:dyDescent="0.3">
      <c r="A804" s="435"/>
      <c r="B804" s="390"/>
      <c r="F804" s="494"/>
      <c r="I804" s="618"/>
      <c r="J804" s="437"/>
      <c r="K804" s="644"/>
    </row>
    <row r="805" spans="1:11" s="389" customFormat="1" x14ac:dyDescent="0.3">
      <c r="A805" s="435"/>
      <c r="B805" s="390"/>
      <c r="F805" s="494"/>
      <c r="I805" s="618"/>
      <c r="J805" s="437"/>
      <c r="K805" s="644"/>
    </row>
    <row r="806" spans="1:11" s="389" customFormat="1" x14ac:dyDescent="0.3">
      <c r="A806" s="435"/>
      <c r="B806" s="390"/>
      <c r="F806" s="494"/>
      <c r="I806" s="618"/>
      <c r="J806" s="437"/>
      <c r="K806" s="644"/>
    </row>
    <row r="807" spans="1:11" s="389" customFormat="1" x14ac:dyDescent="0.3">
      <c r="A807" s="435"/>
      <c r="B807" s="390"/>
      <c r="F807" s="494"/>
      <c r="I807" s="618"/>
      <c r="J807" s="437"/>
      <c r="K807" s="644"/>
    </row>
    <row r="808" spans="1:11" s="389" customFormat="1" x14ac:dyDescent="0.3">
      <c r="A808" s="435"/>
      <c r="B808" s="390"/>
      <c r="F808" s="494"/>
      <c r="I808" s="618"/>
      <c r="J808" s="437"/>
      <c r="K808" s="644"/>
    </row>
    <row r="809" spans="1:11" s="389" customFormat="1" x14ac:dyDescent="0.3">
      <c r="A809" s="435"/>
      <c r="B809" s="390"/>
      <c r="F809" s="494"/>
      <c r="I809" s="618"/>
      <c r="J809" s="437"/>
      <c r="K809" s="644"/>
    </row>
    <row r="810" spans="1:11" s="389" customFormat="1" x14ac:dyDescent="0.3">
      <c r="A810" s="435"/>
      <c r="B810" s="390"/>
      <c r="F810" s="494"/>
      <c r="I810" s="618"/>
      <c r="J810" s="437"/>
      <c r="K810" s="644"/>
    </row>
    <row r="811" spans="1:11" s="389" customFormat="1" x14ac:dyDescent="0.3">
      <c r="A811" s="435"/>
      <c r="B811" s="390"/>
      <c r="F811" s="494"/>
      <c r="I811" s="618"/>
      <c r="J811" s="437"/>
      <c r="K811" s="644"/>
    </row>
    <row r="812" spans="1:11" s="389" customFormat="1" x14ac:dyDescent="0.3">
      <c r="A812" s="435"/>
      <c r="B812" s="390"/>
      <c r="F812" s="494"/>
      <c r="I812" s="618"/>
      <c r="J812" s="437"/>
      <c r="K812" s="644"/>
    </row>
    <row r="813" spans="1:11" s="389" customFormat="1" x14ac:dyDescent="0.3">
      <c r="A813" s="435"/>
      <c r="B813" s="390"/>
      <c r="F813" s="494"/>
      <c r="I813" s="618"/>
      <c r="J813" s="437"/>
      <c r="K813" s="644"/>
    </row>
    <row r="814" spans="1:11" s="389" customFormat="1" x14ac:dyDescent="0.3">
      <c r="A814" s="435"/>
      <c r="B814" s="390"/>
      <c r="F814" s="494"/>
      <c r="I814" s="618"/>
      <c r="J814" s="437"/>
      <c r="K814" s="644"/>
    </row>
    <row r="815" spans="1:11" s="389" customFormat="1" x14ac:dyDescent="0.3">
      <c r="A815" s="435"/>
      <c r="B815" s="390"/>
      <c r="F815" s="494"/>
      <c r="I815" s="618"/>
      <c r="J815" s="437"/>
      <c r="K815" s="644"/>
    </row>
    <row r="816" spans="1:11" s="389" customFormat="1" x14ac:dyDescent="0.3">
      <c r="A816" s="435"/>
      <c r="B816" s="390"/>
      <c r="F816" s="494"/>
      <c r="I816" s="618"/>
      <c r="J816" s="437"/>
      <c r="K816" s="644"/>
    </row>
    <row r="817" spans="1:11" s="389" customFormat="1" x14ac:dyDescent="0.3">
      <c r="A817" s="435"/>
      <c r="B817" s="390"/>
      <c r="F817" s="494"/>
      <c r="I817" s="618"/>
      <c r="J817" s="437"/>
      <c r="K817" s="644"/>
    </row>
    <row r="818" spans="1:11" s="389" customFormat="1" x14ac:dyDescent="0.3">
      <c r="A818" s="435"/>
      <c r="B818" s="390"/>
      <c r="F818" s="494"/>
      <c r="I818" s="618"/>
      <c r="J818" s="437"/>
      <c r="K818" s="644"/>
    </row>
    <row r="819" spans="1:11" s="389" customFormat="1" x14ac:dyDescent="0.3">
      <c r="A819" s="435"/>
      <c r="B819" s="390"/>
      <c r="F819" s="494"/>
      <c r="I819" s="618"/>
      <c r="J819" s="437"/>
      <c r="K819" s="644"/>
    </row>
    <row r="820" spans="1:11" s="389" customFormat="1" x14ac:dyDescent="0.3">
      <c r="A820" s="435"/>
      <c r="B820" s="390"/>
      <c r="F820" s="494"/>
      <c r="I820" s="618"/>
      <c r="J820" s="437"/>
      <c r="K820" s="644"/>
    </row>
    <row r="821" spans="1:11" s="389" customFormat="1" x14ac:dyDescent="0.3">
      <c r="A821" s="435"/>
      <c r="B821" s="390"/>
      <c r="F821" s="494"/>
      <c r="I821" s="618"/>
      <c r="J821" s="437"/>
      <c r="K821" s="644"/>
    </row>
    <row r="822" spans="1:11" s="389" customFormat="1" x14ac:dyDescent="0.3">
      <c r="A822" s="435"/>
      <c r="B822" s="390"/>
      <c r="F822" s="494"/>
      <c r="I822" s="618"/>
      <c r="J822" s="437"/>
      <c r="K822" s="644"/>
    </row>
    <row r="823" spans="1:11" s="389" customFormat="1" x14ac:dyDescent="0.3">
      <c r="A823" s="435"/>
      <c r="B823" s="390"/>
      <c r="F823" s="494"/>
      <c r="I823" s="618"/>
      <c r="J823" s="437"/>
      <c r="K823" s="644"/>
    </row>
    <row r="824" spans="1:11" s="389" customFormat="1" x14ac:dyDescent="0.3">
      <c r="A824" s="435"/>
      <c r="B824" s="390"/>
      <c r="F824" s="494"/>
      <c r="I824" s="618"/>
      <c r="J824" s="437"/>
      <c r="K824" s="644"/>
    </row>
    <row r="825" spans="1:11" s="389" customFormat="1" x14ac:dyDescent="0.3">
      <c r="A825" s="435"/>
      <c r="B825" s="390"/>
      <c r="F825" s="494"/>
      <c r="I825" s="618"/>
      <c r="J825" s="437"/>
      <c r="K825" s="644"/>
    </row>
    <row r="826" spans="1:11" s="389" customFormat="1" x14ac:dyDescent="0.3">
      <c r="A826" s="435"/>
      <c r="B826" s="390"/>
      <c r="F826" s="494"/>
      <c r="I826" s="618"/>
      <c r="J826" s="437"/>
      <c r="K826" s="644"/>
    </row>
    <row r="827" spans="1:11" s="389" customFormat="1" x14ac:dyDescent="0.3">
      <c r="A827" s="435"/>
      <c r="B827" s="390"/>
      <c r="F827" s="494"/>
      <c r="I827" s="618"/>
      <c r="J827" s="437"/>
      <c r="K827" s="644"/>
    </row>
    <row r="828" spans="1:11" s="389" customFormat="1" x14ac:dyDescent="0.3">
      <c r="A828" s="435"/>
      <c r="B828" s="390"/>
      <c r="F828" s="494"/>
      <c r="I828" s="618"/>
      <c r="J828" s="437"/>
      <c r="K828" s="644"/>
    </row>
    <row r="829" spans="1:11" s="389" customFormat="1" x14ac:dyDescent="0.3">
      <c r="A829" s="435"/>
      <c r="B829" s="390"/>
      <c r="F829" s="494"/>
      <c r="I829" s="618"/>
      <c r="J829" s="437"/>
      <c r="K829" s="644"/>
    </row>
    <row r="830" spans="1:11" s="389" customFormat="1" x14ac:dyDescent="0.3">
      <c r="A830" s="435"/>
      <c r="B830" s="390"/>
      <c r="F830" s="494"/>
      <c r="I830" s="618"/>
      <c r="J830" s="437"/>
      <c r="K830" s="644"/>
    </row>
    <row r="831" spans="1:11" s="389" customFormat="1" x14ac:dyDescent="0.3">
      <c r="A831" s="435"/>
      <c r="B831" s="390"/>
      <c r="F831" s="494"/>
      <c r="I831" s="618"/>
      <c r="J831" s="437"/>
      <c r="K831" s="644"/>
    </row>
    <row r="832" spans="1:11" s="389" customFormat="1" x14ac:dyDescent="0.3">
      <c r="A832" s="435"/>
      <c r="B832" s="390"/>
      <c r="F832" s="494"/>
      <c r="I832" s="618"/>
      <c r="J832" s="437"/>
      <c r="K832" s="644"/>
    </row>
    <row r="833" spans="1:11" s="389" customFormat="1" x14ac:dyDescent="0.3">
      <c r="A833" s="435"/>
      <c r="B833" s="390"/>
      <c r="F833" s="494"/>
      <c r="I833" s="618"/>
      <c r="J833" s="437"/>
      <c r="K833" s="644"/>
    </row>
    <row r="834" spans="1:11" s="389" customFormat="1" x14ac:dyDescent="0.3">
      <c r="A834" s="435"/>
      <c r="B834" s="390"/>
      <c r="F834" s="494"/>
      <c r="I834" s="618"/>
      <c r="J834" s="437"/>
      <c r="K834" s="644"/>
    </row>
    <row r="835" spans="1:11" s="389" customFormat="1" x14ac:dyDescent="0.3">
      <c r="A835" s="435"/>
      <c r="B835" s="390"/>
      <c r="F835" s="494"/>
      <c r="I835" s="618"/>
      <c r="J835" s="437"/>
      <c r="K835" s="644"/>
    </row>
    <row r="836" spans="1:11" s="389" customFormat="1" x14ac:dyDescent="0.3">
      <c r="A836" s="435"/>
      <c r="B836" s="390"/>
      <c r="F836" s="494"/>
      <c r="I836" s="618"/>
      <c r="J836" s="437"/>
      <c r="K836" s="644"/>
    </row>
    <row r="837" spans="1:11" s="389" customFormat="1" x14ac:dyDescent="0.3">
      <c r="A837" s="435"/>
      <c r="B837" s="390"/>
      <c r="F837" s="494"/>
      <c r="I837" s="618"/>
      <c r="J837" s="437"/>
      <c r="K837" s="644"/>
    </row>
    <row r="838" spans="1:11" s="389" customFormat="1" x14ac:dyDescent="0.3">
      <c r="A838" s="435"/>
      <c r="B838" s="390"/>
      <c r="F838" s="494"/>
      <c r="I838" s="618"/>
      <c r="J838" s="437"/>
      <c r="K838" s="644"/>
    </row>
    <row r="839" spans="1:11" s="389" customFormat="1" x14ac:dyDescent="0.3">
      <c r="A839" s="435"/>
      <c r="B839" s="390"/>
      <c r="F839" s="494"/>
      <c r="I839" s="618"/>
      <c r="J839" s="437"/>
      <c r="K839" s="644"/>
    </row>
    <row r="840" spans="1:11" s="389" customFormat="1" x14ac:dyDescent="0.3">
      <c r="A840" s="435"/>
      <c r="B840" s="390"/>
      <c r="F840" s="494"/>
      <c r="I840" s="618"/>
      <c r="J840" s="437"/>
      <c r="K840" s="644"/>
    </row>
    <row r="841" spans="1:11" s="389" customFormat="1" x14ac:dyDescent="0.3">
      <c r="A841" s="435"/>
      <c r="B841" s="390"/>
      <c r="F841" s="494"/>
      <c r="I841" s="618"/>
      <c r="J841" s="437"/>
      <c r="K841" s="644"/>
    </row>
    <row r="842" spans="1:11" s="389" customFormat="1" x14ac:dyDescent="0.3">
      <c r="A842" s="435"/>
      <c r="B842" s="390"/>
      <c r="F842" s="494"/>
      <c r="I842" s="618"/>
      <c r="J842" s="437"/>
      <c r="K842" s="644"/>
    </row>
    <row r="843" spans="1:11" s="389" customFormat="1" x14ac:dyDescent="0.3">
      <c r="A843" s="435"/>
      <c r="B843" s="390"/>
      <c r="F843" s="494"/>
      <c r="I843" s="618"/>
      <c r="J843" s="437"/>
      <c r="K843" s="644"/>
    </row>
    <row r="844" spans="1:11" s="389" customFormat="1" x14ac:dyDescent="0.3">
      <c r="A844" s="435"/>
      <c r="B844" s="390"/>
      <c r="F844" s="494"/>
      <c r="I844" s="618"/>
      <c r="J844" s="437"/>
      <c r="K844" s="644"/>
    </row>
    <row r="845" spans="1:11" s="389" customFormat="1" x14ac:dyDescent="0.3">
      <c r="A845" s="435"/>
      <c r="B845" s="390"/>
      <c r="F845" s="494"/>
      <c r="I845" s="618"/>
      <c r="J845" s="437"/>
      <c r="K845" s="644"/>
    </row>
    <row r="846" spans="1:11" s="389" customFormat="1" x14ac:dyDescent="0.3">
      <c r="A846" s="435"/>
      <c r="B846" s="390"/>
      <c r="F846" s="494"/>
      <c r="I846" s="618"/>
      <c r="J846" s="437"/>
      <c r="K846" s="644"/>
    </row>
    <row r="847" spans="1:11" s="389" customFormat="1" x14ac:dyDescent="0.3">
      <c r="A847" s="435"/>
      <c r="B847" s="390"/>
      <c r="F847" s="494"/>
      <c r="I847" s="618"/>
      <c r="J847" s="437"/>
      <c r="K847" s="644"/>
    </row>
    <row r="848" spans="1:11" s="389" customFormat="1" x14ac:dyDescent="0.3">
      <c r="A848" s="435"/>
      <c r="B848" s="390"/>
      <c r="F848" s="494"/>
      <c r="I848" s="618"/>
      <c r="J848" s="437"/>
      <c r="K848" s="644"/>
    </row>
    <row r="849" spans="1:11" s="389" customFormat="1" x14ac:dyDescent="0.3">
      <c r="A849" s="435"/>
      <c r="B849" s="390"/>
      <c r="F849" s="494"/>
      <c r="I849" s="618"/>
      <c r="J849" s="437"/>
      <c r="K849" s="644"/>
    </row>
    <row r="850" spans="1:11" s="389" customFormat="1" x14ac:dyDescent="0.3">
      <c r="A850" s="435"/>
      <c r="B850" s="390"/>
      <c r="F850" s="494"/>
      <c r="I850" s="618"/>
      <c r="J850" s="437"/>
      <c r="K850" s="644"/>
    </row>
    <row r="851" spans="1:11" s="389" customFormat="1" x14ac:dyDescent="0.3">
      <c r="A851" s="435"/>
      <c r="B851" s="390"/>
      <c r="F851" s="494"/>
      <c r="I851" s="618"/>
      <c r="J851" s="437"/>
      <c r="K851" s="644"/>
    </row>
    <row r="852" spans="1:11" s="389" customFormat="1" x14ac:dyDescent="0.3">
      <c r="A852" s="435"/>
      <c r="B852" s="390"/>
      <c r="F852" s="494"/>
      <c r="I852" s="618"/>
      <c r="J852" s="437"/>
      <c r="K852" s="644"/>
    </row>
    <row r="853" spans="1:11" s="389" customFormat="1" x14ac:dyDescent="0.3">
      <c r="A853" s="435"/>
      <c r="B853" s="390"/>
      <c r="F853" s="494"/>
      <c r="I853" s="618"/>
      <c r="J853" s="437"/>
      <c r="K853" s="644"/>
    </row>
    <row r="854" spans="1:11" s="389" customFormat="1" x14ac:dyDescent="0.3">
      <c r="A854" s="435"/>
      <c r="B854" s="390"/>
      <c r="F854" s="494"/>
      <c r="I854" s="618"/>
      <c r="J854" s="437"/>
      <c r="K854" s="644"/>
    </row>
    <row r="855" spans="1:11" s="389" customFormat="1" x14ac:dyDescent="0.3">
      <c r="A855" s="435"/>
      <c r="B855" s="390"/>
      <c r="F855" s="494"/>
      <c r="I855" s="618"/>
      <c r="J855" s="437"/>
      <c r="K855" s="644"/>
    </row>
    <row r="856" spans="1:11" s="389" customFormat="1" x14ac:dyDescent="0.3">
      <c r="A856" s="435"/>
      <c r="B856" s="390"/>
      <c r="F856" s="494"/>
      <c r="I856" s="618"/>
      <c r="J856" s="437"/>
      <c r="K856" s="644"/>
    </row>
    <row r="857" spans="1:11" s="389" customFormat="1" x14ac:dyDescent="0.3">
      <c r="A857" s="435"/>
      <c r="B857" s="390"/>
      <c r="F857" s="494"/>
      <c r="I857" s="618"/>
      <c r="J857" s="437"/>
      <c r="K857" s="644"/>
    </row>
    <row r="858" spans="1:11" s="389" customFormat="1" x14ac:dyDescent="0.3">
      <c r="A858" s="435"/>
      <c r="B858" s="390"/>
      <c r="F858" s="494"/>
      <c r="I858" s="618"/>
      <c r="J858" s="437"/>
      <c r="K858" s="644"/>
    </row>
    <row r="859" spans="1:11" s="389" customFormat="1" x14ac:dyDescent="0.3">
      <c r="A859" s="435"/>
      <c r="B859" s="390"/>
      <c r="F859" s="494"/>
      <c r="I859" s="618"/>
      <c r="J859" s="437"/>
      <c r="K859" s="644"/>
    </row>
    <row r="860" spans="1:11" s="389" customFormat="1" x14ac:dyDescent="0.3">
      <c r="A860" s="435"/>
      <c r="B860" s="390"/>
      <c r="F860" s="494"/>
      <c r="I860" s="618"/>
      <c r="J860" s="437"/>
      <c r="K860" s="644"/>
    </row>
    <row r="861" spans="1:11" s="389" customFormat="1" x14ac:dyDescent="0.3">
      <c r="A861" s="435"/>
      <c r="B861" s="390"/>
      <c r="F861" s="494"/>
      <c r="I861" s="618"/>
      <c r="J861" s="437"/>
      <c r="K861" s="644"/>
    </row>
    <row r="862" spans="1:11" s="389" customFormat="1" x14ac:dyDescent="0.3">
      <c r="A862" s="435"/>
      <c r="B862" s="390"/>
      <c r="F862" s="494"/>
      <c r="I862" s="618"/>
      <c r="J862" s="437"/>
      <c r="K862" s="644"/>
    </row>
    <row r="863" spans="1:11" s="389" customFormat="1" x14ac:dyDescent="0.3">
      <c r="A863" s="435"/>
      <c r="B863" s="390"/>
      <c r="F863" s="494"/>
      <c r="I863" s="618"/>
      <c r="J863" s="437"/>
      <c r="K863" s="644"/>
    </row>
    <row r="864" spans="1:11" s="389" customFormat="1" x14ac:dyDescent="0.3">
      <c r="A864" s="435"/>
      <c r="B864" s="390"/>
      <c r="F864" s="494"/>
      <c r="I864" s="618"/>
      <c r="J864" s="437"/>
      <c r="K864" s="644"/>
    </row>
    <row r="865" spans="1:11" s="389" customFormat="1" x14ac:dyDescent="0.3">
      <c r="A865" s="435"/>
      <c r="B865" s="390"/>
      <c r="F865" s="494"/>
      <c r="I865" s="618"/>
      <c r="J865" s="437"/>
      <c r="K865" s="644"/>
    </row>
    <row r="866" spans="1:11" s="389" customFormat="1" x14ac:dyDescent="0.3">
      <c r="A866" s="435"/>
      <c r="B866" s="390"/>
      <c r="F866" s="494"/>
      <c r="I866" s="618"/>
      <c r="J866" s="437"/>
      <c r="K866" s="644"/>
    </row>
    <row r="867" spans="1:11" s="389" customFormat="1" x14ac:dyDescent="0.3">
      <c r="A867" s="435"/>
      <c r="B867" s="390"/>
      <c r="F867" s="494"/>
      <c r="I867" s="618"/>
      <c r="J867" s="437"/>
      <c r="K867" s="644"/>
    </row>
    <row r="868" spans="1:11" s="389" customFormat="1" x14ac:dyDescent="0.3">
      <c r="A868" s="435"/>
      <c r="B868" s="390"/>
      <c r="F868" s="494"/>
      <c r="I868" s="618"/>
      <c r="J868" s="437"/>
      <c r="K868" s="644"/>
    </row>
    <row r="869" spans="1:11" s="389" customFormat="1" x14ac:dyDescent="0.3">
      <c r="A869" s="435"/>
      <c r="B869" s="390"/>
      <c r="F869" s="494"/>
      <c r="I869" s="618"/>
      <c r="J869" s="437"/>
      <c r="K869" s="644"/>
    </row>
    <row r="870" spans="1:11" s="389" customFormat="1" x14ac:dyDescent="0.3">
      <c r="A870" s="435"/>
      <c r="B870" s="390"/>
      <c r="F870" s="494"/>
      <c r="I870" s="618"/>
      <c r="J870" s="437"/>
      <c r="K870" s="644"/>
    </row>
    <row r="871" spans="1:11" s="389" customFormat="1" x14ac:dyDescent="0.3">
      <c r="A871" s="435"/>
      <c r="B871" s="390"/>
      <c r="F871" s="494"/>
      <c r="I871" s="618"/>
      <c r="J871" s="437"/>
      <c r="K871" s="644"/>
    </row>
    <row r="872" spans="1:11" s="389" customFormat="1" x14ac:dyDescent="0.3">
      <c r="A872" s="435"/>
      <c r="B872" s="390"/>
      <c r="F872" s="494"/>
      <c r="I872" s="618"/>
      <c r="J872" s="437"/>
      <c r="K872" s="644"/>
    </row>
    <row r="873" spans="1:11" s="389" customFormat="1" x14ac:dyDescent="0.3">
      <c r="A873" s="435"/>
      <c r="B873" s="390"/>
      <c r="F873" s="494"/>
      <c r="I873" s="618"/>
      <c r="J873" s="437"/>
      <c r="K873" s="644"/>
    </row>
    <row r="874" spans="1:11" s="389" customFormat="1" x14ac:dyDescent="0.3">
      <c r="A874" s="435"/>
      <c r="B874" s="390"/>
      <c r="F874" s="494"/>
      <c r="I874" s="618"/>
      <c r="J874" s="437"/>
      <c r="K874" s="644"/>
    </row>
    <row r="875" spans="1:11" s="389" customFormat="1" x14ac:dyDescent="0.3">
      <c r="A875" s="435"/>
      <c r="B875" s="390"/>
      <c r="F875" s="494"/>
      <c r="I875" s="618"/>
      <c r="J875" s="437"/>
      <c r="K875" s="644"/>
    </row>
    <row r="876" spans="1:11" s="389" customFormat="1" x14ac:dyDescent="0.3">
      <c r="A876" s="435"/>
      <c r="B876" s="390"/>
      <c r="F876" s="494"/>
      <c r="I876" s="618"/>
      <c r="J876" s="437"/>
      <c r="K876" s="644"/>
    </row>
    <row r="877" spans="1:11" s="389" customFormat="1" x14ac:dyDescent="0.3">
      <c r="A877" s="435"/>
      <c r="B877" s="390"/>
      <c r="F877" s="494"/>
      <c r="I877" s="618"/>
      <c r="J877" s="437"/>
      <c r="K877" s="644"/>
    </row>
    <row r="878" spans="1:11" s="389" customFormat="1" x14ac:dyDescent="0.3">
      <c r="A878" s="435"/>
      <c r="B878" s="390"/>
      <c r="F878" s="494"/>
      <c r="I878" s="618"/>
      <c r="J878" s="437"/>
      <c r="K878" s="644"/>
    </row>
    <row r="879" spans="1:11" s="389" customFormat="1" x14ac:dyDescent="0.3">
      <c r="A879" s="435"/>
      <c r="B879" s="390"/>
      <c r="F879" s="494"/>
      <c r="I879" s="618"/>
      <c r="J879" s="437"/>
      <c r="K879" s="644"/>
    </row>
    <row r="880" spans="1:11" s="389" customFormat="1" x14ac:dyDescent="0.3">
      <c r="A880" s="435"/>
      <c r="B880" s="390"/>
      <c r="F880" s="494"/>
      <c r="I880" s="618"/>
      <c r="J880" s="437"/>
      <c r="K880" s="644"/>
    </row>
    <row r="881" spans="1:11" s="389" customFormat="1" x14ac:dyDescent="0.3">
      <c r="A881" s="435"/>
      <c r="B881" s="390"/>
      <c r="F881" s="494"/>
      <c r="I881" s="618"/>
      <c r="J881" s="437"/>
      <c r="K881" s="644"/>
    </row>
    <row r="882" spans="1:11" s="389" customFormat="1" x14ac:dyDescent="0.3">
      <c r="A882" s="435"/>
      <c r="B882" s="390"/>
      <c r="F882" s="494"/>
      <c r="I882" s="618"/>
      <c r="J882" s="437"/>
      <c r="K882" s="644"/>
    </row>
    <row r="883" spans="1:11" s="389" customFormat="1" x14ac:dyDescent="0.3">
      <c r="A883" s="435"/>
      <c r="B883" s="390"/>
      <c r="F883" s="494"/>
      <c r="I883" s="618"/>
      <c r="J883" s="437"/>
      <c r="K883" s="644"/>
    </row>
    <row r="884" spans="1:11" s="389" customFormat="1" x14ac:dyDescent="0.3">
      <c r="A884" s="435"/>
      <c r="B884" s="390"/>
      <c r="F884" s="494"/>
      <c r="I884" s="618"/>
      <c r="J884" s="437"/>
      <c r="K884" s="644"/>
    </row>
    <row r="885" spans="1:11" s="389" customFormat="1" x14ac:dyDescent="0.3">
      <c r="A885" s="435"/>
      <c r="B885" s="390"/>
      <c r="F885" s="494"/>
      <c r="I885" s="618"/>
      <c r="J885" s="437"/>
      <c r="K885" s="644"/>
    </row>
    <row r="886" spans="1:11" s="389" customFormat="1" x14ac:dyDescent="0.3">
      <c r="A886" s="435"/>
      <c r="B886" s="390"/>
      <c r="F886" s="494"/>
      <c r="I886" s="618"/>
      <c r="J886" s="437"/>
      <c r="K886" s="644"/>
    </row>
    <row r="887" spans="1:11" s="389" customFormat="1" x14ac:dyDescent="0.3">
      <c r="A887" s="435"/>
      <c r="B887" s="390"/>
      <c r="F887" s="494"/>
      <c r="I887" s="618"/>
      <c r="J887" s="437"/>
      <c r="K887" s="644"/>
    </row>
    <row r="888" spans="1:11" s="389" customFormat="1" x14ac:dyDescent="0.3">
      <c r="A888" s="435"/>
      <c r="B888" s="390"/>
      <c r="F888" s="494"/>
      <c r="I888" s="618"/>
      <c r="J888" s="437"/>
      <c r="K888" s="644"/>
    </row>
    <row r="889" spans="1:11" s="389" customFormat="1" x14ac:dyDescent="0.3">
      <c r="A889" s="435"/>
      <c r="B889" s="390"/>
      <c r="F889" s="494"/>
      <c r="I889" s="618"/>
      <c r="J889" s="437"/>
      <c r="K889" s="644"/>
    </row>
    <row r="890" spans="1:11" s="389" customFormat="1" x14ac:dyDescent="0.3">
      <c r="A890" s="435"/>
      <c r="B890" s="390"/>
      <c r="F890" s="494"/>
      <c r="I890" s="618"/>
      <c r="J890" s="437"/>
      <c r="K890" s="644"/>
    </row>
    <row r="891" spans="1:11" s="389" customFormat="1" x14ac:dyDescent="0.3">
      <c r="A891" s="435"/>
      <c r="B891" s="390"/>
      <c r="F891" s="494"/>
      <c r="I891" s="618"/>
      <c r="J891" s="437"/>
      <c r="K891" s="644"/>
    </row>
    <row r="892" spans="1:11" s="389" customFormat="1" x14ac:dyDescent="0.3">
      <c r="A892" s="435"/>
      <c r="B892" s="390"/>
      <c r="F892" s="494"/>
      <c r="I892" s="618"/>
      <c r="J892" s="437"/>
      <c r="K892" s="644"/>
    </row>
    <row r="893" spans="1:11" s="389" customFormat="1" x14ac:dyDescent="0.3">
      <c r="A893" s="435"/>
      <c r="B893" s="390"/>
      <c r="F893" s="494"/>
      <c r="I893" s="618"/>
      <c r="J893" s="437"/>
      <c r="K893" s="644"/>
    </row>
    <row r="894" spans="1:11" s="389" customFormat="1" x14ac:dyDescent="0.3">
      <c r="A894" s="435"/>
      <c r="B894" s="390"/>
      <c r="F894" s="494"/>
      <c r="I894" s="618"/>
      <c r="J894" s="437"/>
      <c r="K894" s="644"/>
    </row>
    <row r="895" spans="1:11" s="389" customFormat="1" x14ac:dyDescent="0.3">
      <c r="A895" s="435"/>
      <c r="B895" s="390"/>
      <c r="F895" s="494"/>
      <c r="I895" s="618"/>
      <c r="J895" s="437"/>
      <c r="K895" s="644"/>
    </row>
    <row r="896" spans="1:11" s="389" customFormat="1" x14ac:dyDescent="0.3">
      <c r="A896" s="435"/>
      <c r="B896" s="390"/>
      <c r="F896" s="494"/>
      <c r="I896" s="618"/>
      <c r="J896" s="437"/>
      <c r="K896" s="644"/>
    </row>
    <row r="897" spans="1:11" s="389" customFormat="1" x14ac:dyDescent="0.3">
      <c r="A897" s="435"/>
      <c r="B897" s="390"/>
      <c r="F897" s="494"/>
      <c r="I897" s="618"/>
      <c r="J897" s="437"/>
      <c r="K897" s="644"/>
    </row>
    <row r="898" spans="1:11" s="389" customFormat="1" x14ac:dyDescent="0.3">
      <c r="A898" s="435"/>
      <c r="B898" s="390"/>
      <c r="F898" s="494"/>
      <c r="I898" s="618"/>
      <c r="J898" s="437"/>
      <c r="K898" s="644"/>
    </row>
    <row r="899" spans="1:11" s="389" customFormat="1" x14ac:dyDescent="0.3">
      <c r="A899" s="435"/>
      <c r="B899" s="390"/>
      <c r="F899" s="494"/>
      <c r="I899" s="618"/>
      <c r="J899" s="437"/>
      <c r="K899" s="644"/>
    </row>
    <row r="900" spans="1:11" s="389" customFormat="1" x14ac:dyDescent="0.3">
      <c r="A900" s="435"/>
      <c r="B900" s="390"/>
      <c r="F900" s="494"/>
      <c r="I900" s="618"/>
      <c r="J900" s="437"/>
      <c r="K900" s="644"/>
    </row>
    <row r="901" spans="1:11" s="389" customFormat="1" x14ac:dyDescent="0.3">
      <c r="A901" s="435"/>
      <c r="B901" s="390"/>
      <c r="F901" s="494"/>
      <c r="I901" s="618"/>
      <c r="J901" s="437"/>
      <c r="K901" s="644"/>
    </row>
    <row r="902" spans="1:11" s="389" customFormat="1" x14ac:dyDescent="0.3">
      <c r="A902" s="435"/>
      <c r="B902" s="390"/>
      <c r="F902" s="494"/>
      <c r="I902" s="618"/>
      <c r="J902" s="437"/>
      <c r="K902" s="644"/>
    </row>
    <row r="903" spans="1:11" s="389" customFormat="1" x14ac:dyDescent="0.3">
      <c r="A903" s="435"/>
      <c r="B903" s="390"/>
      <c r="F903" s="494"/>
      <c r="I903" s="618"/>
      <c r="J903" s="437"/>
      <c r="K903" s="644"/>
    </row>
    <row r="904" spans="1:11" s="389" customFormat="1" x14ac:dyDescent="0.3">
      <c r="A904" s="435"/>
      <c r="B904" s="390"/>
      <c r="F904" s="494"/>
      <c r="I904" s="618"/>
      <c r="J904" s="437"/>
      <c r="K904" s="644"/>
    </row>
    <row r="905" spans="1:11" s="389" customFormat="1" x14ac:dyDescent="0.3">
      <c r="A905" s="435"/>
      <c r="B905" s="390"/>
      <c r="F905" s="494"/>
      <c r="I905" s="618"/>
      <c r="J905" s="437"/>
      <c r="K905" s="644"/>
    </row>
    <row r="906" spans="1:11" s="389" customFormat="1" x14ac:dyDescent="0.3">
      <c r="A906" s="435"/>
      <c r="B906" s="390"/>
      <c r="F906" s="494"/>
      <c r="I906" s="618"/>
      <c r="J906" s="437"/>
      <c r="K906" s="644"/>
    </row>
    <row r="907" spans="1:11" s="389" customFormat="1" x14ac:dyDescent="0.3">
      <c r="A907" s="435"/>
      <c r="B907" s="390"/>
      <c r="F907" s="494"/>
      <c r="I907" s="618"/>
      <c r="J907" s="437"/>
      <c r="K907" s="644"/>
    </row>
    <row r="908" spans="1:11" s="389" customFormat="1" x14ac:dyDescent="0.3">
      <c r="A908" s="435"/>
      <c r="B908" s="390"/>
      <c r="F908" s="494"/>
      <c r="I908" s="618"/>
      <c r="J908" s="437"/>
      <c r="K908" s="644"/>
    </row>
    <row r="909" spans="1:11" s="389" customFormat="1" x14ac:dyDescent="0.3">
      <c r="A909" s="435"/>
      <c r="B909" s="390"/>
      <c r="F909" s="494"/>
      <c r="I909" s="618"/>
      <c r="J909" s="437"/>
      <c r="K909" s="644"/>
    </row>
    <row r="910" spans="1:11" s="389" customFormat="1" x14ac:dyDescent="0.3">
      <c r="A910" s="435"/>
      <c r="B910" s="390"/>
      <c r="F910" s="494"/>
      <c r="I910" s="618"/>
      <c r="J910" s="437"/>
      <c r="K910" s="644"/>
    </row>
    <row r="911" spans="1:11" s="389" customFormat="1" x14ac:dyDescent="0.3">
      <c r="A911" s="435"/>
      <c r="B911" s="390"/>
      <c r="F911" s="494"/>
      <c r="I911" s="618"/>
      <c r="J911" s="437"/>
      <c r="K911" s="644"/>
    </row>
    <row r="912" spans="1:11" s="389" customFormat="1" x14ac:dyDescent="0.3">
      <c r="A912" s="435"/>
      <c r="B912" s="390"/>
      <c r="F912" s="494"/>
      <c r="I912" s="618"/>
      <c r="J912" s="437"/>
      <c r="K912" s="644"/>
    </row>
    <row r="913" spans="1:11" s="389" customFormat="1" x14ac:dyDescent="0.3">
      <c r="A913" s="435"/>
      <c r="B913" s="390"/>
      <c r="F913" s="494"/>
      <c r="I913" s="618"/>
      <c r="J913" s="437"/>
      <c r="K913" s="644"/>
    </row>
    <row r="914" spans="1:11" s="389" customFormat="1" x14ac:dyDescent="0.3">
      <c r="A914" s="435"/>
      <c r="B914" s="390"/>
      <c r="F914" s="494"/>
      <c r="I914" s="618"/>
      <c r="J914" s="437"/>
      <c r="K914" s="644"/>
    </row>
    <row r="915" spans="1:11" s="389" customFormat="1" x14ac:dyDescent="0.3">
      <c r="A915" s="435"/>
      <c r="B915" s="390"/>
      <c r="F915" s="494"/>
      <c r="I915" s="618"/>
      <c r="J915" s="437"/>
      <c r="K915" s="644"/>
    </row>
    <row r="916" spans="1:11" s="389" customFormat="1" x14ac:dyDescent="0.3">
      <c r="A916" s="435"/>
      <c r="B916" s="390"/>
      <c r="F916" s="494"/>
      <c r="I916" s="618"/>
      <c r="J916" s="437"/>
      <c r="K916" s="644"/>
    </row>
    <row r="917" spans="1:11" s="389" customFormat="1" x14ac:dyDescent="0.3">
      <c r="A917" s="435"/>
      <c r="B917" s="390"/>
      <c r="F917" s="494"/>
      <c r="I917" s="618"/>
      <c r="J917" s="437"/>
      <c r="K917" s="644"/>
    </row>
    <row r="918" spans="1:11" s="389" customFormat="1" x14ac:dyDescent="0.3">
      <c r="A918" s="435"/>
      <c r="B918" s="390"/>
      <c r="F918" s="494"/>
      <c r="I918" s="618"/>
      <c r="J918" s="437"/>
      <c r="K918" s="644"/>
    </row>
    <row r="919" spans="1:11" s="389" customFormat="1" x14ac:dyDescent="0.3">
      <c r="A919" s="435"/>
      <c r="B919" s="390"/>
      <c r="F919" s="494"/>
      <c r="I919" s="618"/>
      <c r="J919" s="437"/>
      <c r="K919" s="644"/>
    </row>
    <row r="920" spans="1:11" s="389" customFormat="1" x14ac:dyDescent="0.3">
      <c r="A920" s="435"/>
      <c r="B920" s="390"/>
      <c r="F920" s="494"/>
      <c r="I920" s="618"/>
      <c r="J920" s="437"/>
      <c r="K920" s="644"/>
    </row>
    <row r="921" spans="1:11" s="389" customFormat="1" x14ac:dyDescent="0.3">
      <c r="A921" s="435"/>
      <c r="B921" s="390"/>
      <c r="F921" s="494"/>
      <c r="I921" s="618"/>
      <c r="J921" s="437"/>
      <c r="K921" s="644"/>
    </row>
    <row r="922" spans="1:11" s="389" customFormat="1" x14ac:dyDescent="0.3">
      <c r="A922" s="435"/>
      <c r="B922" s="390"/>
      <c r="F922" s="494"/>
      <c r="I922" s="618"/>
      <c r="J922" s="437"/>
      <c r="K922" s="644"/>
    </row>
    <row r="923" spans="1:11" s="389" customFormat="1" x14ac:dyDescent="0.3">
      <c r="A923" s="435"/>
      <c r="B923" s="390"/>
      <c r="F923" s="494"/>
      <c r="I923" s="618"/>
      <c r="J923" s="437"/>
      <c r="K923" s="644"/>
    </row>
    <row r="924" spans="1:11" s="389" customFormat="1" x14ac:dyDescent="0.3">
      <c r="A924" s="435"/>
      <c r="B924" s="390"/>
      <c r="F924" s="494"/>
      <c r="I924" s="618"/>
      <c r="J924" s="437"/>
      <c r="K924" s="644"/>
    </row>
    <row r="925" spans="1:11" s="389" customFormat="1" x14ac:dyDescent="0.3">
      <c r="A925" s="435"/>
      <c r="B925" s="390"/>
      <c r="F925" s="494"/>
      <c r="I925" s="618"/>
      <c r="J925" s="437"/>
      <c r="K925" s="644"/>
    </row>
    <row r="926" spans="1:11" s="389" customFormat="1" x14ac:dyDescent="0.3">
      <c r="A926" s="435"/>
      <c r="B926" s="390"/>
      <c r="F926" s="494"/>
      <c r="I926" s="618"/>
      <c r="J926" s="437"/>
      <c r="K926" s="644"/>
    </row>
    <row r="927" spans="1:11" s="389" customFormat="1" x14ac:dyDescent="0.3">
      <c r="A927" s="435"/>
      <c r="B927" s="390"/>
      <c r="F927" s="494"/>
      <c r="I927" s="618"/>
      <c r="J927" s="437"/>
      <c r="K927" s="644"/>
    </row>
    <row r="928" spans="1:11" s="389" customFormat="1" x14ac:dyDescent="0.3">
      <c r="A928" s="435"/>
      <c r="B928" s="390"/>
      <c r="F928" s="494"/>
      <c r="I928" s="618"/>
      <c r="J928" s="437"/>
      <c r="K928" s="644"/>
    </row>
    <row r="929" spans="1:11" s="389" customFormat="1" x14ac:dyDescent="0.3">
      <c r="A929" s="435"/>
      <c r="B929" s="390"/>
      <c r="F929" s="494"/>
      <c r="I929" s="618"/>
      <c r="J929" s="437"/>
      <c r="K929" s="644"/>
    </row>
    <row r="930" spans="1:11" s="389" customFormat="1" x14ac:dyDescent="0.3">
      <c r="A930" s="435"/>
      <c r="B930" s="390"/>
      <c r="F930" s="494"/>
      <c r="I930" s="618"/>
      <c r="J930" s="437"/>
      <c r="K930" s="644"/>
    </row>
    <row r="931" spans="1:11" s="389" customFormat="1" x14ac:dyDescent="0.3">
      <c r="A931" s="435"/>
      <c r="B931" s="390"/>
      <c r="F931" s="494"/>
      <c r="I931" s="618"/>
      <c r="J931" s="437"/>
      <c r="K931" s="644"/>
    </row>
    <row r="932" spans="1:11" s="389" customFormat="1" x14ac:dyDescent="0.3">
      <c r="A932" s="435"/>
      <c r="B932" s="390"/>
      <c r="F932" s="494"/>
      <c r="I932" s="618"/>
      <c r="J932" s="437"/>
      <c r="K932" s="644"/>
    </row>
    <row r="933" spans="1:11" s="389" customFormat="1" x14ac:dyDescent="0.3">
      <c r="A933" s="435"/>
      <c r="B933" s="390"/>
      <c r="F933" s="494"/>
      <c r="I933" s="618"/>
      <c r="J933" s="437"/>
      <c r="K933" s="644"/>
    </row>
    <row r="934" spans="1:11" s="389" customFormat="1" x14ac:dyDescent="0.3">
      <c r="A934" s="435"/>
      <c r="B934" s="390"/>
      <c r="F934" s="494"/>
      <c r="I934" s="618"/>
      <c r="J934" s="437"/>
      <c r="K934" s="644"/>
    </row>
    <row r="935" spans="1:11" s="389" customFormat="1" x14ac:dyDescent="0.3">
      <c r="A935" s="435"/>
      <c r="B935" s="390"/>
      <c r="F935" s="494"/>
      <c r="I935" s="618"/>
      <c r="J935" s="437"/>
      <c r="K935" s="644"/>
    </row>
    <row r="936" spans="1:11" s="389" customFormat="1" x14ac:dyDescent="0.3">
      <c r="A936" s="435"/>
      <c r="B936" s="390"/>
      <c r="F936" s="494"/>
      <c r="I936" s="618"/>
      <c r="J936" s="437"/>
      <c r="K936" s="644"/>
    </row>
    <row r="937" spans="1:11" s="389" customFormat="1" x14ac:dyDescent="0.3">
      <c r="A937" s="435"/>
      <c r="B937" s="390"/>
      <c r="F937" s="494"/>
      <c r="I937" s="618"/>
      <c r="J937" s="437"/>
      <c r="K937" s="644"/>
    </row>
    <row r="938" spans="1:11" s="389" customFormat="1" x14ac:dyDescent="0.3">
      <c r="A938" s="435"/>
      <c r="B938" s="390"/>
      <c r="F938" s="494"/>
      <c r="I938" s="618"/>
      <c r="J938" s="437"/>
      <c r="K938" s="644"/>
    </row>
    <row r="939" spans="1:11" s="389" customFormat="1" x14ac:dyDescent="0.3">
      <c r="A939" s="435"/>
      <c r="B939" s="390"/>
      <c r="F939" s="494"/>
      <c r="I939" s="618"/>
      <c r="J939" s="437"/>
      <c r="K939" s="644"/>
    </row>
    <row r="940" spans="1:11" s="389" customFormat="1" x14ac:dyDescent="0.3">
      <c r="A940" s="435"/>
      <c r="B940" s="390"/>
      <c r="F940" s="494"/>
      <c r="I940" s="618"/>
      <c r="J940" s="437"/>
      <c r="K940" s="644"/>
    </row>
    <row r="941" spans="1:11" s="389" customFormat="1" x14ac:dyDescent="0.3">
      <c r="A941" s="435"/>
      <c r="B941" s="390"/>
      <c r="F941" s="494"/>
      <c r="I941" s="618"/>
      <c r="J941" s="437"/>
      <c r="K941" s="644"/>
    </row>
    <row r="942" spans="1:11" s="389" customFormat="1" x14ac:dyDescent="0.3">
      <c r="A942" s="435"/>
      <c r="B942" s="390"/>
      <c r="F942" s="494"/>
      <c r="I942" s="618"/>
      <c r="J942" s="437"/>
      <c r="K942" s="644"/>
    </row>
    <row r="943" spans="1:11" s="389" customFormat="1" x14ac:dyDescent="0.3">
      <c r="A943" s="435"/>
      <c r="B943" s="390"/>
      <c r="F943" s="494"/>
      <c r="I943" s="618"/>
      <c r="J943" s="437"/>
      <c r="K943" s="644"/>
    </row>
    <row r="944" spans="1:11" s="389" customFormat="1" x14ac:dyDescent="0.3">
      <c r="A944" s="435"/>
      <c r="B944" s="390"/>
      <c r="F944" s="494"/>
      <c r="I944" s="618"/>
      <c r="J944" s="437"/>
      <c r="K944" s="644"/>
    </row>
    <row r="945" spans="1:11" s="389" customFormat="1" x14ac:dyDescent="0.3">
      <c r="A945" s="435"/>
      <c r="B945" s="390"/>
      <c r="F945" s="494"/>
      <c r="I945" s="618"/>
      <c r="J945" s="437"/>
      <c r="K945" s="644"/>
    </row>
    <row r="946" spans="1:11" s="389" customFormat="1" x14ac:dyDescent="0.3">
      <c r="A946" s="435"/>
      <c r="B946" s="390"/>
      <c r="F946" s="494"/>
      <c r="I946" s="618"/>
      <c r="J946" s="437"/>
      <c r="K946" s="644"/>
    </row>
    <row r="947" spans="1:11" s="389" customFormat="1" x14ac:dyDescent="0.3">
      <c r="A947" s="435"/>
      <c r="B947" s="390"/>
      <c r="F947" s="494"/>
      <c r="I947" s="618"/>
      <c r="J947" s="437"/>
      <c r="K947" s="644"/>
    </row>
    <row r="948" spans="1:11" s="389" customFormat="1" x14ac:dyDescent="0.3">
      <c r="A948" s="435"/>
      <c r="B948" s="390"/>
      <c r="F948" s="494"/>
      <c r="I948" s="618"/>
      <c r="J948" s="437"/>
      <c r="K948" s="644"/>
    </row>
    <row r="949" spans="1:11" s="389" customFormat="1" x14ac:dyDescent="0.3">
      <c r="A949" s="435"/>
      <c r="B949" s="390"/>
      <c r="F949" s="494"/>
      <c r="I949" s="618"/>
      <c r="J949" s="437"/>
      <c r="K949" s="644"/>
    </row>
    <row r="950" spans="1:11" s="389" customFormat="1" x14ac:dyDescent="0.3">
      <c r="A950" s="435"/>
      <c r="B950" s="390"/>
      <c r="F950" s="494"/>
      <c r="I950" s="618"/>
      <c r="J950" s="437"/>
      <c r="K950" s="644"/>
    </row>
    <row r="951" spans="1:11" s="389" customFormat="1" x14ac:dyDescent="0.3">
      <c r="A951" s="435"/>
      <c r="B951" s="390"/>
      <c r="F951" s="494"/>
      <c r="I951" s="618"/>
      <c r="J951" s="437"/>
      <c r="K951" s="644"/>
    </row>
    <row r="952" spans="1:11" s="389" customFormat="1" x14ac:dyDescent="0.3">
      <c r="A952" s="435"/>
      <c r="B952" s="390"/>
      <c r="F952" s="494"/>
      <c r="I952" s="618"/>
      <c r="J952" s="437"/>
      <c r="K952" s="644"/>
    </row>
    <row r="953" spans="1:11" s="389" customFormat="1" x14ac:dyDescent="0.3">
      <c r="A953" s="435"/>
      <c r="B953" s="390"/>
      <c r="F953" s="494"/>
      <c r="I953" s="618"/>
      <c r="J953" s="437"/>
      <c r="K953" s="644"/>
    </row>
    <row r="954" spans="1:11" s="389" customFormat="1" x14ac:dyDescent="0.3">
      <c r="A954" s="435"/>
      <c r="B954" s="390"/>
      <c r="F954" s="494"/>
      <c r="I954" s="618"/>
      <c r="J954" s="437"/>
      <c r="K954" s="644"/>
    </row>
    <row r="955" spans="1:11" s="389" customFormat="1" x14ac:dyDescent="0.3">
      <c r="A955" s="435"/>
      <c r="B955" s="390"/>
      <c r="F955" s="494"/>
      <c r="I955" s="618"/>
      <c r="J955" s="437"/>
      <c r="K955" s="644"/>
    </row>
    <row r="956" spans="1:11" s="389" customFormat="1" x14ac:dyDescent="0.3">
      <c r="A956" s="435"/>
      <c r="B956" s="390"/>
      <c r="F956" s="494"/>
      <c r="I956" s="618"/>
      <c r="J956" s="437"/>
      <c r="K956" s="644"/>
    </row>
    <row r="957" spans="1:11" s="389" customFormat="1" x14ac:dyDescent="0.3">
      <c r="A957" s="435"/>
      <c r="B957" s="390"/>
      <c r="F957" s="494"/>
      <c r="I957" s="618"/>
      <c r="J957" s="437"/>
      <c r="K957" s="644"/>
    </row>
    <row r="958" spans="1:11" s="389" customFormat="1" x14ac:dyDescent="0.3">
      <c r="A958" s="435"/>
      <c r="B958" s="390"/>
      <c r="F958" s="494"/>
      <c r="I958" s="618"/>
      <c r="J958" s="437"/>
      <c r="K958" s="644"/>
    </row>
    <row r="959" spans="1:11" s="389" customFormat="1" x14ac:dyDescent="0.3">
      <c r="A959" s="435"/>
      <c r="B959" s="390"/>
      <c r="F959" s="494"/>
      <c r="I959" s="618"/>
      <c r="J959" s="437"/>
      <c r="K959" s="644"/>
    </row>
    <row r="960" spans="1:11" s="389" customFormat="1" x14ac:dyDescent="0.3">
      <c r="A960" s="435"/>
      <c r="B960" s="390"/>
      <c r="F960" s="494"/>
      <c r="I960" s="618"/>
      <c r="J960" s="437"/>
      <c r="K960" s="644"/>
    </row>
    <row r="961" spans="1:11" s="389" customFormat="1" x14ac:dyDescent="0.3">
      <c r="A961" s="435"/>
      <c r="B961" s="390"/>
      <c r="F961" s="494"/>
      <c r="I961" s="618"/>
      <c r="J961" s="437"/>
      <c r="K961" s="644"/>
    </row>
    <row r="962" spans="1:11" s="389" customFormat="1" x14ac:dyDescent="0.3">
      <c r="A962" s="435"/>
      <c r="B962" s="390"/>
      <c r="F962" s="494"/>
      <c r="I962" s="618"/>
      <c r="J962" s="437"/>
      <c r="K962" s="644"/>
    </row>
    <row r="963" spans="1:11" s="389" customFormat="1" x14ac:dyDescent="0.3">
      <c r="A963" s="435"/>
      <c r="B963" s="390"/>
      <c r="F963" s="494"/>
      <c r="I963" s="618"/>
      <c r="J963" s="437"/>
      <c r="K963" s="644"/>
    </row>
    <row r="964" spans="1:11" s="389" customFormat="1" x14ac:dyDescent="0.3">
      <c r="A964" s="435"/>
      <c r="B964" s="390"/>
      <c r="F964" s="494"/>
      <c r="I964" s="618"/>
      <c r="J964" s="437"/>
      <c r="K964" s="644"/>
    </row>
    <row r="965" spans="1:11" s="389" customFormat="1" x14ac:dyDescent="0.3">
      <c r="A965" s="435"/>
      <c r="B965" s="390"/>
      <c r="F965" s="494"/>
      <c r="I965" s="618"/>
      <c r="J965" s="437"/>
      <c r="K965" s="644"/>
    </row>
    <row r="966" spans="1:11" s="389" customFormat="1" x14ac:dyDescent="0.3">
      <c r="A966" s="435"/>
      <c r="B966" s="390"/>
      <c r="F966" s="494"/>
      <c r="I966" s="618"/>
      <c r="J966" s="437"/>
      <c r="K966" s="644"/>
    </row>
    <row r="967" spans="1:11" s="389" customFormat="1" x14ac:dyDescent="0.3">
      <c r="A967" s="435"/>
      <c r="B967" s="390"/>
      <c r="F967" s="494"/>
      <c r="I967" s="618"/>
      <c r="J967" s="437"/>
      <c r="K967" s="644"/>
    </row>
    <row r="968" spans="1:11" s="389" customFormat="1" x14ac:dyDescent="0.3">
      <c r="A968" s="435"/>
      <c r="B968" s="390"/>
      <c r="F968" s="494"/>
      <c r="I968" s="618"/>
      <c r="J968" s="437"/>
      <c r="K968" s="644"/>
    </row>
    <row r="969" spans="1:11" s="389" customFormat="1" x14ac:dyDescent="0.3">
      <c r="A969" s="435"/>
      <c r="B969" s="390"/>
      <c r="F969" s="494"/>
      <c r="I969" s="618"/>
      <c r="J969" s="437"/>
      <c r="K969" s="644"/>
    </row>
    <row r="970" spans="1:11" s="389" customFormat="1" x14ac:dyDescent="0.3">
      <c r="A970" s="435"/>
      <c r="B970" s="390"/>
      <c r="F970" s="494"/>
      <c r="I970" s="618"/>
      <c r="J970" s="437"/>
      <c r="K970" s="644"/>
    </row>
    <row r="971" spans="1:11" s="389" customFormat="1" x14ac:dyDescent="0.3">
      <c r="A971" s="435"/>
      <c r="B971" s="390"/>
      <c r="F971" s="494"/>
      <c r="I971" s="618"/>
      <c r="J971" s="437"/>
      <c r="K971" s="644"/>
    </row>
    <row r="972" spans="1:11" s="389" customFormat="1" x14ac:dyDescent="0.3">
      <c r="A972" s="435"/>
      <c r="B972" s="390"/>
      <c r="F972" s="494"/>
      <c r="I972" s="618"/>
      <c r="J972" s="437"/>
      <c r="K972" s="644"/>
    </row>
    <row r="973" spans="1:11" s="389" customFormat="1" x14ac:dyDescent="0.3">
      <c r="A973" s="435"/>
      <c r="B973" s="390"/>
      <c r="F973" s="494"/>
      <c r="I973" s="618"/>
      <c r="J973" s="437"/>
      <c r="K973" s="644"/>
    </row>
    <row r="974" spans="1:11" s="389" customFormat="1" x14ac:dyDescent="0.3">
      <c r="A974" s="435"/>
      <c r="B974" s="390"/>
      <c r="F974" s="494"/>
      <c r="I974" s="618"/>
      <c r="J974" s="437"/>
      <c r="K974" s="644"/>
    </row>
    <row r="975" spans="1:11" s="389" customFormat="1" x14ac:dyDescent="0.3">
      <c r="A975" s="435"/>
      <c r="B975" s="390"/>
      <c r="F975" s="494"/>
      <c r="I975" s="618"/>
      <c r="J975" s="437"/>
      <c r="K975" s="644"/>
    </row>
    <row r="976" spans="1:11" s="389" customFormat="1" x14ac:dyDescent="0.3">
      <c r="A976" s="435"/>
      <c r="B976" s="390"/>
      <c r="F976" s="494"/>
      <c r="I976" s="618"/>
      <c r="J976" s="437"/>
      <c r="K976" s="644"/>
    </row>
    <row r="977" spans="1:11" s="389" customFormat="1" x14ac:dyDescent="0.3">
      <c r="A977" s="435"/>
      <c r="B977" s="390"/>
      <c r="F977" s="494"/>
      <c r="I977" s="618"/>
      <c r="J977" s="437"/>
      <c r="K977" s="644"/>
    </row>
    <row r="978" spans="1:11" s="389" customFormat="1" x14ac:dyDescent="0.3">
      <c r="A978" s="435"/>
      <c r="B978" s="390"/>
      <c r="F978" s="494"/>
      <c r="I978" s="618"/>
      <c r="J978" s="437"/>
      <c r="K978" s="644"/>
    </row>
    <row r="979" spans="1:11" s="389" customFormat="1" x14ac:dyDescent="0.3">
      <c r="A979" s="435"/>
      <c r="B979" s="390"/>
      <c r="F979" s="494"/>
      <c r="I979" s="618"/>
      <c r="J979" s="437"/>
      <c r="K979" s="644"/>
    </row>
    <row r="980" spans="1:11" s="389" customFormat="1" x14ac:dyDescent="0.3">
      <c r="A980" s="435"/>
      <c r="B980" s="390"/>
      <c r="F980" s="494"/>
      <c r="I980" s="618"/>
      <c r="J980" s="437"/>
      <c r="K980" s="644"/>
    </row>
    <row r="981" spans="1:11" s="389" customFormat="1" x14ac:dyDescent="0.3">
      <c r="A981" s="435"/>
      <c r="B981" s="390"/>
      <c r="F981" s="494"/>
      <c r="I981" s="618"/>
      <c r="J981" s="437"/>
      <c r="K981" s="644"/>
    </row>
    <row r="982" spans="1:11" s="389" customFormat="1" x14ac:dyDescent="0.3">
      <c r="A982" s="435"/>
      <c r="B982" s="390"/>
      <c r="F982" s="494"/>
      <c r="I982" s="618"/>
      <c r="J982" s="437"/>
      <c r="K982" s="644"/>
    </row>
    <row r="983" spans="1:11" s="389" customFormat="1" x14ac:dyDescent="0.3">
      <c r="A983" s="435"/>
      <c r="B983" s="390"/>
      <c r="F983" s="494"/>
      <c r="I983" s="618"/>
      <c r="J983" s="437"/>
      <c r="K983" s="644"/>
    </row>
    <row r="984" spans="1:11" s="389" customFormat="1" x14ac:dyDescent="0.3">
      <c r="A984" s="435"/>
      <c r="B984" s="390"/>
      <c r="F984" s="494"/>
      <c r="I984" s="618"/>
      <c r="J984" s="437"/>
      <c r="K984" s="644"/>
    </row>
    <row r="985" spans="1:11" s="389" customFormat="1" x14ac:dyDescent="0.3">
      <c r="A985" s="435"/>
      <c r="B985" s="390"/>
      <c r="F985" s="494"/>
      <c r="I985" s="618"/>
      <c r="J985" s="437"/>
      <c r="K985" s="644"/>
    </row>
    <row r="986" spans="1:11" s="389" customFormat="1" x14ac:dyDescent="0.3">
      <c r="A986" s="435"/>
      <c r="B986" s="390"/>
      <c r="F986" s="494"/>
      <c r="I986" s="618"/>
      <c r="J986" s="437"/>
      <c r="K986" s="644"/>
    </row>
    <row r="987" spans="1:11" s="389" customFormat="1" x14ac:dyDescent="0.3">
      <c r="A987" s="435"/>
      <c r="B987" s="390"/>
      <c r="F987" s="494"/>
      <c r="I987" s="618"/>
      <c r="J987" s="437"/>
      <c r="K987" s="644"/>
    </row>
    <row r="988" spans="1:11" s="389" customFormat="1" x14ac:dyDescent="0.3">
      <c r="A988" s="435"/>
      <c r="B988" s="390"/>
      <c r="F988" s="494"/>
      <c r="I988" s="618"/>
      <c r="J988" s="437"/>
      <c r="K988" s="644"/>
    </row>
    <row r="989" spans="1:11" s="389" customFormat="1" x14ac:dyDescent="0.3">
      <c r="A989" s="435"/>
      <c r="B989" s="390"/>
      <c r="F989" s="494"/>
      <c r="I989" s="618"/>
      <c r="J989" s="437"/>
      <c r="K989" s="644"/>
    </row>
    <row r="990" spans="1:11" s="389" customFormat="1" x14ac:dyDescent="0.3">
      <c r="A990" s="435"/>
      <c r="B990" s="390"/>
      <c r="F990" s="494"/>
      <c r="I990" s="618"/>
      <c r="J990" s="437"/>
      <c r="K990" s="644"/>
    </row>
    <row r="991" spans="1:11" s="389" customFormat="1" x14ac:dyDescent="0.3">
      <c r="A991" s="435"/>
      <c r="B991" s="390"/>
      <c r="F991" s="494"/>
      <c r="I991" s="618"/>
      <c r="J991" s="437"/>
      <c r="K991" s="644"/>
    </row>
    <row r="992" spans="1:11" s="389" customFormat="1" x14ac:dyDescent="0.3">
      <c r="A992" s="435"/>
      <c r="B992" s="390"/>
      <c r="F992" s="494"/>
      <c r="I992" s="618"/>
      <c r="J992" s="437"/>
      <c r="K992" s="644"/>
    </row>
    <row r="993" spans="1:11" s="389" customFormat="1" x14ac:dyDescent="0.3">
      <c r="A993" s="435"/>
      <c r="B993" s="390"/>
      <c r="F993" s="494"/>
      <c r="I993" s="618"/>
      <c r="J993" s="437"/>
      <c r="K993" s="644"/>
    </row>
    <row r="994" spans="1:11" s="389" customFormat="1" x14ac:dyDescent="0.3">
      <c r="A994" s="435"/>
      <c r="B994" s="390"/>
      <c r="F994" s="494"/>
      <c r="I994" s="618"/>
      <c r="J994" s="437"/>
      <c r="K994" s="644"/>
    </row>
    <row r="995" spans="1:11" s="389" customFormat="1" x14ac:dyDescent="0.3">
      <c r="A995" s="435"/>
      <c r="B995" s="390"/>
      <c r="F995" s="494"/>
      <c r="I995" s="618"/>
      <c r="J995" s="437"/>
      <c r="K995" s="644"/>
    </row>
    <row r="996" spans="1:11" s="389" customFormat="1" x14ac:dyDescent="0.3">
      <c r="A996" s="435"/>
      <c r="B996" s="390"/>
      <c r="F996" s="494"/>
      <c r="I996" s="618"/>
      <c r="J996" s="437"/>
      <c r="K996" s="644"/>
    </row>
    <row r="997" spans="1:11" s="389" customFormat="1" x14ac:dyDescent="0.3">
      <c r="A997" s="435"/>
      <c r="B997" s="390"/>
      <c r="F997" s="494"/>
      <c r="I997" s="618"/>
      <c r="J997" s="437"/>
      <c r="K997" s="644"/>
    </row>
    <row r="998" spans="1:11" s="389" customFormat="1" x14ac:dyDescent="0.3">
      <c r="A998" s="435"/>
      <c r="B998" s="390"/>
      <c r="F998" s="494"/>
      <c r="I998" s="618"/>
      <c r="J998" s="437"/>
      <c r="K998" s="644"/>
    </row>
    <row r="999" spans="1:11" s="389" customFormat="1" x14ac:dyDescent="0.3">
      <c r="A999" s="435"/>
      <c r="B999" s="390"/>
      <c r="F999" s="494"/>
      <c r="I999" s="618"/>
      <c r="J999" s="437"/>
      <c r="K999" s="644"/>
    </row>
    <row r="1000" spans="1:11" s="389" customFormat="1" x14ac:dyDescent="0.3">
      <c r="A1000" s="435"/>
      <c r="B1000" s="390"/>
      <c r="F1000" s="494"/>
      <c r="I1000" s="618"/>
      <c r="J1000" s="437"/>
      <c r="K1000" s="644"/>
    </row>
    <row r="1001" spans="1:11" s="389" customFormat="1" x14ac:dyDescent="0.3">
      <c r="A1001" s="435"/>
      <c r="B1001" s="390"/>
      <c r="F1001" s="494"/>
      <c r="I1001" s="618"/>
      <c r="J1001" s="437"/>
      <c r="K1001" s="644"/>
    </row>
    <row r="1002" spans="1:11" s="389" customFormat="1" x14ac:dyDescent="0.3">
      <c r="A1002" s="435"/>
      <c r="B1002" s="390"/>
      <c r="F1002" s="494"/>
      <c r="I1002" s="618"/>
      <c r="J1002" s="437"/>
      <c r="K1002" s="644"/>
    </row>
    <row r="1003" spans="1:11" s="389" customFormat="1" x14ac:dyDescent="0.3">
      <c r="A1003" s="435"/>
      <c r="B1003" s="390"/>
      <c r="F1003" s="494"/>
      <c r="I1003" s="618"/>
      <c r="J1003" s="437"/>
      <c r="K1003" s="644"/>
    </row>
    <row r="1004" spans="1:11" s="389" customFormat="1" x14ac:dyDescent="0.3">
      <c r="A1004" s="435"/>
      <c r="B1004" s="390"/>
      <c r="F1004" s="494"/>
      <c r="I1004" s="618"/>
      <c r="J1004" s="437"/>
      <c r="K1004" s="644"/>
    </row>
    <row r="1005" spans="1:11" s="389" customFormat="1" x14ac:dyDescent="0.3">
      <c r="A1005" s="435"/>
      <c r="B1005" s="390"/>
      <c r="F1005" s="494"/>
      <c r="I1005" s="618"/>
      <c r="J1005" s="437"/>
      <c r="K1005" s="644"/>
    </row>
    <row r="1006" spans="1:11" s="389" customFormat="1" x14ac:dyDescent="0.3">
      <c r="A1006" s="435"/>
      <c r="B1006" s="390"/>
      <c r="F1006" s="494"/>
      <c r="I1006" s="618"/>
      <c r="J1006" s="437"/>
      <c r="K1006" s="644"/>
    </row>
    <row r="1007" spans="1:11" s="389" customFormat="1" x14ac:dyDescent="0.3">
      <c r="A1007" s="435"/>
      <c r="B1007" s="390"/>
      <c r="F1007" s="494"/>
      <c r="I1007" s="618"/>
      <c r="J1007" s="437"/>
      <c r="K1007" s="644"/>
    </row>
    <row r="1008" spans="1:11" s="389" customFormat="1" x14ac:dyDescent="0.3">
      <c r="A1008" s="435"/>
      <c r="B1008" s="390"/>
      <c r="F1008" s="494"/>
      <c r="I1008" s="618"/>
      <c r="J1008" s="437"/>
      <c r="K1008" s="644"/>
    </row>
    <row r="1009" spans="1:11" s="389" customFormat="1" x14ac:dyDescent="0.3">
      <c r="A1009" s="435"/>
      <c r="B1009" s="390"/>
      <c r="F1009" s="494"/>
      <c r="I1009" s="618"/>
      <c r="J1009" s="437"/>
      <c r="K1009" s="644"/>
    </row>
    <row r="1010" spans="1:11" s="389" customFormat="1" x14ac:dyDescent="0.3">
      <c r="A1010" s="435"/>
      <c r="B1010" s="390"/>
      <c r="F1010" s="494"/>
      <c r="I1010" s="618"/>
      <c r="J1010" s="437"/>
      <c r="K1010" s="644"/>
    </row>
    <row r="1011" spans="1:11" s="389" customFormat="1" x14ac:dyDescent="0.3">
      <c r="A1011" s="435"/>
      <c r="B1011" s="390"/>
      <c r="F1011" s="494"/>
      <c r="I1011" s="618"/>
      <c r="J1011" s="437"/>
      <c r="K1011" s="644"/>
    </row>
    <row r="1012" spans="1:11" s="389" customFormat="1" x14ac:dyDescent="0.3">
      <c r="A1012" s="435"/>
      <c r="B1012" s="390"/>
      <c r="F1012" s="494"/>
      <c r="I1012" s="618"/>
      <c r="J1012" s="437"/>
      <c r="K1012" s="644"/>
    </row>
    <row r="1013" spans="1:11" s="389" customFormat="1" x14ac:dyDescent="0.3">
      <c r="A1013" s="435"/>
      <c r="B1013" s="390"/>
      <c r="F1013" s="494"/>
      <c r="I1013" s="618"/>
      <c r="J1013" s="437"/>
      <c r="K1013" s="644"/>
    </row>
    <row r="1014" spans="1:11" s="389" customFormat="1" x14ac:dyDescent="0.3">
      <c r="A1014" s="435"/>
      <c r="B1014" s="390"/>
      <c r="F1014" s="494"/>
      <c r="I1014" s="618"/>
      <c r="J1014" s="437"/>
      <c r="K1014" s="644"/>
    </row>
    <row r="1015" spans="1:11" s="389" customFormat="1" x14ac:dyDescent="0.3">
      <c r="A1015" s="435"/>
      <c r="B1015" s="390"/>
      <c r="F1015" s="494"/>
      <c r="I1015" s="618"/>
      <c r="J1015" s="437"/>
      <c r="K1015" s="644"/>
    </row>
    <row r="1016" spans="1:11" s="389" customFormat="1" x14ac:dyDescent="0.3">
      <c r="A1016" s="435"/>
      <c r="B1016" s="390"/>
      <c r="F1016" s="494"/>
      <c r="I1016" s="618"/>
      <c r="J1016" s="437"/>
      <c r="K1016" s="644"/>
    </row>
    <row r="1017" spans="1:11" s="389" customFormat="1" x14ac:dyDescent="0.3">
      <c r="A1017" s="435"/>
      <c r="B1017" s="390"/>
      <c r="F1017" s="494"/>
      <c r="I1017" s="618"/>
      <c r="J1017" s="437"/>
      <c r="K1017" s="644"/>
    </row>
    <row r="1018" spans="1:11" s="389" customFormat="1" x14ac:dyDescent="0.3">
      <c r="A1018" s="435"/>
      <c r="B1018" s="390"/>
      <c r="F1018" s="494"/>
      <c r="I1018" s="618"/>
      <c r="J1018" s="437"/>
      <c r="K1018" s="644"/>
    </row>
    <row r="1019" spans="1:11" s="389" customFormat="1" x14ac:dyDescent="0.3">
      <c r="A1019" s="435"/>
      <c r="B1019" s="390"/>
      <c r="F1019" s="494"/>
      <c r="I1019" s="618"/>
      <c r="J1019" s="437"/>
      <c r="K1019" s="644"/>
    </row>
    <row r="1020" spans="1:11" s="389" customFormat="1" x14ac:dyDescent="0.3">
      <c r="A1020" s="435"/>
      <c r="B1020" s="390"/>
      <c r="F1020" s="494"/>
      <c r="I1020" s="618"/>
      <c r="J1020" s="437"/>
      <c r="K1020" s="644"/>
    </row>
    <row r="1021" spans="1:11" s="389" customFormat="1" x14ac:dyDescent="0.3">
      <c r="A1021" s="435"/>
      <c r="B1021" s="390"/>
      <c r="F1021" s="494"/>
      <c r="I1021" s="618"/>
      <c r="J1021" s="437"/>
      <c r="K1021" s="644"/>
    </row>
    <row r="1022" spans="1:11" s="389" customFormat="1" x14ac:dyDescent="0.3">
      <c r="A1022" s="435"/>
      <c r="B1022" s="390"/>
      <c r="F1022" s="494"/>
      <c r="I1022" s="618"/>
      <c r="J1022" s="437"/>
      <c r="K1022" s="644"/>
    </row>
    <row r="1023" spans="1:11" s="389" customFormat="1" x14ac:dyDescent="0.3">
      <c r="A1023" s="435"/>
      <c r="B1023" s="390"/>
      <c r="F1023" s="494"/>
      <c r="I1023" s="618"/>
      <c r="J1023" s="437"/>
      <c r="K1023" s="644"/>
    </row>
    <row r="1024" spans="1:11" s="389" customFormat="1" x14ac:dyDescent="0.3">
      <c r="A1024" s="435"/>
      <c r="B1024" s="390"/>
      <c r="F1024" s="494"/>
      <c r="I1024" s="618"/>
      <c r="J1024" s="437"/>
      <c r="K1024" s="644"/>
    </row>
    <row r="1025" spans="1:11" s="389" customFormat="1" x14ac:dyDescent="0.3">
      <c r="A1025" s="435"/>
      <c r="B1025" s="390"/>
      <c r="F1025" s="494"/>
      <c r="I1025" s="618"/>
      <c r="J1025" s="437"/>
      <c r="K1025" s="644"/>
    </row>
    <row r="1026" spans="1:11" s="389" customFormat="1" x14ac:dyDescent="0.3">
      <c r="A1026" s="435"/>
      <c r="B1026" s="390"/>
      <c r="F1026" s="494"/>
      <c r="I1026" s="618"/>
      <c r="J1026" s="437"/>
      <c r="K1026" s="644"/>
    </row>
    <row r="1027" spans="1:11" s="389" customFormat="1" x14ac:dyDescent="0.3">
      <c r="A1027" s="435"/>
      <c r="B1027" s="390"/>
      <c r="F1027" s="494"/>
      <c r="I1027" s="618"/>
      <c r="J1027" s="437"/>
      <c r="K1027" s="644"/>
    </row>
    <row r="1028" spans="1:11" s="389" customFormat="1" x14ac:dyDescent="0.3">
      <c r="A1028" s="435"/>
      <c r="B1028" s="390"/>
      <c r="F1028" s="494"/>
      <c r="I1028" s="618"/>
      <c r="J1028" s="437"/>
      <c r="K1028" s="644"/>
    </row>
    <row r="1029" spans="1:11" s="389" customFormat="1" x14ac:dyDescent="0.3">
      <c r="A1029" s="435"/>
      <c r="B1029" s="390"/>
      <c r="F1029" s="494"/>
      <c r="I1029" s="618"/>
      <c r="J1029" s="437"/>
      <c r="K1029" s="644"/>
    </row>
    <row r="1030" spans="1:11" s="389" customFormat="1" x14ac:dyDescent="0.3">
      <c r="A1030" s="435"/>
      <c r="B1030" s="390"/>
      <c r="F1030" s="494"/>
      <c r="I1030" s="618"/>
      <c r="J1030" s="437"/>
      <c r="K1030" s="644"/>
    </row>
    <row r="1031" spans="1:11" s="389" customFormat="1" x14ac:dyDescent="0.3">
      <c r="A1031" s="435"/>
      <c r="B1031" s="390"/>
      <c r="F1031" s="494"/>
      <c r="I1031" s="618"/>
      <c r="J1031" s="437"/>
      <c r="K1031" s="644"/>
    </row>
    <row r="1032" spans="1:11" s="389" customFormat="1" x14ac:dyDescent="0.3">
      <c r="A1032" s="435"/>
      <c r="B1032" s="390"/>
      <c r="F1032" s="494"/>
      <c r="I1032" s="618"/>
      <c r="J1032" s="437"/>
      <c r="K1032" s="644"/>
    </row>
    <row r="1033" spans="1:11" s="389" customFormat="1" x14ac:dyDescent="0.3">
      <c r="A1033" s="435"/>
      <c r="B1033" s="390"/>
      <c r="F1033" s="494"/>
      <c r="I1033" s="618"/>
      <c r="J1033" s="437"/>
      <c r="K1033" s="644"/>
    </row>
    <row r="1034" spans="1:11" s="389" customFormat="1" x14ac:dyDescent="0.3">
      <c r="A1034" s="435"/>
      <c r="B1034" s="390"/>
      <c r="F1034" s="494"/>
      <c r="I1034" s="618"/>
      <c r="J1034" s="437"/>
      <c r="K1034" s="644"/>
    </row>
    <row r="1035" spans="1:11" s="389" customFormat="1" x14ac:dyDescent="0.3">
      <c r="A1035" s="435"/>
      <c r="B1035" s="390"/>
      <c r="F1035" s="494"/>
      <c r="I1035" s="618"/>
      <c r="J1035" s="437"/>
      <c r="K1035" s="644"/>
    </row>
    <row r="1036" spans="1:11" s="389" customFormat="1" x14ac:dyDescent="0.3">
      <c r="A1036" s="435"/>
      <c r="B1036" s="390"/>
      <c r="F1036" s="494"/>
      <c r="I1036" s="618"/>
      <c r="J1036" s="437"/>
      <c r="K1036" s="644"/>
    </row>
    <row r="1037" spans="1:11" s="389" customFormat="1" x14ac:dyDescent="0.3">
      <c r="A1037" s="435"/>
      <c r="B1037" s="390"/>
      <c r="F1037" s="494"/>
      <c r="I1037" s="618"/>
      <c r="J1037" s="437"/>
      <c r="K1037" s="644"/>
    </row>
    <row r="1038" spans="1:11" s="389" customFormat="1" x14ac:dyDescent="0.3">
      <c r="A1038" s="435"/>
      <c r="B1038" s="390"/>
      <c r="F1038" s="494"/>
      <c r="I1038" s="618"/>
      <c r="J1038" s="437"/>
      <c r="K1038" s="644"/>
    </row>
    <row r="1039" spans="1:11" s="389" customFormat="1" x14ac:dyDescent="0.3">
      <c r="A1039" s="435"/>
      <c r="B1039" s="390"/>
      <c r="F1039" s="494"/>
      <c r="I1039" s="618"/>
      <c r="J1039" s="437"/>
      <c r="K1039" s="644"/>
    </row>
    <row r="1040" spans="1:11" s="389" customFormat="1" x14ac:dyDescent="0.3">
      <c r="A1040" s="435"/>
      <c r="B1040" s="390"/>
      <c r="F1040" s="494"/>
      <c r="I1040" s="618"/>
      <c r="J1040" s="437"/>
      <c r="K1040" s="644"/>
    </row>
    <row r="1041" spans="1:11" s="389" customFormat="1" x14ac:dyDescent="0.3">
      <c r="A1041" s="435"/>
      <c r="B1041" s="390"/>
      <c r="F1041" s="494"/>
      <c r="I1041" s="618"/>
      <c r="J1041" s="437"/>
      <c r="K1041" s="644"/>
    </row>
    <row r="1042" spans="1:11" s="389" customFormat="1" x14ac:dyDescent="0.3">
      <c r="A1042" s="435"/>
      <c r="B1042" s="390"/>
      <c r="F1042" s="494"/>
      <c r="I1042" s="618"/>
      <c r="J1042" s="437"/>
      <c r="K1042" s="644"/>
    </row>
    <row r="1043" spans="1:11" s="389" customFormat="1" x14ac:dyDescent="0.3">
      <c r="A1043" s="435"/>
      <c r="B1043" s="390"/>
      <c r="F1043" s="494"/>
      <c r="I1043" s="618"/>
      <c r="J1043" s="437"/>
      <c r="K1043" s="644"/>
    </row>
    <row r="1044" spans="1:11" s="389" customFormat="1" x14ac:dyDescent="0.3">
      <c r="A1044" s="435"/>
      <c r="B1044" s="390"/>
      <c r="F1044" s="494"/>
      <c r="I1044" s="618"/>
      <c r="J1044" s="437"/>
      <c r="K1044" s="644"/>
    </row>
    <row r="1045" spans="1:11" s="389" customFormat="1" x14ac:dyDescent="0.3">
      <c r="A1045" s="435"/>
      <c r="B1045" s="390"/>
      <c r="F1045" s="494"/>
      <c r="I1045" s="618"/>
      <c r="J1045" s="437"/>
      <c r="K1045" s="644"/>
    </row>
    <row r="1046" spans="1:11" s="389" customFormat="1" x14ac:dyDescent="0.3">
      <c r="A1046" s="435"/>
      <c r="B1046" s="390"/>
      <c r="F1046" s="494"/>
      <c r="I1046" s="618"/>
      <c r="J1046" s="437"/>
      <c r="K1046" s="644"/>
    </row>
    <row r="1047" spans="1:11" s="389" customFormat="1" x14ac:dyDescent="0.3">
      <c r="A1047" s="435"/>
      <c r="B1047" s="390"/>
      <c r="F1047" s="494"/>
      <c r="I1047" s="618"/>
      <c r="J1047" s="437"/>
      <c r="K1047" s="644"/>
    </row>
    <row r="1048" spans="1:11" s="389" customFormat="1" x14ac:dyDescent="0.3">
      <c r="A1048" s="435"/>
      <c r="B1048" s="390"/>
      <c r="F1048" s="494"/>
      <c r="I1048" s="618"/>
      <c r="J1048" s="437"/>
      <c r="K1048" s="644"/>
    </row>
    <row r="1049" spans="1:11" s="389" customFormat="1" x14ac:dyDescent="0.3">
      <c r="A1049" s="435"/>
      <c r="B1049" s="390"/>
      <c r="F1049" s="494"/>
      <c r="I1049" s="618"/>
      <c r="J1049" s="437"/>
      <c r="K1049" s="644"/>
    </row>
    <row r="1050" spans="1:11" s="389" customFormat="1" x14ac:dyDescent="0.3">
      <c r="A1050" s="435"/>
      <c r="B1050" s="390"/>
      <c r="F1050" s="494"/>
      <c r="I1050" s="618"/>
      <c r="J1050" s="437"/>
      <c r="K1050" s="644"/>
    </row>
    <row r="1051" spans="1:11" s="389" customFormat="1" x14ac:dyDescent="0.3">
      <c r="A1051" s="435"/>
      <c r="B1051" s="390"/>
      <c r="F1051" s="494"/>
      <c r="I1051" s="618"/>
      <c r="J1051" s="437"/>
      <c r="K1051" s="644"/>
    </row>
    <row r="1052" spans="1:11" s="389" customFormat="1" x14ac:dyDescent="0.3">
      <c r="A1052" s="435"/>
      <c r="B1052" s="390"/>
      <c r="F1052" s="494"/>
      <c r="I1052" s="618"/>
      <c r="J1052" s="437"/>
      <c r="K1052" s="644"/>
    </row>
    <row r="1053" spans="1:11" s="389" customFormat="1" x14ac:dyDescent="0.3">
      <c r="A1053" s="435"/>
      <c r="B1053" s="390"/>
      <c r="F1053" s="494"/>
      <c r="I1053" s="618"/>
      <c r="J1053" s="437"/>
      <c r="K1053" s="644"/>
    </row>
    <row r="1054" spans="1:11" s="389" customFormat="1" x14ac:dyDescent="0.3">
      <c r="A1054" s="435"/>
      <c r="B1054" s="390"/>
      <c r="F1054" s="494"/>
      <c r="I1054" s="618"/>
      <c r="J1054" s="437"/>
      <c r="K1054" s="644"/>
    </row>
    <row r="1055" spans="1:11" s="389" customFormat="1" x14ac:dyDescent="0.3">
      <c r="A1055" s="435"/>
      <c r="B1055" s="390"/>
      <c r="F1055" s="494"/>
      <c r="I1055" s="618"/>
      <c r="J1055" s="437"/>
      <c r="K1055" s="644"/>
    </row>
    <row r="1056" spans="1:11" s="389" customFormat="1" x14ac:dyDescent="0.3">
      <c r="A1056" s="435"/>
      <c r="B1056" s="390"/>
      <c r="F1056" s="494"/>
      <c r="I1056" s="618"/>
      <c r="J1056" s="437"/>
      <c r="K1056" s="644"/>
    </row>
    <row r="1057" spans="1:11" s="389" customFormat="1" x14ac:dyDescent="0.3">
      <c r="A1057" s="435"/>
      <c r="B1057" s="390"/>
      <c r="F1057" s="494"/>
      <c r="I1057" s="618"/>
      <c r="J1057" s="437"/>
      <c r="K1057" s="644"/>
    </row>
    <row r="1058" spans="1:11" s="389" customFormat="1" x14ac:dyDescent="0.3">
      <c r="A1058" s="435"/>
      <c r="B1058" s="390"/>
      <c r="F1058" s="494"/>
      <c r="I1058" s="618"/>
      <c r="J1058" s="437"/>
      <c r="K1058" s="644"/>
    </row>
    <row r="1059" spans="1:11" s="389" customFormat="1" x14ac:dyDescent="0.3">
      <c r="A1059" s="435"/>
      <c r="B1059" s="390"/>
      <c r="F1059" s="494"/>
      <c r="I1059" s="618"/>
      <c r="J1059" s="437"/>
      <c r="K1059" s="644"/>
    </row>
    <row r="1060" spans="1:11" s="389" customFormat="1" x14ac:dyDescent="0.3">
      <c r="A1060" s="435"/>
      <c r="B1060" s="390"/>
      <c r="F1060" s="494"/>
      <c r="I1060" s="618"/>
      <c r="J1060" s="437"/>
      <c r="K1060" s="644"/>
    </row>
    <row r="1061" spans="1:11" s="389" customFormat="1" x14ac:dyDescent="0.3">
      <c r="A1061" s="435"/>
      <c r="B1061" s="390"/>
      <c r="F1061" s="494"/>
      <c r="I1061" s="618"/>
      <c r="J1061" s="437"/>
      <c r="K1061" s="644"/>
    </row>
    <row r="1062" spans="1:11" s="389" customFormat="1" x14ac:dyDescent="0.3">
      <c r="A1062" s="435"/>
      <c r="B1062" s="390"/>
      <c r="F1062" s="494"/>
      <c r="I1062" s="618"/>
      <c r="J1062" s="437"/>
      <c r="K1062" s="644"/>
    </row>
    <row r="1063" spans="1:11" s="389" customFormat="1" x14ac:dyDescent="0.3">
      <c r="A1063" s="435"/>
      <c r="B1063" s="390"/>
      <c r="F1063" s="494"/>
      <c r="I1063" s="618"/>
      <c r="J1063" s="437"/>
      <c r="K1063" s="644"/>
    </row>
    <row r="1064" spans="1:11" s="389" customFormat="1" x14ac:dyDescent="0.3">
      <c r="A1064" s="435"/>
      <c r="B1064" s="390"/>
      <c r="F1064" s="494"/>
      <c r="I1064" s="618"/>
      <c r="J1064" s="437"/>
      <c r="K1064" s="644"/>
    </row>
    <row r="1065" spans="1:11" s="389" customFormat="1" x14ac:dyDescent="0.3">
      <c r="A1065" s="435"/>
      <c r="B1065" s="390"/>
      <c r="F1065" s="494"/>
      <c r="I1065" s="618"/>
      <c r="J1065" s="437"/>
      <c r="K1065" s="644"/>
    </row>
    <row r="1066" spans="1:11" s="389" customFormat="1" x14ac:dyDescent="0.3">
      <c r="A1066" s="435"/>
      <c r="B1066" s="390"/>
      <c r="F1066" s="494"/>
      <c r="I1066" s="618"/>
      <c r="J1066" s="437"/>
      <c r="K1066" s="644"/>
    </row>
    <row r="1067" spans="1:11" s="389" customFormat="1" x14ac:dyDescent="0.3">
      <c r="A1067" s="435"/>
      <c r="B1067" s="390"/>
      <c r="F1067" s="494"/>
      <c r="I1067" s="618"/>
      <c r="J1067" s="437"/>
      <c r="K1067" s="644"/>
    </row>
    <row r="1068" spans="1:11" s="389" customFormat="1" x14ac:dyDescent="0.3">
      <c r="A1068" s="435"/>
      <c r="B1068" s="390"/>
      <c r="F1068" s="494"/>
      <c r="I1068" s="618"/>
      <c r="J1068" s="437"/>
      <c r="K1068" s="644"/>
    </row>
    <row r="1069" spans="1:11" s="389" customFormat="1" x14ac:dyDescent="0.3">
      <c r="A1069" s="435"/>
      <c r="B1069" s="390"/>
      <c r="F1069" s="494"/>
      <c r="I1069" s="618"/>
      <c r="J1069" s="437"/>
      <c r="K1069" s="644"/>
    </row>
    <row r="1070" spans="1:11" s="389" customFormat="1" x14ac:dyDescent="0.3">
      <c r="A1070" s="435"/>
      <c r="B1070" s="390"/>
      <c r="F1070" s="494"/>
      <c r="I1070" s="618"/>
      <c r="J1070" s="437"/>
      <c r="K1070" s="644"/>
    </row>
    <row r="1071" spans="1:11" s="389" customFormat="1" x14ac:dyDescent="0.3">
      <c r="A1071" s="435"/>
      <c r="B1071" s="390"/>
      <c r="F1071" s="494"/>
      <c r="I1071" s="618"/>
      <c r="J1071" s="437"/>
      <c r="K1071" s="644"/>
    </row>
    <row r="1072" spans="1:11" s="389" customFormat="1" x14ac:dyDescent="0.3">
      <c r="A1072" s="435"/>
      <c r="B1072" s="390"/>
      <c r="F1072" s="494"/>
      <c r="I1072" s="618"/>
      <c r="J1072" s="437"/>
      <c r="K1072" s="644"/>
    </row>
    <row r="1073" spans="1:11" s="389" customFormat="1" x14ac:dyDescent="0.3">
      <c r="A1073" s="435"/>
      <c r="B1073" s="390"/>
      <c r="F1073" s="494"/>
      <c r="I1073" s="618"/>
      <c r="J1073" s="437"/>
      <c r="K1073" s="644"/>
    </row>
    <row r="1074" spans="1:11" s="389" customFormat="1" x14ac:dyDescent="0.3">
      <c r="A1074" s="435"/>
      <c r="B1074" s="390"/>
      <c r="F1074" s="494"/>
      <c r="I1074" s="618"/>
      <c r="J1074" s="437"/>
      <c r="K1074" s="644"/>
    </row>
    <row r="1075" spans="1:11" s="389" customFormat="1" x14ac:dyDescent="0.3">
      <c r="A1075" s="435"/>
      <c r="B1075" s="390"/>
      <c r="F1075" s="494"/>
      <c r="I1075" s="618"/>
      <c r="J1075" s="437"/>
      <c r="K1075" s="644"/>
    </row>
    <row r="1076" spans="1:11" s="389" customFormat="1" x14ac:dyDescent="0.3">
      <c r="A1076" s="435"/>
      <c r="B1076" s="390"/>
      <c r="F1076" s="494"/>
      <c r="I1076" s="618"/>
      <c r="J1076" s="437"/>
      <c r="K1076" s="644"/>
    </row>
    <row r="1077" spans="1:11" s="389" customFormat="1" x14ac:dyDescent="0.3">
      <c r="A1077" s="435"/>
      <c r="B1077" s="390"/>
      <c r="F1077" s="494"/>
      <c r="I1077" s="618"/>
      <c r="J1077" s="437"/>
      <c r="K1077" s="644"/>
    </row>
    <row r="1078" spans="1:11" s="389" customFormat="1" x14ac:dyDescent="0.3">
      <c r="A1078" s="435"/>
      <c r="B1078" s="390"/>
      <c r="F1078" s="494"/>
      <c r="I1078" s="618"/>
      <c r="J1078" s="437"/>
      <c r="K1078" s="644"/>
    </row>
    <row r="1079" spans="1:11" s="389" customFormat="1" x14ac:dyDescent="0.3">
      <c r="A1079" s="435"/>
      <c r="B1079" s="390"/>
      <c r="F1079" s="494"/>
      <c r="I1079" s="618"/>
      <c r="J1079" s="437"/>
      <c r="K1079" s="644"/>
    </row>
    <row r="1080" spans="1:11" s="389" customFormat="1" x14ac:dyDescent="0.3">
      <c r="A1080" s="435"/>
      <c r="B1080" s="390"/>
      <c r="F1080" s="494"/>
      <c r="I1080" s="618"/>
      <c r="J1080" s="437"/>
      <c r="K1080" s="644"/>
    </row>
    <row r="1081" spans="1:11" s="389" customFormat="1" x14ac:dyDescent="0.3">
      <c r="A1081" s="435"/>
      <c r="B1081" s="390"/>
      <c r="F1081" s="494"/>
      <c r="I1081" s="618"/>
      <c r="J1081" s="437"/>
      <c r="K1081" s="644"/>
    </row>
    <row r="1082" spans="1:11" s="389" customFormat="1" x14ac:dyDescent="0.3">
      <c r="A1082" s="435"/>
      <c r="B1082" s="390"/>
      <c r="F1082" s="494"/>
      <c r="I1082" s="618"/>
      <c r="J1082" s="437"/>
      <c r="K1082" s="644"/>
    </row>
    <row r="1083" spans="1:11" s="389" customFormat="1" x14ac:dyDescent="0.3">
      <c r="A1083" s="435"/>
      <c r="B1083" s="390"/>
      <c r="F1083" s="494"/>
      <c r="I1083" s="618"/>
      <c r="J1083" s="437"/>
      <c r="K1083" s="644"/>
    </row>
    <row r="1084" spans="1:11" s="389" customFormat="1" x14ac:dyDescent="0.3">
      <c r="A1084" s="435"/>
      <c r="B1084" s="390"/>
      <c r="F1084" s="494"/>
      <c r="I1084" s="618"/>
      <c r="J1084" s="437"/>
      <c r="K1084" s="644"/>
    </row>
    <row r="1085" spans="1:11" s="389" customFormat="1" x14ac:dyDescent="0.3">
      <c r="A1085" s="435"/>
      <c r="B1085" s="390"/>
      <c r="F1085" s="494"/>
      <c r="I1085" s="618"/>
      <c r="J1085" s="437"/>
      <c r="K1085" s="644"/>
    </row>
    <row r="1086" spans="1:11" s="389" customFormat="1" x14ac:dyDescent="0.3">
      <c r="A1086" s="435"/>
      <c r="B1086" s="390"/>
      <c r="F1086" s="494"/>
      <c r="I1086" s="618"/>
      <c r="J1086" s="437"/>
      <c r="K1086" s="644"/>
    </row>
    <row r="1087" spans="1:11" s="389" customFormat="1" x14ac:dyDescent="0.3">
      <c r="A1087" s="435"/>
      <c r="B1087" s="390"/>
      <c r="F1087" s="494"/>
      <c r="I1087" s="618"/>
      <c r="J1087" s="437"/>
      <c r="K1087" s="644"/>
    </row>
    <row r="1088" spans="1:11" s="389" customFormat="1" x14ac:dyDescent="0.3">
      <c r="A1088" s="435"/>
      <c r="B1088" s="390"/>
      <c r="F1088" s="494"/>
      <c r="I1088" s="618"/>
      <c r="J1088" s="437"/>
      <c r="K1088" s="644"/>
    </row>
    <row r="1089" spans="1:11" s="389" customFormat="1" x14ac:dyDescent="0.3">
      <c r="A1089" s="435"/>
      <c r="B1089" s="390"/>
      <c r="F1089" s="494"/>
      <c r="I1089" s="618"/>
      <c r="J1089" s="437"/>
      <c r="K1089" s="644"/>
    </row>
    <row r="1090" spans="1:11" s="389" customFormat="1" x14ac:dyDescent="0.3">
      <c r="A1090" s="435"/>
      <c r="B1090" s="390"/>
      <c r="F1090" s="494"/>
      <c r="I1090" s="618"/>
      <c r="J1090" s="437"/>
      <c r="K1090" s="644"/>
    </row>
    <row r="1091" spans="1:11" s="389" customFormat="1" x14ac:dyDescent="0.3">
      <c r="A1091" s="435"/>
      <c r="B1091" s="390"/>
      <c r="F1091" s="494"/>
      <c r="I1091" s="618"/>
      <c r="J1091" s="437"/>
      <c r="K1091" s="644"/>
    </row>
    <row r="1092" spans="1:11" s="389" customFormat="1" x14ac:dyDescent="0.3">
      <c r="A1092" s="435"/>
      <c r="B1092" s="390"/>
      <c r="F1092" s="494"/>
      <c r="I1092" s="618"/>
      <c r="J1092" s="437"/>
      <c r="K1092" s="644"/>
    </row>
    <row r="1093" spans="1:11" s="389" customFormat="1" x14ac:dyDescent="0.3">
      <c r="A1093" s="435"/>
      <c r="B1093" s="390"/>
      <c r="F1093" s="494"/>
      <c r="I1093" s="618"/>
      <c r="J1093" s="437"/>
      <c r="K1093" s="644"/>
    </row>
    <row r="1094" spans="1:11" s="389" customFormat="1" x14ac:dyDescent="0.3">
      <c r="A1094" s="435"/>
      <c r="B1094" s="390"/>
      <c r="F1094" s="494"/>
      <c r="I1094" s="618"/>
      <c r="J1094" s="437"/>
      <c r="K1094" s="644"/>
    </row>
    <row r="1095" spans="1:11" s="389" customFormat="1" x14ac:dyDescent="0.3">
      <c r="A1095" s="435"/>
      <c r="B1095" s="390"/>
      <c r="F1095" s="494"/>
      <c r="I1095" s="618"/>
      <c r="J1095" s="437"/>
      <c r="K1095" s="644"/>
    </row>
    <row r="1096" spans="1:11" s="389" customFormat="1" x14ac:dyDescent="0.3">
      <c r="A1096" s="435"/>
      <c r="B1096" s="390"/>
      <c r="F1096" s="494"/>
      <c r="I1096" s="618"/>
      <c r="J1096" s="437"/>
      <c r="K1096" s="644"/>
    </row>
    <row r="1097" spans="1:11" s="389" customFormat="1" x14ac:dyDescent="0.3">
      <c r="A1097" s="435"/>
      <c r="B1097" s="390"/>
      <c r="F1097" s="494"/>
      <c r="I1097" s="618"/>
      <c r="J1097" s="437"/>
      <c r="K1097" s="644"/>
    </row>
    <row r="1098" spans="1:11" s="389" customFormat="1" x14ac:dyDescent="0.3">
      <c r="A1098" s="435"/>
      <c r="B1098" s="390"/>
      <c r="F1098" s="494"/>
      <c r="I1098" s="618"/>
      <c r="J1098" s="437"/>
      <c r="K1098" s="644"/>
    </row>
    <row r="1099" spans="1:11" s="389" customFormat="1" x14ac:dyDescent="0.3">
      <c r="A1099" s="435"/>
      <c r="B1099" s="390"/>
      <c r="F1099" s="494"/>
      <c r="I1099" s="618"/>
      <c r="J1099" s="437"/>
      <c r="K1099" s="644"/>
    </row>
    <row r="1100" spans="1:11" s="389" customFormat="1" x14ac:dyDescent="0.3">
      <c r="A1100" s="435"/>
      <c r="B1100" s="390"/>
      <c r="F1100" s="494"/>
      <c r="I1100" s="618"/>
      <c r="J1100" s="437"/>
      <c r="K1100" s="644"/>
    </row>
    <row r="1101" spans="1:11" s="389" customFormat="1" x14ac:dyDescent="0.3">
      <c r="A1101" s="435"/>
      <c r="B1101" s="390"/>
      <c r="F1101" s="494"/>
      <c r="I1101" s="618"/>
      <c r="J1101" s="437"/>
      <c r="K1101" s="644"/>
    </row>
    <row r="1102" spans="1:11" s="389" customFormat="1" x14ac:dyDescent="0.3">
      <c r="A1102" s="435"/>
      <c r="B1102" s="390"/>
      <c r="F1102" s="494"/>
      <c r="I1102" s="618"/>
      <c r="J1102" s="437"/>
      <c r="K1102" s="644"/>
    </row>
    <row r="1103" spans="1:11" s="389" customFormat="1" x14ac:dyDescent="0.3">
      <c r="A1103" s="435"/>
      <c r="B1103" s="390"/>
      <c r="F1103" s="494"/>
      <c r="I1103" s="618"/>
      <c r="J1103" s="437"/>
      <c r="K1103" s="644"/>
    </row>
    <row r="1104" spans="1:11" s="389" customFormat="1" x14ac:dyDescent="0.3">
      <c r="A1104" s="435"/>
      <c r="B1104" s="390"/>
      <c r="F1104" s="494"/>
      <c r="I1104" s="618"/>
      <c r="J1104" s="437"/>
      <c r="K1104" s="644"/>
    </row>
    <row r="1105" spans="1:11" s="389" customFormat="1" x14ac:dyDescent="0.3">
      <c r="A1105" s="435"/>
      <c r="B1105" s="390"/>
      <c r="F1105" s="494"/>
      <c r="I1105" s="618"/>
      <c r="J1105" s="437"/>
      <c r="K1105" s="644"/>
    </row>
    <row r="1106" spans="1:11" s="389" customFormat="1" x14ac:dyDescent="0.3">
      <c r="A1106" s="435"/>
      <c r="B1106" s="390"/>
      <c r="F1106" s="494"/>
      <c r="I1106" s="618"/>
      <c r="J1106" s="437"/>
      <c r="K1106" s="644"/>
    </row>
    <row r="1107" spans="1:11" s="389" customFormat="1" x14ac:dyDescent="0.3">
      <c r="A1107" s="435"/>
      <c r="B1107" s="390"/>
      <c r="F1107" s="494"/>
      <c r="I1107" s="618"/>
      <c r="J1107" s="437"/>
      <c r="K1107" s="644"/>
    </row>
    <row r="1108" spans="1:11" s="389" customFormat="1" x14ac:dyDescent="0.3">
      <c r="A1108" s="435"/>
      <c r="B1108" s="390"/>
      <c r="F1108" s="494"/>
      <c r="I1108" s="618"/>
      <c r="J1108" s="437"/>
      <c r="K1108" s="644"/>
    </row>
    <row r="1109" spans="1:11" s="389" customFormat="1" x14ac:dyDescent="0.3">
      <c r="A1109" s="435"/>
      <c r="B1109" s="390"/>
      <c r="F1109" s="494"/>
      <c r="I1109" s="618"/>
      <c r="J1109" s="437"/>
      <c r="K1109" s="644"/>
    </row>
    <row r="1110" spans="1:11" s="389" customFormat="1" x14ac:dyDescent="0.3">
      <c r="A1110" s="435"/>
      <c r="B1110" s="390"/>
      <c r="F1110" s="494"/>
      <c r="I1110" s="618"/>
      <c r="J1110" s="437"/>
      <c r="K1110" s="644"/>
    </row>
    <row r="1111" spans="1:11" s="389" customFormat="1" x14ac:dyDescent="0.3">
      <c r="A1111" s="435"/>
      <c r="B1111" s="390"/>
      <c r="F1111" s="494"/>
      <c r="I1111" s="618"/>
      <c r="J1111" s="437"/>
      <c r="K1111" s="644"/>
    </row>
    <row r="1112" spans="1:11" s="389" customFormat="1" x14ac:dyDescent="0.3">
      <c r="A1112" s="435"/>
      <c r="B1112" s="390"/>
      <c r="F1112" s="494"/>
      <c r="I1112" s="618"/>
      <c r="J1112" s="437"/>
      <c r="K1112" s="644"/>
    </row>
    <row r="1113" spans="1:11" s="389" customFormat="1" x14ac:dyDescent="0.3">
      <c r="A1113" s="435"/>
      <c r="B1113" s="390"/>
      <c r="F1113" s="494"/>
      <c r="I1113" s="618"/>
      <c r="J1113" s="437"/>
      <c r="K1113" s="644"/>
    </row>
    <row r="1114" spans="1:11" s="389" customFormat="1" x14ac:dyDescent="0.3">
      <c r="A1114" s="435"/>
      <c r="B1114" s="390"/>
      <c r="F1114" s="494"/>
      <c r="I1114" s="618"/>
      <c r="J1114" s="437"/>
      <c r="K1114" s="644"/>
    </row>
    <row r="1115" spans="1:11" s="389" customFormat="1" x14ac:dyDescent="0.3">
      <c r="A1115" s="435"/>
      <c r="B1115" s="390"/>
      <c r="F1115" s="494"/>
      <c r="I1115" s="618"/>
      <c r="J1115" s="437"/>
      <c r="K1115" s="644"/>
    </row>
    <row r="1116" spans="1:11" s="389" customFormat="1" x14ac:dyDescent="0.3">
      <c r="A1116" s="435"/>
      <c r="B1116" s="390"/>
      <c r="F1116" s="494"/>
      <c r="I1116" s="618"/>
      <c r="J1116" s="437"/>
      <c r="K1116" s="644"/>
    </row>
    <row r="1117" spans="1:11" s="389" customFormat="1" x14ac:dyDescent="0.3">
      <c r="A1117" s="435"/>
      <c r="B1117" s="390"/>
      <c r="F1117" s="494"/>
      <c r="I1117" s="618"/>
      <c r="J1117" s="437"/>
      <c r="K1117" s="644"/>
    </row>
    <row r="1118" spans="1:11" s="389" customFormat="1" x14ac:dyDescent="0.3">
      <c r="A1118" s="435"/>
      <c r="B1118" s="390"/>
      <c r="F1118" s="494"/>
      <c r="I1118" s="618"/>
      <c r="J1118" s="437"/>
      <c r="K1118" s="644"/>
    </row>
    <row r="1119" spans="1:11" s="389" customFormat="1" x14ac:dyDescent="0.3">
      <c r="A1119" s="435"/>
      <c r="B1119" s="390"/>
      <c r="F1119" s="494"/>
      <c r="I1119" s="618"/>
      <c r="J1119" s="437"/>
      <c r="K1119" s="644"/>
    </row>
    <row r="1120" spans="1:11" s="389" customFormat="1" x14ac:dyDescent="0.3">
      <c r="A1120" s="435"/>
      <c r="B1120" s="390"/>
      <c r="F1120" s="494"/>
      <c r="I1120" s="618"/>
      <c r="J1120" s="437"/>
      <c r="K1120" s="644"/>
    </row>
    <row r="1121" spans="1:11" s="389" customFormat="1" x14ac:dyDescent="0.3">
      <c r="A1121" s="435"/>
      <c r="B1121" s="390"/>
      <c r="F1121" s="494"/>
      <c r="I1121" s="618"/>
      <c r="J1121" s="437"/>
      <c r="K1121" s="644"/>
    </row>
    <row r="1122" spans="1:11" s="389" customFormat="1" x14ac:dyDescent="0.3">
      <c r="A1122" s="435"/>
      <c r="B1122" s="390"/>
      <c r="F1122" s="494"/>
      <c r="I1122" s="618"/>
      <c r="J1122" s="437"/>
      <c r="K1122" s="644"/>
    </row>
    <row r="1123" spans="1:11" s="389" customFormat="1" x14ac:dyDescent="0.3">
      <c r="A1123" s="435"/>
      <c r="B1123" s="390"/>
      <c r="F1123" s="494"/>
      <c r="I1123" s="618"/>
      <c r="J1123" s="437"/>
      <c r="K1123" s="644"/>
    </row>
    <row r="1124" spans="1:11" s="389" customFormat="1" x14ac:dyDescent="0.3">
      <c r="A1124" s="435"/>
      <c r="B1124" s="390"/>
      <c r="F1124" s="494"/>
      <c r="I1124" s="618"/>
      <c r="J1124" s="437"/>
      <c r="K1124" s="644"/>
    </row>
    <row r="1125" spans="1:11" s="389" customFormat="1" x14ac:dyDescent="0.3">
      <c r="A1125" s="435"/>
      <c r="B1125" s="390"/>
      <c r="F1125" s="494"/>
      <c r="I1125" s="618"/>
      <c r="J1125" s="437"/>
      <c r="K1125" s="644"/>
    </row>
    <row r="1126" spans="1:11" s="389" customFormat="1" x14ac:dyDescent="0.3">
      <c r="A1126" s="435"/>
      <c r="B1126" s="390"/>
      <c r="F1126" s="494"/>
      <c r="I1126" s="618"/>
      <c r="J1126" s="437"/>
      <c r="K1126" s="644"/>
    </row>
    <row r="1127" spans="1:11" s="389" customFormat="1" x14ac:dyDescent="0.3">
      <c r="A1127" s="435"/>
      <c r="B1127" s="390"/>
      <c r="F1127" s="494"/>
      <c r="I1127" s="618"/>
      <c r="J1127" s="437"/>
      <c r="K1127" s="644"/>
    </row>
    <row r="1128" spans="1:11" s="389" customFormat="1" x14ac:dyDescent="0.3">
      <c r="A1128" s="435"/>
      <c r="B1128" s="390"/>
      <c r="F1128" s="494"/>
      <c r="I1128" s="618"/>
      <c r="J1128" s="437"/>
      <c r="K1128" s="644"/>
    </row>
    <row r="1129" spans="1:11" s="389" customFormat="1" x14ac:dyDescent="0.3">
      <c r="A1129" s="435"/>
      <c r="B1129" s="390"/>
      <c r="F1129" s="494"/>
      <c r="I1129" s="618"/>
      <c r="J1129" s="437"/>
      <c r="K1129" s="644"/>
    </row>
    <row r="1130" spans="1:11" s="389" customFormat="1" x14ac:dyDescent="0.3">
      <c r="A1130" s="435"/>
      <c r="B1130" s="390"/>
      <c r="F1130" s="494"/>
      <c r="I1130" s="618"/>
      <c r="J1130" s="437"/>
      <c r="K1130" s="644"/>
    </row>
    <row r="1131" spans="1:11" s="389" customFormat="1" x14ac:dyDescent="0.3">
      <c r="A1131" s="435"/>
      <c r="B1131" s="390"/>
      <c r="F1131" s="494"/>
      <c r="I1131" s="618"/>
      <c r="J1131" s="437"/>
      <c r="K1131" s="644"/>
    </row>
    <row r="1132" spans="1:11" s="389" customFormat="1" x14ac:dyDescent="0.3">
      <c r="A1132" s="435"/>
      <c r="B1132" s="390"/>
      <c r="F1132" s="494"/>
      <c r="I1132" s="618"/>
      <c r="J1132" s="437"/>
      <c r="K1132" s="644"/>
    </row>
    <row r="1133" spans="1:11" s="389" customFormat="1" x14ac:dyDescent="0.3">
      <c r="A1133" s="435"/>
      <c r="B1133" s="390"/>
      <c r="F1133" s="494"/>
      <c r="I1133" s="618"/>
      <c r="J1133" s="437"/>
      <c r="K1133" s="644"/>
    </row>
    <row r="1134" spans="1:11" s="389" customFormat="1" x14ac:dyDescent="0.3">
      <c r="A1134" s="435"/>
      <c r="B1134" s="390"/>
      <c r="F1134" s="494"/>
      <c r="I1134" s="618"/>
      <c r="J1134" s="437"/>
      <c r="K1134" s="644"/>
    </row>
    <row r="1135" spans="1:11" s="389" customFormat="1" x14ac:dyDescent="0.3">
      <c r="A1135" s="435"/>
      <c r="B1135" s="390"/>
      <c r="F1135" s="494"/>
      <c r="I1135" s="618"/>
      <c r="J1135" s="437"/>
      <c r="K1135" s="644"/>
    </row>
    <row r="1136" spans="1:11" s="389" customFormat="1" x14ac:dyDescent="0.3">
      <c r="A1136" s="435"/>
      <c r="B1136" s="390"/>
      <c r="F1136" s="494"/>
      <c r="I1136" s="618"/>
      <c r="J1136" s="437"/>
      <c r="K1136" s="644"/>
    </row>
    <row r="1137" spans="1:11" s="389" customFormat="1" x14ac:dyDescent="0.3">
      <c r="A1137" s="435"/>
      <c r="B1137" s="390"/>
      <c r="F1137" s="494"/>
      <c r="I1137" s="618"/>
      <c r="J1137" s="437"/>
      <c r="K1137" s="644"/>
    </row>
    <row r="1138" spans="1:11" s="389" customFormat="1" x14ac:dyDescent="0.3">
      <c r="A1138" s="435"/>
      <c r="B1138" s="390"/>
      <c r="F1138" s="494"/>
      <c r="I1138" s="618"/>
      <c r="J1138" s="437"/>
      <c r="K1138" s="644"/>
    </row>
    <row r="1139" spans="1:11" s="389" customFormat="1" x14ac:dyDescent="0.3">
      <c r="A1139" s="435"/>
      <c r="B1139" s="390"/>
      <c r="F1139" s="494"/>
      <c r="I1139" s="618"/>
      <c r="J1139" s="437"/>
      <c r="K1139" s="644"/>
    </row>
    <row r="1140" spans="1:11" s="389" customFormat="1" x14ac:dyDescent="0.3">
      <c r="A1140" s="435"/>
      <c r="B1140" s="390"/>
      <c r="F1140" s="494"/>
      <c r="I1140" s="618"/>
      <c r="J1140" s="437"/>
      <c r="K1140" s="644"/>
    </row>
    <row r="1141" spans="1:11" s="389" customFormat="1" x14ac:dyDescent="0.3">
      <c r="A1141" s="435"/>
      <c r="B1141" s="390"/>
      <c r="F1141" s="494"/>
      <c r="I1141" s="618"/>
      <c r="J1141" s="437"/>
      <c r="K1141" s="644"/>
    </row>
    <row r="1142" spans="1:11" s="389" customFormat="1" x14ac:dyDescent="0.3">
      <c r="A1142" s="435"/>
      <c r="B1142" s="390"/>
      <c r="F1142" s="494"/>
      <c r="I1142" s="618"/>
      <c r="J1142" s="437"/>
      <c r="K1142" s="644"/>
    </row>
    <row r="1143" spans="1:11" s="389" customFormat="1" x14ac:dyDescent="0.3">
      <c r="A1143" s="435"/>
      <c r="B1143" s="390"/>
      <c r="F1143" s="494"/>
      <c r="I1143" s="618"/>
      <c r="J1143" s="437"/>
      <c r="K1143" s="644"/>
    </row>
    <row r="1144" spans="1:11" s="389" customFormat="1" x14ac:dyDescent="0.3">
      <c r="A1144" s="435"/>
      <c r="B1144" s="390"/>
      <c r="F1144" s="494"/>
      <c r="I1144" s="618"/>
      <c r="J1144" s="437"/>
      <c r="K1144" s="644"/>
    </row>
    <row r="1145" spans="1:11" s="389" customFormat="1" x14ac:dyDescent="0.3">
      <c r="A1145" s="435"/>
      <c r="B1145" s="390"/>
      <c r="F1145" s="494"/>
      <c r="I1145" s="618"/>
      <c r="J1145" s="437"/>
      <c r="K1145" s="644"/>
    </row>
    <row r="1146" spans="1:11" s="389" customFormat="1" x14ac:dyDescent="0.3">
      <c r="A1146" s="435"/>
      <c r="B1146" s="390"/>
      <c r="F1146" s="494"/>
      <c r="I1146" s="618"/>
      <c r="J1146" s="437"/>
      <c r="K1146" s="644"/>
    </row>
    <row r="1147" spans="1:11" s="389" customFormat="1" x14ac:dyDescent="0.3">
      <c r="A1147" s="435"/>
      <c r="B1147" s="390"/>
      <c r="F1147" s="494"/>
      <c r="I1147" s="618"/>
      <c r="J1147" s="437"/>
      <c r="K1147" s="644"/>
    </row>
    <row r="1148" spans="1:11" s="389" customFormat="1" x14ac:dyDescent="0.3">
      <c r="A1148" s="435"/>
      <c r="B1148" s="390"/>
      <c r="F1148" s="494"/>
      <c r="I1148" s="618"/>
      <c r="J1148" s="437"/>
      <c r="K1148" s="644"/>
    </row>
    <row r="1149" spans="1:11" s="389" customFormat="1" x14ac:dyDescent="0.3">
      <c r="A1149" s="435"/>
      <c r="B1149" s="390"/>
      <c r="F1149" s="494"/>
      <c r="I1149" s="618"/>
      <c r="J1149" s="437"/>
      <c r="K1149" s="644"/>
    </row>
    <row r="1150" spans="1:11" s="389" customFormat="1" x14ac:dyDescent="0.3">
      <c r="A1150" s="435"/>
      <c r="B1150" s="390"/>
      <c r="F1150" s="494"/>
      <c r="I1150" s="618"/>
      <c r="J1150" s="437"/>
      <c r="K1150" s="644"/>
    </row>
    <row r="1151" spans="1:11" s="389" customFormat="1" x14ac:dyDescent="0.3">
      <c r="A1151" s="435"/>
      <c r="B1151" s="390"/>
      <c r="F1151" s="494"/>
      <c r="I1151" s="618"/>
      <c r="J1151" s="437"/>
      <c r="K1151" s="644"/>
    </row>
    <row r="1152" spans="1:11" s="389" customFormat="1" x14ac:dyDescent="0.3">
      <c r="A1152" s="435"/>
      <c r="B1152" s="390"/>
      <c r="F1152" s="494"/>
      <c r="I1152" s="618"/>
      <c r="J1152" s="437"/>
      <c r="K1152" s="644"/>
    </row>
    <row r="1153" spans="1:11" s="389" customFormat="1" x14ac:dyDescent="0.3">
      <c r="A1153" s="435"/>
      <c r="B1153" s="390"/>
      <c r="F1153" s="494"/>
      <c r="I1153" s="618"/>
      <c r="J1153" s="437"/>
      <c r="K1153" s="644"/>
    </row>
    <row r="1154" spans="1:11" s="389" customFormat="1" x14ac:dyDescent="0.3">
      <c r="A1154" s="435"/>
      <c r="B1154" s="390"/>
      <c r="F1154" s="494"/>
      <c r="I1154" s="618"/>
      <c r="J1154" s="437"/>
      <c r="K1154" s="644"/>
    </row>
    <row r="1155" spans="1:11" s="389" customFormat="1" x14ac:dyDescent="0.3">
      <c r="A1155" s="435"/>
      <c r="B1155" s="390"/>
      <c r="F1155" s="494"/>
      <c r="I1155" s="618"/>
      <c r="J1155" s="437"/>
      <c r="K1155" s="644"/>
    </row>
    <row r="1156" spans="1:11" s="389" customFormat="1" x14ac:dyDescent="0.3">
      <c r="A1156" s="435"/>
      <c r="B1156" s="390"/>
      <c r="F1156" s="494"/>
      <c r="I1156" s="618"/>
      <c r="J1156" s="437"/>
      <c r="K1156" s="644"/>
    </row>
    <row r="1157" spans="1:11" s="389" customFormat="1" x14ac:dyDescent="0.3">
      <c r="A1157" s="435"/>
      <c r="B1157" s="390"/>
      <c r="F1157" s="494"/>
      <c r="I1157" s="618"/>
      <c r="J1157" s="437"/>
      <c r="K1157" s="644"/>
    </row>
    <row r="1158" spans="1:11" s="389" customFormat="1" x14ac:dyDescent="0.3">
      <c r="A1158" s="435"/>
      <c r="B1158" s="390"/>
      <c r="F1158" s="494"/>
      <c r="I1158" s="618"/>
      <c r="J1158" s="437"/>
      <c r="K1158" s="644"/>
    </row>
    <row r="1159" spans="1:11" s="389" customFormat="1" x14ac:dyDescent="0.3">
      <c r="A1159" s="435"/>
      <c r="B1159" s="390"/>
      <c r="F1159" s="494"/>
      <c r="I1159" s="618"/>
      <c r="J1159" s="437"/>
      <c r="K1159" s="644"/>
    </row>
    <row r="1160" spans="1:11" s="389" customFormat="1" x14ac:dyDescent="0.3">
      <c r="A1160" s="435"/>
      <c r="B1160" s="390"/>
      <c r="F1160" s="494"/>
      <c r="I1160" s="618"/>
      <c r="J1160" s="437"/>
      <c r="K1160" s="644"/>
    </row>
    <row r="1161" spans="1:11" s="389" customFormat="1" x14ac:dyDescent="0.3">
      <c r="A1161" s="435"/>
      <c r="B1161" s="390"/>
      <c r="F1161" s="494"/>
      <c r="I1161" s="618"/>
      <c r="J1161" s="437"/>
      <c r="K1161" s="644"/>
    </row>
    <row r="1162" spans="1:11" s="389" customFormat="1" x14ac:dyDescent="0.3">
      <c r="A1162" s="435"/>
      <c r="B1162" s="390"/>
      <c r="F1162" s="494"/>
      <c r="I1162" s="618"/>
      <c r="J1162" s="437"/>
      <c r="K1162" s="644"/>
    </row>
    <row r="1163" spans="1:11" s="389" customFormat="1" x14ac:dyDescent="0.3">
      <c r="A1163" s="435"/>
      <c r="B1163" s="390"/>
      <c r="F1163" s="494"/>
      <c r="I1163" s="618"/>
      <c r="J1163" s="437"/>
      <c r="K1163" s="644"/>
    </row>
    <row r="1164" spans="1:11" s="389" customFormat="1" x14ac:dyDescent="0.3">
      <c r="A1164" s="435"/>
      <c r="B1164" s="390"/>
      <c r="F1164" s="494"/>
      <c r="I1164" s="618"/>
      <c r="J1164" s="437"/>
      <c r="K1164" s="644"/>
    </row>
    <row r="1165" spans="1:11" s="389" customFormat="1" x14ac:dyDescent="0.3">
      <c r="A1165" s="435"/>
      <c r="B1165" s="390"/>
      <c r="F1165" s="494"/>
      <c r="I1165" s="618"/>
      <c r="J1165" s="437"/>
      <c r="K1165" s="644"/>
    </row>
    <row r="1166" spans="1:11" s="389" customFormat="1" x14ac:dyDescent="0.3">
      <c r="A1166" s="435"/>
      <c r="B1166" s="390"/>
      <c r="F1166" s="494"/>
      <c r="I1166" s="618"/>
      <c r="J1166" s="437"/>
      <c r="K1166" s="644"/>
    </row>
    <row r="1167" spans="1:11" s="389" customFormat="1" x14ac:dyDescent="0.3">
      <c r="A1167" s="435"/>
      <c r="B1167" s="390"/>
      <c r="F1167" s="494"/>
      <c r="I1167" s="618"/>
      <c r="J1167" s="437"/>
      <c r="K1167" s="644"/>
    </row>
    <row r="1168" spans="1:11" s="389" customFormat="1" x14ac:dyDescent="0.3">
      <c r="A1168" s="435"/>
      <c r="B1168" s="390"/>
      <c r="F1168" s="494"/>
      <c r="I1168" s="618"/>
      <c r="J1168" s="437"/>
      <c r="K1168" s="644"/>
    </row>
    <row r="1169" spans="1:11" s="389" customFormat="1" x14ac:dyDescent="0.3">
      <c r="A1169" s="435"/>
      <c r="B1169" s="390"/>
      <c r="F1169" s="494"/>
      <c r="I1169" s="618"/>
      <c r="J1169" s="437"/>
      <c r="K1169" s="644"/>
    </row>
    <row r="1170" spans="1:11" s="389" customFormat="1" x14ac:dyDescent="0.3">
      <c r="A1170" s="435"/>
      <c r="B1170" s="390"/>
      <c r="F1170" s="494"/>
      <c r="I1170" s="618"/>
      <c r="J1170" s="437"/>
      <c r="K1170" s="644"/>
    </row>
    <row r="1171" spans="1:11" s="389" customFormat="1" x14ac:dyDescent="0.3">
      <c r="A1171" s="435"/>
      <c r="B1171" s="390"/>
      <c r="F1171" s="494"/>
      <c r="I1171" s="618"/>
      <c r="J1171" s="437"/>
      <c r="K1171" s="644"/>
    </row>
    <row r="1172" spans="1:11" s="389" customFormat="1" x14ac:dyDescent="0.3">
      <c r="A1172" s="435"/>
      <c r="B1172" s="390"/>
      <c r="F1172" s="494"/>
      <c r="I1172" s="618"/>
      <c r="J1172" s="437"/>
      <c r="K1172" s="644"/>
    </row>
    <row r="1173" spans="1:11" s="389" customFormat="1" x14ac:dyDescent="0.3">
      <c r="A1173" s="435"/>
      <c r="B1173" s="390"/>
      <c r="F1173" s="494"/>
      <c r="I1173" s="618"/>
      <c r="J1173" s="437"/>
      <c r="K1173" s="644"/>
    </row>
    <row r="1174" spans="1:11" s="389" customFormat="1" x14ac:dyDescent="0.3">
      <c r="A1174" s="435"/>
      <c r="B1174" s="390"/>
      <c r="F1174" s="494"/>
      <c r="I1174" s="618"/>
      <c r="J1174" s="437"/>
      <c r="K1174" s="644"/>
    </row>
    <row r="1175" spans="1:11" s="389" customFormat="1" x14ac:dyDescent="0.3">
      <c r="A1175" s="435"/>
      <c r="B1175" s="390"/>
      <c r="F1175" s="494"/>
      <c r="I1175" s="618"/>
      <c r="J1175" s="437"/>
      <c r="K1175" s="644"/>
    </row>
    <row r="1176" spans="1:11" s="389" customFormat="1" x14ac:dyDescent="0.3">
      <c r="A1176" s="435"/>
      <c r="B1176" s="390"/>
      <c r="F1176" s="494"/>
      <c r="I1176" s="618"/>
      <c r="J1176" s="437"/>
      <c r="K1176" s="644"/>
    </row>
    <row r="1177" spans="1:11" s="389" customFormat="1" x14ac:dyDescent="0.3">
      <c r="A1177" s="435"/>
      <c r="B1177" s="390"/>
      <c r="F1177" s="494"/>
      <c r="I1177" s="618"/>
      <c r="J1177" s="437"/>
      <c r="K1177" s="644"/>
    </row>
    <row r="1178" spans="1:11" s="389" customFormat="1" x14ac:dyDescent="0.3">
      <c r="A1178" s="435"/>
      <c r="B1178" s="390"/>
      <c r="F1178" s="494"/>
      <c r="I1178" s="618"/>
      <c r="J1178" s="437"/>
      <c r="K1178" s="644"/>
    </row>
    <row r="1179" spans="1:11" s="389" customFormat="1" x14ac:dyDescent="0.3">
      <c r="A1179" s="435"/>
      <c r="B1179" s="390"/>
      <c r="F1179" s="494"/>
      <c r="I1179" s="618"/>
      <c r="J1179" s="437"/>
      <c r="K1179" s="644"/>
    </row>
    <row r="1180" spans="1:11" s="389" customFormat="1" x14ac:dyDescent="0.3">
      <c r="A1180" s="435"/>
      <c r="B1180" s="390"/>
      <c r="F1180" s="494"/>
      <c r="I1180" s="618"/>
      <c r="J1180" s="437"/>
      <c r="K1180" s="644"/>
    </row>
    <row r="1181" spans="1:11" s="389" customFormat="1" x14ac:dyDescent="0.3">
      <c r="A1181" s="435"/>
      <c r="B1181" s="390"/>
      <c r="F1181" s="494"/>
      <c r="I1181" s="618"/>
      <c r="J1181" s="437"/>
      <c r="K1181" s="644"/>
    </row>
    <row r="1182" spans="1:11" s="389" customFormat="1" x14ac:dyDescent="0.3">
      <c r="A1182" s="435"/>
      <c r="B1182" s="390"/>
      <c r="F1182" s="494"/>
      <c r="I1182" s="618"/>
      <c r="J1182" s="437"/>
      <c r="K1182" s="644"/>
    </row>
    <row r="1183" spans="1:11" s="389" customFormat="1" x14ac:dyDescent="0.3">
      <c r="A1183" s="435"/>
      <c r="B1183" s="390"/>
      <c r="F1183" s="494"/>
      <c r="I1183" s="618"/>
      <c r="J1183" s="437"/>
      <c r="K1183" s="644"/>
    </row>
    <row r="1184" spans="1:11" s="389" customFormat="1" x14ac:dyDescent="0.3">
      <c r="A1184" s="435"/>
      <c r="B1184" s="390"/>
      <c r="F1184" s="494"/>
      <c r="I1184" s="618"/>
      <c r="J1184" s="437"/>
      <c r="K1184" s="644"/>
    </row>
    <row r="1185" spans="1:11" s="389" customFormat="1" x14ac:dyDescent="0.3">
      <c r="A1185" s="435"/>
      <c r="B1185" s="390"/>
      <c r="F1185" s="494"/>
      <c r="I1185" s="618"/>
      <c r="J1185" s="437"/>
      <c r="K1185" s="644"/>
    </row>
    <row r="1186" spans="1:11" s="389" customFormat="1" x14ac:dyDescent="0.3">
      <c r="A1186" s="435"/>
      <c r="B1186" s="390"/>
      <c r="F1186" s="494"/>
      <c r="I1186" s="618"/>
      <c r="J1186" s="437"/>
      <c r="K1186" s="644"/>
    </row>
    <row r="1187" spans="1:11" s="389" customFormat="1" x14ac:dyDescent="0.3">
      <c r="A1187" s="435"/>
      <c r="B1187" s="390"/>
      <c r="F1187" s="494"/>
      <c r="I1187" s="618"/>
      <c r="J1187" s="437"/>
      <c r="K1187" s="644"/>
    </row>
    <row r="1188" spans="1:11" s="389" customFormat="1" x14ac:dyDescent="0.3">
      <c r="A1188" s="435"/>
      <c r="B1188" s="390"/>
      <c r="F1188" s="494"/>
      <c r="I1188" s="618"/>
      <c r="J1188" s="437"/>
      <c r="K1188" s="644"/>
    </row>
    <row r="1189" spans="1:11" s="389" customFormat="1" x14ac:dyDescent="0.3">
      <c r="A1189" s="435"/>
      <c r="B1189" s="390"/>
      <c r="F1189" s="494"/>
      <c r="I1189" s="618"/>
      <c r="J1189" s="437"/>
      <c r="K1189" s="644"/>
    </row>
    <row r="1190" spans="1:11" s="389" customFormat="1" x14ac:dyDescent="0.3">
      <c r="A1190" s="435"/>
      <c r="B1190" s="390"/>
      <c r="F1190" s="494"/>
      <c r="I1190" s="618"/>
      <c r="J1190" s="437"/>
      <c r="K1190" s="644"/>
    </row>
    <row r="1191" spans="1:11" s="389" customFormat="1" x14ac:dyDescent="0.3">
      <c r="A1191" s="435"/>
      <c r="B1191" s="390"/>
      <c r="F1191" s="494"/>
      <c r="I1191" s="618"/>
      <c r="J1191" s="437"/>
      <c r="K1191" s="644"/>
    </row>
    <row r="1192" spans="1:11" s="389" customFormat="1" x14ac:dyDescent="0.3">
      <c r="A1192" s="435"/>
      <c r="B1192" s="390"/>
      <c r="F1192" s="494"/>
      <c r="I1192" s="618"/>
      <c r="J1192" s="437"/>
      <c r="K1192" s="644"/>
    </row>
    <row r="1193" spans="1:11" s="389" customFormat="1" x14ac:dyDescent="0.3">
      <c r="A1193" s="435"/>
      <c r="B1193" s="390"/>
      <c r="F1193" s="494"/>
      <c r="I1193" s="618"/>
      <c r="J1193" s="437"/>
      <c r="K1193" s="644"/>
    </row>
    <row r="1194" spans="1:11" s="389" customFormat="1" x14ac:dyDescent="0.3">
      <c r="A1194" s="435"/>
      <c r="B1194" s="390"/>
      <c r="F1194" s="494"/>
      <c r="I1194" s="618"/>
      <c r="J1194" s="437"/>
      <c r="K1194" s="644"/>
    </row>
    <row r="1195" spans="1:11" s="389" customFormat="1" x14ac:dyDescent="0.3">
      <c r="A1195" s="435"/>
      <c r="B1195" s="390"/>
      <c r="F1195" s="494"/>
      <c r="I1195" s="618"/>
      <c r="J1195" s="437"/>
      <c r="K1195" s="644"/>
    </row>
    <row r="1196" spans="1:11" s="389" customFormat="1" x14ac:dyDescent="0.3">
      <c r="A1196" s="435"/>
      <c r="B1196" s="390"/>
      <c r="F1196" s="494"/>
      <c r="I1196" s="618"/>
      <c r="J1196" s="437"/>
      <c r="K1196" s="644"/>
    </row>
    <row r="1197" spans="1:11" s="389" customFormat="1" x14ac:dyDescent="0.3">
      <c r="A1197" s="435"/>
      <c r="B1197" s="390"/>
      <c r="F1197" s="494"/>
      <c r="I1197" s="618"/>
      <c r="J1197" s="437"/>
      <c r="K1197" s="644"/>
    </row>
    <row r="1198" spans="1:11" s="389" customFormat="1" x14ac:dyDescent="0.3">
      <c r="A1198" s="435"/>
      <c r="B1198" s="390"/>
      <c r="F1198" s="494"/>
      <c r="I1198" s="618"/>
      <c r="J1198" s="437"/>
      <c r="K1198" s="644"/>
    </row>
    <row r="1199" spans="1:11" s="389" customFormat="1" x14ac:dyDescent="0.3">
      <c r="A1199" s="435"/>
      <c r="B1199" s="390"/>
      <c r="F1199" s="494"/>
      <c r="I1199" s="618"/>
      <c r="J1199" s="437"/>
      <c r="K1199" s="644"/>
    </row>
    <row r="1200" spans="1:11" s="389" customFormat="1" x14ac:dyDescent="0.3">
      <c r="A1200" s="435"/>
      <c r="B1200" s="390"/>
      <c r="F1200" s="494"/>
      <c r="I1200" s="618"/>
      <c r="J1200" s="437"/>
      <c r="K1200" s="644"/>
    </row>
    <row r="1201" spans="1:11" s="389" customFormat="1" x14ac:dyDescent="0.3">
      <c r="A1201" s="435"/>
      <c r="B1201" s="390"/>
      <c r="F1201" s="494"/>
      <c r="I1201" s="618"/>
      <c r="J1201" s="437"/>
      <c r="K1201" s="644"/>
    </row>
    <row r="1202" spans="1:11" s="389" customFormat="1" x14ac:dyDescent="0.3">
      <c r="A1202" s="435"/>
      <c r="B1202" s="390"/>
      <c r="F1202" s="494"/>
      <c r="I1202" s="618"/>
      <c r="J1202" s="437"/>
      <c r="K1202" s="644"/>
    </row>
    <row r="1203" spans="1:11" s="389" customFormat="1" x14ac:dyDescent="0.3">
      <c r="A1203" s="435"/>
      <c r="B1203" s="390"/>
      <c r="F1203" s="494"/>
      <c r="I1203" s="618"/>
      <c r="J1203" s="437"/>
      <c r="K1203" s="644"/>
    </row>
    <row r="1204" spans="1:11" s="389" customFormat="1" x14ac:dyDescent="0.3">
      <c r="A1204" s="435"/>
      <c r="B1204" s="390"/>
      <c r="F1204" s="494"/>
      <c r="I1204" s="618"/>
      <c r="J1204" s="437"/>
      <c r="K1204" s="644"/>
    </row>
    <row r="1205" spans="1:11" s="389" customFormat="1" x14ac:dyDescent="0.3">
      <c r="A1205" s="435"/>
      <c r="B1205" s="390"/>
      <c r="F1205" s="494"/>
      <c r="I1205" s="618"/>
      <c r="J1205" s="437"/>
      <c r="K1205" s="644"/>
    </row>
    <row r="1206" spans="1:11" s="389" customFormat="1" x14ac:dyDescent="0.3">
      <c r="A1206" s="435"/>
      <c r="B1206" s="390"/>
      <c r="F1206" s="494"/>
      <c r="I1206" s="618"/>
      <c r="J1206" s="437"/>
      <c r="K1206" s="644"/>
    </row>
    <row r="1207" spans="1:11" s="389" customFormat="1" x14ac:dyDescent="0.3">
      <c r="A1207" s="435"/>
      <c r="B1207" s="390"/>
      <c r="F1207" s="494"/>
      <c r="I1207" s="618"/>
      <c r="J1207" s="437"/>
      <c r="K1207" s="644"/>
    </row>
    <row r="1208" spans="1:11" s="389" customFormat="1" x14ac:dyDescent="0.3">
      <c r="A1208" s="435"/>
      <c r="B1208" s="390"/>
      <c r="F1208" s="494"/>
      <c r="I1208" s="618"/>
      <c r="J1208" s="437"/>
      <c r="K1208" s="644"/>
    </row>
    <row r="1209" spans="1:11" s="389" customFormat="1" x14ac:dyDescent="0.3">
      <c r="A1209" s="435"/>
      <c r="B1209" s="390"/>
      <c r="F1209" s="494"/>
      <c r="I1209" s="618"/>
      <c r="J1209" s="437"/>
      <c r="K1209" s="644"/>
    </row>
    <row r="1210" spans="1:11" s="389" customFormat="1" x14ac:dyDescent="0.3">
      <c r="A1210" s="435"/>
      <c r="B1210" s="390"/>
      <c r="F1210" s="494"/>
      <c r="I1210" s="618"/>
      <c r="J1210" s="437"/>
      <c r="K1210" s="644"/>
    </row>
    <row r="1211" spans="1:11" s="389" customFormat="1" x14ac:dyDescent="0.3">
      <c r="A1211" s="435"/>
      <c r="B1211" s="390"/>
      <c r="F1211" s="494"/>
      <c r="I1211" s="618"/>
      <c r="J1211" s="437"/>
      <c r="K1211" s="644"/>
    </row>
    <row r="1212" spans="1:11" s="389" customFormat="1" x14ac:dyDescent="0.3">
      <c r="A1212" s="435"/>
      <c r="B1212" s="390"/>
      <c r="F1212" s="494"/>
      <c r="I1212" s="618"/>
      <c r="J1212" s="437"/>
      <c r="K1212" s="644"/>
    </row>
    <row r="1213" spans="1:11" s="389" customFormat="1" x14ac:dyDescent="0.3">
      <c r="A1213" s="435"/>
      <c r="B1213" s="390"/>
      <c r="F1213" s="494"/>
      <c r="I1213" s="618"/>
      <c r="J1213" s="437"/>
      <c r="K1213" s="644"/>
    </row>
    <row r="1214" spans="1:11" s="389" customFormat="1" x14ac:dyDescent="0.3">
      <c r="A1214" s="435"/>
      <c r="B1214" s="390"/>
      <c r="F1214" s="494"/>
      <c r="I1214" s="618"/>
      <c r="J1214" s="437"/>
      <c r="K1214" s="644"/>
    </row>
    <row r="1215" spans="1:11" s="389" customFormat="1" x14ac:dyDescent="0.3">
      <c r="A1215" s="435"/>
      <c r="B1215" s="390"/>
      <c r="F1215" s="494"/>
      <c r="I1215" s="618"/>
      <c r="J1215" s="437"/>
      <c r="K1215" s="644"/>
    </row>
    <row r="1216" spans="1:11" s="389" customFormat="1" x14ac:dyDescent="0.3">
      <c r="A1216" s="435"/>
      <c r="B1216" s="390"/>
      <c r="F1216" s="494"/>
      <c r="I1216" s="618"/>
      <c r="J1216" s="437"/>
      <c r="K1216" s="644"/>
    </row>
    <row r="1217" spans="1:11" s="389" customFormat="1" x14ac:dyDescent="0.3">
      <c r="A1217" s="435"/>
      <c r="B1217" s="390"/>
      <c r="F1217" s="494"/>
      <c r="I1217" s="618"/>
      <c r="J1217" s="437"/>
      <c r="K1217" s="644"/>
    </row>
    <row r="1218" spans="1:11" s="389" customFormat="1" x14ac:dyDescent="0.3">
      <c r="A1218" s="435"/>
      <c r="B1218" s="390"/>
      <c r="F1218" s="494"/>
      <c r="I1218" s="618"/>
      <c r="J1218" s="437"/>
      <c r="K1218" s="644"/>
    </row>
    <row r="1219" spans="1:11" s="389" customFormat="1" x14ac:dyDescent="0.3">
      <c r="A1219" s="435"/>
      <c r="B1219" s="390"/>
      <c r="F1219" s="494"/>
      <c r="I1219" s="618"/>
      <c r="J1219" s="437"/>
      <c r="K1219" s="644"/>
    </row>
    <row r="1220" spans="1:11" s="389" customFormat="1" x14ac:dyDescent="0.3">
      <c r="A1220" s="435"/>
      <c r="B1220" s="390"/>
      <c r="F1220" s="494"/>
      <c r="I1220" s="618"/>
      <c r="J1220" s="437"/>
      <c r="K1220" s="644"/>
    </row>
    <row r="1221" spans="1:11" s="389" customFormat="1" x14ac:dyDescent="0.3">
      <c r="A1221" s="435"/>
      <c r="B1221" s="390"/>
      <c r="F1221" s="494"/>
      <c r="I1221" s="618"/>
      <c r="J1221" s="437"/>
      <c r="K1221" s="644"/>
    </row>
    <row r="1222" spans="1:11" s="389" customFormat="1" x14ac:dyDescent="0.3">
      <c r="A1222" s="435"/>
      <c r="B1222" s="390"/>
      <c r="F1222" s="494"/>
      <c r="I1222" s="618"/>
      <c r="J1222" s="437"/>
      <c r="K1222" s="644"/>
    </row>
    <row r="1223" spans="1:11" s="389" customFormat="1" x14ac:dyDescent="0.3">
      <c r="A1223" s="435"/>
      <c r="B1223" s="390"/>
      <c r="F1223" s="494"/>
      <c r="I1223" s="618"/>
      <c r="J1223" s="437"/>
      <c r="K1223" s="644"/>
    </row>
    <row r="1224" spans="1:11" s="389" customFormat="1" x14ac:dyDescent="0.3">
      <c r="A1224" s="435"/>
      <c r="B1224" s="390"/>
      <c r="F1224" s="494"/>
      <c r="I1224" s="618"/>
      <c r="J1224" s="437"/>
      <c r="K1224" s="644"/>
    </row>
    <row r="1225" spans="1:11" s="389" customFormat="1" x14ac:dyDescent="0.3">
      <c r="A1225" s="435"/>
      <c r="B1225" s="390"/>
      <c r="F1225" s="494"/>
      <c r="I1225" s="618"/>
      <c r="J1225" s="437"/>
      <c r="K1225" s="644"/>
    </row>
    <row r="1226" spans="1:11" s="389" customFormat="1" x14ac:dyDescent="0.3">
      <c r="A1226" s="435"/>
      <c r="B1226" s="390"/>
      <c r="F1226" s="494"/>
      <c r="I1226" s="618"/>
      <c r="J1226" s="437"/>
      <c r="K1226" s="644"/>
    </row>
    <row r="1227" spans="1:11" s="389" customFormat="1" x14ac:dyDescent="0.3">
      <c r="A1227" s="435"/>
      <c r="B1227" s="390"/>
      <c r="F1227" s="494"/>
      <c r="I1227" s="618"/>
      <c r="J1227" s="437"/>
      <c r="K1227" s="644"/>
    </row>
    <row r="1228" spans="1:11" s="389" customFormat="1" x14ac:dyDescent="0.3">
      <c r="A1228" s="435"/>
      <c r="B1228" s="390"/>
      <c r="F1228" s="494"/>
      <c r="I1228" s="618"/>
      <c r="J1228" s="437"/>
      <c r="K1228" s="644"/>
    </row>
    <row r="1229" spans="1:11" s="389" customFormat="1" x14ac:dyDescent="0.3">
      <c r="A1229" s="435"/>
      <c r="B1229" s="390"/>
      <c r="F1229" s="494"/>
      <c r="I1229" s="618"/>
      <c r="J1229" s="437"/>
      <c r="K1229" s="644"/>
    </row>
    <row r="1230" spans="1:11" s="389" customFormat="1" x14ac:dyDescent="0.3">
      <c r="A1230" s="435"/>
      <c r="B1230" s="390"/>
      <c r="F1230" s="494"/>
      <c r="I1230" s="618"/>
      <c r="J1230" s="437"/>
      <c r="K1230" s="644"/>
    </row>
    <row r="1231" spans="1:11" s="389" customFormat="1" x14ac:dyDescent="0.3">
      <c r="A1231" s="435"/>
      <c r="B1231" s="390"/>
      <c r="F1231" s="494"/>
      <c r="I1231" s="618"/>
      <c r="J1231" s="437"/>
      <c r="K1231" s="644"/>
    </row>
    <row r="1232" spans="1:11" s="389" customFormat="1" x14ac:dyDescent="0.3">
      <c r="A1232" s="435"/>
      <c r="B1232" s="390"/>
      <c r="F1232" s="494"/>
      <c r="I1232" s="618"/>
      <c r="J1232" s="437"/>
      <c r="K1232" s="644"/>
    </row>
    <row r="1233" spans="1:11" s="389" customFormat="1" x14ac:dyDescent="0.3">
      <c r="A1233" s="435"/>
      <c r="B1233" s="390"/>
      <c r="F1233" s="494"/>
      <c r="I1233" s="618"/>
      <c r="J1233" s="437"/>
      <c r="K1233" s="644"/>
    </row>
    <row r="1234" spans="1:11" s="389" customFormat="1" x14ac:dyDescent="0.3">
      <c r="A1234" s="435"/>
      <c r="B1234" s="390"/>
      <c r="F1234" s="494"/>
      <c r="I1234" s="618"/>
      <c r="J1234" s="437"/>
      <c r="K1234" s="644"/>
    </row>
    <row r="1235" spans="1:11" s="389" customFormat="1" x14ac:dyDescent="0.3">
      <c r="A1235" s="435"/>
      <c r="B1235" s="390"/>
      <c r="F1235" s="494"/>
      <c r="I1235" s="618"/>
      <c r="J1235" s="437"/>
      <c r="K1235" s="644"/>
    </row>
    <row r="1236" spans="1:11" s="389" customFormat="1" x14ac:dyDescent="0.3">
      <c r="A1236" s="435"/>
      <c r="B1236" s="390"/>
      <c r="F1236" s="494"/>
      <c r="I1236" s="618"/>
      <c r="J1236" s="437"/>
      <c r="K1236" s="644"/>
    </row>
    <row r="1237" spans="1:11" s="389" customFormat="1" x14ac:dyDescent="0.3">
      <c r="A1237" s="435"/>
      <c r="B1237" s="390"/>
      <c r="F1237" s="494"/>
      <c r="I1237" s="618"/>
      <c r="J1237" s="437"/>
      <c r="K1237" s="644"/>
    </row>
    <row r="1238" spans="1:11" s="389" customFormat="1" x14ac:dyDescent="0.3">
      <c r="A1238" s="435"/>
      <c r="B1238" s="390"/>
      <c r="F1238" s="494"/>
      <c r="I1238" s="618"/>
      <c r="J1238" s="437"/>
      <c r="K1238" s="644"/>
    </row>
    <row r="1239" spans="1:11" s="389" customFormat="1" x14ac:dyDescent="0.3">
      <c r="A1239" s="435"/>
      <c r="B1239" s="390"/>
      <c r="F1239" s="494"/>
      <c r="I1239" s="618"/>
      <c r="J1239" s="437"/>
      <c r="K1239" s="644"/>
    </row>
    <row r="1240" spans="1:11" s="389" customFormat="1" x14ac:dyDescent="0.3">
      <c r="A1240" s="435"/>
      <c r="B1240" s="390"/>
      <c r="F1240" s="494"/>
      <c r="I1240" s="618"/>
      <c r="J1240" s="437"/>
      <c r="K1240" s="644"/>
    </row>
    <row r="1241" spans="1:11" s="389" customFormat="1" x14ac:dyDescent="0.3">
      <c r="A1241" s="435"/>
      <c r="B1241" s="390"/>
      <c r="F1241" s="494"/>
      <c r="I1241" s="618"/>
      <c r="J1241" s="437"/>
      <c r="K1241" s="644"/>
    </row>
    <row r="1242" spans="1:11" s="389" customFormat="1" x14ac:dyDescent="0.3">
      <c r="A1242" s="435"/>
      <c r="B1242" s="390"/>
      <c r="F1242" s="494"/>
      <c r="I1242" s="618"/>
      <c r="J1242" s="437"/>
      <c r="K1242" s="644"/>
    </row>
    <row r="1243" spans="1:11" s="389" customFormat="1" x14ac:dyDescent="0.3">
      <c r="A1243" s="435"/>
      <c r="B1243" s="390"/>
      <c r="F1243" s="494"/>
      <c r="I1243" s="618"/>
      <c r="J1243" s="437"/>
      <c r="K1243" s="644"/>
    </row>
    <row r="1244" spans="1:11" s="389" customFormat="1" x14ac:dyDescent="0.3">
      <c r="A1244" s="435"/>
      <c r="B1244" s="390"/>
      <c r="F1244" s="494"/>
      <c r="I1244" s="618"/>
      <c r="J1244" s="437"/>
      <c r="K1244" s="644"/>
    </row>
    <row r="1245" spans="1:11" s="389" customFormat="1" x14ac:dyDescent="0.3">
      <c r="A1245" s="435"/>
      <c r="B1245" s="390"/>
      <c r="F1245" s="494"/>
      <c r="I1245" s="618"/>
      <c r="J1245" s="437"/>
      <c r="K1245" s="644"/>
    </row>
    <row r="1246" spans="1:11" s="389" customFormat="1" x14ac:dyDescent="0.3">
      <c r="A1246" s="435"/>
      <c r="B1246" s="390"/>
      <c r="F1246" s="494"/>
      <c r="I1246" s="618"/>
      <c r="J1246" s="437"/>
      <c r="K1246" s="644"/>
    </row>
    <row r="1247" spans="1:11" s="389" customFormat="1" x14ac:dyDescent="0.3">
      <c r="A1247" s="435"/>
      <c r="B1247" s="390"/>
      <c r="F1247" s="494"/>
      <c r="I1247" s="618"/>
      <c r="J1247" s="437"/>
      <c r="K1247" s="644"/>
    </row>
    <row r="1248" spans="1:11" s="389" customFormat="1" x14ac:dyDescent="0.3">
      <c r="A1248" s="435"/>
      <c r="B1248" s="390"/>
      <c r="F1248" s="494"/>
      <c r="I1248" s="618"/>
      <c r="J1248" s="437"/>
      <c r="K1248" s="644"/>
    </row>
    <row r="1249" spans="1:11" s="389" customFormat="1" x14ac:dyDescent="0.3">
      <c r="A1249" s="435"/>
      <c r="B1249" s="390"/>
      <c r="F1249" s="494"/>
      <c r="I1249" s="618"/>
      <c r="J1249" s="437"/>
      <c r="K1249" s="644"/>
    </row>
    <row r="1250" spans="1:11" s="389" customFormat="1" x14ac:dyDescent="0.3">
      <c r="A1250" s="435"/>
      <c r="B1250" s="390"/>
      <c r="F1250" s="494"/>
      <c r="I1250" s="618"/>
      <c r="J1250" s="437"/>
      <c r="K1250" s="644"/>
    </row>
    <row r="1251" spans="1:11" s="389" customFormat="1" x14ac:dyDescent="0.3">
      <c r="A1251" s="435"/>
      <c r="B1251" s="390"/>
      <c r="F1251" s="494"/>
      <c r="I1251" s="618"/>
      <c r="J1251" s="437"/>
      <c r="K1251" s="644"/>
    </row>
    <row r="1252" spans="1:11" s="389" customFormat="1" x14ac:dyDescent="0.3">
      <c r="A1252" s="435"/>
      <c r="B1252" s="390"/>
      <c r="F1252" s="494"/>
      <c r="I1252" s="618"/>
      <c r="J1252" s="437"/>
      <c r="K1252" s="644"/>
    </row>
    <row r="1253" spans="1:11" s="389" customFormat="1" x14ac:dyDescent="0.3">
      <c r="A1253" s="435"/>
      <c r="B1253" s="390"/>
      <c r="F1253" s="494"/>
      <c r="I1253" s="618"/>
      <c r="J1253" s="437"/>
      <c r="K1253" s="644"/>
    </row>
    <row r="1254" spans="1:11" s="389" customFormat="1" x14ac:dyDescent="0.3">
      <c r="A1254" s="435"/>
      <c r="B1254" s="390"/>
      <c r="F1254" s="494"/>
      <c r="I1254" s="618"/>
      <c r="J1254" s="437"/>
      <c r="K1254" s="644"/>
    </row>
    <row r="1255" spans="1:11" s="389" customFormat="1" x14ac:dyDescent="0.3">
      <c r="A1255" s="435"/>
      <c r="B1255" s="390"/>
      <c r="F1255" s="494"/>
      <c r="I1255" s="618"/>
      <c r="J1255" s="437"/>
      <c r="K1255" s="644"/>
    </row>
    <row r="1256" spans="1:11" s="389" customFormat="1" x14ac:dyDescent="0.3">
      <c r="A1256" s="435"/>
      <c r="B1256" s="390"/>
      <c r="F1256" s="494"/>
      <c r="I1256" s="618"/>
      <c r="J1256" s="437"/>
      <c r="K1256" s="644"/>
    </row>
    <row r="1257" spans="1:11" s="389" customFormat="1" x14ac:dyDescent="0.3">
      <c r="A1257" s="435"/>
      <c r="B1257" s="390"/>
      <c r="F1257" s="494"/>
      <c r="I1257" s="618"/>
      <c r="J1257" s="437"/>
      <c r="K1257" s="644"/>
    </row>
    <row r="1258" spans="1:11" s="389" customFormat="1" x14ac:dyDescent="0.3">
      <c r="A1258" s="435"/>
      <c r="B1258" s="390"/>
      <c r="F1258" s="494"/>
      <c r="I1258" s="618"/>
      <c r="J1258" s="437"/>
      <c r="K1258" s="644"/>
    </row>
    <row r="1259" spans="1:11" s="389" customFormat="1" x14ac:dyDescent="0.3">
      <c r="A1259" s="435"/>
      <c r="B1259" s="390"/>
      <c r="F1259" s="494"/>
      <c r="I1259" s="618"/>
      <c r="J1259" s="437"/>
      <c r="K1259" s="644"/>
    </row>
    <row r="1260" spans="1:11" s="389" customFormat="1" x14ac:dyDescent="0.3">
      <c r="A1260" s="435"/>
      <c r="B1260" s="390"/>
      <c r="F1260" s="494"/>
      <c r="I1260" s="618"/>
      <c r="J1260" s="437"/>
      <c r="K1260" s="644"/>
    </row>
    <row r="1261" spans="1:11" s="389" customFormat="1" x14ac:dyDescent="0.3">
      <c r="A1261" s="435"/>
      <c r="B1261" s="390"/>
      <c r="F1261" s="494"/>
      <c r="I1261" s="618"/>
      <c r="J1261" s="437"/>
      <c r="K1261" s="644"/>
    </row>
    <row r="1262" spans="1:11" s="389" customFormat="1" x14ac:dyDescent="0.3">
      <c r="A1262" s="435"/>
      <c r="B1262" s="390"/>
      <c r="F1262" s="494"/>
      <c r="I1262" s="618"/>
      <c r="J1262" s="437"/>
      <c r="K1262" s="644"/>
    </row>
    <row r="1263" spans="1:11" s="389" customFormat="1" x14ac:dyDescent="0.3">
      <c r="A1263" s="435"/>
      <c r="B1263" s="390"/>
      <c r="F1263" s="494"/>
      <c r="I1263" s="618"/>
      <c r="J1263" s="437"/>
      <c r="K1263" s="644"/>
    </row>
    <row r="1264" spans="1:11" s="389" customFormat="1" x14ac:dyDescent="0.3">
      <c r="A1264" s="435"/>
      <c r="B1264" s="390"/>
      <c r="F1264" s="494"/>
      <c r="I1264" s="618"/>
      <c r="J1264" s="437"/>
      <c r="K1264" s="644"/>
    </row>
    <row r="1265" spans="1:11" s="389" customFormat="1" x14ac:dyDescent="0.3">
      <c r="A1265" s="435"/>
      <c r="B1265" s="390"/>
      <c r="F1265" s="494"/>
      <c r="I1265" s="618"/>
      <c r="J1265" s="437"/>
      <c r="K1265" s="644"/>
    </row>
    <row r="1266" spans="1:11" s="389" customFormat="1" x14ac:dyDescent="0.3">
      <c r="A1266" s="435"/>
      <c r="B1266" s="390"/>
      <c r="F1266" s="494"/>
      <c r="I1266" s="618"/>
      <c r="J1266" s="437"/>
      <c r="K1266" s="644"/>
    </row>
    <row r="1267" spans="1:11" s="389" customFormat="1" x14ac:dyDescent="0.3">
      <c r="A1267" s="435"/>
      <c r="B1267" s="390"/>
      <c r="F1267" s="494"/>
      <c r="I1267" s="618"/>
      <c r="J1267" s="437"/>
      <c r="K1267" s="644"/>
    </row>
    <row r="1268" spans="1:11" s="389" customFormat="1" x14ac:dyDescent="0.3">
      <c r="A1268" s="435"/>
      <c r="B1268" s="390"/>
      <c r="F1268" s="494"/>
      <c r="I1268" s="618"/>
      <c r="J1268" s="437"/>
      <c r="K1268" s="644"/>
    </row>
    <row r="1269" spans="1:11" s="389" customFormat="1" x14ac:dyDescent="0.3">
      <c r="A1269" s="435"/>
      <c r="B1269" s="390"/>
      <c r="F1269" s="494"/>
      <c r="I1269" s="618"/>
      <c r="J1269" s="437"/>
      <c r="K1269" s="644"/>
    </row>
    <row r="1270" spans="1:11" s="389" customFormat="1" x14ac:dyDescent="0.3">
      <c r="A1270" s="435"/>
      <c r="B1270" s="390"/>
      <c r="F1270" s="494"/>
      <c r="I1270" s="618"/>
      <c r="J1270" s="437"/>
      <c r="K1270" s="644"/>
    </row>
    <row r="1271" spans="1:11" s="389" customFormat="1" x14ac:dyDescent="0.3">
      <c r="A1271" s="435"/>
      <c r="B1271" s="390"/>
      <c r="F1271" s="494"/>
      <c r="I1271" s="618"/>
      <c r="J1271" s="437"/>
      <c r="K1271" s="644"/>
    </row>
    <row r="1272" spans="1:11" s="389" customFormat="1" x14ac:dyDescent="0.3">
      <c r="A1272" s="435"/>
      <c r="B1272" s="390"/>
      <c r="F1272" s="494"/>
      <c r="I1272" s="618"/>
      <c r="J1272" s="437"/>
      <c r="K1272" s="644"/>
    </row>
    <row r="1273" spans="1:11" s="389" customFormat="1" x14ac:dyDescent="0.3">
      <c r="A1273" s="435"/>
      <c r="B1273" s="390"/>
      <c r="F1273" s="494"/>
      <c r="I1273" s="618"/>
      <c r="J1273" s="437"/>
      <c r="K1273" s="644"/>
    </row>
    <row r="1274" spans="1:11" s="389" customFormat="1" x14ac:dyDescent="0.3">
      <c r="A1274" s="435"/>
      <c r="B1274" s="390"/>
      <c r="F1274" s="494"/>
      <c r="I1274" s="618"/>
      <c r="J1274" s="437"/>
      <c r="K1274" s="644"/>
    </row>
    <row r="1275" spans="1:11" s="389" customFormat="1" x14ac:dyDescent="0.3">
      <c r="A1275" s="435"/>
      <c r="B1275" s="390"/>
      <c r="F1275" s="494"/>
      <c r="I1275" s="618"/>
      <c r="J1275" s="437"/>
      <c r="K1275" s="644"/>
    </row>
    <row r="1276" spans="1:11" s="389" customFormat="1" x14ac:dyDescent="0.3">
      <c r="A1276" s="435"/>
      <c r="B1276" s="390"/>
      <c r="F1276" s="494"/>
      <c r="I1276" s="618"/>
      <c r="J1276" s="437"/>
      <c r="K1276" s="644"/>
    </row>
    <row r="1277" spans="1:11" s="389" customFormat="1" x14ac:dyDescent="0.3">
      <c r="A1277" s="435"/>
      <c r="B1277" s="390"/>
      <c r="F1277" s="494"/>
      <c r="I1277" s="618"/>
      <c r="J1277" s="437"/>
      <c r="K1277" s="644"/>
    </row>
    <row r="1278" spans="1:11" s="389" customFormat="1" x14ac:dyDescent="0.3">
      <c r="A1278" s="435"/>
      <c r="B1278" s="390"/>
      <c r="F1278" s="494"/>
      <c r="I1278" s="618"/>
      <c r="J1278" s="437"/>
      <c r="K1278" s="644"/>
    </row>
    <row r="1279" spans="1:11" s="389" customFormat="1" x14ac:dyDescent="0.3">
      <c r="A1279" s="435"/>
      <c r="B1279" s="390"/>
      <c r="F1279" s="494"/>
      <c r="I1279" s="618"/>
      <c r="J1279" s="437"/>
      <c r="K1279" s="644"/>
    </row>
    <row r="1280" spans="1:11" s="389" customFormat="1" x14ac:dyDescent="0.3">
      <c r="A1280" s="435"/>
      <c r="B1280" s="390"/>
      <c r="F1280" s="494"/>
      <c r="I1280" s="618"/>
      <c r="J1280" s="437"/>
      <c r="K1280" s="644"/>
    </row>
    <row r="1281" spans="1:11" s="389" customFormat="1" x14ac:dyDescent="0.3">
      <c r="A1281" s="435"/>
      <c r="B1281" s="390"/>
      <c r="F1281" s="494"/>
      <c r="I1281" s="618"/>
      <c r="J1281" s="437"/>
      <c r="K1281" s="644"/>
    </row>
    <row r="1282" spans="1:11" s="389" customFormat="1" x14ac:dyDescent="0.3">
      <c r="A1282" s="435"/>
      <c r="B1282" s="390"/>
      <c r="F1282" s="494"/>
      <c r="I1282" s="618"/>
      <c r="J1282" s="437"/>
      <c r="K1282" s="644"/>
    </row>
    <row r="1283" spans="1:11" s="389" customFormat="1" x14ac:dyDescent="0.3">
      <c r="A1283" s="435"/>
      <c r="B1283" s="390"/>
      <c r="F1283" s="494"/>
      <c r="I1283" s="618"/>
      <c r="J1283" s="437"/>
      <c r="K1283" s="644"/>
    </row>
    <row r="1284" spans="1:11" s="389" customFormat="1" x14ac:dyDescent="0.3">
      <c r="A1284" s="435"/>
      <c r="B1284" s="390"/>
      <c r="F1284" s="494"/>
      <c r="I1284" s="618"/>
      <c r="J1284" s="437"/>
      <c r="K1284" s="644"/>
    </row>
    <row r="1285" spans="1:11" s="389" customFormat="1" x14ac:dyDescent="0.3">
      <c r="A1285" s="435"/>
      <c r="B1285" s="390"/>
      <c r="F1285" s="494"/>
      <c r="I1285" s="618"/>
      <c r="J1285" s="437"/>
      <c r="K1285" s="644"/>
    </row>
    <row r="1286" spans="1:11" s="389" customFormat="1" x14ac:dyDescent="0.3">
      <c r="A1286" s="435"/>
      <c r="B1286" s="390"/>
      <c r="F1286" s="494"/>
      <c r="I1286" s="618"/>
      <c r="J1286" s="437"/>
      <c r="K1286" s="644"/>
    </row>
    <row r="1287" spans="1:11" s="389" customFormat="1" x14ac:dyDescent="0.3">
      <c r="A1287" s="435"/>
      <c r="B1287" s="390"/>
      <c r="F1287" s="494"/>
      <c r="I1287" s="618"/>
      <c r="J1287" s="437"/>
      <c r="K1287" s="644"/>
    </row>
    <row r="1288" spans="1:11" s="389" customFormat="1" x14ac:dyDescent="0.3">
      <c r="A1288" s="435"/>
      <c r="B1288" s="390"/>
      <c r="F1288" s="494"/>
      <c r="I1288" s="618"/>
      <c r="J1288" s="437"/>
      <c r="K1288" s="644"/>
    </row>
    <row r="1289" spans="1:11" s="389" customFormat="1" x14ac:dyDescent="0.3">
      <c r="A1289" s="435"/>
      <c r="B1289" s="390"/>
      <c r="F1289" s="494"/>
      <c r="I1289" s="618"/>
      <c r="J1289" s="437"/>
      <c r="K1289" s="644"/>
    </row>
    <row r="1290" spans="1:11" s="389" customFormat="1" x14ac:dyDescent="0.3">
      <c r="A1290" s="435"/>
      <c r="B1290" s="390"/>
      <c r="F1290" s="494"/>
      <c r="I1290" s="618"/>
      <c r="J1290" s="437"/>
      <c r="K1290" s="644"/>
    </row>
    <row r="1291" spans="1:11" s="389" customFormat="1" x14ac:dyDescent="0.3">
      <c r="A1291" s="435"/>
      <c r="B1291" s="390"/>
      <c r="F1291" s="494"/>
      <c r="I1291" s="618"/>
      <c r="J1291" s="437"/>
      <c r="K1291" s="644"/>
    </row>
    <row r="1292" spans="1:11" s="389" customFormat="1" x14ac:dyDescent="0.3">
      <c r="A1292" s="435"/>
      <c r="B1292" s="390"/>
      <c r="F1292" s="494"/>
      <c r="I1292" s="618"/>
      <c r="J1292" s="437"/>
      <c r="K1292" s="644"/>
    </row>
    <row r="1293" spans="1:11" s="389" customFormat="1" x14ac:dyDescent="0.3">
      <c r="A1293" s="435"/>
      <c r="B1293" s="390"/>
      <c r="F1293" s="494"/>
      <c r="I1293" s="618"/>
      <c r="J1293" s="437"/>
      <c r="K1293" s="644"/>
    </row>
    <row r="1294" spans="1:11" s="389" customFormat="1" x14ac:dyDescent="0.3">
      <c r="A1294" s="435"/>
      <c r="B1294" s="390"/>
      <c r="F1294" s="494"/>
      <c r="I1294" s="618"/>
      <c r="J1294" s="437"/>
      <c r="K1294" s="644"/>
    </row>
    <row r="1295" spans="1:11" s="389" customFormat="1" x14ac:dyDescent="0.3">
      <c r="A1295" s="435"/>
      <c r="B1295" s="390"/>
      <c r="F1295" s="494"/>
      <c r="I1295" s="618"/>
      <c r="J1295" s="437"/>
      <c r="K1295" s="644"/>
    </row>
    <row r="1296" spans="1:11" s="389" customFormat="1" x14ac:dyDescent="0.3">
      <c r="A1296" s="435"/>
      <c r="B1296" s="390"/>
      <c r="F1296" s="494"/>
      <c r="I1296" s="618"/>
      <c r="J1296" s="437"/>
      <c r="K1296" s="644"/>
    </row>
    <row r="1297" spans="1:11" s="389" customFormat="1" x14ac:dyDescent="0.3">
      <c r="A1297" s="435"/>
      <c r="B1297" s="390"/>
      <c r="F1297" s="494"/>
      <c r="I1297" s="618"/>
      <c r="J1297" s="437"/>
      <c r="K1297" s="644"/>
    </row>
    <row r="1298" spans="1:11" s="389" customFormat="1" x14ac:dyDescent="0.3">
      <c r="A1298" s="435"/>
      <c r="B1298" s="390"/>
      <c r="F1298" s="494"/>
      <c r="I1298" s="618"/>
      <c r="J1298" s="437"/>
      <c r="K1298" s="644"/>
    </row>
    <row r="1299" spans="1:11" s="389" customFormat="1" x14ac:dyDescent="0.3">
      <c r="A1299" s="435"/>
      <c r="B1299" s="390"/>
      <c r="F1299" s="494"/>
      <c r="I1299" s="618"/>
      <c r="J1299" s="437"/>
      <c r="K1299" s="644"/>
    </row>
    <row r="1300" spans="1:11" s="389" customFormat="1" x14ac:dyDescent="0.3">
      <c r="A1300" s="435"/>
      <c r="B1300" s="390"/>
      <c r="F1300" s="494"/>
      <c r="I1300" s="618"/>
      <c r="J1300" s="437"/>
      <c r="K1300" s="644"/>
    </row>
    <row r="1301" spans="1:11" s="389" customFormat="1" x14ac:dyDescent="0.3">
      <c r="A1301" s="435"/>
      <c r="B1301" s="390"/>
      <c r="F1301" s="494"/>
      <c r="I1301" s="618"/>
      <c r="J1301" s="437"/>
      <c r="K1301" s="644"/>
    </row>
    <row r="1302" spans="1:11" s="389" customFormat="1" x14ac:dyDescent="0.3">
      <c r="A1302" s="435"/>
      <c r="B1302" s="390"/>
      <c r="F1302" s="494"/>
      <c r="I1302" s="618"/>
      <c r="J1302" s="437"/>
      <c r="K1302" s="644"/>
    </row>
    <row r="1303" spans="1:11" s="389" customFormat="1" x14ac:dyDescent="0.3">
      <c r="A1303" s="435"/>
      <c r="B1303" s="390"/>
      <c r="F1303" s="494"/>
      <c r="I1303" s="618"/>
      <c r="J1303" s="437"/>
      <c r="K1303" s="644"/>
    </row>
    <row r="1304" spans="1:11" s="389" customFormat="1" x14ac:dyDescent="0.3">
      <c r="A1304" s="435"/>
      <c r="B1304" s="390"/>
      <c r="F1304" s="494"/>
      <c r="I1304" s="618"/>
      <c r="J1304" s="437"/>
      <c r="K1304" s="644"/>
    </row>
    <row r="1305" spans="1:11" s="389" customFormat="1" x14ac:dyDescent="0.3">
      <c r="A1305" s="435"/>
      <c r="B1305" s="390"/>
      <c r="F1305" s="494"/>
      <c r="I1305" s="618"/>
      <c r="J1305" s="437"/>
      <c r="K1305" s="644"/>
    </row>
    <row r="1306" spans="1:11" s="389" customFormat="1" x14ac:dyDescent="0.3">
      <c r="A1306" s="435"/>
      <c r="B1306" s="390"/>
      <c r="F1306" s="494"/>
      <c r="I1306" s="618"/>
      <c r="J1306" s="437"/>
      <c r="K1306" s="644"/>
    </row>
    <row r="1307" spans="1:11" s="389" customFormat="1" x14ac:dyDescent="0.3">
      <c r="A1307" s="435"/>
      <c r="B1307" s="390"/>
      <c r="F1307" s="494"/>
      <c r="I1307" s="618"/>
      <c r="J1307" s="437"/>
      <c r="K1307" s="644"/>
    </row>
    <row r="1308" spans="1:11" s="389" customFormat="1" x14ac:dyDescent="0.3">
      <c r="A1308" s="435"/>
      <c r="B1308" s="390"/>
      <c r="F1308" s="494"/>
      <c r="I1308" s="618"/>
      <c r="J1308" s="437"/>
      <c r="K1308" s="644"/>
    </row>
    <row r="1309" spans="1:11" s="389" customFormat="1" x14ac:dyDescent="0.3">
      <c r="A1309" s="435"/>
      <c r="B1309" s="390"/>
      <c r="F1309" s="494"/>
      <c r="I1309" s="618"/>
      <c r="J1309" s="437"/>
      <c r="K1309" s="644"/>
    </row>
    <row r="1310" spans="1:11" s="389" customFormat="1" x14ac:dyDescent="0.3">
      <c r="A1310" s="435"/>
      <c r="B1310" s="390"/>
      <c r="F1310" s="494"/>
      <c r="I1310" s="618"/>
      <c r="J1310" s="437"/>
      <c r="K1310" s="644"/>
    </row>
    <row r="1311" spans="1:11" s="389" customFormat="1" x14ac:dyDescent="0.3">
      <c r="A1311" s="435"/>
      <c r="B1311" s="390"/>
      <c r="F1311" s="494"/>
      <c r="I1311" s="618"/>
      <c r="J1311" s="437"/>
      <c r="K1311" s="644"/>
    </row>
    <row r="1312" spans="1:11" s="389" customFormat="1" x14ac:dyDescent="0.3">
      <c r="A1312" s="435"/>
      <c r="B1312" s="390"/>
      <c r="F1312" s="494"/>
      <c r="I1312" s="618"/>
      <c r="J1312" s="437"/>
      <c r="K1312" s="644"/>
    </row>
    <row r="1313" spans="1:11" s="389" customFormat="1" x14ac:dyDescent="0.3">
      <c r="A1313" s="435"/>
      <c r="B1313" s="390"/>
      <c r="F1313" s="494"/>
      <c r="I1313" s="618"/>
      <c r="J1313" s="437"/>
      <c r="K1313" s="644"/>
    </row>
    <row r="1314" spans="1:11" s="389" customFormat="1" x14ac:dyDescent="0.3">
      <c r="A1314" s="435"/>
      <c r="B1314" s="390"/>
      <c r="F1314" s="494"/>
      <c r="I1314" s="618"/>
      <c r="J1314" s="437"/>
      <c r="K1314" s="644"/>
    </row>
    <row r="1315" spans="1:11" s="389" customFormat="1" x14ac:dyDescent="0.3">
      <c r="A1315" s="435"/>
      <c r="B1315" s="390"/>
      <c r="F1315" s="494"/>
      <c r="I1315" s="618"/>
      <c r="J1315" s="437"/>
      <c r="K1315" s="644"/>
    </row>
    <row r="1316" spans="1:11" s="389" customFormat="1" x14ac:dyDescent="0.3">
      <c r="A1316" s="435"/>
      <c r="B1316" s="390"/>
      <c r="F1316" s="494"/>
      <c r="I1316" s="618"/>
      <c r="J1316" s="437"/>
      <c r="K1316" s="644"/>
    </row>
    <row r="1317" spans="1:11" s="389" customFormat="1" x14ac:dyDescent="0.3">
      <c r="A1317" s="435"/>
      <c r="B1317" s="390"/>
      <c r="F1317" s="494"/>
      <c r="I1317" s="618"/>
      <c r="J1317" s="437"/>
      <c r="K1317" s="644"/>
    </row>
    <row r="1318" spans="1:11" s="389" customFormat="1" x14ac:dyDescent="0.3">
      <c r="A1318" s="435"/>
      <c r="B1318" s="390"/>
      <c r="F1318" s="494"/>
      <c r="I1318" s="618"/>
      <c r="J1318" s="437"/>
      <c r="K1318" s="644"/>
    </row>
    <row r="1319" spans="1:11" s="389" customFormat="1" x14ac:dyDescent="0.3">
      <c r="A1319" s="435"/>
      <c r="B1319" s="390"/>
      <c r="F1319" s="494"/>
      <c r="I1319" s="618"/>
      <c r="J1319" s="437"/>
      <c r="K1319" s="644"/>
    </row>
    <row r="1320" spans="1:11" s="389" customFormat="1" x14ac:dyDescent="0.3">
      <c r="A1320" s="435"/>
      <c r="B1320" s="390"/>
      <c r="F1320" s="494"/>
      <c r="I1320" s="618"/>
      <c r="J1320" s="437"/>
      <c r="K1320" s="644"/>
    </row>
    <row r="1321" spans="1:11" s="389" customFormat="1" x14ac:dyDescent="0.3">
      <c r="A1321" s="435"/>
      <c r="B1321" s="390"/>
      <c r="F1321" s="494"/>
      <c r="I1321" s="618"/>
      <c r="J1321" s="437"/>
      <c r="K1321" s="644"/>
    </row>
    <row r="1322" spans="1:11" s="389" customFormat="1" x14ac:dyDescent="0.3">
      <c r="A1322" s="435"/>
      <c r="B1322" s="390"/>
      <c r="F1322" s="494"/>
      <c r="I1322" s="618"/>
      <c r="J1322" s="437"/>
      <c r="K1322" s="644"/>
    </row>
    <row r="1323" spans="1:11" s="389" customFormat="1" x14ac:dyDescent="0.3">
      <c r="A1323" s="435"/>
      <c r="B1323" s="390"/>
      <c r="F1323" s="494"/>
      <c r="I1323" s="618"/>
      <c r="J1323" s="437"/>
      <c r="K1323" s="644"/>
    </row>
    <row r="1324" spans="1:11" s="389" customFormat="1" x14ac:dyDescent="0.3">
      <c r="A1324" s="435"/>
      <c r="B1324" s="390"/>
      <c r="F1324" s="494"/>
      <c r="I1324" s="618"/>
      <c r="J1324" s="437"/>
      <c r="K1324" s="644"/>
    </row>
    <row r="1325" spans="1:11" s="389" customFormat="1" x14ac:dyDescent="0.3">
      <c r="A1325" s="435"/>
      <c r="B1325" s="390"/>
      <c r="F1325" s="494"/>
      <c r="I1325" s="618"/>
      <c r="J1325" s="437"/>
      <c r="K1325" s="644"/>
    </row>
    <row r="1326" spans="1:11" s="389" customFormat="1" x14ac:dyDescent="0.3">
      <c r="A1326" s="435"/>
      <c r="B1326" s="390"/>
      <c r="F1326" s="494"/>
      <c r="I1326" s="618"/>
      <c r="J1326" s="437"/>
      <c r="K1326" s="644"/>
    </row>
    <row r="1327" spans="1:11" s="389" customFormat="1" x14ac:dyDescent="0.3">
      <c r="A1327" s="435"/>
      <c r="B1327" s="390"/>
      <c r="F1327" s="494"/>
      <c r="I1327" s="618"/>
      <c r="J1327" s="437"/>
      <c r="K1327" s="644"/>
    </row>
    <row r="1328" spans="1:11" s="389" customFormat="1" x14ac:dyDescent="0.3">
      <c r="A1328" s="435"/>
      <c r="B1328" s="390"/>
      <c r="F1328" s="494"/>
      <c r="I1328" s="618"/>
      <c r="J1328" s="437"/>
      <c r="K1328" s="644"/>
    </row>
    <row r="1329" spans="1:11" s="389" customFormat="1" x14ac:dyDescent="0.3">
      <c r="A1329" s="435"/>
      <c r="B1329" s="390"/>
      <c r="F1329" s="494"/>
      <c r="I1329" s="618"/>
      <c r="J1329" s="437"/>
      <c r="K1329" s="644"/>
    </row>
    <row r="1330" spans="1:11" s="389" customFormat="1" x14ac:dyDescent="0.3">
      <c r="A1330" s="435"/>
      <c r="B1330" s="390"/>
      <c r="F1330" s="494"/>
      <c r="I1330" s="618"/>
      <c r="J1330" s="437"/>
      <c r="K1330" s="644"/>
    </row>
    <row r="1331" spans="1:11" s="389" customFormat="1" x14ac:dyDescent="0.3">
      <c r="A1331" s="435"/>
      <c r="B1331" s="390"/>
      <c r="F1331" s="494"/>
      <c r="I1331" s="618"/>
      <c r="J1331" s="437"/>
      <c r="K1331" s="644"/>
    </row>
    <row r="1332" spans="1:11" s="389" customFormat="1" x14ac:dyDescent="0.3">
      <c r="A1332" s="435"/>
      <c r="B1332" s="390"/>
      <c r="F1332" s="494"/>
      <c r="I1332" s="618"/>
      <c r="J1332" s="437"/>
      <c r="K1332" s="644"/>
    </row>
    <row r="1333" spans="1:11" s="389" customFormat="1" x14ac:dyDescent="0.3">
      <c r="A1333" s="435"/>
      <c r="B1333" s="390"/>
      <c r="F1333" s="494"/>
      <c r="I1333" s="618"/>
      <c r="J1333" s="437"/>
      <c r="K1333" s="644"/>
    </row>
    <row r="1334" spans="1:11" s="389" customFormat="1" x14ac:dyDescent="0.3">
      <c r="A1334" s="435"/>
      <c r="B1334" s="390"/>
      <c r="F1334" s="494"/>
      <c r="I1334" s="618"/>
      <c r="J1334" s="437"/>
      <c r="K1334" s="644"/>
    </row>
    <row r="1335" spans="1:11" s="389" customFormat="1" x14ac:dyDescent="0.3">
      <c r="A1335" s="435"/>
      <c r="B1335" s="390"/>
      <c r="F1335" s="494"/>
      <c r="I1335" s="618"/>
      <c r="J1335" s="437"/>
      <c r="K1335" s="644"/>
    </row>
    <row r="1336" spans="1:11" s="389" customFormat="1" x14ac:dyDescent="0.3">
      <c r="A1336" s="435"/>
      <c r="B1336" s="390"/>
      <c r="F1336" s="494"/>
      <c r="I1336" s="618"/>
      <c r="J1336" s="437"/>
      <c r="K1336" s="644"/>
    </row>
    <row r="1337" spans="1:11" s="389" customFormat="1" x14ac:dyDescent="0.3">
      <c r="A1337" s="435"/>
      <c r="B1337" s="390"/>
      <c r="F1337" s="494"/>
      <c r="I1337" s="618"/>
      <c r="J1337" s="437"/>
      <c r="K1337" s="644"/>
    </row>
    <row r="1338" spans="1:11" s="389" customFormat="1" x14ac:dyDescent="0.3">
      <c r="A1338" s="435"/>
      <c r="B1338" s="390"/>
      <c r="F1338" s="494"/>
      <c r="I1338" s="618"/>
      <c r="J1338" s="437"/>
      <c r="K1338" s="644"/>
    </row>
    <row r="1339" spans="1:11" s="389" customFormat="1" x14ac:dyDescent="0.3">
      <c r="A1339" s="435"/>
      <c r="B1339" s="390"/>
      <c r="F1339" s="494"/>
      <c r="I1339" s="618"/>
      <c r="J1339" s="437"/>
      <c r="K1339" s="644"/>
    </row>
    <row r="1340" spans="1:11" s="389" customFormat="1" x14ac:dyDescent="0.3">
      <c r="A1340" s="435"/>
      <c r="B1340" s="390"/>
      <c r="F1340" s="494"/>
      <c r="I1340" s="618"/>
      <c r="J1340" s="437"/>
      <c r="K1340" s="644"/>
    </row>
    <row r="1341" spans="1:11" s="389" customFormat="1" x14ac:dyDescent="0.3">
      <c r="A1341" s="435"/>
      <c r="B1341" s="390"/>
      <c r="F1341" s="494"/>
      <c r="I1341" s="618"/>
      <c r="J1341" s="437"/>
      <c r="K1341" s="644"/>
    </row>
    <row r="1342" spans="1:11" s="389" customFormat="1" x14ac:dyDescent="0.3">
      <c r="A1342" s="435"/>
      <c r="B1342" s="390"/>
      <c r="F1342" s="494"/>
      <c r="I1342" s="618"/>
      <c r="J1342" s="437"/>
      <c r="K1342" s="644"/>
    </row>
    <row r="1343" spans="1:11" s="389" customFormat="1" x14ac:dyDescent="0.3">
      <c r="A1343" s="435"/>
      <c r="B1343" s="390"/>
      <c r="F1343" s="494"/>
      <c r="I1343" s="618"/>
      <c r="J1343" s="437"/>
      <c r="K1343" s="644"/>
    </row>
    <row r="1344" spans="1:11" s="389" customFormat="1" x14ac:dyDescent="0.3">
      <c r="A1344" s="435"/>
      <c r="B1344" s="390"/>
      <c r="F1344" s="494"/>
      <c r="I1344" s="618"/>
      <c r="J1344" s="437"/>
      <c r="K1344" s="644"/>
    </row>
    <row r="1345" spans="1:11" s="389" customFormat="1" x14ac:dyDescent="0.3">
      <c r="A1345" s="435"/>
      <c r="B1345" s="390"/>
      <c r="F1345" s="494"/>
      <c r="I1345" s="618"/>
      <c r="J1345" s="437"/>
      <c r="K1345" s="644"/>
    </row>
    <row r="1346" spans="1:11" s="389" customFormat="1" x14ac:dyDescent="0.3">
      <c r="A1346" s="435"/>
      <c r="B1346" s="390"/>
      <c r="F1346" s="494"/>
      <c r="I1346" s="618"/>
      <c r="J1346" s="437"/>
      <c r="K1346" s="644"/>
    </row>
    <row r="1347" spans="1:11" s="389" customFormat="1" x14ac:dyDescent="0.3">
      <c r="A1347" s="435"/>
      <c r="B1347" s="390"/>
      <c r="F1347" s="494"/>
      <c r="I1347" s="618"/>
      <c r="J1347" s="437"/>
      <c r="K1347" s="644"/>
    </row>
    <row r="1348" spans="1:11" s="389" customFormat="1" x14ac:dyDescent="0.3">
      <c r="A1348" s="435"/>
      <c r="B1348" s="390"/>
      <c r="F1348" s="494"/>
      <c r="I1348" s="618"/>
      <c r="J1348" s="437"/>
      <c r="K1348" s="644"/>
    </row>
    <row r="1349" spans="1:11" s="389" customFormat="1" x14ac:dyDescent="0.3">
      <c r="A1349" s="435"/>
      <c r="B1349" s="390"/>
      <c r="F1349" s="494"/>
      <c r="I1349" s="618"/>
      <c r="J1349" s="437"/>
      <c r="K1349" s="644"/>
    </row>
    <row r="1350" spans="1:11" s="389" customFormat="1" x14ac:dyDescent="0.3">
      <c r="A1350" s="435"/>
      <c r="B1350" s="390"/>
      <c r="F1350" s="494"/>
      <c r="I1350" s="618"/>
      <c r="J1350" s="437"/>
      <c r="K1350" s="644"/>
    </row>
    <row r="1351" spans="1:11" s="389" customFormat="1" x14ac:dyDescent="0.3">
      <c r="A1351" s="435"/>
      <c r="B1351" s="390"/>
      <c r="F1351" s="494"/>
      <c r="I1351" s="618"/>
      <c r="J1351" s="437"/>
      <c r="K1351" s="644"/>
    </row>
    <row r="1352" spans="1:11" s="389" customFormat="1" x14ac:dyDescent="0.3">
      <c r="A1352" s="435"/>
      <c r="B1352" s="390"/>
      <c r="F1352" s="494"/>
      <c r="I1352" s="618"/>
      <c r="J1352" s="437"/>
      <c r="K1352" s="644"/>
    </row>
    <row r="1353" spans="1:11" s="389" customFormat="1" x14ac:dyDescent="0.3">
      <c r="A1353" s="435"/>
      <c r="B1353" s="390"/>
      <c r="F1353" s="494"/>
      <c r="I1353" s="618"/>
      <c r="J1353" s="437"/>
      <c r="K1353" s="644"/>
    </row>
    <row r="1354" spans="1:11" s="389" customFormat="1" x14ac:dyDescent="0.3">
      <c r="A1354" s="435"/>
      <c r="B1354" s="390"/>
      <c r="F1354" s="494"/>
      <c r="I1354" s="618"/>
      <c r="J1354" s="437"/>
      <c r="K1354" s="644"/>
    </row>
    <row r="1355" spans="1:11" s="389" customFormat="1" x14ac:dyDescent="0.3">
      <c r="A1355" s="435"/>
      <c r="B1355" s="390"/>
      <c r="F1355" s="494"/>
      <c r="I1355" s="618"/>
      <c r="J1355" s="437"/>
      <c r="K1355" s="644"/>
    </row>
    <row r="1356" spans="1:11" s="389" customFormat="1" x14ac:dyDescent="0.3">
      <c r="A1356" s="435"/>
      <c r="B1356" s="390"/>
      <c r="F1356" s="494"/>
      <c r="I1356" s="618"/>
      <c r="J1356" s="437"/>
      <c r="K1356" s="644"/>
    </row>
    <row r="1357" spans="1:11" s="389" customFormat="1" x14ac:dyDescent="0.3">
      <c r="A1357" s="435"/>
      <c r="B1357" s="390"/>
      <c r="F1357" s="494"/>
      <c r="I1357" s="618"/>
      <c r="J1357" s="437"/>
      <c r="K1357" s="644"/>
    </row>
    <row r="1358" spans="1:11" s="389" customFormat="1" x14ac:dyDescent="0.3">
      <c r="A1358" s="435"/>
      <c r="B1358" s="390"/>
      <c r="F1358" s="494"/>
      <c r="I1358" s="618"/>
      <c r="J1358" s="437"/>
      <c r="K1358" s="644"/>
    </row>
    <row r="1359" spans="1:11" s="389" customFormat="1" x14ac:dyDescent="0.3">
      <c r="A1359" s="435"/>
      <c r="B1359" s="390"/>
      <c r="F1359" s="494"/>
      <c r="I1359" s="618"/>
      <c r="J1359" s="437"/>
      <c r="K1359" s="644"/>
    </row>
    <row r="1360" spans="1:11" s="389" customFormat="1" x14ac:dyDescent="0.3">
      <c r="A1360" s="435"/>
      <c r="B1360" s="390"/>
      <c r="F1360" s="494"/>
      <c r="I1360" s="618"/>
      <c r="J1360" s="437"/>
      <c r="K1360" s="644"/>
    </row>
    <row r="1361" spans="1:11" s="389" customFormat="1" x14ac:dyDescent="0.3">
      <c r="A1361" s="435"/>
      <c r="B1361" s="390"/>
      <c r="F1361" s="494"/>
      <c r="I1361" s="618"/>
      <c r="J1361" s="437"/>
      <c r="K1361" s="644"/>
    </row>
    <row r="1362" spans="1:11" s="389" customFormat="1" x14ac:dyDescent="0.3">
      <c r="A1362" s="435"/>
      <c r="B1362" s="390"/>
      <c r="F1362" s="494"/>
      <c r="I1362" s="618"/>
      <c r="J1362" s="437"/>
      <c r="K1362" s="644"/>
    </row>
    <row r="1363" spans="1:11" s="389" customFormat="1" x14ac:dyDescent="0.3">
      <c r="A1363" s="435"/>
      <c r="B1363" s="390"/>
      <c r="F1363" s="494"/>
      <c r="I1363" s="618"/>
      <c r="J1363" s="437"/>
      <c r="K1363" s="644"/>
    </row>
    <row r="1364" spans="1:11" s="389" customFormat="1" x14ac:dyDescent="0.3">
      <c r="A1364" s="435"/>
      <c r="B1364" s="390"/>
      <c r="F1364" s="494"/>
      <c r="I1364" s="618"/>
      <c r="J1364" s="437"/>
      <c r="K1364" s="644"/>
    </row>
    <row r="1365" spans="1:11" s="389" customFormat="1" x14ac:dyDescent="0.3">
      <c r="A1365" s="435"/>
      <c r="B1365" s="390"/>
      <c r="F1365" s="494"/>
      <c r="I1365" s="618"/>
      <c r="J1365" s="437"/>
      <c r="K1365" s="644"/>
    </row>
    <row r="1366" spans="1:11" s="389" customFormat="1" x14ac:dyDescent="0.3">
      <c r="A1366" s="435"/>
      <c r="B1366" s="390"/>
      <c r="F1366" s="494"/>
      <c r="I1366" s="618"/>
      <c r="J1366" s="437"/>
      <c r="K1366" s="644"/>
    </row>
    <row r="1367" spans="1:11" s="389" customFormat="1" x14ac:dyDescent="0.3">
      <c r="A1367" s="435"/>
      <c r="B1367" s="390"/>
      <c r="F1367" s="494"/>
      <c r="I1367" s="618"/>
      <c r="J1367" s="437"/>
      <c r="K1367" s="644"/>
    </row>
    <row r="1368" spans="1:11" s="389" customFormat="1" x14ac:dyDescent="0.3">
      <c r="A1368" s="435"/>
      <c r="B1368" s="390"/>
      <c r="F1368" s="494"/>
      <c r="I1368" s="618"/>
      <c r="J1368" s="437"/>
      <c r="K1368" s="644"/>
    </row>
    <row r="1369" spans="1:11" s="389" customFormat="1" x14ac:dyDescent="0.3">
      <c r="A1369" s="435"/>
      <c r="B1369" s="390"/>
      <c r="F1369" s="494"/>
      <c r="I1369" s="618"/>
      <c r="J1369" s="437"/>
      <c r="K1369" s="644"/>
    </row>
    <row r="1370" spans="1:11" s="389" customFormat="1" x14ac:dyDescent="0.3">
      <c r="A1370" s="435"/>
      <c r="B1370" s="390"/>
      <c r="F1370" s="494"/>
      <c r="I1370" s="618"/>
      <c r="J1370" s="437"/>
      <c r="K1370" s="644"/>
    </row>
    <row r="1371" spans="1:11" s="389" customFormat="1" x14ac:dyDescent="0.3">
      <c r="A1371" s="435"/>
      <c r="B1371" s="390"/>
      <c r="F1371" s="494"/>
      <c r="I1371" s="618"/>
      <c r="J1371" s="437"/>
      <c r="K1371" s="644"/>
    </row>
    <row r="1372" spans="1:11" s="389" customFormat="1" x14ac:dyDescent="0.3">
      <c r="A1372" s="435"/>
      <c r="B1372" s="390"/>
      <c r="F1372" s="494"/>
      <c r="I1372" s="618"/>
      <c r="J1372" s="437"/>
      <c r="K1372" s="644"/>
    </row>
    <row r="1373" spans="1:11" s="389" customFormat="1" x14ac:dyDescent="0.3">
      <c r="A1373" s="435"/>
      <c r="B1373" s="390"/>
      <c r="F1373" s="494"/>
      <c r="I1373" s="618"/>
      <c r="J1373" s="437"/>
      <c r="K1373" s="644"/>
    </row>
    <row r="1374" spans="1:11" s="389" customFormat="1" x14ac:dyDescent="0.3">
      <c r="A1374" s="435"/>
      <c r="B1374" s="390"/>
      <c r="F1374" s="494"/>
      <c r="I1374" s="618"/>
      <c r="J1374" s="437"/>
      <c r="K1374" s="644"/>
    </row>
    <row r="1375" spans="1:11" s="389" customFormat="1" x14ac:dyDescent="0.3">
      <c r="A1375" s="435"/>
      <c r="B1375" s="390"/>
      <c r="F1375" s="494"/>
      <c r="I1375" s="618"/>
      <c r="J1375" s="437"/>
      <c r="K1375" s="644"/>
    </row>
    <row r="1376" spans="1:11" s="389" customFormat="1" x14ac:dyDescent="0.3">
      <c r="A1376" s="435"/>
      <c r="B1376" s="390"/>
      <c r="F1376" s="494"/>
      <c r="I1376" s="618"/>
      <c r="J1376" s="437"/>
      <c r="K1376" s="644"/>
    </row>
    <row r="1377" spans="1:11" s="389" customFormat="1" x14ac:dyDescent="0.3">
      <c r="A1377" s="435"/>
      <c r="B1377" s="390"/>
      <c r="F1377" s="494"/>
      <c r="I1377" s="618"/>
      <c r="J1377" s="437"/>
      <c r="K1377" s="644"/>
    </row>
    <row r="1378" spans="1:11" s="389" customFormat="1" x14ac:dyDescent="0.3">
      <c r="A1378" s="435"/>
      <c r="B1378" s="390"/>
      <c r="F1378" s="494"/>
      <c r="I1378" s="618"/>
      <c r="J1378" s="437"/>
      <c r="K1378" s="644"/>
    </row>
    <row r="1379" spans="1:11" s="389" customFormat="1" x14ac:dyDescent="0.3">
      <c r="A1379" s="435"/>
      <c r="B1379" s="390"/>
      <c r="F1379" s="494"/>
      <c r="I1379" s="618"/>
      <c r="J1379" s="437"/>
      <c r="K1379" s="644"/>
    </row>
    <row r="1380" spans="1:11" s="389" customFormat="1" x14ac:dyDescent="0.3">
      <c r="A1380" s="435"/>
      <c r="B1380" s="390"/>
      <c r="F1380" s="494"/>
      <c r="I1380" s="618"/>
      <c r="J1380" s="437"/>
      <c r="K1380" s="644"/>
    </row>
    <row r="1381" spans="1:11" s="389" customFormat="1" x14ac:dyDescent="0.3">
      <c r="A1381" s="435"/>
      <c r="B1381" s="390"/>
      <c r="F1381" s="494"/>
      <c r="I1381" s="618"/>
      <c r="J1381" s="437"/>
      <c r="K1381" s="644"/>
    </row>
    <row r="1382" spans="1:11" s="389" customFormat="1" x14ac:dyDescent="0.3">
      <c r="A1382" s="435"/>
      <c r="B1382" s="390"/>
      <c r="F1382" s="494"/>
      <c r="I1382" s="618"/>
      <c r="J1382" s="437"/>
      <c r="K1382" s="644"/>
    </row>
    <row r="1383" spans="1:11" s="389" customFormat="1" x14ac:dyDescent="0.3">
      <c r="A1383" s="435"/>
      <c r="B1383" s="390"/>
      <c r="F1383" s="494"/>
      <c r="I1383" s="618"/>
      <c r="J1383" s="437"/>
      <c r="K1383" s="644"/>
    </row>
    <row r="1384" spans="1:11" s="389" customFormat="1" x14ac:dyDescent="0.3">
      <c r="A1384" s="435"/>
      <c r="B1384" s="390"/>
      <c r="F1384" s="494"/>
      <c r="I1384" s="618"/>
      <c r="J1384" s="437"/>
      <c r="K1384" s="644"/>
    </row>
    <row r="1385" spans="1:11" s="389" customFormat="1" x14ac:dyDescent="0.3">
      <c r="A1385" s="435"/>
      <c r="B1385" s="390"/>
      <c r="F1385" s="494"/>
      <c r="I1385" s="618"/>
      <c r="J1385" s="437"/>
      <c r="K1385" s="644"/>
    </row>
    <row r="1386" spans="1:11" s="389" customFormat="1" x14ac:dyDescent="0.3">
      <c r="A1386" s="435"/>
      <c r="B1386" s="390"/>
      <c r="F1386" s="494"/>
      <c r="I1386" s="618"/>
      <c r="J1386" s="437"/>
      <c r="K1386" s="644"/>
    </row>
    <row r="1387" spans="1:11" s="389" customFormat="1" x14ac:dyDescent="0.3">
      <c r="A1387" s="435"/>
      <c r="B1387" s="390"/>
      <c r="F1387" s="494"/>
      <c r="I1387" s="618"/>
      <c r="J1387" s="437"/>
      <c r="K1387" s="644"/>
    </row>
    <row r="1388" spans="1:11" s="389" customFormat="1" x14ac:dyDescent="0.3">
      <c r="A1388" s="435"/>
      <c r="B1388" s="390"/>
      <c r="F1388" s="494"/>
      <c r="I1388" s="618"/>
      <c r="J1388" s="437"/>
      <c r="K1388" s="644"/>
    </row>
    <row r="1389" spans="1:11" s="389" customFormat="1" x14ac:dyDescent="0.3">
      <c r="A1389" s="435"/>
      <c r="B1389" s="390"/>
      <c r="F1389" s="494"/>
      <c r="I1389" s="618"/>
      <c r="J1389" s="437"/>
      <c r="K1389" s="644"/>
    </row>
    <row r="1390" spans="1:11" s="389" customFormat="1" x14ac:dyDescent="0.3">
      <c r="A1390" s="435"/>
      <c r="B1390" s="390"/>
      <c r="F1390" s="494"/>
      <c r="I1390" s="618"/>
      <c r="J1390" s="437"/>
      <c r="K1390" s="644"/>
    </row>
    <row r="1391" spans="1:11" s="389" customFormat="1" x14ac:dyDescent="0.3">
      <c r="A1391" s="435"/>
      <c r="B1391" s="390"/>
      <c r="F1391" s="494"/>
      <c r="I1391" s="618"/>
      <c r="J1391" s="437"/>
      <c r="K1391" s="644"/>
    </row>
    <row r="1392" spans="1:11" s="389" customFormat="1" x14ac:dyDescent="0.3">
      <c r="A1392" s="435"/>
      <c r="B1392" s="390"/>
      <c r="F1392" s="494"/>
      <c r="I1392" s="618"/>
      <c r="J1392" s="437"/>
      <c r="K1392" s="644"/>
    </row>
    <row r="1393" spans="1:11" s="389" customFormat="1" x14ac:dyDescent="0.3">
      <c r="A1393" s="435"/>
      <c r="B1393" s="390"/>
      <c r="F1393" s="494"/>
      <c r="I1393" s="618"/>
      <c r="J1393" s="437"/>
      <c r="K1393" s="644"/>
    </row>
    <row r="1394" spans="1:11" s="389" customFormat="1" x14ac:dyDescent="0.3">
      <c r="A1394" s="435"/>
      <c r="B1394" s="390"/>
      <c r="F1394" s="494"/>
      <c r="I1394" s="618"/>
      <c r="J1394" s="437"/>
      <c r="K1394" s="644"/>
    </row>
    <row r="1395" spans="1:11" s="389" customFormat="1" x14ac:dyDescent="0.3">
      <c r="A1395" s="435"/>
      <c r="B1395" s="390"/>
      <c r="F1395" s="494"/>
      <c r="I1395" s="618"/>
      <c r="J1395" s="437"/>
      <c r="K1395" s="644"/>
    </row>
    <row r="1396" spans="1:11" s="389" customFormat="1" x14ac:dyDescent="0.3">
      <c r="A1396" s="435"/>
      <c r="B1396" s="390"/>
      <c r="F1396" s="494"/>
      <c r="I1396" s="618"/>
      <c r="J1396" s="437"/>
      <c r="K1396" s="644"/>
    </row>
    <row r="1397" spans="1:11" s="389" customFormat="1" x14ac:dyDescent="0.3">
      <c r="A1397" s="435"/>
      <c r="B1397" s="390"/>
      <c r="F1397" s="494"/>
      <c r="I1397" s="618"/>
      <c r="J1397" s="437"/>
      <c r="K1397" s="644"/>
    </row>
    <row r="1398" spans="1:11" s="389" customFormat="1" x14ac:dyDescent="0.3">
      <c r="A1398" s="435"/>
      <c r="B1398" s="390"/>
      <c r="F1398" s="494"/>
      <c r="I1398" s="618"/>
      <c r="J1398" s="437"/>
      <c r="K1398" s="644"/>
    </row>
    <row r="1399" spans="1:11" s="389" customFormat="1" x14ac:dyDescent="0.3">
      <c r="A1399" s="435"/>
      <c r="B1399" s="390"/>
      <c r="F1399" s="494"/>
      <c r="I1399" s="618"/>
      <c r="J1399" s="437"/>
      <c r="K1399" s="644"/>
    </row>
    <row r="1400" spans="1:11" s="389" customFormat="1" x14ac:dyDescent="0.3">
      <c r="A1400" s="435"/>
      <c r="B1400" s="390"/>
      <c r="F1400" s="494"/>
      <c r="I1400" s="618"/>
      <c r="J1400" s="437"/>
      <c r="K1400" s="644"/>
    </row>
    <row r="1401" spans="1:11" s="389" customFormat="1" x14ac:dyDescent="0.3">
      <c r="A1401" s="435"/>
      <c r="B1401" s="390"/>
      <c r="F1401" s="494"/>
      <c r="I1401" s="618"/>
      <c r="J1401" s="437"/>
      <c r="K1401" s="644"/>
    </row>
    <row r="1402" spans="1:11" s="389" customFormat="1" x14ac:dyDescent="0.3">
      <c r="A1402" s="435"/>
      <c r="B1402" s="390"/>
      <c r="F1402" s="494"/>
      <c r="I1402" s="618"/>
      <c r="J1402" s="437"/>
      <c r="K1402" s="644"/>
    </row>
    <row r="1403" spans="1:11" s="389" customFormat="1" x14ac:dyDescent="0.3">
      <c r="A1403" s="435"/>
      <c r="B1403" s="390"/>
      <c r="F1403" s="494"/>
      <c r="I1403" s="618"/>
      <c r="J1403" s="437"/>
      <c r="K1403" s="644"/>
    </row>
    <row r="1404" spans="1:11" s="389" customFormat="1" x14ac:dyDescent="0.3">
      <c r="A1404" s="435"/>
      <c r="B1404" s="390"/>
      <c r="F1404" s="494"/>
      <c r="I1404" s="618"/>
      <c r="J1404" s="437"/>
      <c r="K1404" s="644"/>
    </row>
    <row r="1405" spans="1:11" s="389" customFormat="1" x14ac:dyDescent="0.3">
      <c r="A1405" s="435"/>
      <c r="B1405" s="390"/>
      <c r="F1405" s="494"/>
      <c r="I1405" s="618"/>
      <c r="J1405" s="437"/>
      <c r="K1405" s="644"/>
    </row>
    <row r="1406" spans="1:11" s="389" customFormat="1" x14ac:dyDescent="0.3">
      <c r="A1406" s="435"/>
      <c r="B1406" s="390"/>
      <c r="F1406" s="494"/>
      <c r="I1406" s="618"/>
      <c r="J1406" s="437"/>
      <c r="K1406" s="644"/>
    </row>
    <row r="1407" spans="1:11" s="389" customFormat="1" x14ac:dyDescent="0.3">
      <c r="A1407" s="435"/>
      <c r="B1407" s="390"/>
      <c r="F1407" s="494"/>
      <c r="I1407" s="618"/>
      <c r="J1407" s="437"/>
      <c r="K1407" s="644"/>
    </row>
    <row r="1408" spans="1:11" s="389" customFormat="1" x14ac:dyDescent="0.3">
      <c r="A1408" s="435"/>
      <c r="B1408" s="390"/>
      <c r="F1408" s="494"/>
      <c r="I1408" s="618"/>
      <c r="J1408" s="437"/>
      <c r="K1408" s="644"/>
    </row>
    <row r="1409" spans="1:11" s="389" customFormat="1" x14ac:dyDescent="0.3">
      <c r="A1409" s="435"/>
      <c r="B1409" s="390"/>
      <c r="F1409" s="494"/>
      <c r="I1409" s="618"/>
      <c r="J1409" s="437"/>
      <c r="K1409" s="644"/>
    </row>
    <row r="1410" spans="1:11" s="389" customFormat="1" x14ac:dyDescent="0.3">
      <c r="A1410" s="435"/>
      <c r="B1410" s="390"/>
      <c r="F1410" s="494"/>
      <c r="I1410" s="618"/>
      <c r="J1410" s="437"/>
      <c r="K1410" s="644"/>
    </row>
    <row r="1411" spans="1:11" s="389" customFormat="1" x14ac:dyDescent="0.3">
      <c r="A1411" s="435"/>
      <c r="B1411" s="390"/>
      <c r="F1411" s="494"/>
      <c r="I1411" s="618"/>
      <c r="J1411" s="437"/>
      <c r="K1411" s="644"/>
    </row>
    <row r="1412" spans="1:11" s="389" customFormat="1" x14ac:dyDescent="0.3">
      <c r="A1412" s="435"/>
      <c r="B1412" s="390"/>
      <c r="F1412" s="494"/>
      <c r="I1412" s="618"/>
      <c r="J1412" s="437"/>
      <c r="K1412" s="644"/>
    </row>
    <row r="1413" spans="1:11" s="389" customFormat="1" x14ac:dyDescent="0.3">
      <c r="A1413" s="435"/>
      <c r="B1413" s="390"/>
      <c r="F1413" s="494"/>
      <c r="I1413" s="618"/>
      <c r="J1413" s="437"/>
      <c r="K1413" s="644"/>
    </row>
    <row r="1414" spans="1:11" s="389" customFormat="1" x14ac:dyDescent="0.3">
      <c r="A1414" s="435"/>
      <c r="B1414" s="390"/>
      <c r="F1414" s="494"/>
      <c r="I1414" s="618"/>
      <c r="J1414" s="437"/>
      <c r="K1414" s="644"/>
    </row>
    <row r="1415" spans="1:11" s="389" customFormat="1" x14ac:dyDescent="0.3">
      <c r="A1415" s="435"/>
      <c r="B1415" s="390"/>
      <c r="F1415" s="494"/>
      <c r="I1415" s="618"/>
      <c r="J1415" s="437"/>
      <c r="K1415" s="644"/>
    </row>
    <row r="1416" spans="1:11" s="389" customFormat="1" x14ac:dyDescent="0.3">
      <c r="A1416" s="435"/>
      <c r="B1416" s="390"/>
      <c r="F1416" s="494"/>
      <c r="I1416" s="618"/>
      <c r="J1416" s="437"/>
      <c r="K1416" s="644"/>
    </row>
    <row r="1417" spans="1:11" s="389" customFormat="1" x14ac:dyDescent="0.3">
      <c r="A1417" s="435"/>
      <c r="B1417" s="390"/>
      <c r="F1417" s="494"/>
      <c r="I1417" s="618"/>
      <c r="J1417" s="437"/>
      <c r="K1417" s="644"/>
    </row>
    <row r="1418" spans="1:11" s="389" customFormat="1" x14ac:dyDescent="0.3">
      <c r="A1418" s="435"/>
      <c r="B1418" s="390"/>
      <c r="F1418" s="494"/>
      <c r="I1418" s="618"/>
      <c r="J1418" s="437"/>
      <c r="K1418" s="644"/>
    </row>
    <row r="1419" spans="1:11" s="389" customFormat="1" x14ac:dyDescent="0.3">
      <c r="A1419" s="435"/>
      <c r="B1419" s="390"/>
      <c r="F1419" s="494"/>
      <c r="I1419" s="618"/>
      <c r="J1419" s="437"/>
      <c r="K1419" s="644"/>
    </row>
    <row r="1420" spans="1:11" s="389" customFormat="1" x14ac:dyDescent="0.3">
      <c r="A1420" s="435"/>
      <c r="B1420" s="390"/>
      <c r="F1420" s="494"/>
      <c r="I1420" s="618"/>
      <c r="J1420" s="437"/>
      <c r="K1420" s="644"/>
    </row>
    <row r="1421" spans="1:11" s="389" customFormat="1" x14ac:dyDescent="0.3">
      <c r="A1421" s="435"/>
      <c r="B1421" s="390"/>
      <c r="F1421" s="494"/>
      <c r="I1421" s="618"/>
      <c r="J1421" s="437"/>
      <c r="K1421" s="644"/>
    </row>
    <row r="1422" spans="1:11" s="389" customFormat="1" x14ac:dyDescent="0.3">
      <c r="A1422" s="435"/>
      <c r="B1422" s="390"/>
      <c r="F1422" s="494"/>
      <c r="I1422" s="618"/>
      <c r="J1422" s="437"/>
      <c r="K1422" s="644"/>
    </row>
    <row r="1423" spans="1:11" s="389" customFormat="1" x14ac:dyDescent="0.3">
      <c r="A1423" s="435"/>
      <c r="B1423" s="390"/>
      <c r="F1423" s="494"/>
      <c r="I1423" s="618"/>
      <c r="J1423" s="437"/>
      <c r="K1423" s="644"/>
    </row>
    <row r="1424" spans="1:11" s="389" customFormat="1" x14ac:dyDescent="0.3">
      <c r="A1424" s="435"/>
      <c r="B1424" s="390"/>
      <c r="F1424" s="494"/>
      <c r="I1424" s="618"/>
      <c r="J1424" s="437"/>
      <c r="K1424" s="644"/>
    </row>
    <row r="1425" spans="1:11" s="389" customFormat="1" x14ac:dyDescent="0.3">
      <c r="A1425" s="435"/>
      <c r="B1425" s="390"/>
      <c r="F1425" s="494"/>
      <c r="I1425" s="618"/>
      <c r="J1425" s="437"/>
      <c r="K1425" s="644"/>
    </row>
    <row r="1426" spans="1:11" s="389" customFormat="1" x14ac:dyDescent="0.3">
      <c r="A1426" s="435"/>
      <c r="B1426" s="390"/>
      <c r="F1426" s="494"/>
      <c r="I1426" s="618"/>
      <c r="J1426" s="437"/>
      <c r="K1426" s="644"/>
    </row>
    <row r="1427" spans="1:11" s="389" customFormat="1" x14ac:dyDescent="0.3">
      <c r="A1427" s="435"/>
      <c r="B1427" s="390"/>
      <c r="F1427" s="494"/>
      <c r="I1427" s="618"/>
      <c r="J1427" s="437"/>
      <c r="K1427" s="644"/>
    </row>
    <row r="1428" spans="1:11" s="389" customFormat="1" x14ac:dyDescent="0.3">
      <c r="A1428" s="435"/>
      <c r="B1428" s="390"/>
      <c r="F1428" s="494"/>
      <c r="I1428" s="618"/>
      <c r="J1428" s="437"/>
      <c r="K1428" s="644"/>
    </row>
    <row r="1429" spans="1:11" s="389" customFormat="1" x14ac:dyDescent="0.3">
      <c r="A1429" s="435"/>
      <c r="B1429" s="390"/>
      <c r="F1429" s="494"/>
      <c r="I1429" s="618"/>
      <c r="J1429" s="437"/>
      <c r="K1429" s="644"/>
    </row>
    <row r="1430" spans="1:11" s="389" customFormat="1" x14ac:dyDescent="0.3">
      <c r="A1430" s="435"/>
      <c r="B1430" s="390"/>
      <c r="F1430" s="494"/>
      <c r="I1430" s="618"/>
      <c r="J1430" s="437"/>
      <c r="K1430" s="644"/>
    </row>
    <row r="1431" spans="1:11" s="389" customFormat="1" x14ac:dyDescent="0.3">
      <c r="A1431" s="435"/>
      <c r="B1431" s="390"/>
      <c r="F1431" s="494"/>
      <c r="I1431" s="618"/>
      <c r="J1431" s="437"/>
      <c r="K1431" s="644"/>
    </row>
    <row r="1432" spans="1:11" s="389" customFormat="1" x14ac:dyDescent="0.3">
      <c r="A1432" s="435"/>
      <c r="B1432" s="390"/>
      <c r="F1432" s="494"/>
      <c r="I1432" s="618"/>
      <c r="J1432" s="437"/>
      <c r="K1432" s="644"/>
    </row>
    <row r="1433" spans="1:11" s="389" customFormat="1" x14ac:dyDescent="0.3">
      <c r="A1433" s="435"/>
      <c r="B1433" s="390"/>
      <c r="F1433" s="494"/>
      <c r="I1433" s="618"/>
      <c r="J1433" s="437"/>
      <c r="K1433" s="644"/>
    </row>
    <row r="1434" spans="1:11" s="389" customFormat="1" x14ac:dyDescent="0.3">
      <c r="A1434" s="435"/>
      <c r="B1434" s="390"/>
      <c r="F1434" s="494"/>
      <c r="I1434" s="618"/>
      <c r="J1434" s="437"/>
      <c r="K1434" s="644"/>
    </row>
    <row r="1435" spans="1:11" s="389" customFormat="1" x14ac:dyDescent="0.3">
      <c r="A1435" s="435"/>
      <c r="B1435" s="390"/>
      <c r="F1435" s="494"/>
      <c r="I1435" s="618"/>
      <c r="J1435" s="437"/>
      <c r="K1435" s="644"/>
    </row>
    <row r="1436" spans="1:11" s="389" customFormat="1" x14ac:dyDescent="0.3">
      <c r="A1436" s="435"/>
      <c r="B1436" s="390"/>
      <c r="F1436" s="494"/>
      <c r="I1436" s="618"/>
      <c r="J1436" s="437"/>
      <c r="K1436" s="644"/>
    </row>
    <row r="1437" spans="1:11" s="389" customFormat="1" x14ac:dyDescent="0.3">
      <c r="A1437" s="435"/>
      <c r="B1437" s="390"/>
      <c r="F1437" s="494"/>
      <c r="I1437" s="618"/>
      <c r="J1437" s="437"/>
      <c r="K1437" s="644"/>
    </row>
    <row r="1438" spans="1:11" s="389" customFormat="1" x14ac:dyDescent="0.3">
      <c r="A1438" s="435"/>
      <c r="B1438" s="390"/>
      <c r="F1438" s="494"/>
      <c r="I1438" s="618"/>
      <c r="J1438" s="437"/>
      <c r="K1438" s="644"/>
    </row>
    <row r="1439" spans="1:11" s="389" customFormat="1" x14ac:dyDescent="0.3">
      <c r="A1439" s="435"/>
      <c r="B1439" s="390"/>
      <c r="F1439" s="494"/>
      <c r="I1439" s="618"/>
      <c r="J1439" s="437"/>
      <c r="K1439" s="644"/>
    </row>
    <row r="1440" spans="1:11" s="389" customFormat="1" x14ac:dyDescent="0.3">
      <c r="A1440" s="435"/>
      <c r="B1440" s="390"/>
      <c r="F1440" s="494"/>
      <c r="I1440" s="618"/>
      <c r="J1440" s="437"/>
      <c r="K1440" s="644"/>
    </row>
    <row r="1441" spans="1:11" s="389" customFormat="1" x14ac:dyDescent="0.3">
      <c r="A1441" s="435"/>
      <c r="B1441" s="390"/>
      <c r="F1441" s="494"/>
      <c r="I1441" s="618"/>
      <c r="J1441" s="437"/>
      <c r="K1441" s="644"/>
    </row>
    <row r="1442" spans="1:11" s="389" customFormat="1" x14ac:dyDescent="0.3">
      <c r="A1442" s="435"/>
      <c r="B1442" s="390"/>
      <c r="F1442" s="494"/>
      <c r="I1442" s="618"/>
      <c r="J1442" s="437"/>
      <c r="K1442" s="644"/>
    </row>
    <row r="1443" spans="1:11" s="389" customFormat="1" x14ac:dyDescent="0.3">
      <c r="A1443" s="435"/>
      <c r="B1443" s="390"/>
      <c r="F1443" s="494"/>
      <c r="I1443" s="618"/>
      <c r="J1443" s="437"/>
      <c r="K1443" s="644"/>
    </row>
    <row r="1444" spans="1:11" s="389" customFormat="1" x14ac:dyDescent="0.3">
      <c r="A1444" s="435"/>
      <c r="B1444" s="390"/>
      <c r="F1444" s="494"/>
      <c r="I1444" s="618"/>
      <c r="J1444" s="437"/>
      <c r="K1444" s="644"/>
    </row>
    <row r="1445" spans="1:11" s="389" customFormat="1" x14ac:dyDescent="0.3">
      <c r="A1445" s="435"/>
      <c r="B1445" s="390"/>
      <c r="F1445" s="494"/>
      <c r="I1445" s="618"/>
      <c r="J1445" s="437"/>
      <c r="K1445" s="644"/>
    </row>
    <row r="1446" spans="1:11" s="389" customFormat="1" x14ac:dyDescent="0.3">
      <c r="A1446" s="435"/>
      <c r="B1446" s="390"/>
      <c r="F1446" s="494"/>
      <c r="I1446" s="618"/>
      <c r="J1446" s="437"/>
      <c r="K1446" s="644"/>
    </row>
    <row r="1447" spans="1:11" s="389" customFormat="1" x14ac:dyDescent="0.3">
      <c r="A1447" s="435"/>
      <c r="B1447" s="390"/>
      <c r="F1447" s="494"/>
      <c r="I1447" s="618"/>
      <c r="J1447" s="437"/>
      <c r="K1447" s="644"/>
    </row>
    <row r="1448" spans="1:11" s="389" customFormat="1" x14ac:dyDescent="0.3">
      <c r="A1448" s="435"/>
      <c r="B1448" s="390"/>
      <c r="F1448" s="494"/>
      <c r="I1448" s="618"/>
      <c r="J1448" s="437"/>
      <c r="K1448" s="644"/>
    </row>
    <row r="1449" spans="1:11" s="389" customFormat="1" x14ac:dyDescent="0.3">
      <c r="A1449" s="435"/>
      <c r="B1449" s="390"/>
      <c r="F1449" s="494"/>
      <c r="I1449" s="618"/>
      <c r="J1449" s="437"/>
      <c r="K1449" s="644"/>
    </row>
    <row r="1450" spans="1:11" s="389" customFormat="1" x14ac:dyDescent="0.3">
      <c r="A1450" s="435"/>
      <c r="B1450" s="390"/>
      <c r="F1450" s="494"/>
      <c r="I1450" s="618"/>
      <c r="J1450" s="437"/>
      <c r="K1450" s="644"/>
    </row>
    <row r="1451" spans="1:11" s="389" customFormat="1" x14ac:dyDescent="0.3">
      <c r="A1451" s="435"/>
      <c r="B1451" s="390"/>
      <c r="F1451" s="494"/>
      <c r="I1451" s="618"/>
      <c r="J1451" s="437"/>
      <c r="K1451" s="644"/>
    </row>
    <row r="1452" spans="1:11" s="389" customFormat="1" x14ac:dyDescent="0.3">
      <c r="A1452" s="435"/>
      <c r="B1452" s="390"/>
      <c r="F1452" s="494"/>
      <c r="I1452" s="618"/>
      <c r="J1452" s="437"/>
      <c r="K1452" s="644"/>
    </row>
    <row r="1453" spans="1:11" s="389" customFormat="1" x14ac:dyDescent="0.3">
      <c r="A1453" s="435"/>
      <c r="B1453" s="390"/>
      <c r="F1453" s="494"/>
      <c r="I1453" s="618"/>
      <c r="J1453" s="437"/>
      <c r="K1453" s="644"/>
    </row>
    <row r="1454" spans="1:11" s="389" customFormat="1" x14ac:dyDescent="0.3">
      <c r="A1454" s="435"/>
      <c r="B1454" s="390"/>
      <c r="F1454" s="494"/>
      <c r="I1454" s="618"/>
      <c r="J1454" s="437"/>
      <c r="K1454" s="644"/>
    </row>
    <row r="1455" spans="1:11" s="389" customFormat="1" x14ac:dyDescent="0.3">
      <c r="A1455" s="435"/>
      <c r="B1455" s="390"/>
      <c r="F1455" s="494"/>
      <c r="I1455" s="618"/>
      <c r="J1455" s="437"/>
      <c r="K1455" s="644"/>
    </row>
    <row r="1456" spans="1:11" s="389" customFormat="1" x14ac:dyDescent="0.3">
      <c r="A1456" s="435"/>
      <c r="B1456" s="390"/>
      <c r="F1456" s="494"/>
      <c r="I1456" s="618"/>
      <c r="J1456" s="437"/>
      <c r="K1456" s="644"/>
    </row>
    <row r="1457" spans="1:11" s="389" customFormat="1" x14ac:dyDescent="0.3">
      <c r="A1457" s="435"/>
      <c r="B1457" s="390"/>
      <c r="F1457" s="494"/>
      <c r="I1457" s="618"/>
      <c r="J1457" s="437"/>
      <c r="K1457" s="644"/>
    </row>
    <row r="1458" spans="1:11" s="389" customFormat="1" x14ac:dyDescent="0.3">
      <c r="A1458" s="435"/>
      <c r="B1458" s="390"/>
      <c r="F1458" s="494"/>
      <c r="I1458" s="618"/>
      <c r="J1458" s="437"/>
      <c r="K1458" s="644"/>
    </row>
    <row r="1459" spans="1:11" s="389" customFormat="1" x14ac:dyDescent="0.3">
      <c r="A1459" s="435"/>
      <c r="B1459" s="390"/>
      <c r="F1459" s="494"/>
      <c r="I1459" s="618"/>
      <c r="J1459" s="437"/>
      <c r="K1459" s="644"/>
    </row>
    <row r="1460" spans="1:11" s="389" customFormat="1" x14ac:dyDescent="0.3">
      <c r="A1460" s="435"/>
      <c r="B1460" s="390"/>
      <c r="F1460" s="494"/>
      <c r="I1460" s="618"/>
      <c r="J1460" s="437"/>
      <c r="K1460" s="644"/>
    </row>
    <row r="1461" spans="1:11" s="389" customFormat="1" x14ac:dyDescent="0.3">
      <c r="A1461" s="435"/>
      <c r="B1461" s="390"/>
      <c r="F1461" s="494"/>
      <c r="I1461" s="618"/>
      <c r="J1461" s="437"/>
      <c r="K1461" s="644"/>
    </row>
    <row r="1462" spans="1:11" s="389" customFormat="1" x14ac:dyDescent="0.3">
      <c r="A1462" s="435"/>
      <c r="B1462" s="390"/>
      <c r="F1462" s="494"/>
      <c r="I1462" s="618"/>
      <c r="J1462" s="437"/>
      <c r="K1462" s="644"/>
    </row>
    <row r="1463" spans="1:11" s="389" customFormat="1" x14ac:dyDescent="0.3">
      <c r="A1463" s="435"/>
      <c r="B1463" s="390"/>
      <c r="F1463" s="494"/>
      <c r="I1463" s="618"/>
      <c r="J1463" s="437"/>
      <c r="K1463" s="644"/>
    </row>
    <row r="1464" spans="1:11" s="389" customFormat="1" x14ac:dyDescent="0.3">
      <c r="A1464" s="435"/>
      <c r="B1464" s="390"/>
      <c r="F1464" s="494"/>
      <c r="I1464" s="618"/>
      <c r="J1464" s="437"/>
      <c r="K1464" s="644"/>
    </row>
    <row r="1465" spans="1:11" s="389" customFormat="1" x14ac:dyDescent="0.3">
      <c r="A1465" s="435"/>
      <c r="B1465" s="390"/>
      <c r="F1465" s="494"/>
      <c r="I1465" s="618"/>
      <c r="J1465" s="437"/>
      <c r="K1465" s="644"/>
    </row>
    <row r="1466" spans="1:11" s="389" customFormat="1" x14ac:dyDescent="0.3">
      <c r="A1466" s="435"/>
      <c r="B1466" s="390"/>
      <c r="F1466" s="494"/>
      <c r="I1466" s="618"/>
      <c r="J1466" s="437"/>
      <c r="K1466" s="644"/>
    </row>
    <row r="1467" spans="1:11" s="389" customFormat="1" x14ac:dyDescent="0.3">
      <c r="A1467" s="435"/>
      <c r="B1467" s="390"/>
      <c r="F1467" s="494"/>
      <c r="I1467" s="618"/>
      <c r="J1467" s="437"/>
      <c r="K1467" s="644"/>
    </row>
    <row r="1468" spans="1:11" s="389" customFormat="1" x14ac:dyDescent="0.3">
      <c r="A1468" s="435"/>
      <c r="B1468" s="390"/>
      <c r="F1468" s="494"/>
      <c r="I1468" s="618"/>
      <c r="J1468" s="437"/>
      <c r="K1468" s="644"/>
    </row>
    <row r="1469" spans="1:11" s="389" customFormat="1" x14ac:dyDescent="0.3">
      <c r="A1469" s="435"/>
      <c r="B1469" s="390"/>
      <c r="F1469" s="494"/>
      <c r="I1469" s="618"/>
      <c r="J1469" s="437"/>
      <c r="K1469" s="644"/>
    </row>
    <row r="1470" spans="1:11" s="389" customFormat="1" x14ac:dyDescent="0.3">
      <c r="A1470" s="435"/>
      <c r="B1470" s="390"/>
      <c r="F1470" s="494"/>
      <c r="I1470" s="618"/>
      <c r="J1470" s="437"/>
      <c r="K1470" s="644"/>
    </row>
    <row r="1471" spans="1:11" s="389" customFormat="1" x14ac:dyDescent="0.3">
      <c r="A1471" s="435"/>
      <c r="B1471" s="390"/>
      <c r="F1471" s="494"/>
      <c r="I1471" s="618"/>
      <c r="J1471" s="437"/>
      <c r="K1471" s="644"/>
    </row>
    <row r="1472" spans="1:11" s="389" customFormat="1" x14ac:dyDescent="0.3">
      <c r="A1472" s="435"/>
      <c r="B1472" s="390"/>
      <c r="F1472" s="494"/>
      <c r="I1472" s="618"/>
      <c r="J1472" s="437"/>
      <c r="K1472" s="644"/>
    </row>
    <row r="1473" spans="1:11" s="389" customFormat="1" x14ac:dyDescent="0.3">
      <c r="A1473" s="435"/>
      <c r="B1473" s="390"/>
      <c r="F1473" s="494"/>
      <c r="I1473" s="618"/>
      <c r="J1473" s="437"/>
      <c r="K1473" s="644"/>
    </row>
    <row r="1474" spans="1:11" s="389" customFormat="1" x14ac:dyDescent="0.3">
      <c r="A1474" s="435"/>
      <c r="B1474" s="390"/>
      <c r="F1474" s="494"/>
      <c r="I1474" s="618"/>
      <c r="J1474" s="437"/>
      <c r="K1474" s="644"/>
    </row>
    <row r="1475" spans="1:11" s="389" customFormat="1" x14ac:dyDescent="0.3">
      <c r="A1475" s="435"/>
      <c r="B1475" s="390"/>
      <c r="F1475" s="494"/>
      <c r="I1475" s="618"/>
      <c r="J1475" s="437"/>
      <c r="K1475" s="644"/>
    </row>
    <row r="1476" spans="1:11" s="389" customFormat="1" x14ac:dyDescent="0.3">
      <c r="A1476" s="435"/>
      <c r="B1476" s="390"/>
      <c r="F1476" s="494"/>
      <c r="I1476" s="618"/>
      <c r="J1476" s="437"/>
      <c r="K1476" s="644"/>
    </row>
    <row r="1477" spans="1:11" s="389" customFormat="1" x14ac:dyDescent="0.3">
      <c r="A1477" s="435"/>
      <c r="B1477" s="390"/>
      <c r="F1477" s="494"/>
      <c r="I1477" s="618"/>
      <c r="J1477" s="437"/>
      <c r="K1477" s="644"/>
    </row>
    <row r="1478" spans="1:11" s="389" customFormat="1" x14ac:dyDescent="0.3">
      <c r="A1478" s="435"/>
      <c r="B1478" s="390"/>
      <c r="F1478" s="494"/>
      <c r="I1478" s="618"/>
      <c r="J1478" s="437"/>
      <c r="K1478" s="644"/>
    </row>
    <row r="1479" spans="1:11" s="389" customFormat="1" x14ac:dyDescent="0.3">
      <c r="A1479" s="435"/>
      <c r="B1479" s="390"/>
      <c r="F1479" s="494"/>
      <c r="I1479" s="618"/>
      <c r="J1479" s="437"/>
      <c r="K1479" s="644"/>
    </row>
    <row r="1480" spans="1:11" s="389" customFormat="1" x14ac:dyDescent="0.3">
      <c r="A1480" s="435"/>
      <c r="B1480" s="390"/>
      <c r="F1480" s="494"/>
      <c r="I1480" s="618"/>
      <c r="J1480" s="437"/>
      <c r="K1480" s="644"/>
    </row>
    <row r="1481" spans="1:11" s="389" customFormat="1" x14ac:dyDescent="0.3">
      <c r="A1481" s="435"/>
      <c r="B1481" s="390"/>
      <c r="F1481" s="494"/>
      <c r="I1481" s="618"/>
      <c r="J1481" s="437"/>
      <c r="K1481" s="644"/>
    </row>
    <row r="1482" spans="1:11" s="389" customFormat="1" x14ac:dyDescent="0.3">
      <c r="A1482" s="435"/>
      <c r="B1482" s="390"/>
      <c r="F1482" s="494"/>
      <c r="I1482" s="618"/>
      <c r="J1482" s="437"/>
      <c r="K1482" s="644"/>
    </row>
    <row r="1483" spans="1:11" s="389" customFormat="1" x14ac:dyDescent="0.3">
      <c r="A1483" s="435"/>
      <c r="B1483" s="390"/>
      <c r="F1483" s="494"/>
      <c r="I1483" s="618"/>
      <c r="J1483" s="437"/>
      <c r="K1483" s="644"/>
    </row>
    <row r="1484" spans="1:11" s="389" customFormat="1" x14ac:dyDescent="0.3">
      <c r="A1484" s="435"/>
      <c r="B1484" s="390"/>
      <c r="F1484" s="494"/>
      <c r="I1484" s="618"/>
      <c r="J1484" s="437"/>
      <c r="K1484" s="644"/>
    </row>
    <row r="1485" spans="1:11" s="389" customFormat="1" x14ac:dyDescent="0.3">
      <c r="A1485" s="435"/>
      <c r="B1485" s="390"/>
      <c r="F1485" s="494"/>
      <c r="I1485" s="618"/>
      <c r="J1485" s="437"/>
      <c r="K1485" s="644"/>
    </row>
    <row r="1486" spans="1:11" s="389" customFormat="1" x14ac:dyDescent="0.3">
      <c r="A1486" s="435"/>
      <c r="B1486" s="390"/>
      <c r="F1486" s="494"/>
      <c r="I1486" s="618"/>
      <c r="J1486" s="437"/>
      <c r="K1486" s="644"/>
    </row>
    <row r="1487" spans="1:11" s="389" customFormat="1" x14ac:dyDescent="0.3">
      <c r="A1487" s="435"/>
      <c r="B1487" s="390"/>
      <c r="F1487" s="494"/>
      <c r="I1487" s="618"/>
      <c r="J1487" s="437"/>
      <c r="K1487" s="644"/>
    </row>
    <row r="1488" spans="1:11" s="389" customFormat="1" x14ac:dyDescent="0.3">
      <c r="A1488" s="435"/>
      <c r="B1488" s="390"/>
      <c r="F1488" s="494"/>
      <c r="I1488" s="618"/>
      <c r="J1488" s="437"/>
      <c r="K1488" s="644"/>
    </row>
    <row r="1489" spans="1:11" s="389" customFormat="1" x14ac:dyDescent="0.3">
      <c r="A1489" s="435"/>
      <c r="B1489" s="390"/>
      <c r="F1489" s="494"/>
      <c r="I1489" s="618"/>
      <c r="J1489" s="437"/>
      <c r="K1489" s="644"/>
    </row>
    <row r="1490" spans="1:11" s="389" customFormat="1" x14ac:dyDescent="0.3">
      <c r="A1490" s="435"/>
      <c r="B1490" s="390"/>
      <c r="F1490" s="494"/>
      <c r="I1490" s="618"/>
      <c r="J1490" s="437"/>
      <c r="K1490" s="644"/>
    </row>
    <row r="1491" spans="1:11" s="389" customFormat="1" x14ac:dyDescent="0.3">
      <c r="A1491" s="435"/>
      <c r="B1491" s="390"/>
      <c r="F1491" s="494"/>
      <c r="I1491" s="618"/>
      <c r="J1491" s="437"/>
      <c r="K1491" s="644"/>
    </row>
    <row r="1492" spans="1:11" s="389" customFormat="1" x14ac:dyDescent="0.3">
      <c r="A1492" s="435"/>
      <c r="B1492" s="390"/>
      <c r="F1492" s="494"/>
      <c r="I1492" s="618"/>
      <c r="J1492" s="437"/>
      <c r="K1492" s="644"/>
    </row>
    <row r="1493" spans="1:11" s="389" customFormat="1" x14ac:dyDescent="0.3">
      <c r="A1493" s="435"/>
      <c r="B1493" s="390"/>
      <c r="F1493" s="494"/>
      <c r="I1493" s="618"/>
      <c r="J1493" s="437"/>
      <c r="K1493" s="644"/>
    </row>
    <row r="1494" spans="1:11" s="389" customFormat="1" x14ac:dyDescent="0.3">
      <c r="A1494" s="435"/>
      <c r="B1494" s="390"/>
      <c r="F1494" s="494"/>
      <c r="I1494" s="618"/>
      <c r="J1494" s="437"/>
      <c r="K1494" s="644"/>
    </row>
    <row r="1495" spans="1:11" s="389" customFormat="1" x14ac:dyDescent="0.3">
      <c r="A1495" s="435"/>
      <c r="B1495" s="390"/>
      <c r="F1495" s="494"/>
      <c r="I1495" s="618"/>
      <c r="J1495" s="437"/>
      <c r="K1495" s="644"/>
    </row>
    <row r="1496" spans="1:11" s="389" customFormat="1" x14ac:dyDescent="0.3">
      <c r="A1496" s="435"/>
      <c r="B1496" s="390"/>
      <c r="F1496" s="494"/>
      <c r="I1496" s="618"/>
      <c r="J1496" s="437"/>
      <c r="K1496" s="644"/>
    </row>
    <row r="1497" spans="1:11" s="389" customFormat="1" x14ac:dyDescent="0.3">
      <c r="A1497" s="435"/>
      <c r="B1497" s="390"/>
      <c r="F1497" s="494"/>
      <c r="I1497" s="618"/>
      <c r="J1497" s="437"/>
      <c r="K1497" s="644"/>
    </row>
    <row r="1498" spans="1:11" s="389" customFormat="1" x14ac:dyDescent="0.3">
      <c r="A1498" s="435"/>
      <c r="B1498" s="390"/>
      <c r="F1498" s="494"/>
      <c r="I1498" s="618"/>
      <c r="J1498" s="437"/>
      <c r="K1498" s="644"/>
    </row>
    <row r="1499" spans="1:11" s="389" customFormat="1" x14ac:dyDescent="0.3">
      <c r="A1499" s="435"/>
      <c r="B1499" s="390"/>
      <c r="F1499" s="494"/>
      <c r="I1499" s="618"/>
      <c r="J1499" s="437"/>
      <c r="K1499" s="644"/>
    </row>
    <row r="1500" spans="1:11" s="389" customFormat="1" x14ac:dyDescent="0.3">
      <c r="A1500" s="435"/>
      <c r="B1500" s="390"/>
      <c r="F1500" s="494"/>
      <c r="I1500" s="618"/>
      <c r="J1500" s="437"/>
      <c r="K1500" s="644"/>
    </row>
    <row r="1501" spans="1:11" s="389" customFormat="1" x14ac:dyDescent="0.3">
      <c r="A1501" s="435"/>
      <c r="B1501" s="390"/>
      <c r="F1501" s="494"/>
      <c r="I1501" s="618"/>
      <c r="J1501" s="437"/>
      <c r="K1501" s="644"/>
    </row>
    <row r="1502" spans="1:11" s="389" customFormat="1" x14ac:dyDescent="0.3">
      <c r="A1502" s="435"/>
      <c r="B1502" s="390"/>
      <c r="F1502" s="494"/>
      <c r="I1502" s="618"/>
      <c r="J1502" s="437"/>
      <c r="K1502" s="644"/>
    </row>
    <row r="1503" spans="1:11" s="389" customFormat="1" x14ac:dyDescent="0.3">
      <c r="A1503" s="435"/>
      <c r="B1503" s="390"/>
      <c r="F1503" s="494"/>
      <c r="I1503" s="618"/>
      <c r="J1503" s="437"/>
      <c r="K1503" s="644"/>
    </row>
    <row r="1504" spans="1:11" s="389" customFormat="1" x14ac:dyDescent="0.3">
      <c r="A1504" s="435"/>
      <c r="B1504" s="390"/>
      <c r="F1504" s="494"/>
      <c r="I1504" s="618"/>
      <c r="J1504" s="437"/>
      <c r="K1504" s="644"/>
    </row>
    <row r="1505" spans="1:11" s="389" customFormat="1" x14ac:dyDescent="0.3">
      <c r="A1505" s="435"/>
      <c r="B1505" s="390"/>
      <c r="F1505" s="494"/>
      <c r="I1505" s="618"/>
      <c r="J1505" s="437"/>
      <c r="K1505" s="644"/>
    </row>
    <row r="1506" spans="1:11" s="389" customFormat="1" x14ac:dyDescent="0.3">
      <c r="A1506" s="435"/>
      <c r="B1506" s="390"/>
      <c r="F1506" s="494"/>
      <c r="I1506" s="618"/>
      <c r="J1506" s="437"/>
      <c r="K1506" s="644"/>
    </row>
    <row r="1507" spans="1:11" s="389" customFormat="1" x14ac:dyDescent="0.3">
      <c r="A1507" s="435"/>
      <c r="B1507" s="390"/>
      <c r="F1507" s="494"/>
      <c r="I1507" s="618"/>
      <c r="J1507" s="437"/>
      <c r="K1507" s="644"/>
    </row>
    <row r="1508" spans="1:11" s="389" customFormat="1" x14ac:dyDescent="0.3">
      <c r="A1508" s="435"/>
      <c r="B1508" s="390"/>
      <c r="F1508" s="494"/>
      <c r="I1508" s="618"/>
      <c r="J1508" s="437"/>
      <c r="K1508" s="644"/>
    </row>
    <row r="1509" spans="1:11" s="389" customFormat="1" x14ac:dyDescent="0.3">
      <c r="A1509" s="435"/>
      <c r="B1509" s="390"/>
      <c r="F1509" s="494"/>
      <c r="I1509" s="618"/>
      <c r="J1509" s="437"/>
      <c r="K1509" s="644"/>
    </row>
    <row r="1510" spans="1:11" s="389" customFormat="1" x14ac:dyDescent="0.3">
      <c r="A1510" s="435"/>
      <c r="B1510" s="390"/>
      <c r="F1510" s="494"/>
      <c r="I1510" s="618"/>
      <c r="J1510" s="437"/>
      <c r="K1510" s="644"/>
    </row>
    <row r="1511" spans="1:11" s="389" customFormat="1" x14ac:dyDescent="0.3">
      <c r="A1511" s="435"/>
      <c r="B1511" s="390"/>
      <c r="F1511" s="494"/>
      <c r="I1511" s="618"/>
      <c r="J1511" s="437"/>
      <c r="K1511" s="644"/>
    </row>
    <row r="1512" spans="1:11" s="389" customFormat="1" x14ac:dyDescent="0.3">
      <c r="A1512" s="435"/>
      <c r="B1512" s="390"/>
      <c r="F1512" s="494"/>
      <c r="I1512" s="618"/>
      <c r="J1512" s="437"/>
      <c r="K1512" s="644"/>
    </row>
    <row r="1513" spans="1:11" s="389" customFormat="1" x14ac:dyDescent="0.3">
      <c r="A1513" s="435"/>
      <c r="B1513" s="390"/>
      <c r="F1513" s="494"/>
      <c r="I1513" s="618"/>
      <c r="J1513" s="437"/>
      <c r="K1513" s="644"/>
    </row>
    <row r="1514" spans="1:11" s="389" customFormat="1" x14ac:dyDescent="0.3">
      <c r="A1514" s="435"/>
      <c r="B1514" s="390"/>
      <c r="F1514" s="494"/>
      <c r="I1514" s="618"/>
      <c r="J1514" s="437"/>
      <c r="K1514" s="644"/>
    </row>
    <row r="1515" spans="1:11" s="389" customFormat="1" x14ac:dyDescent="0.3">
      <c r="A1515" s="435"/>
      <c r="B1515" s="390"/>
      <c r="F1515" s="494"/>
      <c r="I1515" s="618"/>
      <c r="J1515" s="437"/>
      <c r="K1515" s="644"/>
    </row>
    <row r="1516" spans="1:11" s="389" customFormat="1" x14ac:dyDescent="0.3">
      <c r="A1516" s="435"/>
      <c r="B1516" s="390"/>
      <c r="F1516" s="494"/>
      <c r="I1516" s="618"/>
      <c r="J1516" s="437"/>
      <c r="K1516" s="644"/>
    </row>
    <row r="1517" spans="1:11" s="389" customFormat="1" x14ac:dyDescent="0.3">
      <c r="A1517" s="435"/>
      <c r="B1517" s="390"/>
      <c r="F1517" s="494"/>
      <c r="I1517" s="618"/>
      <c r="J1517" s="437"/>
      <c r="K1517" s="644"/>
    </row>
    <row r="1518" spans="1:11" s="389" customFormat="1" x14ac:dyDescent="0.3">
      <c r="A1518" s="435"/>
      <c r="B1518" s="390"/>
      <c r="F1518" s="494"/>
      <c r="I1518" s="618"/>
      <c r="J1518" s="437"/>
      <c r="K1518" s="644"/>
    </row>
    <row r="1519" spans="1:11" s="389" customFormat="1" x14ac:dyDescent="0.3">
      <c r="A1519" s="435"/>
      <c r="B1519" s="390"/>
      <c r="F1519" s="494"/>
      <c r="I1519" s="618"/>
      <c r="J1519" s="437"/>
      <c r="K1519" s="644"/>
    </row>
    <row r="1520" spans="1:11" s="389" customFormat="1" x14ac:dyDescent="0.3">
      <c r="A1520" s="435"/>
      <c r="B1520" s="390"/>
      <c r="F1520" s="494"/>
      <c r="I1520" s="618"/>
      <c r="J1520" s="437"/>
      <c r="K1520" s="644"/>
    </row>
    <row r="1521" spans="1:11" s="389" customFormat="1" x14ac:dyDescent="0.3">
      <c r="A1521" s="435"/>
      <c r="B1521" s="390"/>
      <c r="F1521" s="494"/>
      <c r="I1521" s="618"/>
      <c r="J1521" s="437"/>
      <c r="K1521" s="644"/>
    </row>
    <row r="1522" spans="1:11" s="389" customFormat="1" x14ac:dyDescent="0.3">
      <c r="A1522" s="435"/>
      <c r="B1522" s="390"/>
      <c r="F1522" s="494"/>
      <c r="I1522" s="618"/>
      <c r="J1522" s="437"/>
      <c r="K1522" s="644"/>
    </row>
    <row r="1523" spans="1:11" s="389" customFormat="1" x14ac:dyDescent="0.3">
      <c r="A1523" s="435"/>
      <c r="B1523" s="390"/>
      <c r="F1523" s="494"/>
      <c r="I1523" s="618"/>
      <c r="J1523" s="437"/>
      <c r="K1523" s="644"/>
    </row>
    <row r="1524" spans="1:11" s="389" customFormat="1" x14ac:dyDescent="0.3">
      <c r="A1524" s="435"/>
      <c r="B1524" s="390"/>
      <c r="F1524" s="494"/>
      <c r="I1524" s="618"/>
      <c r="J1524" s="437"/>
      <c r="K1524" s="644"/>
    </row>
    <row r="1525" spans="1:11" s="389" customFormat="1" x14ac:dyDescent="0.3">
      <c r="A1525" s="435"/>
      <c r="B1525" s="390"/>
      <c r="F1525" s="494"/>
      <c r="I1525" s="618"/>
      <c r="J1525" s="437"/>
      <c r="K1525" s="644"/>
    </row>
    <row r="1526" spans="1:11" s="389" customFormat="1" x14ac:dyDescent="0.3">
      <c r="A1526" s="435"/>
      <c r="B1526" s="390"/>
      <c r="F1526" s="494"/>
      <c r="I1526" s="618"/>
      <c r="J1526" s="437"/>
      <c r="K1526" s="644"/>
    </row>
    <row r="1527" spans="1:11" s="389" customFormat="1" x14ac:dyDescent="0.3">
      <c r="A1527" s="435"/>
      <c r="B1527" s="390"/>
      <c r="F1527" s="494"/>
      <c r="I1527" s="618"/>
      <c r="J1527" s="437"/>
      <c r="K1527" s="644"/>
    </row>
    <row r="1528" spans="1:11" s="389" customFormat="1" x14ac:dyDescent="0.3">
      <c r="A1528" s="435"/>
      <c r="B1528" s="390"/>
      <c r="F1528" s="494"/>
      <c r="I1528" s="618"/>
      <c r="J1528" s="437"/>
      <c r="K1528" s="644"/>
    </row>
    <row r="1529" spans="1:11" s="389" customFormat="1" x14ac:dyDescent="0.3">
      <c r="A1529" s="435"/>
      <c r="B1529" s="390"/>
      <c r="F1529" s="494"/>
      <c r="I1529" s="618"/>
      <c r="J1529" s="437"/>
      <c r="K1529" s="644"/>
    </row>
    <row r="1530" spans="1:11" s="389" customFormat="1" x14ac:dyDescent="0.3">
      <c r="A1530" s="435"/>
      <c r="B1530" s="390"/>
      <c r="F1530" s="494"/>
      <c r="I1530" s="618"/>
      <c r="J1530" s="437"/>
      <c r="K1530" s="644"/>
    </row>
    <row r="1531" spans="1:11" s="389" customFormat="1" x14ac:dyDescent="0.3">
      <c r="A1531" s="435"/>
      <c r="B1531" s="390"/>
      <c r="F1531" s="494"/>
      <c r="I1531" s="618"/>
      <c r="J1531" s="437"/>
      <c r="K1531" s="644"/>
    </row>
    <row r="1532" spans="1:11" s="389" customFormat="1" x14ac:dyDescent="0.3">
      <c r="A1532" s="435"/>
      <c r="B1532" s="390"/>
      <c r="F1532" s="494"/>
      <c r="I1532" s="618"/>
      <c r="J1532" s="437"/>
      <c r="K1532" s="644"/>
    </row>
    <row r="1533" spans="1:11" s="389" customFormat="1" x14ac:dyDescent="0.3">
      <c r="A1533" s="435"/>
      <c r="B1533" s="390"/>
      <c r="F1533" s="494"/>
      <c r="I1533" s="618"/>
      <c r="J1533" s="437"/>
      <c r="K1533" s="644"/>
    </row>
    <row r="1534" spans="1:11" s="389" customFormat="1" x14ac:dyDescent="0.3">
      <c r="A1534" s="435"/>
      <c r="B1534" s="390"/>
      <c r="F1534" s="494"/>
      <c r="I1534" s="618"/>
      <c r="J1534" s="437"/>
      <c r="K1534" s="644"/>
    </row>
    <row r="1535" spans="1:11" s="389" customFormat="1" x14ac:dyDescent="0.3">
      <c r="A1535" s="435"/>
      <c r="B1535" s="390"/>
      <c r="F1535" s="494"/>
      <c r="I1535" s="618"/>
      <c r="J1535" s="437"/>
      <c r="K1535" s="644"/>
    </row>
    <row r="1536" spans="1:11" s="389" customFormat="1" x14ac:dyDescent="0.3">
      <c r="A1536" s="435"/>
      <c r="B1536" s="390"/>
      <c r="F1536" s="494"/>
      <c r="I1536" s="618"/>
      <c r="J1536" s="437"/>
      <c r="K1536" s="644"/>
    </row>
    <row r="1537" spans="1:11" s="389" customFormat="1" x14ac:dyDescent="0.3">
      <c r="A1537" s="435"/>
      <c r="B1537" s="390"/>
      <c r="F1537" s="494"/>
      <c r="I1537" s="618"/>
      <c r="J1537" s="437"/>
      <c r="K1537" s="644"/>
    </row>
    <row r="1538" spans="1:11" s="389" customFormat="1" x14ac:dyDescent="0.3">
      <c r="A1538" s="435"/>
      <c r="B1538" s="390"/>
      <c r="F1538" s="494"/>
      <c r="I1538" s="618"/>
      <c r="J1538" s="437"/>
      <c r="K1538" s="644"/>
    </row>
    <row r="1539" spans="1:11" s="389" customFormat="1" x14ac:dyDescent="0.3">
      <c r="A1539" s="435"/>
      <c r="B1539" s="390"/>
      <c r="F1539" s="494"/>
      <c r="I1539" s="618"/>
      <c r="J1539" s="437"/>
      <c r="K1539" s="644"/>
    </row>
    <row r="1540" spans="1:11" s="389" customFormat="1" x14ac:dyDescent="0.3">
      <c r="A1540" s="435"/>
      <c r="B1540" s="390"/>
      <c r="F1540" s="494"/>
      <c r="I1540" s="618"/>
      <c r="J1540" s="437"/>
      <c r="K1540" s="644"/>
    </row>
    <row r="1541" spans="1:11" s="389" customFormat="1" x14ac:dyDescent="0.3">
      <c r="A1541" s="435"/>
      <c r="B1541" s="390"/>
      <c r="F1541" s="494"/>
      <c r="I1541" s="618"/>
      <c r="J1541" s="437"/>
      <c r="K1541" s="644"/>
    </row>
    <row r="1542" spans="1:11" s="389" customFormat="1" x14ac:dyDescent="0.3">
      <c r="A1542" s="435"/>
      <c r="B1542" s="390"/>
      <c r="F1542" s="494"/>
      <c r="I1542" s="618"/>
      <c r="J1542" s="437"/>
      <c r="K1542" s="644"/>
    </row>
    <row r="1543" spans="1:11" s="389" customFormat="1" x14ac:dyDescent="0.3">
      <c r="A1543" s="435"/>
      <c r="B1543" s="390"/>
      <c r="F1543" s="494"/>
      <c r="I1543" s="618"/>
      <c r="J1543" s="437"/>
      <c r="K1543" s="644"/>
    </row>
    <row r="1544" spans="1:11" s="389" customFormat="1" x14ac:dyDescent="0.3">
      <c r="A1544" s="435"/>
      <c r="B1544" s="390"/>
      <c r="F1544" s="494"/>
      <c r="I1544" s="618"/>
      <c r="J1544" s="437"/>
      <c r="K1544" s="644"/>
    </row>
    <row r="1545" spans="1:11" s="389" customFormat="1" x14ac:dyDescent="0.3">
      <c r="A1545" s="435"/>
      <c r="B1545" s="390"/>
      <c r="F1545" s="494"/>
      <c r="I1545" s="618"/>
      <c r="J1545" s="437"/>
      <c r="K1545" s="644"/>
    </row>
    <row r="1546" spans="1:11" s="389" customFormat="1" x14ac:dyDescent="0.3">
      <c r="A1546" s="435"/>
      <c r="B1546" s="390"/>
      <c r="F1546" s="494"/>
      <c r="I1546" s="618"/>
      <c r="J1546" s="437"/>
      <c r="K1546" s="644"/>
    </row>
    <row r="1547" spans="1:11" s="389" customFormat="1" x14ac:dyDescent="0.3">
      <c r="A1547" s="435"/>
      <c r="B1547" s="390"/>
      <c r="F1547" s="494"/>
      <c r="I1547" s="618"/>
      <c r="J1547" s="437"/>
      <c r="K1547" s="644"/>
    </row>
    <row r="1548" spans="1:11" s="389" customFormat="1" x14ac:dyDescent="0.3">
      <c r="A1548" s="435"/>
      <c r="B1548" s="390"/>
      <c r="F1548" s="494"/>
      <c r="I1548" s="618"/>
      <c r="J1548" s="437"/>
      <c r="K1548" s="644"/>
    </row>
    <row r="1549" spans="1:11" s="389" customFormat="1" x14ac:dyDescent="0.3">
      <c r="A1549" s="435"/>
      <c r="B1549" s="390"/>
      <c r="F1549" s="494"/>
      <c r="I1549" s="618"/>
      <c r="J1549" s="437"/>
      <c r="K1549" s="644"/>
    </row>
    <row r="1550" spans="1:11" s="389" customFormat="1" x14ac:dyDescent="0.3">
      <c r="A1550" s="435"/>
      <c r="B1550" s="390"/>
      <c r="F1550" s="494"/>
      <c r="I1550" s="618"/>
      <c r="J1550" s="437"/>
      <c r="K1550" s="644"/>
    </row>
    <row r="1551" spans="1:11" s="389" customFormat="1" x14ac:dyDescent="0.3">
      <c r="A1551" s="435"/>
      <c r="B1551" s="390"/>
      <c r="F1551" s="494"/>
      <c r="I1551" s="618"/>
      <c r="J1551" s="437"/>
      <c r="K1551" s="644"/>
    </row>
    <row r="1552" spans="1:11" s="389" customFormat="1" x14ac:dyDescent="0.3">
      <c r="A1552" s="435"/>
      <c r="B1552" s="390"/>
      <c r="F1552" s="494"/>
      <c r="I1552" s="618"/>
      <c r="J1552" s="437"/>
      <c r="K1552" s="644"/>
    </row>
    <row r="1553" spans="1:11" s="389" customFormat="1" x14ac:dyDescent="0.3">
      <c r="A1553" s="435"/>
      <c r="B1553" s="390"/>
      <c r="F1553" s="494"/>
      <c r="I1553" s="618"/>
      <c r="J1553" s="437"/>
      <c r="K1553" s="644"/>
    </row>
    <row r="1554" spans="1:11" s="389" customFormat="1" x14ac:dyDescent="0.3">
      <c r="A1554" s="435"/>
      <c r="B1554" s="390"/>
      <c r="F1554" s="494"/>
      <c r="I1554" s="618"/>
      <c r="J1554" s="437"/>
      <c r="K1554" s="644"/>
    </row>
    <row r="1555" spans="1:11" s="389" customFormat="1" x14ac:dyDescent="0.3">
      <c r="A1555" s="435"/>
      <c r="B1555" s="390"/>
      <c r="F1555" s="494"/>
      <c r="I1555" s="618"/>
      <c r="J1555" s="437"/>
      <c r="K1555" s="644"/>
    </row>
    <row r="1556" spans="1:11" s="389" customFormat="1" x14ac:dyDescent="0.3">
      <c r="A1556" s="435"/>
      <c r="B1556" s="390"/>
      <c r="F1556" s="494"/>
      <c r="I1556" s="618"/>
      <c r="J1556" s="437"/>
      <c r="K1556" s="644"/>
    </row>
    <row r="1557" spans="1:11" s="389" customFormat="1" x14ac:dyDescent="0.3">
      <c r="A1557" s="435"/>
      <c r="B1557" s="390"/>
      <c r="F1557" s="494"/>
      <c r="I1557" s="618"/>
      <c r="J1557" s="437"/>
      <c r="K1557" s="644"/>
    </row>
    <row r="1558" spans="1:11" s="389" customFormat="1" x14ac:dyDescent="0.3">
      <c r="A1558" s="435"/>
      <c r="B1558" s="390"/>
      <c r="F1558" s="494"/>
      <c r="I1558" s="618"/>
      <c r="J1558" s="437"/>
      <c r="K1558" s="644"/>
    </row>
    <row r="1559" spans="1:11" s="389" customFormat="1" x14ac:dyDescent="0.3">
      <c r="A1559" s="435"/>
      <c r="B1559" s="390"/>
      <c r="F1559" s="494"/>
      <c r="I1559" s="618"/>
      <c r="J1559" s="437"/>
      <c r="K1559" s="644"/>
    </row>
    <row r="1560" spans="1:11" s="389" customFormat="1" x14ac:dyDescent="0.3">
      <c r="A1560" s="435"/>
      <c r="B1560" s="390"/>
      <c r="F1560" s="494"/>
      <c r="I1560" s="618"/>
      <c r="J1560" s="437"/>
      <c r="K1560" s="644"/>
    </row>
    <row r="1561" spans="1:11" s="389" customFormat="1" x14ac:dyDescent="0.3">
      <c r="A1561" s="435"/>
      <c r="B1561" s="390"/>
      <c r="F1561" s="494"/>
      <c r="I1561" s="618"/>
      <c r="J1561" s="437"/>
      <c r="K1561" s="644"/>
    </row>
    <row r="1562" spans="1:11" s="389" customFormat="1" x14ac:dyDescent="0.3">
      <c r="A1562" s="435"/>
      <c r="B1562" s="390"/>
      <c r="F1562" s="494"/>
      <c r="I1562" s="618"/>
      <c r="J1562" s="437"/>
      <c r="K1562" s="644"/>
    </row>
    <row r="1563" spans="1:11" s="389" customFormat="1" x14ac:dyDescent="0.3">
      <c r="A1563" s="435"/>
      <c r="B1563" s="390"/>
      <c r="F1563" s="494"/>
      <c r="I1563" s="618"/>
      <c r="J1563" s="437"/>
      <c r="K1563" s="644"/>
    </row>
    <row r="1564" spans="1:11" s="389" customFormat="1" x14ac:dyDescent="0.3">
      <c r="A1564" s="435"/>
      <c r="B1564" s="390"/>
      <c r="F1564" s="494"/>
      <c r="I1564" s="618"/>
      <c r="J1564" s="437"/>
      <c r="K1564" s="644"/>
    </row>
    <row r="1565" spans="1:11" s="389" customFormat="1" x14ac:dyDescent="0.3">
      <c r="A1565" s="435"/>
      <c r="B1565" s="390"/>
      <c r="F1565" s="494"/>
      <c r="I1565" s="618"/>
      <c r="J1565" s="437"/>
      <c r="K1565" s="644"/>
    </row>
    <row r="1566" spans="1:11" s="389" customFormat="1" x14ac:dyDescent="0.3">
      <c r="A1566" s="435"/>
      <c r="B1566" s="390"/>
      <c r="F1566" s="494"/>
      <c r="I1566" s="618"/>
      <c r="J1566" s="437"/>
      <c r="K1566" s="644"/>
    </row>
    <row r="1567" spans="1:11" s="389" customFormat="1" x14ac:dyDescent="0.3">
      <c r="A1567" s="435"/>
      <c r="B1567" s="390"/>
      <c r="F1567" s="494"/>
      <c r="I1567" s="618"/>
      <c r="J1567" s="437"/>
      <c r="K1567" s="644"/>
    </row>
    <row r="1568" spans="1:11" s="389" customFormat="1" x14ac:dyDescent="0.3">
      <c r="A1568" s="435"/>
      <c r="B1568" s="390"/>
      <c r="F1568" s="494"/>
      <c r="I1568" s="618"/>
      <c r="J1568" s="437"/>
      <c r="K1568" s="644"/>
    </row>
    <row r="1569" spans="1:11" s="389" customFormat="1" x14ac:dyDescent="0.3">
      <c r="A1569" s="435"/>
      <c r="B1569" s="390"/>
      <c r="F1569" s="494"/>
      <c r="I1569" s="618"/>
      <c r="J1569" s="437"/>
      <c r="K1569" s="644"/>
    </row>
    <row r="1570" spans="1:11" s="389" customFormat="1" x14ac:dyDescent="0.3">
      <c r="A1570" s="435"/>
      <c r="B1570" s="390"/>
      <c r="F1570" s="494"/>
      <c r="I1570" s="618"/>
      <c r="J1570" s="437"/>
      <c r="K1570" s="644"/>
    </row>
    <row r="1571" spans="1:11" s="389" customFormat="1" x14ac:dyDescent="0.3">
      <c r="A1571" s="435"/>
      <c r="B1571" s="390"/>
      <c r="F1571" s="494"/>
      <c r="I1571" s="618"/>
      <c r="J1571" s="437"/>
      <c r="K1571" s="644"/>
    </row>
    <row r="1572" spans="1:11" s="389" customFormat="1" x14ac:dyDescent="0.3">
      <c r="A1572" s="435"/>
      <c r="B1572" s="390"/>
      <c r="F1572" s="494"/>
      <c r="I1572" s="618"/>
      <c r="J1572" s="437"/>
      <c r="K1572" s="644"/>
    </row>
    <row r="1573" spans="1:11" s="389" customFormat="1" x14ac:dyDescent="0.3">
      <c r="A1573" s="435"/>
      <c r="B1573" s="390"/>
      <c r="F1573" s="494"/>
      <c r="I1573" s="618"/>
      <c r="J1573" s="437"/>
      <c r="K1573" s="644"/>
    </row>
    <row r="1574" spans="1:11" s="389" customFormat="1" x14ac:dyDescent="0.3">
      <c r="A1574" s="435"/>
      <c r="B1574" s="390"/>
      <c r="F1574" s="494"/>
      <c r="I1574" s="618"/>
      <c r="J1574" s="437"/>
      <c r="K1574" s="644"/>
    </row>
    <row r="1575" spans="1:11" s="389" customFormat="1" x14ac:dyDescent="0.3">
      <c r="A1575" s="435"/>
      <c r="B1575" s="390"/>
      <c r="F1575" s="494"/>
      <c r="I1575" s="618"/>
      <c r="J1575" s="437"/>
      <c r="K1575" s="644"/>
    </row>
    <row r="1576" spans="1:11" s="389" customFormat="1" x14ac:dyDescent="0.3">
      <c r="A1576" s="435"/>
      <c r="B1576" s="390"/>
      <c r="F1576" s="494"/>
      <c r="I1576" s="618"/>
      <c r="J1576" s="437"/>
      <c r="K1576" s="644"/>
    </row>
    <row r="1577" spans="1:11" s="389" customFormat="1" x14ac:dyDescent="0.3">
      <c r="A1577" s="435"/>
      <c r="B1577" s="390"/>
      <c r="F1577" s="494"/>
      <c r="I1577" s="618"/>
      <c r="J1577" s="437"/>
      <c r="K1577" s="644"/>
    </row>
    <row r="1578" spans="1:11" s="389" customFormat="1" x14ac:dyDescent="0.3">
      <c r="A1578" s="435"/>
      <c r="B1578" s="390"/>
      <c r="F1578" s="494"/>
      <c r="I1578" s="618"/>
      <c r="J1578" s="437"/>
      <c r="K1578" s="644"/>
    </row>
    <row r="1579" spans="1:11" s="389" customFormat="1" x14ac:dyDescent="0.3">
      <c r="A1579" s="435"/>
      <c r="B1579" s="390"/>
      <c r="F1579" s="494"/>
      <c r="I1579" s="618"/>
      <c r="J1579" s="437"/>
      <c r="K1579" s="644"/>
    </row>
    <row r="1580" spans="1:11" s="389" customFormat="1" x14ac:dyDescent="0.3">
      <c r="A1580" s="435"/>
      <c r="B1580" s="390"/>
      <c r="F1580" s="494"/>
      <c r="I1580" s="618"/>
      <c r="J1580" s="437"/>
      <c r="K1580" s="644"/>
    </row>
    <row r="1581" spans="1:11" s="389" customFormat="1" x14ac:dyDescent="0.3">
      <c r="A1581" s="435"/>
      <c r="B1581" s="390"/>
      <c r="F1581" s="494"/>
      <c r="I1581" s="618"/>
      <c r="J1581" s="437"/>
      <c r="K1581" s="644"/>
    </row>
    <row r="1582" spans="1:11" s="389" customFormat="1" x14ac:dyDescent="0.3">
      <c r="A1582" s="435"/>
      <c r="B1582" s="390"/>
      <c r="F1582" s="494"/>
      <c r="I1582" s="618"/>
      <c r="J1582" s="437"/>
      <c r="K1582" s="644"/>
    </row>
    <row r="1583" spans="1:11" s="389" customFormat="1" x14ac:dyDescent="0.3">
      <c r="A1583" s="435"/>
      <c r="B1583" s="390"/>
      <c r="F1583" s="494"/>
      <c r="I1583" s="618"/>
      <c r="J1583" s="437"/>
      <c r="K1583" s="644"/>
    </row>
    <row r="1584" spans="1:11" s="389" customFormat="1" x14ac:dyDescent="0.3">
      <c r="A1584" s="435"/>
      <c r="B1584" s="390"/>
      <c r="F1584" s="494"/>
      <c r="I1584" s="618"/>
      <c r="J1584" s="437"/>
      <c r="K1584" s="644"/>
    </row>
    <row r="1585" spans="1:11" s="389" customFormat="1" x14ac:dyDescent="0.3">
      <c r="A1585" s="435"/>
      <c r="B1585" s="390"/>
      <c r="F1585" s="494"/>
      <c r="I1585" s="618"/>
      <c r="J1585" s="437"/>
      <c r="K1585" s="644"/>
    </row>
    <row r="1586" spans="1:11" s="389" customFormat="1" x14ac:dyDescent="0.3">
      <c r="A1586" s="435"/>
      <c r="B1586" s="390"/>
      <c r="F1586" s="494"/>
      <c r="I1586" s="618"/>
      <c r="J1586" s="437"/>
      <c r="K1586" s="644"/>
    </row>
    <row r="1587" spans="1:11" s="389" customFormat="1" x14ac:dyDescent="0.3">
      <c r="A1587" s="435"/>
      <c r="B1587" s="390"/>
      <c r="F1587" s="494"/>
      <c r="I1587" s="618"/>
      <c r="J1587" s="437"/>
      <c r="K1587" s="644"/>
    </row>
    <row r="1588" spans="1:11" s="389" customFormat="1" x14ac:dyDescent="0.3">
      <c r="A1588" s="435"/>
      <c r="B1588" s="390"/>
      <c r="F1588" s="494"/>
      <c r="I1588" s="618"/>
      <c r="J1588" s="437"/>
      <c r="K1588" s="644"/>
    </row>
    <row r="1589" spans="1:11" s="389" customFormat="1" x14ac:dyDescent="0.3">
      <c r="A1589" s="435"/>
      <c r="B1589" s="390"/>
      <c r="F1589" s="494"/>
      <c r="I1589" s="618"/>
      <c r="J1589" s="437"/>
      <c r="K1589" s="644"/>
    </row>
    <row r="1590" spans="1:11" s="389" customFormat="1" x14ac:dyDescent="0.3">
      <c r="A1590" s="435"/>
      <c r="B1590" s="390"/>
      <c r="F1590" s="494"/>
      <c r="I1590" s="618"/>
      <c r="J1590" s="437"/>
      <c r="K1590" s="644"/>
    </row>
    <row r="1591" spans="1:11" s="389" customFormat="1" x14ac:dyDescent="0.3">
      <c r="A1591" s="435"/>
      <c r="B1591" s="390"/>
      <c r="F1591" s="494"/>
      <c r="I1591" s="618"/>
      <c r="J1591" s="437"/>
      <c r="K1591" s="644"/>
    </row>
    <row r="1592" spans="1:11" s="389" customFormat="1" x14ac:dyDescent="0.3">
      <c r="A1592" s="435"/>
      <c r="B1592" s="390"/>
      <c r="F1592" s="494"/>
      <c r="I1592" s="618"/>
      <c r="J1592" s="437"/>
      <c r="K1592" s="644"/>
    </row>
    <row r="1593" spans="1:11" s="389" customFormat="1" x14ac:dyDescent="0.3">
      <c r="A1593" s="435"/>
      <c r="B1593" s="390"/>
      <c r="F1593" s="494"/>
      <c r="I1593" s="618"/>
      <c r="J1593" s="437"/>
      <c r="K1593" s="644"/>
    </row>
    <row r="1594" spans="1:11" s="389" customFormat="1" x14ac:dyDescent="0.3">
      <c r="A1594" s="435"/>
      <c r="B1594" s="390"/>
      <c r="F1594" s="494"/>
      <c r="I1594" s="618"/>
      <c r="J1594" s="437"/>
      <c r="K1594" s="644"/>
    </row>
    <row r="1595" spans="1:11" s="389" customFormat="1" x14ac:dyDescent="0.3">
      <c r="A1595" s="435"/>
      <c r="B1595" s="390"/>
      <c r="F1595" s="494"/>
      <c r="I1595" s="618"/>
      <c r="J1595" s="437"/>
      <c r="K1595" s="644"/>
    </row>
    <row r="1596" spans="1:11" s="389" customFormat="1" x14ac:dyDescent="0.3">
      <c r="A1596" s="435"/>
      <c r="B1596" s="390"/>
      <c r="F1596" s="494"/>
      <c r="I1596" s="618"/>
      <c r="J1596" s="437"/>
      <c r="K1596" s="644"/>
    </row>
    <row r="1597" spans="1:11" s="389" customFormat="1" x14ac:dyDescent="0.3">
      <c r="A1597" s="435"/>
      <c r="B1597" s="390"/>
      <c r="F1597" s="494"/>
      <c r="I1597" s="618"/>
      <c r="J1597" s="437"/>
      <c r="K1597" s="644"/>
    </row>
    <row r="1598" spans="1:11" s="389" customFormat="1" x14ac:dyDescent="0.3">
      <c r="A1598" s="435"/>
      <c r="B1598" s="390"/>
      <c r="F1598" s="494"/>
      <c r="I1598" s="618"/>
      <c r="J1598" s="437"/>
      <c r="K1598" s="644"/>
    </row>
    <row r="1599" spans="1:11" s="389" customFormat="1" x14ac:dyDescent="0.3">
      <c r="A1599" s="435"/>
      <c r="B1599" s="390"/>
      <c r="F1599" s="494"/>
      <c r="I1599" s="618"/>
      <c r="J1599" s="437"/>
      <c r="K1599" s="644"/>
    </row>
    <row r="1600" spans="1:11" s="389" customFormat="1" x14ac:dyDescent="0.3">
      <c r="A1600" s="435"/>
      <c r="B1600" s="390"/>
      <c r="F1600" s="494"/>
      <c r="I1600" s="618"/>
      <c r="J1600" s="437"/>
      <c r="K1600" s="644"/>
    </row>
    <row r="1601" spans="1:11" s="389" customFormat="1" x14ac:dyDescent="0.3">
      <c r="A1601" s="435"/>
      <c r="B1601" s="390"/>
      <c r="F1601" s="494"/>
      <c r="I1601" s="618"/>
      <c r="J1601" s="437"/>
      <c r="K1601" s="644"/>
    </row>
    <row r="1602" spans="1:11" s="389" customFormat="1" x14ac:dyDescent="0.3">
      <c r="A1602" s="435"/>
      <c r="B1602" s="390"/>
      <c r="F1602" s="494"/>
      <c r="I1602" s="618"/>
      <c r="J1602" s="437"/>
      <c r="K1602" s="644"/>
    </row>
    <row r="1603" spans="1:11" s="389" customFormat="1" x14ac:dyDescent="0.3">
      <c r="A1603" s="435"/>
      <c r="B1603" s="390"/>
      <c r="F1603" s="494"/>
      <c r="I1603" s="618"/>
      <c r="J1603" s="437"/>
      <c r="K1603" s="644"/>
    </row>
    <row r="1604" spans="1:11" s="389" customFormat="1" x14ac:dyDescent="0.3">
      <c r="A1604" s="435"/>
      <c r="B1604" s="390"/>
      <c r="F1604" s="494"/>
      <c r="I1604" s="618"/>
      <c r="J1604" s="437"/>
      <c r="K1604" s="644"/>
    </row>
    <row r="1605" spans="1:11" s="389" customFormat="1" x14ac:dyDescent="0.3">
      <c r="A1605" s="435"/>
      <c r="B1605" s="390"/>
      <c r="F1605" s="494"/>
      <c r="I1605" s="618"/>
      <c r="J1605" s="437"/>
      <c r="K1605" s="644"/>
    </row>
    <row r="1606" spans="1:11" s="389" customFormat="1" x14ac:dyDescent="0.3">
      <c r="A1606" s="435"/>
      <c r="B1606" s="390"/>
      <c r="F1606" s="494"/>
      <c r="I1606" s="618"/>
      <c r="J1606" s="437"/>
      <c r="K1606" s="644"/>
    </row>
    <row r="1607" spans="1:11" s="389" customFormat="1" x14ac:dyDescent="0.3">
      <c r="A1607" s="435"/>
      <c r="B1607" s="390"/>
      <c r="F1607" s="494"/>
      <c r="I1607" s="618"/>
      <c r="J1607" s="437"/>
      <c r="K1607" s="644"/>
    </row>
    <row r="1608" spans="1:11" s="389" customFormat="1" x14ac:dyDescent="0.3">
      <c r="A1608" s="435"/>
      <c r="B1608" s="390"/>
      <c r="F1608" s="494"/>
      <c r="I1608" s="618"/>
      <c r="J1608" s="437"/>
      <c r="K1608" s="644"/>
    </row>
    <row r="1609" spans="1:11" s="389" customFormat="1" x14ac:dyDescent="0.3">
      <c r="A1609" s="435"/>
      <c r="B1609" s="390"/>
      <c r="F1609" s="494"/>
      <c r="I1609" s="618"/>
      <c r="J1609" s="437"/>
      <c r="K1609" s="644"/>
    </row>
    <row r="1610" spans="1:11" s="389" customFormat="1" x14ac:dyDescent="0.3">
      <c r="A1610" s="435"/>
      <c r="B1610" s="390"/>
      <c r="F1610" s="494"/>
      <c r="I1610" s="618"/>
      <c r="J1610" s="437"/>
      <c r="K1610" s="644"/>
    </row>
    <row r="1611" spans="1:11" s="389" customFormat="1" x14ac:dyDescent="0.3">
      <c r="A1611" s="435"/>
      <c r="B1611" s="390"/>
      <c r="F1611" s="494"/>
      <c r="I1611" s="618"/>
      <c r="J1611" s="437"/>
      <c r="K1611" s="644"/>
    </row>
    <row r="1612" spans="1:11" s="389" customFormat="1" x14ac:dyDescent="0.3">
      <c r="A1612" s="435"/>
      <c r="B1612" s="390"/>
      <c r="F1612" s="494"/>
      <c r="I1612" s="618"/>
      <c r="J1612" s="437"/>
      <c r="K1612" s="644"/>
    </row>
    <row r="1613" spans="1:11" s="389" customFormat="1" x14ac:dyDescent="0.3">
      <c r="A1613" s="435"/>
      <c r="B1613" s="390"/>
      <c r="F1613" s="494"/>
      <c r="I1613" s="618"/>
      <c r="J1613" s="437"/>
      <c r="K1613" s="644"/>
    </row>
    <row r="1614" spans="1:11" s="389" customFormat="1" x14ac:dyDescent="0.3">
      <c r="A1614" s="435"/>
      <c r="B1614" s="390"/>
      <c r="F1614" s="494"/>
      <c r="I1614" s="618"/>
      <c r="J1614" s="437"/>
      <c r="K1614" s="644"/>
    </row>
    <row r="1615" spans="1:11" s="389" customFormat="1" x14ac:dyDescent="0.3">
      <c r="A1615" s="435"/>
      <c r="B1615" s="390"/>
      <c r="F1615" s="494"/>
      <c r="I1615" s="618"/>
      <c r="J1615" s="437"/>
      <c r="K1615" s="644"/>
    </row>
    <row r="1616" spans="1:11" s="389" customFormat="1" x14ac:dyDescent="0.3">
      <c r="A1616" s="435"/>
      <c r="B1616" s="390"/>
      <c r="F1616" s="494"/>
      <c r="I1616" s="618"/>
      <c r="J1616" s="437"/>
      <c r="K1616" s="644"/>
    </row>
    <row r="1617" spans="1:11" s="389" customFormat="1" x14ac:dyDescent="0.3">
      <c r="A1617" s="435"/>
      <c r="B1617" s="390"/>
      <c r="F1617" s="494"/>
      <c r="I1617" s="618"/>
      <c r="J1617" s="437"/>
      <c r="K1617" s="644"/>
    </row>
    <row r="1618" spans="1:11" s="389" customFormat="1" x14ac:dyDescent="0.3">
      <c r="A1618" s="435"/>
      <c r="B1618" s="390"/>
      <c r="F1618" s="494"/>
      <c r="I1618" s="618"/>
      <c r="J1618" s="437"/>
      <c r="K1618" s="644"/>
    </row>
    <row r="1619" spans="1:11" s="389" customFormat="1" x14ac:dyDescent="0.3">
      <c r="A1619" s="435"/>
      <c r="B1619" s="390"/>
      <c r="F1619" s="494"/>
      <c r="I1619" s="618"/>
      <c r="J1619" s="437"/>
      <c r="K1619" s="644"/>
    </row>
    <row r="1620" spans="1:11" s="389" customFormat="1" x14ac:dyDescent="0.3">
      <c r="A1620" s="435"/>
      <c r="B1620" s="390"/>
      <c r="F1620" s="494"/>
      <c r="I1620" s="618"/>
      <c r="J1620" s="437"/>
      <c r="K1620" s="644"/>
    </row>
    <row r="1621" spans="1:11" s="389" customFormat="1" x14ac:dyDescent="0.3">
      <c r="A1621" s="435"/>
      <c r="B1621" s="390"/>
      <c r="F1621" s="494"/>
      <c r="I1621" s="618"/>
      <c r="J1621" s="437"/>
      <c r="K1621" s="644"/>
    </row>
    <row r="1622" spans="1:11" s="389" customFormat="1" x14ac:dyDescent="0.3">
      <c r="A1622" s="435"/>
      <c r="B1622" s="390"/>
      <c r="F1622" s="494"/>
      <c r="I1622" s="618"/>
      <c r="J1622" s="437"/>
      <c r="K1622" s="644"/>
    </row>
    <row r="1623" spans="1:11" s="389" customFormat="1" x14ac:dyDescent="0.3">
      <c r="A1623" s="435"/>
      <c r="B1623" s="390"/>
      <c r="F1623" s="494"/>
      <c r="I1623" s="618"/>
      <c r="J1623" s="437"/>
      <c r="K1623" s="644"/>
    </row>
    <row r="1624" spans="1:11" s="389" customFormat="1" x14ac:dyDescent="0.3">
      <c r="A1624" s="435"/>
      <c r="B1624" s="390"/>
      <c r="F1624" s="494"/>
      <c r="I1624" s="618"/>
      <c r="J1624" s="437"/>
      <c r="K1624" s="644"/>
    </row>
    <row r="1625" spans="1:11" s="389" customFormat="1" x14ac:dyDescent="0.3">
      <c r="A1625" s="435"/>
      <c r="B1625" s="390"/>
      <c r="F1625" s="494"/>
      <c r="I1625" s="618"/>
      <c r="J1625" s="437"/>
      <c r="K1625" s="644"/>
    </row>
    <row r="1626" spans="1:11" s="389" customFormat="1" x14ac:dyDescent="0.3">
      <c r="A1626" s="435"/>
      <c r="B1626" s="390"/>
      <c r="F1626" s="494"/>
      <c r="I1626" s="618"/>
      <c r="J1626" s="437"/>
      <c r="K1626" s="644"/>
    </row>
    <row r="1627" spans="1:11" s="389" customFormat="1" x14ac:dyDescent="0.3">
      <c r="A1627" s="435"/>
      <c r="B1627" s="390"/>
      <c r="F1627" s="494"/>
      <c r="I1627" s="618"/>
      <c r="J1627" s="437"/>
      <c r="K1627" s="644"/>
    </row>
    <row r="1628" spans="1:11" s="389" customFormat="1" x14ac:dyDescent="0.3">
      <c r="A1628" s="435"/>
      <c r="B1628" s="390"/>
      <c r="F1628" s="494"/>
      <c r="I1628" s="618"/>
      <c r="J1628" s="437"/>
      <c r="K1628" s="644"/>
    </row>
    <row r="1629" spans="1:11" s="389" customFormat="1" x14ac:dyDescent="0.3">
      <c r="A1629" s="435"/>
      <c r="B1629" s="390"/>
      <c r="F1629" s="494"/>
      <c r="I1629" s="618"/>
      <c r="J1629" s="437"/>
      <c r="K1629" s="644"/>
    </row>
    <row r="1630" spans="1:11" s="389" customFormat="1" x14ac:dyDescent="0.3">
      <c r="A1630" s="435"/>
      <c r="B1630" s="390"/>
      <c r="F1630" s="494"/>
      <c r="I1630" s="618"/>
      <c r="J1630" s="437"/>
      <c r="K1630" s="644"/>
    </row>
    <row r="1631" spans="1:11" s="389" customFormat="1" x14ac:dyDescent="0.3">
      <c r="A1631" s="435"/>
      <c r="B1631" s="390"/>
      <c r="F1631" s="494"/>
      <c r="I1631" s="618"/>
      <c r="J1631" s="437"/>
      <c r="K1631" s="644"/>
    </row>
    <row r="1632" spans="1:11" s="389" customFormat="1" x14ac:dyDescent="0.3">
      <c r="A1632" s="435"/>
      <c r="B1632" s="390"/>
      <c r="F1632" s="494"/>
      <c r="I1632" s="618"/>
      <c r="J1632" s="437"/>
      <c r="K1632" s="644"/>
    </row>
    <row r="1633" spans="1:11" s="389" customFormat="1" x14ac:dyDescent="0.3">
      <c r="A1633" s="435"/>
      <c r="B1633" s="390"/>
      <c r="F1633" s="494"/>
      <c r="I1633" s="618"/>
      <c r="J1633" s="437"/>
      <c r="K1633" s="644"/>
    </row>
    <row r="1634" spans="1:11" s="389" customFormat="1" x14ac:dyDescent="0.3">
      <c r="A1634" s="435"/>
      <c r="B1634" s="390"/>
      <c r="F1634" s="494"/>
      <c r="I1634" s="618"/>
      <c r="J1634" s="437"/>
      <c r="K1634" s="644"/>
    </row>
    <row r="1635" spans="1:11" s="389" customFormat="1" x14ac:dyDescent="0.3">
      <c r="A1635" s="435"/>
      <c r="B1635" s="390"/>
      <c r="F1635" s="494"/>
      <c r="I1635" s="618"/>
      <c r="J1635" s="437"/>
      <c r="K1635" s="644"/>
    </row>
    <row r="1636" spans="1:11" s="389" customFormat="1" x14ac:dyDescent="0.3">
      <c r="A1636" s="435"/>
      <c r="B1636" s="390"/>
      <c r="F1636" s="494"/>
      <c r="I1636" s="618"/>
      <c r="J1636" s="437"/>
      <c r="K1636" s="644"/>
    </row>
    <row r="1637" spans="1:11" s="389" customFormat="1" x14ac:dyDescent="0.3">
      <c r="A1637" s="435"/>
      <c r="B1637" s="390"/>
      <c r="F1637" s="494"/>
      <c r="I1637" s="618"/>
      <c r="J1637" s="437"/>
      <c r="K1637" s="644"/>
    </row>
    <row r="1638" spans="1:11" s="389" customFormat="1" x14ac:dyDescent="0.3">
      <c r="A1638" s="435"/>
      <c r="B1638" s="390"/>
      <c r="F1638" s="494"/>
      <c r="I1638" s="618"/>
      <c r="J1638" s="437"/>
      <c r="K1638" s="644"/>
    </row>
    <row r="1639" spans="1:11" s="389" customFormat="1" x14ac:dyDescent="0.3">
      <c r="A1639" s="435"/>
      <c r="B1639" s="390"/>
      <c r="F1639" s="494"/>
      <c r="I1639" s="618"/>
      <c r="J1639" s="437"/>
      <c r="K1639" s="644"/>
    </row>
    <row r="1640" spans="1:11" s="389" customFormat="1" x14ac:dyDescent="0.3">
      <c r="A1640" s="435"/>
      <c r="B1640" s="390"/>
      <c r="F1640" s="494"/>
      <c r="I1640" s="618"/>
      <c r="J1640" s="437"/>
      <c r="K1640" s="644"/>
    </row>
    <row r="1641" spans="1:11" s="389" customFormat="1" x14ac:dyDescent="0.3">
      <c r="A1641" s="435"/>
      <c r="B1641" s="390"/>
      <c r="F1641" s="494"/>
      <c r="I1641" s="618"/>
      <c r="J1641" s="437"/>
      <c r="K1641" s="644"/>
    </row>
    <row r="1642" spans="1:11" s="389" customFormat="1" x14ac:dyDescent="0.3">
      <c r="A1642" s="435"/>
      <c r="B1642" s="390"/>
      <c r="F1642" s="494"/>
      <c r="I1642" s="618"/>
      <c r="J1642" s="437"/>
      <c r="K1642" s="644"/>
    </row>
    <row r="1643" spans="1:11" s="389" customFormat="1" x14ac:dyDescent="0.3">
      <c r="A1643" s="435"/>
      <c r="B1643" s="390"/>
      <c r="F1643" s="494"/>
      <c r="I1643" s="618"/>
      <c r="J1643" s="437"/>
      <c r="K1643" s="644"/>
    </row>
    <row r="1644" spans="1:11" s="389" customFormat="1" x14ac:dyDescent="0.3">
      <c r="A1644" s="435"/>
      <c r="B1644" s="390"/>
      <c r="F1644" s="494"/>
      <c r="I1644" s="618"/>
      <c r="J1644" s="437"/>
      <c r="K1644" s="644"/>
    </row>
    <row r="1645" spans="1:11" s="389" customFormat="1" x14ac:dyDescent="0.3">
      <c r="A1645" s="435"/>
      <c r="B1645" s="390"/>
      <c r="F1645" s="494"/>
      <c r="I1645" s="618"/>
      <c r="J1645" s="437"/>
      <c r="K1645" s="644"/>
    </row>
    <row r="1646" spans="1:11" s="389" customFormat="1" x14ac:dyDescent="0.3">
      <c r="A1646" s="435"/>
      <c r="B1646" s="390"/>
      <c r="F1646" s="494"/>
      <c r="I1646" s="618"/>
      <c r="J1646" s="437"/>
      <c r="K1646" s="644"/>
    </row>
    <row r="1647" spans="1:11" s="389" customFormat="1" x14ac:dyDescent="0.3">
      <c r="A1647" s="435"/>
      <c r="B1647" s="390"/>
      <c r="F1647" s="494"/>
      <c r="I1647" s="618"/>
      <c r="J1647" s="437"/>
      <c r="K1647" s="644"/>
    </row>
    <row r="1648" spans="1:11" s="389" customFormat="1" x14ac:dyDescent="0.3">
      <c r="A1648" s="435"/>
      <c r="B1648" s="390"/>
      <c r="F1648" s="494"/>
      <c r="I1648" s="618"/>
      <c r="J1648" s="437"/>
      <c r="K1648" s="644"/>
    </row>
    <row r="1649" spans="1:11" s="389" customFormat="1" x14ac:dyDescent="0.3">
      <c r="A1649" s="435"/>
      <c r="B1649" s="390"/>
      <c r="F1649" s="494"/>
      <c r="I1649" s="618"/>
      <c r="J1649" s="437"/>
      <c r="K1649" s="644"/>
    </row>
    <row r="1650" spans="1:11" s="389" customFormat="1" x14ac:dyDescent="0.3">
      <c r="A1650" s="435"/>
      <c r="B1650" s="390"/>
      <c r="F1650" s="494"/>
      <c r="I1650" s="618"/>
      <c r="J1650" s="437"/>
      <c r="K1650" s="644"/>
    </row>
    <row r="1651" spans="1:11" s="389" customFormat="1" x14ac:dyDescent="0.3">
      <c r="A1651" s="435"/>
      <c r="B1651" s="390"/>
      <c r="F1651" s="494"/>
      <c r="I1651" s="618"/>
      <c r="J1651" s="437"/>
      <c r="K1651" s="644"/>
    </row>
    <row r="1652" spans="1:11" s="389" customFormat="1" x14ac:dyDescent="0.3">
      <c r="A1652" s="435"/>
      <c r="B1652" s="390"/>
      <c r="F1652" s="494"/>
      <c r="I1652" s="618"/>
      <c r="J1652" s="437"/>
      <c r="K1652" s="644"/>
    </row>
    <row r="1653" spans="1:11" s="389" customFormat="1" x14ac:dyDescent="0.3">
      <c r="A1653" s="435"/>
      <c r="B1653" s="390"/>
      <c r="F1653" s="494"/>
      <c r="I1653" s="618"/>
      <c r="J1653" s="437"/>
      <c r="K1653" s="644"/>
    </row>
    <row r="1654" spans="1:11" s="389" customFormat="1" x14ac:dyDescent="0.3">
      <c r="A1654" s="435"/>
      <c r="B1654" s="390"/>
      <c r="F1654" s="494"/>
      <c r="I1654" s="618"/>
      <c r="J1654" s="437"/>
      <c r="K1654" s="644"/>
    </row>
    <row r="1655" spans="1:11" s="389" customFormat="1" x14ac:dyDescent="0.3">
      <c r="A1655" s="435"/>
      <c r="B1655" s="390"/>
      <c r="F1655" s="494"/>
      <c r="I1655" s="618"/>
      <c r="J1655" s="437"/>
      <c r="K1655" s="644"/>
    </row>
    <row r="1656" spans="1:11" s="389" customFormat="1" x14ac:dyDescent="0.3">
      <c r="A1656" s="435"/>
      <c r="B1656" s="390"/>
      <c r="F1656" s="494"/>
      <c r="I1656" s="618"/>
      <c r="J1656" s="437"/>
      <c r="K1656" s="644"/>
    </row>
    <row r="1657" spans="1:11" s="389" customFormat="1" x14ac:dyDescent="0.3">
      <c r="A1657" s="435"/>
      <c r="B1657" s="390"/>
      <c r="F1657" s="494"/>
      <c r="I1657" s="618"/>
      <c r="J1657" s="437"/>
      <c r="K1657" s="644"/>
    </row>
    <row r="1658" spans="1:11" s="389" customFormat="1" x14ac:dyDescent="0.3">
      <c r="A1658" s="435"/>
      <c r="B1658" s="390"/>
      <c r="F1658" s="494"/>
      <c r="I1658" s="618"/>
      <c r="J1658" s="437"/>
      <c r="K1658" s="644"/>
    </row>
    <row r="1659" spans="1:11" s="389" customFormat="1" x14ac:dyDescent="0.3">
      <c r="A1659" s="435"/>
      <c r="B1659" s="390"/>
      <c r="F1659" s="494"/>
      <c r="I1659" s="618"/>
      <c r="J1659" s="437"/>
      <c r="K1659" s="644"/>
    </row>
    <row r="1660" spans="1:11" s="389" customFormat="1" x14ac:dyDescent="0.3">
      <c r="A1660" s="435"/>
      <c r="B1660" s="390"/>
      <c r="F1660" s="494"/>
      <c r="I1660" s="618"/>
      <c r="J1660" s="437"/>
      <c r="K1660" s="644"/>
    </row>
    <row r="1661" spans="1:11" s="389" customFormat="1" x14ac:dyDescent="0.3">
      <c r="A1661" s="435"/>
      <c r="B1661" s="390"/>
      <c r="F1661" s="494"/>
      <c r="I1661" s="618"/>
      <c r="J1661" s="437"/>
      <c r="K1661" s="644"/>
    </row>
    <row r="1662" spans="1:11" s="389" customFormat="1" x14ac:dyDescent="0.3">
      <c r="A1662" s="435"/>
      <c r="B1662" s="390"/>
      <c r="F1662" s="494"/>
      <c r="I1662" s="618"/>
      <c r="J1662" s="437"/>
      <c r="K1662" s="644"/>
    </row>
    <row r="1663" spans="1:11" s="389" customFormat="1" x14ac:dyDescent="0.3">
      <c r="A1663" s="435"/>
      <c r="B1663" s="390"/>
      <c r="F1663" s="494"/>
      <c r="I1663" s="618"/>
      <c r="J1663" s="437"/>
      <c r="K1663" s="644"/>
    </row>
    <row r="1664" spans="1:11" s="389" customFormat="1" x14ac:dyDescent="0.3">
      <c r="A1664" s="435"/>
      <c r="B1664" s="390"/>
      <c r="F1664" s="494"/>
      <c r="I1664" s="618"/>
      <c r="J1664" s="437"/>
      <c r="K1664" s="644"/>
    </row>
    <row r="1665" spans="1:11" s="389" customFormat="1" x14ac:dyDescent="0.3">
      <c r="A1665" s="435"/>
      <c r="B1665" s="390"/>
      <c r="F1665" s="494"/>
      <c r="I1665" s="618"/>
      <c r="J1665" s="437"/>
      <c r="K1665" s="644"/>
    </row>
    <row r="1666" spans="1:11" s="389" customFormat="1" x14ac:dyDescent="0.3">
      <c r="A1666" s="435"/>
      <c r="B1666" s="390"/>
      <c r="F1666" s="494"/>
      <c r="I1666" s="618"/>
      <c r="J1666" s="437"/>
      <c r="K1666" s="644"/>
    </row>
    <row r="1667" spans="1:11" s="389" customFormat="1" x14ac:dyDescent="0.3">
      <c r="A1667" s="435"/>
      <c r="B1667" s="390"/>
      <c r="F1667" s="494"/>
      <c r="I1667" s="618"/>
      <c r="J1667" s="437"/>
      <c r="K1667" s="644"/>
    </row>
    <row r="1668" spans="1:11" s="389" customFormat="1" x14ac:dyDescent="0.3">
      <c r="A1668" s="435"/>
      <c r="B1668" s="390"/>
      <c r="F1668" s="494"/>
      <c r="I1668" s="618"/>
      <c r="J1668" s="437"/>
      <c r="K1668" s="644"/>
    </row>
    <row r="1669" spans="1:11" s="389" customFormat="1" x14ac:dyDescent="0.3">
      <c r="A1669" s="435"/>
      <c r="B1669" s="390"/>
      <c r="F1669" s="494"/>
      <c r="I1669" s="618"/>
      <c r="J1669" s="437"/>
      <c r="K1669" s="644"/>
    </row>
    <row r="1670" spans="1:11" s="389" customFormat="1" x14ac:dyDescent="0.3">
      <c r="A1670" s="435"/>
      <c r="B1670" s="390"/>
      <c r="F1670" s="494"/>
      <c r="I1670" s="618"/>
      <c r="J1670" s="437"/>
      <c r="K1670" s="644"/>
    </row>
    <row r="1671" spans="1:11" s="389" customFormat="1" x14ac:dyDescent="0.3">
      <c r="A1671" s="435"/>
      <c r="B1671" s="390"/>
      <c r="F1671" s="494"/>
      <c r="I1671" s="618"/>
      <c r="J1671" s="437"/>
      <c r="K1671" s="644"/>
    </row>
    <row r="1672" spans="1:11" s="389" customFormat="1" x14ac:dyDescent="0.3">
      <c r="A1672" s="435"/>
      <c r="B1672" s="390"/>
      <c r="F1672" s="494"/>
      <c r="I1672" s="618"/>
      <c r="J1672" s="437"/>
      <c r="K1672" s="644"/>
    </row>
    <row r="1673" spans="1:11" s="389" customFormat="1" x14ac:dyDescent="0.3">
      <c r="A1673" s="435"/>
      <c r="B1673" s="390"/>
      <c r="F1673" s="494"/>
      <c r="I1673" s="618"/>
      <c r="J1673" s="437"/>
      <c r="K1673" s="644"/>
    </row>
    <row r="1674" spans="1:11" s="389" customFormat="1" x14ac:dyDescent="0.3">
      <c r="A1674" s="435"/>
      <c r="B1674" s="390"/>
      <c r="F1674" s="494"/>
      <c r="I1674" s="618"/>
      <c r="J1674" s="437"/>
      <c r="K1674" s="644"/>
    </row>
    <row r="1675" spans="1:11" s="389" customFormat="1" x14ac:dyDescent="0.3">
      <c r="A1675" s="435"/>
      <c r="B1675" s="390"/>
      <c r="F1675" s="494"/>
      <c r="I1675" s="618"/>
      <c r="J1675" s="437"/>
      <c r="K1675" s="644"/>
    </row>
    <row r="1676" spans="1:11" s="389" customFormat="1" x14ac:dyDescent="0.3">
      <c r="A1676" s="435"/>
      <c r="B1676" s="390"/>
      <c r="F1676" s="494"/>
      <c r="I1676" s="618"/>
      <c r="J1676" s="437"/>
      <c r="K1676" s="644"/>
    </row>
    <row r="1677" spans="1:11" s="389" customFormat="1" x14ac:dyDescent="0.3">
      <c r="A1677" s="435"/>
      <c r="B1677" s="390"/>
      <c r="F1677" s="494"/>
      <c r="I1677" s="618"/>
      <c r="J1677" s="437"/>
      <c r="K1677" s="644"/>
    </row>
    <row r="1678" spans="1:11" s="389" customFormat="1" x14ac:dyDescent="0.3">
      <c r="A1678" s="435"/>
      <c r="B1678" s="390"/>
      <c r="F1678" s="494"/>
      <c r="I1678" s="618"/>
      <c r="J1678" s="437"/>
      <c r="K1678" s="644"/>
    </row>
    <row r="1679" spans="1:11" s="389" customFormat="1" x14ac:dyDescent="0.3">
      <c r="A1679" s="435"/>
      <c r="B1679" s="390"/>
      <c r="F1679" s="494"/>
      <c r="I1679" s="618"/>
      <c r="J1679" s="437"/>
      <c r="K1679" s="644"/>
    </row>
    <row r="1680" spans="1:11" s="389" customFormat="1" x14ac:dyDescent="0.3">
      <c r="A1680" s="435"/>
      <c r="B1680" s="390"/>
      <c r="F1680" s="494"/>
      <c r="I1680" s="618"/>
      <c r="J1680" s="437"/>
      <c r="K1680" s="644"/>
    </row>
    <row r="1681" spans="1:11" s="389" customFormat="1" x14ac:dyDescent="0.3">
      <c r="A1681" s="435"/>
      <c r="B1681" s="390"/>
      <c r="F1681" s="494"/>
      <c r="I1681" s="618"/>
      <c r="J1681" s="437"/>
      <c r="K1681" s="644"/>
    </row>
    <row r="1682" spans="1:11" s="389" customFormat="1" x14ac:dyDescent="0.3">
      <c r="A1682" s="435"/>
      <c r="B1682" s="390"/>
      <c r="F1682" s="494"/>
      <c r="I1682" s="618"/>
      <c r="J1682" s="437"/>
      <c r="K1682" s="644"/>
    </row>
    <row r="1683" spans="1:11" s="389" customFormat="1" x14ac:dyDescent="0.3">
      <c r="A1683" s="435"/>
      <c r="B1683" s="390"/>
      <c r="F1683" s="494"/>
      <c r="I1683" s="618"/>
      <c r="J1683" s="437"/>
      <c r="K1683" s="644"/>
    </row>
    <row r="1684" spans="1:11" s="389" customFormat="1" x14ac:dyDescent="0.3">
      <c r="A1684" s="435"/>
      <c r="B1684" s="390"/>
      <c r="F1684" s="494"/>
      <c r="I1684" s="618"/>
      <c r="J1684" s="437"/>
      <c r="K1684" s="644"/>
    </row>
    <row r="1685" spans="1:11" s="389" customFormat="1" x14ac:dyDescent="0.3">
      <c r="A1685" s="435"/>
      <c r="B1685" s="390"/>
      <c r="F1685" s="494"/>
      <c r="I1685" s="618"/>
      <c r="J1685" s="437"/>
      <c r="K1685" s="644"/>
    </row>
    <row r="1686" spans="1:11" s="389" customFormat="1" x14ac:dyDescent="0.3">
      <c r="A1686" s="435"/>
      <c r="B1686" s="390"/>
      <c r="F1686" s="494"/>
      <c r="I1686" s="618"/>
      <c r="J1686" s="437"/>
      <c r="K1686" s="644"/>
    </row>
    <row r="1687" spans="1:11" s="389" customFormat="1" x14ac:dyDescent="0.3">
      <c r="A1687" s="435"/>
      <c r="B1687" s="390"/>
      <c r="F1687" s="494"/>
      <c r="I1687" s="618"/>
      <c r="J1687" s="437"/>
      <c r="K1687" s="644"/>
    </row>
    <row r="1688" spans="1:11" s="389" customFormat="1" x14ac:dyDescent="0.3">
      <c r="A1688" s="435"/>
      <c r="B1688" s="390"/>
      <c r="F1688" s="494"/>
      <c r="I1688" s="618"/>
      <c r="J1688" s="437"/>
      <c r="K1688" s="644"/>
    </row>
    <row r="1689" spans="1:11" s="389" customFormat="1" x14ac:dyDescent="0.3">
      <c r="A1689" s="435"/>
      <c r="B1689" s="390"/>
      <c r="F1689" s="494"/>
      <c r="I1689" s="618"/>
      <c r="J1689" s="437"/>
      <c r="K1689" s="644"/>
    </row>
    <row r="1690" spans="1:11" s="389" customFormat="1" x14ac:dyDescent="0.3">
      <c r="A1690" s="435"/>
      <c r="B1690" s="390"/>
      <c r="F1690" s="494"/>
      <c r="I1690" s="618"/>
      <c r="J1690" s="437"/>
      <c r="K1690" s="644"/>
    </row>
    <row r="1691" spans="1:11" s="389" customFormat="1" x14ac:dyDescent="0.3">
      <c r="A1691" s="435"/>
      <c r="B1691" s="390"/>
      <c r="F1691" s="494"/>
      <c r="I1691" s="618"/>
      <c r="J1691" s="437"/>
      <c r="K1691" s="644"/>
    </row>
    <row r="1692" spans="1:11" s="389" customFormat="1" x14ac:dyDescent="0.3">
      <c r="A1692" s="435"/>
      <c r="B1692" s="390"/>
      <c r="F1692" s="494"/>
      <c r="I1692" s="618"/>
      <c r="J1692" s="437"/>
      <c r="K1692" s="644"/>
    </row>
    <row r="1693" spans="1:11" s="389" customFormat="1" x14ac:dyDescent="0.3">
      <c r="A1693" s="435"/>
      <c r="B1693" s="390"/>
      <c r="F1693" s="494"/>
      <c r="I1693" s="618"/>
      <c r="J1693" s="437"/>
      <c r="K1693" s="644"/>
    </row>
    <row r="1694" spans="1:11" s="389" customFormat="1" x14ac:dyDescent="0.3">
      <c r="A1694" s="435"/>
      <c r="B1694" s="390"/>
      <c r="F1694" s="494"/>
      <c r="I1694" s="618"/>
      <c r="J1694" s="437"/>
      <c r="K1694" s="644"/>
    </row>
    <row r="1695" spans="1:11" s="389" customFormat="1" x14ac:dyDescent="0.3">
      <c r="A1695" s="435"/>
      <c r="B1695" s="390"/>
      <c r="F1695" s="494"/>
      <c r="I1695" s="618"/>
      <c r="J1695" s="437"/>
      <c r="K1695" s="644"/>
    </row>
    <row r="1696" spans="1:11" s="389" customFormat="1" x14ac:dyDescent="0.3">
      <c r="A1696" s="435"/>
      <c r="B1696" s="390"/>
      <c r="F1696" s="494"/>
      <c r="I1696" s="618"/>
      <c r="J1696" s="437"/>
      <c r="K1696" s="644"/>
    </row>
    <row r="1697" spans="1:11" s="389" customFormat="1" x14ac:dyDescent="0.3">
      <c r="A1697" s="435"/>
      <c r="B1697" s="390"/>
      <c r="F1697" s="494"/>
      <c r="I1697" s="618"/>
      <c r="J1697" s="437"/>
      <c r="K1697" s="644"/>
    </row>
    <row r="1698" spans="1:11" s="389" customFormat="1" x14ac:dyDescent="0.3">
      <c r="A1698" s="435"/>
      <c r="B1698" s="390"/>
      <c r="F1698" s="494"/>
      <c r="I1698" s="618"/>
      <c r="J1698" s="437"/>
      <c r="K1698" s="644"/>
    </row>
    <row r="1699" spans="1:11" s="389" customFormat="1" x14ac:dyDescent="0.3">
      <c r="A1699" s="435"/>
      <c r="B1699" s="390"/>
      <c r="F1699" s="494"/>
      <c r="I1699" s="618"/>
      <c r="J1699" s="437"/>
      <c r="K1699" s="644"/>
    </row>
    <row r="1700" spans="1:11" s="389" customFormat="1" x14ac:dyDescent="0.3">
      <c r="A1700" s="435"/>
      <c r="B1700" s="390"/>
      <c r="F1700" s="494"/>
      <c r="I1700" s="618"/>
      <c r="J1700" s="437"/>
      <c r="K1700" s="644"/>
    </row>
    <row r="1701" spans="1:11" s="389" customFormat="1" x14ac:dyDescent="0.3">
      <c r="A1701" s="435"/>
      <c r="B1701" s="390"/>
      <c r="F1701" s="494"/>
      <c r="I1701" s="618"/>
      <c r="J1701" s="437"/>
      <c r="K1701" s="644"/>
    </row>
    <row r="1702" spans="1:11" s="389" customFormat="1" x14ac:dyDescent="0.3">
      <c r="A1702" s="435"/>
      <c r="B1702" s="390"/>
      <c r="F1702" s="494"/>
      <c r="I1702" s="618"/>
      <c r="J1702" s="437"/>
      <c r="K1702" s="644"/>
    </row>
    <row r="1703" spans="1:11" s="389" customFormat="1" x14ac:dyDescent="0.3">
      <c r="A1703" s="435"/>
      <c r="B1703" s="390"/>
      <c r="F1703" s="494"/>
      <c r="I1703" s="618"/>
      <c r="J1703" s="437"/>
      <c r="K1703" s="644"/>
    </row>
    <row r="1704" spans="1:11" s="389" customFormat="1" x14ac:dyDescent="0.3">
      <c r="A1704" s="435"/>
      <c r="B1704" s="390"/>
      <c r="F1704" s="494"/>
      <c r="I1704" s="618"/>
      <c r="J1704" s="437"/>
      <c r="K1704" s="644"/>
    </row>
    <row r="1705" spans="1:11" s="389" customFormat="1" x14ac:dyDescent="0.3">
      <c r="A1705" s="435"/>
      <c r="B1705" s="390"/>
      <c r="F1705" s="494"/>
      <c r="I1705" s="618"/>
      <c r="J1705" s="437"/>
      <c r="K1705" s="644"/>
    </row>
    <row r="1706" spans="1:11" s="389" customFormat="1" x14ac:dyDescent="0.3">
      <c r="A1706" s="435"/>
      <c r="B1706" s="390"/>
      <c r="F1706" s="494"/>
      <c r="I1706" s="618"/>
      <c r="J1706" s="437"/>
      <c r="K1706" s="644"/>
    </row>
    <row r="1707" spans="1:11" s="389" customFormat="1" x14ac:dyDescent="0.3">
      <c r="A1707" s="435"/>
      <c r="B1707" s="390"/>
      <c r="F1707" s="494"/>
      <c r="I1707" s="618"/>
      <c r="J1707" s="437"/>
      <c r="K1707" s="644"/>
    </row>
    <row r="1708" spans="1:11" s="389" customFormat="1" x14ac:dyDescent="0.3">
      <c r="A1708" s="435"/>
      <c r="B1708" s="390"/>
      <c r="F1708" s="494"/>
      <c r="I1708" s="618"/>
      <c r="J1708" s="437"/>
      <c r="K1708" s="644"/>
    </row>
    <row r="1709" spans="1:11" s="389" customFormat="1" x14ac:dyDescent="0.3">
      <c r="A1709" s="435"/>
      <c r="B1709" s="390"/>
      <c r="F1709" s="494"/>
      <c r="I1709" s="618"/>
      <c r="J1709" s="437"/>
      <c r="K1709" s="644"/>
    </row>
    <row r="1710" spans="1:11" s="389" customFormat="1" x14ac:dyDescent="0.3">
      <c r="A1710" s="435"/>
      <c r="B1710" s="390"/>
      <c r="F1710" s="494"/>
      <c r="I1710" s="618"/>
      <c r="J1710" s="437"/>
      <c r="K1710" s="644"/>
    </row>
    <row r="1711" spans="1:11" s="389" customFormat="1" x14ac:dyDescent="0.3">
      <c r="A1711" s="435"/>
      <c r="B1711" s="390"/>
      <c r="F1711" s="494"/>
      <c r="I1711" s="618"/>
      <c r="J1711" s="437"/>
      <c r="K1711" s="644"/>
    </row>
    <row r="1712" spans="1:11" s="389" customFormat="1" x14ac:dyDescent="0.3">
      <c r="A1712" s="435"/>
      <c r="B1712" s="390"/>
      <c r="F1712" s="494"/>
      <c r="I1712" s="618"/>
      <c r="J1712" s="437"/>
      <c r="K1712" s="644"/>
    </row>
    <row r="1713" spans="1:11" s="389" customFormat="1" x14ac:dyDescent="0.3">
      <c r="A1713" s="435"/>
      <c r="B1713" s="390"/>
      <c r="F1713" s="494"/>
      <c r="I1713" s="618"/>
      <c r="J1713" s="437"/>
      <c r="K1713" s="644"/>
    </row>
    <row r="1714" spans="1:11" s="389" customFormat="1" x14ac:dyDescent="0.3">
      <c r="A1714" s="435"/>
      <c r="B1714" s="390"/>
      <c r="F1714" s="494"/>
      <c r="I1714" s="618"/>
      <c r="J1714" s="437"/>
      <c r="K1714" s="644"/>
    </row>
    <row r="1715" spans="1:11" s="389" customFormat="1" x14ac:dyDescent="0.3">
      <c r="A1715" s="435"/>
      <c r="B1715" s="390"/>
      <c r="F1715" s="494"/>
      <c r="I1715" s="618"/>
      <c r="J1715" s="437"/>
      <c r="K1715" s="644"/>
    </row>
    <row r="1716" spans="1:11" s="389" customFormat="1" x14ac:dyDescent="0.3">
      <c r="A1716" s="435"/>
      <c r="B1716" s="390"/>
      <c r="F1716" s="494"/>
      <c r="I1716" s="618"/>
      <c r="J1716" s="437"/>
      <c r="K1716" s="644"/>
    </row>
    <row r="1717" spans="1:11" s="389" customFormat="1" x14ac:dyDescent="0.3">
      <c r="A1717" s="435"/>
      <c r="B1717" s="390"/>
      <c r="F1717" s="494"/>
      <c r="I1717" s="618"/>
      <c r="J1717" s="437"/>
      <c r="K1717" s="644"/>
    </row>
    <row r="1718" spans="1:11" s="389" customFormat="1" x14ac:dyDescent="0.3">
      <c r="A1718" s="435"/>
      <c r="B1718" s="390"/>
      <c r="F1718" s="494"/>
      <c r="I1718" s="618"/>
      <c r="J1718" s="437"/>
      <c r="K1718" s="644"/>
    </row>
    <row r="1719" spans="1:11" s="389" customFormat="1" x14ac:dyDescent="0.3">
      <c r="A1719" s="435"/>
      <c r="B1719" s="390"/>
      <c r="F1719" s="494"/>
      <c r="I1719" s="618"/>
      <c r="J1719" s="437"/>
      <c r="K1719" s="644"/>
    </row>
    <row r="1720" spans="1:11" s="389" customFormat="1" x14ac:dyDescent="0.3">
      <c r="A1720" s="435"/>
      <c r="B1720" s="390"/>
      <c r="F1720" s="494"/>
      <c r="I1720" s="618"/>
      <c r="J1720" s="437"/>
      <c r="K1720" s="644"/>
    </row>
    <row r="1721" spans="1:11" s="389" customFormat="1" x14ac:dyDescent="0.3">
      <c r="A1721" s="435"/>
      <c r="B1721" s="390"/>
      <c r="F1721" s="494"/>
      <c r="I1721" s="618"/>
      <c r="J1721" s="437"/>
      <c r="K1721" s="644"/>
    </row>
    <row r="1722" spans="1:11" s="389" customFormat="1" x14ac:dyDescent="0.3">
      <c r="A1722" s="435"/>
      <c r="B1722" s="390"/>
      <c r="F1722" s="494"/>
      <c r="I1722" s="618"/>
      <c r="J1722" s="437"/>
      <c r="K1722" s="644"/>
    </row>
    <row r="1723" spans="1:11" s="389" customFormat="1" x14ac:dyDescent="0.3">
      <c r="A1723" s="435"/>
      <c r="B1723" s="390"/>
      <c r="F1723" s="494"/>
      <c r="I1723" s="618"/>
      <c r="J1723" s="437"/>
      <c r="K1723" s="644"/>
    </row>
    <row r="1724" spans="1:11" s="389" customFormat="1" x14ac:dyDescent="0.3">
      <c r="A1724" s="435"/>
      <c r="B1724" s="390"/>
      <c r="F1724" s="494"/>
      <c r="I1724" s="618"/>
      <c r="J1724" s="437"/>
      <c r="K1724" s="644"/>
    </row>
    <row r="1725" spans="1:11" s="389" customFormat="1" x14ac:dyDescent="0.3">
      <c r="A1725" s="435"/>
      <c r="B1725" s="390"/>
      <c r="F1725" s="494"/>
      <c r="I1725" s="618"/>
      <c r="J1725" s="437"/>
      <c r="K1725" s="644"/>
    </row>
    <row r="1726" spans="1:11" s="389" customFormat="1" x14ac:dyDescent="0.3">
      <c r="A1726" s="435"/>
      <c r="B1726" s="390"/>
      <c r="F1726" s="494"/>
      <c r="I1726" s="618"/>
      <c r="J1726" s="437"/>
      <c r="K1726" s="644"/>
    </row>
    <row r="1727" spans="1:11" s="389" customFormat="1" x14ac:dyDescent="0.3">
      <c r="A1727" s="435"/>
      <c r="B1727" s="390"/>
      <c r="F1727" s="494"/>
      <c r="I1727" s="618"/>
      <c r="J1727" s="437"/>
      <c r="K1727" s="644"/>
    </row>
    <row r="1728" spans="1:11" s="389" customFormat="1" x14ac:dyDescent="0.3">
      <c r="A1728" s="435"/>
      <c r="B1728" s="390"/>
      <c r="F1728" s="494"/>
      <c r="I1728" s="618"/>
      <c r="J1728" s="437"/>
      <c r="K1728" s="644"/>
    </row>
    <row r="1729" spans="1:11" s="389" customFormat="1" x14ac:dyDescent="0.3">
      <c r="A1729" s="435"/>
      <c r="B1729" s="390"/>
      <c r="F1729" s="494"/>
      <c r="I1729" s="618"/>
      <c r="J1729" s="437"/>
      <c r="K1729" s="644"/>
    </row>
    <row r="1730" spans="1:11" s="389" customFormat="1" x14ac:dyDescent="0.3">
      <c r="A1730" s="435"/>
      <c r="B1730" s="390"/>
      <c r="F1730" s="494"/>
      <c r="I1730" s="618"/>
      <c r="J1730" s="437"/>
      <c r="K1730" s="644"/>
    </row>
    <row r="1731" spans="1:11" s="389" customFormat="1" x14ac:dyDescent="0.3">
      <c r="A1731" s="435"/>
      <c r="B1731" s="390"/>
      <c r="F1731" s="494"/>
      <c r="I1731" s="618"/>
      <c r="J1731" s="437"/>
      <c r="K1731" s="644"/>
    </row>
    <row r="1732" spans="1:11" s="389" customFormat="1" x14ac:dyDescent="0.3">
      <c r="A1732" s="435"/>
      <c r="B1732" s="390"/>
      <c r="F1732" s="494"/>
      <c r="I1732" s="618"/>
      <c r="J1732" s="437"/>
      <c r="K1732" s="644"/>
    </row>
    <row r="1733" spans="1:11" s="389" customFormat="1" x14ac:dyDescent="0.3">
      <c r="A1733" s="435"/>
      <c r="B1733" s="390"/>
      <c r="F1733" s="494"/>
      <c r="I1733" s="618"/>
      <c r="J1733" s="437"/>
      <c r="K1733" s="644"/>
    </row>
    <row r="1734" spans="1:11" s="389" customFormat="1" x14ac:dyDescent="0.3">
      <c r="A1734" s="435"/>
      <c r="B1734" s="390"/>
      <c r="F1734" s="494"/>
      <c r="I1734" s="618"/>
      <c r="J1734" s="437"/>
      <c r="K1734" s="644"/>
    </row>
    <row r="1735" spans="1:11" s="389" customFormat="1" x14ac:dyDescent="0.3">
      <c r="A1735" s="435"/>
      <c r="B1735" s="390"/>
      <c r="F1735" s="494"/>
      <c r="I1735" s="618"/>
      <c r="J1735" s="437"/>
      <c r="K1735" s="644"/>
    </row>
    <row r="1736" spans="1:11" s="389" customFormat="1" x14ac:dyDescent="0.3">
      <c r="A1736" s="435"/>
      <c r="B1736" s="390"/>
      <c r="F1736" s="494"/>
      <c r="I1736" s="618"/>
      <c r="J1736" s="437"/>
      <c r="K1736" s="644"/>
    </row>
    <row r="1737" spans="1:11" s="389" customFormat="1" x14ac:dyDescent="0.3">
      <c r="A1737" s="435"/>
      <c r="B1737" s="390"/>
      <c r="F1737" s="494"/>
      <c r="I1737" s="618"/>
      <c r="J1737" s="437"/>
      <c r="K1737" s="644"/>
    </row>
    <row r="1738" spans="1:11" s="389" customFormat="1" x14ac:dyDescent="0.3">
      <c r="A1738" s="435"/>
      <c r="B1738" s="390"/>
      <c r="F1738" s="494"/>
      <c r="I1738" s="618"/>
      <c r="J1738" s="437"/>
      <c r="K1738" s="644"/>
    </row>
    <row r="1739" spans="1:11" s="389" customFormat="1" x14ac:dyDescent="0.3">
      <c r="A1739" s="435"/>
      <c r="B1739" s="390"/>
      <c r="F1739" s="494"/>
      <c r="I1739" s="618"/>
      <c r="J1739" s="437"/>
      <c r="K1739" s="644"/>
    </row>
    <row r="1740" spans="1:11" s="389" customFormat="1" x14ac:dyDescent="0.3">
      <c r="A1740" s="435"/>
      <c r="B1740" s="390"/>
      <c r="F1740" s="494"/>
      <c r="I1740" s="618"/>
      <c r="J1740" s="437"/>
      <c r="K1740" s="644"/>
    </row>
    <row r="1741" spans="1:11" s="389" customFormat="1" x14ac:dyDescent="0.3">
      <c r="A1741" s="435"/>
      <c r="B1741" s="390"/>
      <c r="F1741" s="494"/>
      <c r="I1741" s="618"/>
      <c r="J1741" s="437"/>
      <c r="K1741" s="644"/>
    </row>
    <row r="1742" spans="1:11" s="389" customFormat="1" x14ac:dyDescent="0.3">
      <c r="A1742" s="435"/>
      <c r="B1742" s="390"/>
      <c r="F1742" s="494"/>
      <c r="I1742" s="618"/>
      <c r="J1742" s="437"/>
      <c r="K1742" s="644"/>
    </row>
    <row r="1743" spans="1:11" s="389" customFormat="1" x14ac:dyDescent="0.3">
      <c r="A1743" s="435"/>
      <c r="B1743" s="390"/>
      <c r="F1743" s="494"/>
      <c r="I1743" s="618"/>
      <c r="J1743" s="437"/>
      <c r="K1743" s="644"/>
    </row>
    <row r="1744" spans="1:11" s="389" customFormat="1" x14ac:dyDescent="0.3">
      <c r="A1744" s="435"/>
      <c r="B1744" s="390"/>
      <c r="F1744" s="494"/>
      <c r="I1744" s="618"/>
      <c r="J1744" s="437"/>
      <c r="K1744" s="644"/>
    </row>
    <row r="1745" spans="1:11" s="389" customFormat="1" x14ac:dyDescent="0.3">
      <c r="A1745" s="435"/>
      <c r="B1745" s="390"/>
      <c r="F1745" s="494"/>
      <c r="I1745" s="618"/>
      <c r="J1745" s="437"/>
      <c r="K1745" s="644"/>
    </row>
    <row r="1746" spans="1:11" s="389" customFormat="1" x14ac:dyDescent="0.3">
      <c r="A1746" s="435"/>
      <c r="B1746" s="390"/>
      <c r="F1746" s="494"/>
      <c r="I1746" s="618"/>
      <c r="J1746" s="437"/>
      <c r="K1746" s="644"/>
    </row>
    <row r="1747" spans="1:11" s="389" customFormat="1" x14ac:dyDescent="0.3">
      <c r="A1747" s="435"/>
      <c r="B1747" s="390"/>
      <c r="F1747" s="494"/>
      <c r="I1747" s="618"/>
      <c r="J1747" s="437"/>
      <c r="K1747" s="644"/>
    </row>
    <row r="1748" spans="1:11" s="389" customFormat="1" x14ac:dyDescent="0.3">
      <c r="A1748" s="435"/>
      <c r="B1748" s="390"/>
      <c r="F1748" s="494"/>
      <c r="I1748" s="618"/>
      <c r="J1748" s="437"/>
      <c r="K1748" s="644"/>
    </row>
    <row r="1749" spans="1:11" s="389" customFormat="1" x14ac:dyDescent="0.3">
      <c r="A1749" s="435"/>
      <c r="B1749" s="390"/>
      <c r="F1749" s="494"/>
      <c r="I1749" s="618"/>
      <c r="J1749" s="437"/>
      <c r="K1749" s="644"/>
    </row>
    <row r="1750" spans="1:11" s="389" customFormat="1" x14ac:dyDescent="0.3">
      <c r="A1750" s="435"/>
      <c r="B1750" s="390"/>
      <c r="F1750" s="494"/>
      <c r="I1750" s="618"/>
      <c r="J1750" s="437"/>
      <c r="K1750" s="644"/>
    </row>
    <row r="1751" spans="1:11" s="389" customFormat="1" x14ac:dyDescent="0.3">
      <c r="A1751" s="435"/>
      <c r="B1751" s="390"/>
      <c r="F1751" s="494"/>
      <c r="I1751" s="618"/>
      <c r="J1751" s="437"/>
      <c r="K1751" s="644"/>
    </row>
    <row r="1752" spans="1:11" s="389" customFormat="1" x14ac:dyDescent="0.3">
      <c r="A1752" s="435"/>
      <c r="B1752" s="390"/>
      <c r="F1752" s="494"/>
      <c r="I1752" s="618"/>
      <c r="J1752" s="437"/>
      <c r="K1752" s="644"/>
    </row>
    <row r="1753" spans="1:11" s="389" customFormat="1" x14ac:dyDescent="0.3">
      <c r="A1753" s="435"/>
      <c r="B1753" s="390"/>
      <c r="F1753" s="494"/>
      <c r="I1753" s="618"/>
      <c r="J1753" s="437"/>
      <c r="K1753" s="644"/>
    </row>
    <row r="1754" spans="1:11" s="389" customFormat="1" x14ac:dyDescent="0.3">
      <c r="A1754" s="435"/>
      <c r="B1754" s="390"/>
      <c r="F1754" s="494"/>
      <c r="I1754" s="618"/>
      <c r="J1754" s="437"/>
      <c r="K1754" s="644"/>
    </row>
    <row r="1755" spans="1:11" s="389" customFormat="1" x14ac:dyDescent="0.3">
      <c r="A1755" s="435"/>
      <c r="B1755" s="390"/>
      <c r="F1755" s="494"/>
      <c r="I1755" s="618"/>
      <c r="J1755" s="437"/>
      <c r="K1755" s="644"/>
    </row>
    <row r="1756" spans="1:11" s="389" customFormat="1" x14ac:dyDescent="0.3">
      <c r="A1756" s="435"/>
      <c r="B1756" s="390"/>
      <c r="F1756" s="494"/>
      <c r="I1756" s="618"/>
      <c r="J1756" s="437"/>
      <c r="K1756" s="644"/>
    </row>
    <row r="1757" spans="1:11" s="389" customFormat="1" x14ac:dyDescent="0.3">
      <c r="A1757" s="435"/>
      <c r="B1757" s="390"/>
      <c r="F1757" s="494"/>
      <c r="I1757" s="618"/>
      <c r="J1757" s="437"/>
      <c r="K1757" s="644"/>
    </row>
    <row r="1758" spans="1:11" s="389" customFormat="1" x14ac:dyDescent="0.3">
      <c r="A1758" s="435"/>
      <c r="B1758" s="390"/>
      <c r="F1758" s="494"/>
      <c r="I1758" s="618"/>
      <c r="J1758" s="437"/>
      <c r="K1758" s="644"/>
    </row>
    <row r="1759" spans="1:11" s="389" customFormat="1" x14ac:dyDescent="0.3">
      <c r="A1759" s="435"/>
      <c r="B1759" s="390"/>
      <c r="F1759" s="494"/>
      <c r="I1759" s="618"/>
      <c r="J1759" s="437"/>
      <c r="K1759" s="644"/>
    </row>
    <row r="1760" spans="1:11" s="389" customFormat="1" x14ac:dyDescent="0.3">
      <c r="A1760" s="435"/>
      <c r="B1760" s="390"/>
      <c r="F1760" s="494"/>
      <c r="I1760" s="618"/>
      <c r="J1760" s="437"/>
      <c r="K1760" s="644"/>
    </row>
    <row r="1761" spans="1:11" s="389" customFormat="1" x14ac:dyDescent="0.3">
      <c r="A1761" s="435"/>
      <c r="B1761" s="390"/>
      <c r="F1761" s="494"/>
      <c r="I1761" s="618"/>
      <c r="J1761" s="437"/>
      <c r="K1761" s="644"/>
    </row>
    <row r="1762" spans="1:11" s="389" customFormat="1" x14ac:dyDescent="0.3">
      <c r="A1762" s="435"/>
      <c r="B1762" s="390"/>
      <c r="F1762" s="494"/>
      <c r="I1762" s="618"/>
      <c r="J1762" s="437"/>
      <c r="K1762" s="644"/>
    </row>
    <row r="1763" spans="1:11" s="389" customFormat="1" x14ac:dyDescent="0.3">
      <c r="A1763" s="435"/>
      <c r="B1763" s="390"/>
      <c r="F1763" s="494"/>
      <c r="I1763" s="618"/>
      <c r="J1763" s="437"/>
      <c r="K1763" s="644"/>
    </row>
    <row r="1764" spans="1:11" s="389" customFormat="1" x14ac:dyDescent="0.3">
      <c r="A1764" s="435"/>
      <c r="B1764" s="390"/>
      <c r="F1764" s="494"/>
      <c r="I1764" s="618"/>
      <c r="J1764" s="437"/>
      <c r="K1764" s="644"/>
    </row>
    <row r="1765" spans="1:11" s="389" customFormat="1" x14ac:dyDescent="0.3">
      <c r="A1765" s="435"/>
      <c r="B1765" s="390"/>
      <c r="F1765" s="494"/>
      <c r="I1765" s="618"/>
      <c r="J1765" s="437"/>
      <c r="K1765" s="644"/>
    </row>
    <row r="1766" spans="1:11" s="389" customFormat="1" x14ac:dyDescent="0.3">
      <c r="A1766" s="435"/>
      <c r="B1766" s="390"/>
      <c r="F1766" s="494"/>
      <c r="I1766" s="618"/>
      <c r="J1766" s="437"/>
      <c r="K1766" s="644"/>
    </row>
    <row r="1767" spans="1:11" s="389" customFormat="1" x14ac:dyDescent="0.3">
      <c r="A1767" s="435"/>
      <c r="B1767" s="390"/>
      <c r="F1767" s="494"/>
      <c r="I1767" s="618"/>
      <c r="J1767" s="437"/>
      <c r="K1767" s="644"/>
    </row>
    <row r="1768" spans="1:11" s="389" customFormat="1" x14ac:dyDescent="0.3">
      <c r="A1768" s="435"/>
      <c r="B1768" s="390"/>
      <c r="F1768" s="494"/>
      <c r="I1768" s="618"/>
      <c r="J1768" s="437"/>
      <c r="K1768" s="644"/>
    </row>
    <row r="1769" spans="1:11" s="389" customFormat="1" x14ac:dyDescent="0.3">
      <c r="A1769" s="435"/>
      <c r="B1769" s="390"/>
      <c r="F1769" s="494"/>
      <c r="I1769" s="618"/>
      <c r="J1769" s="437"/>
      <c r="K1769" s="644"/>
    </row>
    <row r="1770" spans="1:11" s="389" customFormat="1" x14ac:dyDescent="0.3">
      <c r="A1770" s="435"/>
      <c r="B1770" s="390"/>
      <c r="F1770" s="494"/>
      <c r="I1770" s="618"/>
      <c r="J1770" s="437"/>
      <c r="K1770" s="644"/>
    </row>
    <row r="1771" spans="1:11" s="389" customFormat="1" x14ac:dyDescent="0.3">
      <c r="A1771" s="435"/>
      <c r="B1771" s="390"/>
      <c r="F1771" s="494"/>
      <c r="I1771" s="618"/>
      <c r="J1771" s="437"/>
      <c r="K1771" s="644"/>
    </row>
    <row r="1772" spans="1:11" s="389" customFormat="1" x14ac:dyDescent="0.3">
      <c r="A1772" s="435"/>
      <c r="B1772" s="390"/>
      <c r="F1772" s="494"/>
      <c r="I1772" s="618"/>
      <c r="J1772" s="437"/>
      <c r="K1772" s="644"/>
    </row>
    <row r="1773" spans="1:11" s="389" customFormat="1" x14ac:dyDescent="0.3">
      <c r="A1773" s="435"/>
      <c r="B1773" s="390"/>
      <c r="F1773" s="494"/>
      <c r="I1773" s="618"/>
      <c r="J1773" s="437"/>
      <c r="K1773" s="644"/>
    </row>
    <row r="1774" spans="1:11" s="389" customFormat="1" x14ac:dyDescent="0.3">
      <c r="A1774" s="435"/>
      <c r="B1774" s="390"/>
      <c r="F1774" s="494"/>
      <c r="I1774" s="618"/>
      <c r="J1774" s="437"/>
      <c r="K1774" s="644"/>
    </row>
    <row r="1775" spans="1:11" s="389" customFormat="1" x14ac:dyDescent="0.3">
      <c r="A1775" s="435"/>
      <c r="B1775" s="390"/>
      <c r="F1775" s="494"/>
      <c r="I1775" s="618"/>
      <c r="J1775" s="437"/>
      <c r="K1775" s="644"/>
    </row>
    <row r="1776" spans="1:11" s="389" customFormat="1" x14ac:dyDescent="0.3">
      <c r="A1776" s="435"/>
      <c r="B1776" s="390"/>
      <c r="F1776" s="494"/>
      <c r="I1776" s="618"/>
      <c r="J1776" s="437"/>
      <c r="K1776" s="644"/>
    </row>
    <row r="1777" spans="1:11" s="389" customFormat="1" x14ac:dyDescent="0.3">
      <c r="A1777" s="435"/>
      <c r="B1777" s="390"/>
      <c r="F1777" s="494"/>
      <c r="I1777" s="618"/>
      <c r="J1777" s="437"/>
      <c r="K1777" s="644"/>
    </row>
    <row r="1778" spans="1:11" s="389" customFormat="1" x14ac:dyDescent="0.3">
      <c r="A1778" s="435"/>
      <c r="B1778" s="390"/>
      <c r="F1778" s="494"/>
      <c r="I1778" s="618"/>
      <c r="J1778" s="437"/>
      <c r="K1778" s="644"/>
    </row>
    <row r="1779" spans="1:11" s="389" customFormat="1" x14ac:dyDescent="0.3">
      <c r="A1779" s="435"/>
      <c r="B1779" s="390"/>
      <c r="F1779" s="494"/>
      <c r="I1779" s="618"/>
      <c r="J1779" s="437"/>
      <c r="K1779" s="644"/>
    </row>
    <row r="1780" spans="1:11" s="389" customFormat="1" x14ac:dyDescent="0.3">
      <c r="A1780" s="435"/>
      <c r="B1780" s="390"/>
      <c r="F1780" s="494"/>
      <c r="I1780" s="618"/>
      <c r="J1780" s="437"/>
      <c r="K1780" s="644"/>
    </row>
    <row r="1781" spans="1:11" s="389" customFormat="1" x14ac:dyDescent="0.3">
      <c r="A1781" s="435"/>
      <c r="B1781" s="390"/>
      <c r="F1781" s="494"/>
      <c r="I1781" s="618"/>
      <c r="J1781" s="437"/>
      <c r="K1781" s="644"/>
    </row>
    <row r="1782" spans="1:11" s="389" customFormat="1" x14ac:dyDescent="0.3">
      <c r="A1782" s="435"/>
      <c r="B1782" s="390"/>
      <c r="F1782" s="494"/>
      <c r="I1782" s="618"/>
      <c r="J1782" s="437"/>
      <c r="K1782" s="644"/>
    </row>
    <row r="1783" spans="1:11" s="389" customFormat="1" x14ac:dyDescent="0.3">
      <c r="A1783" s="435"/>
      <c r="B1783" s="390"/>
      <c r="F1783" s="494"/>
      <c r="I1783" s="618"/>
      <c r="J1783" s="437"/>
      <c r="K1783" s="644"/>
    </row>
    <row r="1784" spans="1:11" s="389" customFormat="1" x14ac:dyDescent="0.3">
      <c r="A1784" s="435"/>
      <c r="B1784" s="390"/>
      <c r="F1784" s="494"/>
      <c r="I1784" s="618"/>
      <c r="J1784" s="437"/>
      <c r="K1784" s="644"/>
    </row>
    <row r="1785" spans="1:11" s="389" customFormat="1" x14ac:dyDescent="0.3">
      <c r="A1785" s="435"/>
      <c r="B1785" s="390"/>
      <c r="F1785" s="494"/>
      <c r="I1785" s="618"/>
      <c r="J1785" s="437"/>
      <c r="K1785" s="644"/>
    </row>
    <row r="1786" spans="1:11" s="389" customFormat="1" x14ac:dyDescent="0.3">
      <c r="A1786" s="435"/>
      <c r="B1786" s="390"/>
      <c r="F1786" s="494"/>
      <c r="I1786" s="618"/>
      <c r="J1786" s="437"/>
      <c r="K1786" s="644"/>
    </row>
    <row r="1787" spans="1:11" s="389" customFormat="1" x14ac:dyDescent="0.3">
      <c r="A1787" s="435"/>
      <c r="B1787" s="390"/>
      <c r="F1787" s="494"/>
      <c r="I1787" s="618"/>
      <c r="J1787" s="437"/>
      <c r="K1787" s="644"/>
    </row>
    <row r="1788" spans="1:11" s="389" customFormat="1" x14ac:dyDescent="0.3">
      <c r="A1788" s="435"/>
      <c r="B1788" s="390"/>
      <c r="F1788" s="494"/>
      <c r="I1788" s="618"/>
      <c r="J1788" s="437"/>
      <c r="K1788" s="644"/>
    </row>
    <row r="1789" spans="1:11" s="389" customFormat="1" x14ac:dyDescent="0.3">
      <c r="A1789" s="435"/>
      <c r="B1789" s="390"/>
      <c r="F1789" s="494"/>
      <c r="I1789" s="618"/>
      <c r="J1789" s="437"/>
      <c r="K1789" s="644"/>
    </row>
    <row r="1790" spans="1:11" s="389" customFormat="1" x14ac:dyDescent="0.3">
      <c r="A1790" s="435"/>
      <c r="B1790" s="390"/>
      <c r="F1790" s="494"/>
      <c r="I1790" s="618"/>
      <c r="J1790" s="437"/>
      <c r="K1790" s="644"/>
    </row>
    <row r="1791" spans="1:11" s="389" customFormat="1" x14ac:dyDescent="0.3">
      <c r="A1791" s="435"/>
      <c r="B1791" s="390"/>
      <c r="F1791" s="494"/>
      <c r="I1791" s="618"/>
      <c r="J1791" s="437"/>
      <c r="K1791" s="644"/>
    </row>
    <row r="1792" spans="1:11" s="389" customFormat="1" x14ac:dyDescent="0.3">
      <c r="A1792" s="435"/>
      <c r="B1792" s="390"/>
      <c r="F1792" s="494"/>
      <c r="I1792" s="618"/>
      <c r="J1792" s="437"/>
      <c r="K1792" s="644"/>
    </row>
    <row r="1793" spans="1:11" s="389" customFormat="1" x14ac:dyDescent="0.3">
      <c r="A1793" s="435"/>
      <c r="B1793" s="390"/>
      <c r="F1793" s="494"/>
      <c r="I1793" s="618"/>
      <c r="J1793" s="437"/>
      <c r="K1793" s="644"/>
    </row>
    <row r="1794" spans="1:11" s="389" customFormat="1" x14ac:dyDescent="0.3">
      <c r="A1794" s="435"/>
      <c r="B1794" s="390"/>
      <c r="F1794" s="494"/>
      <c r="I1794" s="618"/>
      <c r="J1794" s="437"/>
      <c r="K1794" s="644"/>
    </row>
    <row r="1795" spans="1:11" s="389" customFormat="1" x14ac:dyDescent="0.3">
      <c r="A1795" s="435"/>
      <c r="B1795" s="390"/>
      <c r="F1795" s="494"/>
      <c r="I1795" s="618"/>
      <c r="J1795" s="437"/>
      <c r="K1795" s="644"/>
    </row>
    <row r="1796" spans="1:11" s="389" customFormat="1" x14ac:dyDescent="0.3">
      <c r="A1796" s="435"/>
      <c r="B1796" s="390"/>
      <c r="F1796" s="494"/>
      <c r="I1796" s="618"/>
      <c r="J1796" s="437"/>
      <c r="K1796" s="644"/>
    </row>
    <row r="1797" spans="1:11" s="389" customFormat="1" x14ac:dyDescent="0.3">
      <c r="A1797" s="435"/>
      <c r="B1797" s="390"/>
      <c r="F1797" s="494"/>
      <c r="I1797" s="618"/>
      <c r="J1797" s="437"/>
      <c r="K1797" s="644"/>
    </row>
    <row r="1798" spans="1:11" s="389" customFormat="1" x14ac:dyDescent="0.3">
      <c r="A1798" s="435"/>
      <c r="B1798" s="390"/>
      <c r="F1798" s="494"/>
      <c r="I1798" s="618"/>
      <c r="J1798" s="437"/>
      <c r="K1798" s="644"/>
    </row>
    <row r="1799" spans="1:11" s="389" customFormat="1" x14ac:dyDescent="0.3">
      <c r="A1799" s="435"/>
      <c r="B1799" s="390"/>
      <c r="F1799" s="494"/>
      <c r="I1799" s="618"/>
      <c r="J1799" s="437"/>
      <c r="K1799" s="644"/>
    </row>
    <row r="1800" spans="1:11" s="389" customFormat="1" x14ac:dyDescent="0.3">
      <c r="A1800" s="435"/>
      <c r="B1800" s="390"/>
      <c r="F1800" s="494"/>
      <c r="I1800" s="618"/>
      <c r="J1800" s="437"/>
      <c r="K1800" s="644"/>
    </row>
    <row r="1801" spans="1:11" s="389" customFormat="1" x14ac:dyDescent="0.3">
      <c r="A1801" s="435"/>
      <c r="B1801" s="390"/>
      <c r="F1801" s="494"/>
      <c r="I1801" s="618"/>
      <c r="J1801" s="437"/>
      <c r="K1801" s="644"/>
    </row>
    <row r="1802" spans="1:11" s="389" customFormat="1" x14ac:dyDescent="0.3">
      <c r="A1802" s="435"/>
      <c r="B1802" s="390"/>
      <c r="F1802" s="494"/>
      <c r="I1802" s="618"/>
      <c r="J1802" s="437"/>
      <c r="K1802" s="644"/>
    </row>
    <row r="1803" spans="1:11" s="389" customFormat="1" x14ac:dyDescent="0.3">
      <c r="A1803" s="435"/>
      <c r="B1803" s="390"/>
      <c r="F1803" s="494"/>
      <c r="I1803" s="618"/>
      <c r="J1803" s="437"/>
      <c r="K1803" s="644"/>
    </row>
    <row r="1804" spans="1:11" s="389" customFormat="1" x14ac:dyDescent="0.3">
      <c r="A1804" s="435"/>
      <c r="B1804" s="390"/>
      <c r="F1804" s="494"/>
      <c r="I1804" s="618"/>
      <c r="J1804" s="437"/>
      <c r="K1804" s="644"/>
    </row>
    <row r="1805" spans="1:11" s="389" customFormat="1" x14ac:dyDescent="0.3">
      <c r="A1805" s="435"/>
      <c r="B1805" s="390"/>
      <c r="F1805" s="494"/>
      <c r="I1805" s="618"/>
      <c r="J1805" s="437"/>
      <c r="K1805" s="644"/>
    </row>
    <row r="1806" spans="1:11" s="389" customFormat="1" x14ac:dyDescent="0.3">
      <c r="A1806" s="435"/>
      <c r="B1806" s="390"/>
      <c r="F1806" s="494"/>
      <c r="I1806" s="618"/>
      <c r="J1806" s="437"/>
      <c r="K1806" s="644"/>
    </row>
    <row r="1807" spans="1:11" s="389" customFormat="1" x14ac:dyDescent="0.3">
      <c r="A1807" s="435"/>
      <c r="B1807" s="390"/>
      <c r="F1807" s="494"/>
      <c r="I1807" s="618"/>
      <c r="J1807" s="437"/>
      <c r="K1807" s="644"/>
    </row>
    <row r="1808" spans="1:11" s="389" customFormat="1" x14ac:dyDescent="0.3">
      <c r="A1808" s="435"/>
      <c r="B1808" s="390"/>
      <c r="F1808" s="494"/>
      <c r="I1808" s="618"/>
      <c r="J1808" s="437"/>
      <c r="K1808" s="644"/>
    </row>
    <row r="1809" spans="1:11" s="389" customFormat="1" x14ac:dyDescent="0.3">
      <c r="A1809" s="435"/>
      <c r="B1809" s="390"/>
      <c r="F1809" s="494"/>
      <c r="I1809" s="618"/>
      <c r="J1809" s="437"/>
      <c r="K1809" s="644"/>
    </row>
    <row r="1810" spans="1:11" s="389" customFormat="1" x14ac:dyDescent="0.3">
      <c r="A1810" s="435"/>
      <c r="B1810" s="390"/>
      <c r="F1810" s="494"/>
      <c r="I1810" s="618"/>
      <c r="J1810" s="437"/>
      <c r="K1810" s="644"/>
    </row>
    <row r="1811" spans="1:11" s="389" customFormat="1" x14ac:dyDescent="0.3">
      <c r="A1811" s="435"/>
      <c r="B1811" s="390"/>
      <c r="F1811" s="494"/>
      <c r="I1811" s="618"/>
      <c r="J1811" s="437"/>
      <c r="K1811" s="644"/>
    </row>
    <row r="1812" spans="1:11" s="389" customFormat="1" x14ac:dyDescent="0.3">
      <c r="A1812" s="435"/>
      <c r="B1812" s="390"/>
      <c r="F1812" s="494"/>
      <c r="I1812" s="618"/>
      <c r="J1812" s="437"/>
      <c r="K1812" s="644"/>
    </row>
    <row r="1813" spans="1:11" s="389" customFormat="1" x14ac:dyDescent="0.3">
      <c r="A1813" s="435"/>
      <c r="B1813" s="390"/>
      <c r="F1813" s="494"/>
      <c r="I1813" s="618"/>
      <c r="J1813" s="437"/>
      <c r="K1813" s="644"/>
    </row>
    <row r="1814" spans="1:11" s="389" customFormat="1" x14ac:dyDescent="0.3">
      <c r="A1814" s="435"/>
      <c r="B1814" s="390"/>
      <c r="F1814" s="494"/>
      <c r="I1814" s="618"/>
      <c r="J1814" s="437"/>
      <c r="K1814" s="644"/>
    </row>
    <row r="1815" spans="1:11" s="389" customFormat="1" x14ac:dyDescent="0.3">
      <c r="A1815" s="435"/>
      <c r="B1815" s="390"/>
      <c r="F1815" s="494"/>
      <c r="I1815" s="618"/>
      <c r="J1815" s="437"/>
      <c r="K1815" s="644"/>
    </row>
    <row r="1816" spans="1:11" s="389" customFormat="1" x14ac:dyDescent="0.3">
      <c r="A1816" s="435"/>
      <c r="B1816" s="390"/>
      <c r="F1816" s="494"/>
      <c r="I1816" s="618"/>
      <c r="J1816" s="437"/>
      <c r="K1816" s="644"/>
    </row>
    <row r="1817" spans="1:11" s="389" customFormat="1" x14ac:dyDescent="0.3">
      <c r="A1817" s="435"/>
      <c r="B1817" s="390"/>
      <c r="F1817" s="494"/>
      <c r="I1817" s="618"/>
      <c r="J1817" s="437"/>
      <c r="K1817" s="644"/>
    </row>
    <row r="1818" spans="1:11" s="389" customFormat="1" x14ac:dyDescent="0.3">
      <c r="A1818" s="435"/>
      <c r="B1818" s="390"/>
      <c r="F1818" s="494"/>
      <c r="I1818" s="618"/>
      <c r="J1818" s="437"/>
      <c r="K1818" s="644"/>
    </row>
    <row r="1819" spans="1:11" s="389" customFormat="1" x14ac:dyDescent="0.3">
      <c r="A1819" s="435"/>
      <c r="B1819" s="390"/>
      <c r="F1819" s="494"/>
      <c r="I1819" s="618"/>
      <c r="J1819" s="437"/>
      <c r="K1819" s="644"/>
    </row>
    <row r="1820" spans="1:11" s="389" customFormat="1" x14ac:dyDescent="0.3">
      <c r="A1820" s="435"/>
      <c r="B1820" s="390"/>
      <c r="F1820" s="494"/>
      <c r="I1820" s="618"/>
      <c r="J1820" s="437"/>
      <c r="K1820" s="644"/>
    </row>
    <row r="1821" spans="1:11" s="389" customFormat="1" x14ac:dyDescent="0.3">
      <c r="A1821" s="435"/>
      <c r="B1821" s="390"/>
      <c r="F1821" s="494"/>
      <c r="I1821" s="618"/>
      <c r="J1821" s="437"/>
      <c r="K1821" s="644"/>
    </row>
    <row r="1822" spans="1:11" s="389" customFormat="1" x14ac:dyDescent="0.3">
      <c r="A1822" s="435"/>
      <c r="B1822" s="390"/>
      <c r="F1822" s="494"/>
      <c r="I1822" s="618"/>
      <c r="J1822" s="437"/>
      <c r="K1822" s="644"/>
    </row>
    <row r="1823" spans="1:11" s="389" customFormat="1" x14ac:dyDescent="0.3">
      <c r="A1823" s="435"/>
      <c r="B1823" s="390"/>
      <c r="F1823" s="494"/>
      <c r="I1823" s="618"/>
      <c r="J1823" s="437"/>
      <c r="K1823" s="644"/>
    </row>
    <row r="1824" spans="1:11" s="389" customFormat="1" x14ac:dyDescent="0.3">
      <c r="A1824" s="435"/>
      <c r="B1824" s="390"/>
      <c r="F1824" s="494"/>
      <c r="I1824" s="618"/>
      <c r="J1824" s="437"/>
      <c r="K1824" s="644"/>
    </row>
    <row r="1825" spans="1:11" s="389" customFormat="1" x14ac:dyDescent="0.3">
      <c r="A1825" s="435"/>
      <c r="B1825" s="390"/>
      <c r="F1825" s="494"/>
      <c r="I1825" s="618"/>
      <c r="J1825" s="437"/>
      <c r="K1825" s="644"/>
    </row>
    <row r="1826" spans="1:11" s="389" customFormat="1" x14ac:dyDescent="0.3">
      <c r="A1826" s="435"/>
      <c r="B1826" s="390"/>
      <c r="F1826" s="494"/>
      <c r="I1826" s="618"/>
      <c r="J1826" s="437"/>
      <c r="K1826" s="644"/>
    </row>
    <row r="1827" spans="1:11" s="389" customFormat="1" x14ac:dyDescent="0.3">
      <c r="A1827" s="435"/>
      <c r="B1827" s="390"/>
      <c r="F1827" s="494"/>
      <c r="I1827" s="618"/>
      <c r="J1827" s="437"/>
      <c r="K1827" s="644"/>
    </row>
    <row r="1828" spans="1:11" s="389" customFormat="1" x14ac:dyDescent="0.3">
      <c r="A1828" s="435"/>
      <c r="B1828" s="390"/>
      <c r="F1828" s="494"/>
      <c r="I1828" s="618"/>
      <c r="J1828" s="437"/>
      <c r="K1828" s="644"/>
    </row>
    <row r="1829" spans="1:11" s="389" customFormat="1" x14ac:dyDescent="0.3">
      <c r="A1829" s="435"/>
      <c r="B1829" s="390"/>
      <c r="F1829" s="494"/>
      <c r="I1829" s="618"/>
      <c r="J1829" s="437"/>
      <c r="K1829" s="644"/>
    </row>
    <row r="1830" spans="1:11" s="389" customFormat="1" x14ac:dyDescent="0.3">
      <c r="A1830" s="435"/>
      <c r="B1830" s="390"/>
      <c r="F1830" s="494"/>
      <c r="I1830" s="618"/>
      <c r="J1830" s="437"/>
      <c r="K1830" s="644"/>
    </row>
    <row r="1831" spans="1:11" s="389" customFormat="1" x14ac:dyDescent="0.3">
      <c r="A1831" s="435"/>
      <c r="B1831" s="390"/>
      <c r="F1831" s="494"/>
      <c r="I1831" s="618"/>
      <c r="J1831" s="437"/>
      <c r="K1831" s="644"/>
    </row>
    <row r="1832" spans="1:11" s="389" customFormat="1" x14ac:dyDescent="0.3">
      <c r="A1832" s="435"/>
      <c r="B1832" s="390"/>
      <c r="F1832" s="494"/>
      <c r="I1832" s="618"/>
      <c r="J1832" s="437"/>
      <c r="K1832" s="644"/>
    </row>
    <row r="1833" spans="1:11" s="389" customFormat="1" x14ac:dyDescent="0.3">
      <c r="A1833" s="435"/>
      <c r="B1833" s="390"/>
      <c r="F1833" s="494"/>
      <c r="I1833" s="618"/>
      <c r="J1833" s="437"/>
      <c r="K1833" s="644"/>
    </row>
    <row r="1834" spans="1:11" s="389" customFormat="1" x14ac:dyDescent="0.3">
      <c r="A1834" s="435"/>
      <c r="B1834" s="390"/>
      <c r="F1834" s="494"/>
      <c r="I1834" s="618"/>
      <c r="J1834" s="437"/>
      <c r="K1834" s="644"/>
    </row>
    <row r="1835" spans="1:11" s="389" customFormat="1" x14ac:dyDescent="0.3">
      <c r="A1835" s="435"/>
      <c r="B1835" s="390"/>
      <c r="F1835" s="494"/>
      <c r="I1835" s="618"/>
      <c r="J1835" s="437"/>
      <c r="K1835" s="644"/>
    </row>
    <row r="1836" spans="1:11" s="389" customFormat="1" x14ac:dyDescent="0.3">
      <c r="A1836" s="435"/>
      <c r="B1836" s="390"/>
      <c r="F1836" s="494"/>
      <c r="I1836" s="618"/>
      <c r="J1836" s="437"/>
      <c r="K1836" s="644"/>
    </row>
    <row r="1837" spans="1:11" s="389" customFormat="1" x14ac:dyDescent="0.3">
      <c r="A1837" s="435"/>
      <c r="B1837" s="390"/>
      <c r="F1837" s="494"/>
      <c r="I1837" s="618"/>
      <c r="J1837" s="437"/>
      <c r="K1837" s="644"/>
    </row>
    <row r="1838" spans="1:11" s="389" customFormat="1" x14ac:dyDescent="0.3">
      <c r="A1838" s="435"/>
      <c r="B1838" s="390"/>
      <c r="F1838" s="494"/>
      <c r="I1838" s="618"/>
      <c r="J1838" s="437"/>
      <c r="K1838" s="644"/>
    </row>
    <row r="1839" spans="1:11" s="389" customFormat="1" x14ac:dyDescent="0.3">
      <c r="A1839" s="435"/>
      <c r="B1839" s="390"/>
      <c r="F1839" s="494"/>
      <c r="I1839" s="618"/>
      <c r="J1839" s="437"/>
      <c r="K1839" s="644"/>
    </row>
    <row r="1840" spans="1:11" s="389" customFormat="1" x14ac:dyDescent="0.3">
      <c r="A1840" s="435"/>
      <c r="B1840" s="390"/>
      <c r="F1840" s="494"/>
      <c r="I1840" s="618"/>
      <c r="J1840" s="437"/>
      <c r="K1840" s="644"/>
    </row>
    <row r="1841" spans="1:11" s="389" customFormat="1" x14ac:dyDescent="0.3">
      <c r="A1841" s="435"/>
      <c r="B1841" s="390"/>
      <c r="F1841" s="494"/>
      <c r="I1841" s="618"/>
      <c r="J1841" s="437"/>
      <c r="K1841" s="644"/>
    </row>
    <row r="1842" spans="1:11" s="389" customFormat="1" x14ac:dyDescent="0.3">
      <c r="A1842" s="435"/>
      <c r="B1842" s="390"/>
      <c r="F1842" s="494"/>
      <c r="I1842" s="618"/>
      <c r="J1842" s="437"/>
      <c r="K1842" s="644"/>
    </row>
    <row r="1843" spans="1:11" s="389" customFormat="1" x14ac:dyDescent="0.3">
      <c r="A1843" s="435"/>
      <c r="B1843" s="390"/>
      <c r="F1843" s="494"/>
      <c r="I1843" s="618"/>
      <c r="J1843" s="437"/>
      <c r="K1843" s="644"/>
    </row>
    <row r="1844" spans="1:11" s="389" customFormat="1" x14ac:dyDescent="0.3">
      <c r="A1844" s="435"/>
      <c r="B1844" s="390"/>
      <c r="F1844" s="494"/>
      <c r="I1844" s="618"/>
      <c r="J1844" s="437"/>
      <c r="K1844" s="644"/>
    </row>
    <row r="1845" spans="1:11" s="389" customFormat="1" x14ac:dyDescent="0.3">
      <c r="A1845" s="435"/>
      <c r="B1845" s="390"/>
      <c r="F1845" s="494"/>
      <c r="I1845" s="618"/>
      <c r="J1845" s="437"/>
      <c r="K1845" s="644"/>
    </row>
    <row r="1846" spans="1:11" s="389" customFormat="1" x14ac:dyDescent="0.3">
      <c r="A1846" s="435"/>
      <c r="B1846" s="390"/>
      <c r="F1846" s="494"/>
      <c r="I1846" s="618"/>
      <c r="J1846" s="437"/>
      <c r="K1846" s="644"/>
    </row>
    <row r="1847" spans="1:11" s="389" customFormat="1" x14ac:dyDescent="0.3">
      <c r="A1847" s="435"/>
      <c r="B1847" s="390"/>
      <c r="F1847" s="494"/>
      <c r="I1847" s="618"/>
      <c r="J1847" s="437"/>
      <c r="K1847" s="644"/>
    </row>
    <row r="1848" spans="1:11" s="389" customFormat="1" x14ac:dyDescent="0.3">
      <c r="A1848" s="435"/>
      <c r="B1848" s="390"/>
      <c r="F1848" s="494"/>
      <c r="I1848" s="618"/>
      <c r="J1848" s="437"/>
      <c r="K1848" s="644"/>
    </row>
    <row r="1849" spans="1:11" s="389" customFormat="1" x14ac:dyDescent="0.3">
      <c r="A1849" s="435"/>
      <c r="B1849" s="390"/>
      <c r="F1849" s="494"/>
      <c r="I1849" s="618"/>
      <c r="J1849" s="437"/>
      <c r="K1849" s="644"/>
    </row>
    <row r="1850" spans="1:11" s="389" customFormat="1" x14ac:dyDescent="0.3">
      <c r="A1850" s="435"/>
      <c r="B1850" s="390"/>
      <c r="F1850" s="494"/>
      <c r="I1850" s="618"/>
      <c r="J1850" s="437"/>
      <c r="K1850" s="644"/>
    </row>
    <row r="1851" spans="1:11" s="389" customFormat="1" x14ac:dyDescent="0.3">
      <c r="A1851" s="435"/>
      <c r="B1851" s="390"/>
      <c r="F1851" s="494"/>
      <c r="I1851" s="618"/>
      <c r="J1851" s="437"/>
      <c r="K1851" s="644"/>
    </row>
    <row r="1852" spans="1:11" s="389" customFormat="1" x14ac:dyDescent="0.3">
      <c r="A1852" s="435"/>
      <c r="B1852" s="390"/>
      <c r="F1852" s="494"/>
      <c r="I1852" s="618"/>
      <c r="J1852" s="437"/>
      <c r="K1852" s="644"/>
    </row>
    <row r="1853" spans="1:11" s="389" customFormat="1" x14ac:dyDescent="0.3">
      <c r="A1853" s="435"/>
      <c r="B1853" s="390"/>
      <c r="F1853" s="494"/>
      <c r="I1853" s="618"/>
      <c r="J1853" s="437"/>
      <c r="K1853" s="644"/>
    </row>
    <row r="1854" spans="1:11" s="389" customFormat="1" x14ac:dyDescent="0.3">
      <c r="A1854" s="435"/>
      <c r="B1854" s="390"/>
      <c r="F1854" s="494"/>
      <c r="I1854" s="618"/>
      <c r="J1854" s="437"/>
      <c r="K1854" s="644"/>
    </row>
    <row r="1855" spans="1:11" s="389" customFormat="1" x14ac:dyDescent="0.3">
      <c r="A1855" s="435"/>
      <c r="B1855" s="390"/>
      <c r="F1855" s="494"/>
      <c r="I1855" s="618"/>
      <c r="J1855" s="437"/>
      <c r="K1855" s="644"/>
    </row>
    <row r="1856" spans="1:11" s="389" customFormat="1" x14ac:dyDescent="0.3">
      <c r="A1856" s="435"/>
      <c r="B1856" s="390"/>
      <c r="F1856" s="494"/>
      <c r="I1856" s="618"/>
      <c r="J1856" s="437"/>
      <c r="K1856" s="644"/>
    </row>
    <row r="1857" spans="1:11" s="389" customFormat="1" x14ac:dyDescent="0.3">
      <c r="A1857" s="435"/>
      <c r="B1857" s="390"/>
      <c r="F1857" s="494"/>
      <c r="I1857" s="618"/>
      <c r="J1857" s="437"/>
      <c r="K1857" s="644"/>
    </row>
    <row r="1858" spans="1:11" s="389" customFormat="1" x14ac:dyDescent="0.3">
      <c r="A1858" s="435"/>
      <c r="B1858" s="390"/>
      <c r="F1858" s="494"/>
      <c r="I1858" s="618"/>
      <c r="J1858" s="437"/>
      <c r="K1858" s="644"/>
    </row>
    <row r="1859" spans="1:11" s="389" customFormat="1" x14ac:dyDescent="0.3">
      <c r="A1859" s="435"/>
      <c r="B1859" s="390"/>
      <c r="F1859" s="494"/>
      <c r="I1859" s="618"/>
      <c r="J1859" s="437"/>
      <c r="K1859" s="644"/>
    </row>
    <row r="1860" spans="1:11" s="389" customFormat="1" x14ac:dyDescent="0.3">
      <c r="A1860" s="435"/>
      <c r="B1860" s="390"/>
      <c r="F1860" s="494"/>
      <c r="I1860" s="618"/>
      <c r="J1860" s="437"/>
      <c r="K1860" s="644"/>
    </row>
    <row r="1861" spans="1:11" s="389" customFormat="1" x14ac:dyDescent="0.3">
      <c r="A1861" s="435"/>
      <c r="B1861" s="390"/>
      <c r="F1861" s="494"/>
      <c r="I1861" s="618"/>
      <c r="J1861" s="437"/>
      <c r="K1861" s="644"/>
    </row>
    <row r="1862" spans="1:11" s="389" customFormat="1" x14ac:dyDescent="0.3">
      <c r="A1862" s="435"/>
      <c r="B1862" s="390"/>
      <c r="F1862" s="494"/>
      <c r="I1862" s="618"/>
      <c r="J1862" s="437"/>
      <c r="K1862" s="644"/>
    </row>
    <row r="1863" spans="1:11" s="389" customFormat="1" x14ac:dyDescent="0.3">
      <c r="A1863" s="435"/>
      <c r="B1863" s="390"/>
      <c r="F1863" s="494"/>
      <c r="I1863" s="618"/>
      <c r="J1863" s="437"/>
      <c r="K1863" s="644"/>
    </row>
    <row r="1864" spans="1:11" s="389" customFormat="1" x14ac:dyDescent="0.3">
      <c r="A1864" s="435"/>
      <c r="B1864" s="390"/>
      <c r="F1864" s="494"/>
      <c r="I1864" s="618"/>
      <c r="J1864" s="437"/>
      <c r="K1864" s="644"/>
    </row>
    <row r="1865" spans="1:11" s="389" customFormat="1" x14ac:dyDescent="0.3">
      <c r="A1865" s="435"/>
      <c r="B1865" s="390"/>
      <c r="F1865" s="494"/>
      <c r="I1865" s="618"/>
      <c r="J1865" s="437"/>
      <c r="K1865" s="644"/>
    </row>
    <row r="1866" spans="1:11" s="389" customFormat="1" x14ac:dyDescent="0.3">
      <c r="A1866" s="435"/>
      <c r="B1866" s="390"/>
      <c r="F1866" s="494"/>
      <c r="I1866" s="618"/>
      <c r="J1866" s="437"/>
      <c r="K1866" s="644"/>
    </row>
    <row r="1867" spans="1:11" s="389" customFormat="1" x14ac:dyDescent="0.3">
      <c r="A1867" s="435"/>
      <c r="B1867" s="390"/>
      <c r="F1867" s="494"/>
      <c r="I1867" s="618"/>
      <c r="J1867" s="437"/>
      <c r="K1867" s="644"/>
    </row>
    <row r="1868" spans="1:11" s="389" customFormat="1" x14ac:dyDescent="0.3">
      <c r="A1868" s="435"/>
      <c r="B1868" s="390"/>
      <c r="F1868" s="494"/>
      <c r="I1868" s="618"/>
      <c r="J1868" s="437"/>
      <c r="K1868" s="644"/>
    </row>
    <row r="1869" spans="1:11" s="389" customFormat="1" x14ac:dyDescent="0.3">
      <c r="A1869" s="435"/>
      <c r="B1869" s="390"/>
      <c r="F1869" s="494"/>
      <c r="I1869" s="618"/>
      <c r="J1869" s="437"/>
      <c r="K1869" s="644"/>
    </row>
    <row r="1870" spans="1:11" s="389" customFormat="1" x14ac:dyDescent="0.3">
      <c r="A1870" s="435"/>
      <c r="B1870" s="390"/>
      <c r="F1870" s="494"/>
      <c r="I1870" s="618"/>
      <c r="J1870" s="437"/>
      <c r="K1870" s="644"/>
    </row>
    <row r="1871" spans="1:11" s="389" customFormat="1" x14ac:dyDescent="0.3">
      <c r="A1871" s="435"/>
      <c r="B1871" s="390"/>
      <c r="F1871" s="494"/>
      <c r="I1871" s="618"/>
      <c r="J1871" s="437"/>
      <c r="K1871" s="644"/>
    </row>
    <row r="1872" spans="1:11" s="389" customFormat="1" x14ac:dyDescent="0.3">
      <c r="A1872" s="435"/>
      <c r="B1872" s="390"/>
      <c r="F1872" s="494"/>
      <c r="I1872" s="618"/>
      <c r="J1872" s="437"/>
      <c r="K1872" s="644"/>
    </row>
    <row r="1873" spans="1:11" s="389" customFormat="1" x14ac:dyDescent="0.3">
      <c r="A1873" s="435"/>
      <c r="B1873" s="390"/>
      <c r="F1873" s="494"/>
      <c r="I1873" s="618"/>
      <c r="J1873" s="437"/>
      <c r="K1873" s="644"/>
    </row>
    <row r="1874" spans="1:11" s="389" customFormat="1" x14ac:dyDescent="0.3">
      <c r="A1874" s="435"/>
      <c r="B1874" s="390"/>
      <c r="F1874" s="494"/>
      <c r="I1874" s="618"/>
      <c r="J1874" s="437"/>
      <c r="K1874" s="644"/>
    </row>
    <row r="1875" spans="1:11" s="389" customFormat="1" x14ac:dyDescent="0.3">
      <c r="A1875" s="435"/>
      <c r="B1875" s="390"/>
      <c r="F1875" s="494"/>
      <c r="I1875" s="618"/>
      <c r="J1875" s="437"/>
      <c r="K1875" s="644"/>
    </row>
    <row r="1876" spans="1:11" s="389" customFormat="1" x14ac:dyDescent="0.3">
      <c r="A1876" s="435"/>
      <c r="B1876" s="390"/>
      <c r="F1876" s="494"/>
      <c r="I1876" s="618"/>
      <c r="J1876" s="437"/>
      <c r="K1876" s="644"/>
    </row>
    <row r="1877" spans="1:11" s="389" customFormat="1" x14ac:dyDescent="0.3">
      <c r="A1877" s="435"/>
      <c r="B1877" s="390"/>
      <c r="F1877" s="494"/>
      <c r="I1877" s="618"/>
      <c r="J1877" s="437"/>
      <c r="K1877" s="644"/>
    </row>
    <row r="1878" spans="1:11" s="389" customFormat="1" x14ac:dyDescent="0.3">
      <c r="A1878" s="435"/>
      <c r="B1878" s="390"/>
      <c r="F1878" s="494"/>
      <c r="I1878" s="618"/>
      <c r="J1878" s="437"/>
      <c r="K1878" s="644"/>
    </row>
    <row r="1879" spans="1:11" s="389" customFormat="1" x14ac:dyDescent="0.3">
      <c r="A1879" s="435"/>
      <c r="B1879" s="390"/>
      <c r="F1879" s="494"/>
      <c r="I1879" s="618"/>
      <c r="J1879" s="437"/>
      <c r="K1879" s="644"/>
    </row>
    <row r="1880" spans="1:11" s="389" customFormat="1" x14ac:dyDescent="0.3">
      <c r="A1880" s="435"/>
      <c r="B1880" s="390"/>
      <c r="F1880" s="494"/>
      <c r="I1880" s="618"/>
      <c r="J1880" s="437"/>
      <c r="K1880" s="644"/>
    </row>
    <row r="1881" spans="1:11" s="389" customFormat="1" x14ac:dyDescent="0.3">
      <c r="A1881" s="435"/>
      <c r="B1881" s="390"/>
      <c r="F1881" s="494"/>
      <c r="I1881" s="618"/>
      <c r="J1881" s="437"/>
      <c r="K1881" s="644"/>
    </row>
    <row r="1882" spans="1:11" s="389" customFormat="1" x14ac:dyDescent="0.3">
      <c r="A1882" s="435"/>
      <c r="B1882" s="390"/>
      <c r="F1882" s="494"/>
      <c r="I1882" s="618"/>
      <c r="J1882" s="437"/>
      <c r="K1882" s="644"/>
    </row>
    <row r="1883" spans="1:11" s="389" customFormat="1" x14ac:dyDescent="0.3">
      <c r="A1883" s="435"/>
      <c r="B1883" s="390"/>
      <c r="F1883" s="494"/>
      <c r="I1883" s="618"/>
      <c r="J1883" s="437"/>
      <c r="K1883" s="644"/>
    </row>
    <row r="1884" spans="1:11" s="389" customFormat="1" x14ac:dyDescent="0.3">
      <c r="A1884" s="435"/>
      <c r="B1884" s="390"/>
      <c r="F1884" s="494"/>
      <c r="I1884" s="618"/>
      <c r="J1884" s="437"/>
      <c r="K1884" s="644"/>
    </row>
    <row r="1885" spans="1:11" s="389" customFormat="1" x14ac:dyDescent="0.3">
      <c r="A1885" s="435"/>
      <c r="B1885" s="390"/>
      <c r="F1885" s="494"/>
      <c r="I1885" s="618"/>
      <c r="J1885" s="437"/>
      <c r="K1885" s="644"/>
    </row>
  </sheetData>
  <autoFilter ref="A8:L444" xr:uid="{691C1D3F-3E3F-44F0-A948-62F45D82284D}">
    <filterColumn colId="1">
      <filters>
        <filter val="AK-IMP01"/>
        <filter val="AK-IMP02"/>
        <filter val="AK-IMP03"/>
        <filter val="AK-IMP04"/>
        <filter val="AK-IMP05"/>
        <filter val="AK-IMP06"/>
        <filter val="AK-IMP07"/>
        <filter val="AK-IMP08"/>
        <filter val="AK-IMP09"/>
        <filter val="AK-IMP10"/>
        <filter val="AK-IMP11"/>
        <filter val="AK-IMP12"/>
        <filter val="AK-IMP13"/>
        <filter val="AK-IMP14"/>
      </filters>
    </filterColumn>
    <sortState xmlns:xlrd2="http://schemas.microsoft.com/office/spreadsheetml/2017/richdata2" ref="A9:L424">
      <sortCondition ref="B8:B424"/>
    </sortState>
  </autoFilter>
  <mergeCells count="2">
    <mergeCell ref="C1:G2"/>
    <mergeCell ref="C4:G4"/>
  </mergeCells>
  <phoneticPr fontId="39" type="noConversion"/>
  <conditionalFormatting sqref="C22:D24">
    <cfRule type="expression" dxfId="28" priority="7" stopIfTrue="1">
      <formula>#REF!="A Reformer"</formula>
    </cfRule>
    <cfRule type="expression" dxfId="27" priority="8" stopIfTrue="1">
      <formula>#REF!="En cours"</formula>
    </cfRule>
    <cfRule type="expression" dxfId="26" priority="9" stopIfTrue="1">
      <formula>#REF!="Introuvable"</formula>
    </cfRule>
  </conditionalFormatting>
  <conditionalFormatting sqref="D26">
    <cfRule type="expression" dxfId="25" priority="4" stopIfTrue="1">
      <formula>#REF!="A Reformer"</formula>
    </cfRule>
    <cfRule type="expression" dxfId="24" priority="5" stopIfTrue="1">
      <formula>#REF!="En cours"</formula>
    </cfRule>
    <cfRule type="expression" dxfId="23" priority="6" stopIfTrue="1">
      <formula>#REF!="Introuvable"</formula>
    </cfRule>
  </conditionalFormatting>
  <conditionalFormatting sqref="D28:D33">
    <cfRule type="expression" dxfId="22" priority="1" stopIfTrue="1">
      <formula>#REF!="A Reformer"</formula>
    </cfRule>
    <cfRule type="expression" dxfId="21" priority="2" stopIfTrue="1">
      <formula>#REF!="En cours"</formula>
    </cfRule>
    <cfRule type="expression" dxfId="20" priority="3" stopIfTrue="1">
      <formula>#REF!="Introuvable"</formula>
    </cfRule>
  </conditionalFormatting>
  <dataValidations count="4">
    <dataValidation type="list" allowBlank="1" showInputMessage="1" showErrorMessage="1" sqref="G9" xr:uid="{3F54AAF3-4BF5-4D83-8AFA-47ABD1BE7379}">
      <formula1>"DIRECTION, SITE, CHANTIER,PROJET"</formula1>
    </dataValidation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E9:F11 C9:D10" xr:uid="{991D896F-84D9-4D98-9AA0-D6E02A6C97FD}"/>
    <dataValidation allowBlank="1" showInputMessage="1" showErrorMessage="1" prompt="Entrez le prix unitaire de chaque article dans cette colonne" sqref="L9" xr:uid="{126D3C11-A2D9-4722-9F7B-E9EAFD3932BC}"/>
    <dataValidation allowBlank="1" showInputMessage="1" showErrorMessage="1" prompt="Entrez la quantité en stock de chaque article dans cette colonne" sqref="J9" xr:uid="{0631329D-DF16-4C5C-BEFE-14BE3DCEC01C}"/>
  </dataValidations>
  <pageMargins left="0.7" right="0.7" top="0.75" bottom="0.75" header="0.3" footer="0.3"/>
  <pageSetup paperSize="9" scale="70" orientation="landscape" horizontalDpi="300" verticalDpi="3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221"/>
  <sheetViews>
    <sheetView topLeftCell="A185" workbookViewId="0">
      <selection activeCell="D203" sqref="D203"/>
    </sheetView>
  </sheetViews>
  <sheetFormatPr baseColWidth="10" defaultRowHeight="14.4" x14ac:dyDescent="0.3"/>
  <cols>
    <col min="1" max="2" width="26.5546875" customWidth="1"/>
    <col min="3" max="3" width="51" bestFit="1" customWidth="1"/>
    <col min="4" max="6" width="26.5546875" customWidth="1"/>
  </cols>
  <sheetData>
    <row r="2" spans="1:6" x14ac:dyDescent="0.3">
      <c r="A2" s="299" t="s">
        <v>1055</v>
      </c>
      <c r="B2" s="299"/>
      <c r="C2" s="6" t="s">
        <v>0</v>
      </c>
      <c r="D2" s="7" t="s">
        <v>1157</v>
      </c>
      <c r="E2" s="7" t="s">
        <v>1841</v>
      </c>
      <c r="F2" s="7" t="s">
        <v>1842</v>
      </c>
    </row>
    <row r="3" spans="1:6" ht="18.75" customHeight="1" x14ac:dyDescent="0.3">
      <c r="A3" s="123" t="s">
        <v>2326</v>
      </c>
      <c r="B3" s="266" t="s">
        <v>2327</v>
      </c>
      <c r="C3" s="267" t="s">
        <v>1780</v>
      </c>
      <c r="D3" s="268"/>
      <c r="E3" s="278">
        <v>1</v>
      </c>
      <c r="F3" s="123" t="s">
        <v>1970</v>
      </c>
    </row>
    <row r="4" spans="1:6" ht="18.75" customHeight="1" x14ac:dyDescent="0.3">
      <c r="A4" s="123" t="s">
        <v>2328</v>
      </c>
      <c r="B4" s="266" t="s">
        <v>2329</v>
      </c>
      <c r="C4" s="267" t="s">
        <v>1781</v>
      </c>
      <c r="D4" s="268"/>
      <c r="E4" s="278">
        <v>1</v>
      </c>
      <c r="F4" s="123" t="s">
        <v>1970</v>
      </c>
    </row>
    <row r="5" spans="1:6" x14ac:dyDescent="0.3">
      <c r="A5" s="123" t="s">
        <v>2330</v>
      </c>
      <c r="B5" s="266" t="s">
        <v>2335</v>
      </c>
      <c r="C5" s="123" t="s">
        <v>1782</v>
      </c>
      <c r="D5" s="268"/>
      <c r="E5" s="278">
        <v>1</v>
      </c>
      <c r="F5" s="123" t="s">
        <v>1970</v>
      </c>
    </row>
    <row r="6" spans="1:6" x14ac:dyDescent="0.3">
      <c r="A6" s="123" t="s">
        <v>2331</v>
      </c>
      <c r="B6" s="266" t="s">
        <v>2334</v>
      </c>
      <c r="C6" s="123" t="s">
        <v>1783</v>
      </c>
      <c r="D6" s="123"/>
      <c r="E6" s="123">
        <v>1</v>
      </c>
      <c r="F6" s="123" t="s">
        <v>1970</v>
      </c>
    </row>
    <row r="7" spans="1:6" x14ac:dyDescent="0.3">
      <c r="A7" s="123" t="s">
        <v>2332</v>
      </c>
      <c r="B7" s="266" t="s">
        <v>2336</v>
      </c>
      <c r="C7" s="123" t="s">
        <v>1784</v>
      </c>
      <c r="D7" s="123"/>
      <c r="E7" s="123">
        <v>1</v>
      </c>
      <c r="F7" s="123" t="s">
        <v>1970</v>
      </c>
    </row>
    <row r="8" spans="1:6" x14ac:dyDescent="0.3">
      <c r="A8" s="123" t="s">
        <v>2333</v>
      </c>
      <c r="B8" s="266" t="s">
        <v>2337</v>
      </c>
      <c r="C8" s="123" t="s">
        <v>1785</v>
      </c>
      <c r="D8" s="123" t="s">
        <v>1834</v>
      </c>
      <c r="E8" s="123">
        <v>1</v>
      </c>
      <c r="F8" s="123" t="s">
        <v>1970</v>
      </c>
    </row>
    <row r="9" spans="1:6" x14ac:dyDescent="0.3">
      <c r="A9" s="123" t="s">
        <v>2338</v>
      </c>
      <c r="B9" s="266" t="s">
        <v>2339</v>
      </c>
      <c r="C9" s="123" t="s">
        <v>1926</v>
      </c>
      <c r="D9" s="123" t="s">
        <v>1928</v>
      </c>
      <c r="E9" s="123">
        <v>1</v>
      </c>
      <c r="F9" s="123" t="s">
        <v>1970</v>
      </c>
    </row>
    <row r="10" spans="1:6" x14ac:dyDescent="0.3">
      <c r="A10" s="123" t="s">
        <v>2340</v>
      </c>
      <c r="B10" s="266" t="s">
        <v>2341</v>
      </c>
      <c r="C10" s="123" t="s">
        <v>1927</v>
      </c>
      <c r="D10" s="123"/>
      <c r="E10" s="123">
        <v>1</v>
      </c>
      <c r="F10" s="123" t="s">
        <v>1970</v>
      </c>
    </row>
    <row r="11" spans="1:6" x14ac:dyDescent="0.3">
      <c r="A11" s="123" t="s">
        <v>2342</v>
      </c>
      <c r="B11" s="266" t="s">
        <v>2343</v>
      </c>
      <c r="C11" s="123" t="s">
        <v>1925</v>
      </c>
      <c r="D11" s="123" t="s">
        <v>1975</v>
      </c>
      <c r="E11" s="123">
        <v>1</v>
      </c>
      <c r="F11" s="123" t="s">
        <v>1970</v>
      </c>
    </row>
    <row r="12" spans="1:6" x14ac:dyDescent="0.3">
      <c r="A12" s="123" t="s">
        <v>2344</v>
      </c>
      <c r="B12" s="266" t="s">
        <v>2345</v>
      </c>
      <c r="C12" s="123" t="s">
        <v>1786</v>
      </c>
      <c r="D12" s="123"/>
      <c r="E12" s="123">
        <v>1</v>
      </c>
      <c r="F12" s="123" t="s">
        <v>1970</v>
      </c>
    </row>
    <row r="13" spans="1:6" x14ac:dyDescent="0.3">
      <c r="A13" s="123" t="s">
        <v>2346</v>
      </c>
      <c r="B13" s="266" t="s">
        <v>2347</v>
      </c>
      <c r="C13" s="123" t="s">
        <v>1903</v>
      </c>
      <c r="D13" s="123" t="s">
        <v>1976</v>
      </c>
      <c r="E13" s="123">
        <v>1</v>
      </c>
      <c r="F13" s="123" t="s">
        <v>1970</v>
      </c>
    </row>
    <row r="14" spans="1:6" x14ac:dyDescent="0.3">
      <c r="A14" s="123" t="s">
        <v>2348</v>
      </c>
      <c r="B14" s="266" t="s">
        <v>2351</v>
      </c>
      <c r="C14" s="123" t="s">
        <v>1787</v>
      </c>
      <c r="D14" s="123"/>
      <c r="E14" s="123">
        <v>16</v>
      </c>
      <c r="F14" s="123" t="s">
        <v>1970</v>
      </c>
    </row>
    <row r="15" spans="1:6" x14ac:dyDescent="0.3">
      <c r="A15" s="123" t="s">
        <v>2349</v>
      </c>
      <c r="B15" s="266" t="s">
        <v>2352</v>
      </c>
      <c r="C15" s="123" t="s">
        <v>1856</v>
      </c>
      <c r="D15" s="123"/>
      <c r="E15" s="123">
        <v>1</v>
      </c>
      <c r="F15" s="123" t="s">
        <v>1970</v>
      </c>
    </row>
    <row r="16" spans="1:6" x14ac:dyDescent="0.3">
      <c r="A16" s="123" t="s">
        <v>2350</v>
      </c>
      <c r="B16" s="266" t="s">
        <v>2353</v>
      </c>
      <c r="C16" s="123" t="s">
        <v>1896</v>
      </c>
      <c r="D16" s="123"/>
      <c r="E16" s="123">
        <v>1</v>
      </c>
      <c r="F16" s="123" t="s">
        <v>1970</v>
      </c>
    </row>
    <row r="17" spans="1:6" x14ac:dyDescent="0.3">
      <c r="A17" s="123" t="s">
        <v>2354</v>
      </c>
      <c r="B17" s="266" t="s">
        <v>2369</v>
      </c>
      <c r="C17" s="123" t="s">
        <v>1897</v>
      </c>
      <c r="D17" s="123"/>
      <c r="E17" s="123">
        <v>1</v>
      </c>
      <c r="F17" s="123" t="s">
        <v>1970</v>
      </c>
    </row>
    <row r="18" spans="1:6" x14ac:dyDescent="0.3">
      <c r="A18" s="123" t="s">
        <v>2355</v>
      </c>
      <c r="B18" s="266" t="s">
        <v>2370</v>
      </c>
      <c r="C18" s="123" t="s">
        <v>1898</v>
      </c>
      <c r="D18" s="123"/>
      <c r="E18" s="123">
        <v>1</v>
      </c>
      <c r="F18" s="123" t="s">
        <v>1970</v>
      </c>
    </row>
    <row r="19" spans="1:6" x14ac:dyDescent="0.3">
      <c r="A19" s="123" t="s">
        <v>2356</v>
      </c>
      <c r="B19" s="266" t="s">
        <v>2371</v>
      </c>
      <c r="C19" s="123" t="s">
        <v>1967</v>
      </c>
      <c r="D19" s="123"/>
      <c r="E19" s="123">
        <v>1</v>
      </c>
      <c r="F19" s="123" t="s">
        <v>1965</v>
      </c>
    </row>
    <row r="20" spans="1:6" x14ac:dyDescent="0.3">
      <c r="A20" s="123" t="s">
        <v>2357</v>
      </c>
      <c r="B20" s="266" t="s">
        <v>2372</v>
      </c>
      <c r="C20" s="123" t="s">
        <v>1968</v>
      </c>
      <c r="D20" s="123"/>
      <c r="E20" s="123">
        <v>1</v>
      </c>
      <c r="F20" s="123" t="s">
        <v>1965</v>
      </c>
    </row>
    <row r="21" spans="1:6" x14ac:dyDescent="0.3">
      <c r="A21" s="123" t="s">
        <v>2358</v>
      </c>
      <c r="B21" s="266" t="s">
        <v>2373</v>
      </c>
      <c r="C21" s="123" t="s">
        <v>1795</v>
      </c>
      <c r="D21" s="123"/>
      <c r="E21" s="123">
        <v>1</v>
      </c>
      <c r="F21" s="123" t="s">
        <v>1970</v>
      </c>
    </row>
    <row r="22" spans="1:6" x14ac:dyDescent="0.3">
      <c r="A22" s="123" t="s">
        <v>2359</v>
      </c>
      <c r="B22" s="266" t="s">
        <v>2374</v>
      </c>
      <c r="C22" s="123" t="s">
        <v>1796</v>
      </c>
      <c r="D22" s="123"/>
      <c r="E22" s="123">
        <v>1</v>
      </c>
      <c r="F22" s="123" t="s">
        <v>1970</v>
      </c>
    </row>
    <row r="23" spans="1:6" x14ac:dyDescent="0.3">
      <c r="A23" s="123" t="s">
        <v>2360</v>
      </c>
      <c r="B23" s="266" t="s">
        <v>2375</v>
      </c>
      <c r="C23" s="123" t="s">
        <v>1797</v>
      </c>
      <c r="D23" s="123"/>
      <c r="E23" s="123">
        <v>1</v>
      </c>
      <c r="F23" s="123" t="s">
        <v>1970</v>
      </c>
    </row>
    <row r="24" spans="1:6" x14ac:dyDescent="0.3">
      <c r="A24" s="123" t="s">
        <v>2361</v>
      </c>
      <c r="B24" s="266" t="s">
        <v>2376</v>
      </c>
      <c r="C24" s="123" t="s">
        <v>1788</v>
      </c>
      <c r="D24" s="123"/>
      <c r="E24" s="123">
        <v>1</v>
      </c>
      <c r="F24" s="123" t="s">
        <v>1970</v>
      </c>
    </row>
    <row r="25" spans="1:6" x14ac:dyDescent="0.3">
      <c r="A25" s="123" t="s">
        <v>2362</v>
      </c>
      <c r="B25" s="266" t="s">
        <v>2377</v>
      </c>
      <c r="C25" s="123" t="s">
        <v>1789</v>
      </c>
      <c r="D25" s="123"/>
      <c r="E25" s="123">
        <v>1</v>
      </c>
      <c r="F25" s="123" t="s">
        <v>1970</v>
      </c>
    </row>
    <row r="26" spans="1:6" x14ac:dyDescent="0.3">
      <c r="A26" s="123" t="s">
        <v>2363</v>
      </c>
      <c r="B26" s="266" t="s">
        <v>2378</v>
      </c>
      <c r="C26" s="123" t="s">
        <v>1790</v>
      </c>
      <c r="D26" s="123"/>
      <c r="E26" s="123">
        <v>1</v>
      </c>
      <c r="F26" s="123" t="s">
        <v>1970</v>
      </c>
    </row>
    <row r="27" spans="1:6" x14ac:dyDescent="0.3">
      <c r="A27" s="123" t="s">
        <v>2364</v>
      </c>
      <c r="B27" s="266" t="s">
        <v>2379</v>
      </c>
      <c r="C27" s="123" t="s">
        <v>1791</v>
      </c>
      <c r="D27" s="123"/>
      <c r="E27" s="123">
        <v>1</v>
      </c>
      <c r="F27" s="123" t="s">
        <v>1970</v>
      </c>
    </row>
    <row r="28" spans="1:6" x14ac:dyDescent="0.3">
      <c r="A28" s="123" t="s">
        <v>2365</v>
      </c>
      <c r="B28" s="266" t="s">
        <v>2380</v>
      </c>
      <c r="C28" s="123" t="s">
        <v>1792</v>
      </c>
      <c r="D28" s="123"/>
      <c r="E28" s="123">
        <v>1</v>
      </c>
      <c r="F28" s="123" t="s">
        <v>1970</v>
      </c>
    </row>
    <row r="29" spans="1:6" x14ac:dyDescent="0.3">
      <c r="A29" s="123" t="s">
        <v>2366</v>
      </c>
      <c r="B29" s="266" t="s">
        <v>2381</v>
      </c>
      <c r="C29" s="123" t="s">
        <v>1793</v>
      </c>
      <c r="D29" s="123"/>
      <c r="E29" s="123">
        <v>1</v>
      </c>
      <c r="F29" s="123" t="s">
        <v>1970</v>
      </c>
    </row>
    <row r="30" spans="1:6" x14ac:dyDescent="0.3">
      <c r="A30" s="123" t="s">
        <v>2367</v>
      </c>
      <c r="B30" s="266" t="s">
        <v>2382</v>
      </c>
      <c r="C30" s="123" t="s">
        <v>1794</v>
      </c>
      <c r="D30" s="123"/>
      <c r="E30" s="123">
        <v>1</v>
      </c>
      <c r="F30" s="123" t="s">
        <v>1970</v>
      </c>
    </row>
    <row r="31" spans="1:6" x14ac:dyDescent="0.3">
      <c r="A31" s="123" t="s">
        <v>2368</v>
      </c>
      <c r="B31" s="266" t="s">
        <v>2383</v>
      </c>
      <c r="C31" s="123" t="s">
        <v>1992</v>
      </c>
      <c r="D31" s="123"/>
      <c r="E31" s="123">
        <v>1</v>
      </c>
      <c r="F31" s="123" t="s">
        <v>1993</v>
      </c>
    </row>
    <row r="32" spans="1:6" x14ac:dyDescent="0.3">
      <c r="A32" s="123" t="s">
        <v>2400</v>
      </c>
      <c r="B32" s="266" t="s">
        <v>2384</v>
      </c>
      <c r="C32" s="123" t="s">
        <v>1884</v>
      </c>
      <c r="D32" s="123"/>
      <c r="E32" s="123">
        <v>1</v>
      </c>
      <c r="F32" s="123" t="s">
        <v>1970</v>
      </c>
    </row>
    <row r="33" spans="1:6" x14ac:dyDescent="0.3">
      <c r="A33" s="123" t="s">
        <v>2385</v>
      </c>
      <c r="B33" s="266" t="s">
        <v>2401</v>
      </c>
      <c r="C33" s="123" t="s">
        <v>1871</v>
      </c>
      <c r="D33" s="123" t="s">
        <v>1936</v>
      </c>
      <c r="E33" s="123">
        <v>1</v>
      </c>
      <c r="F33" s="123" t="s">
        <v>1970</v>
      </c>
    </row>
    <row r="34" spans="1:6" x14ac:dyDescent="0.3">
      <c r="A34" s="123" t="s">
        <v>2386</v>
      </c>
      <c r="B34" s="266" t="s">
        <v>2402</v>
      </c>
      <c r="C34" s="123" t="s">
        <v>1872</v>
      </c>
      <c r="D34" s="123" t="s">
        <v>1936</v>
      </c>
      <c r="E34" s="123">
        <v>1</v>
      </c>
      <c r="F34" s="123" t="s">
        <v>1970</v>
      </c>
    </row>
    <row r="35" spans="1:6" x14ac:dyDescent="0.3">
      <c r="A35" s="123" t="s">
        <v>2387</v>
      </c>
      <c r="B35" s="266" t="s">
        <v>2403</v>
      </c>
      <c r="C35" s="123" t="s">
        <v>1873</v>
      </c>
      <c r="D35" s="123" t="s">
        <v>1936</v>
      </c>
      <c r="E35" s="123">
        <v>1</v>
      </c>
      <c r="F35" s="123" t="s">
        <v>1970</v>
      </c>
    </row>
    <row r="36" spans="1:6" x14ac:dyDescent="0.3">
      <c r="A36" s="123" t="s">
        <v>2388</v>
      </c>
      <c r="B36" s="266" t="s">
        <v>2404</v>
      </c>
      <c r="C36" s="123" t="s">
        <v>1874</v>
      </c>
      <c r="D36" s="123" t="s">
        <v>1936</v>
      </c>
      <c r="E36" s="123">
        <v>1</v>
      </c>
      <c r="F36" s="123" t="s">
        <v>1970</v>
      </c>
    </row>
    <row r="37" spans="1:6" x14ac:dyDescent="0.3">
      <c r="A37" s="123" t="s">
        <v>2389</v>
      </c>
      <c r="B37" s="266" t="s">
        <v>2405</v>
      </c>
      <c r="C37" s="123" t="s">
        <v>1875</v>
      </c>
      <c r="D37" s="123" t="s">
        <v>1936</v>
      </c>
      <c r="E37" s="123">
        <v>1</v>
      </c>
      <c r="F37" s="123" t="s">
        <v>1970</v>
      </c>
    </row>
    <row r="38" spans="1:6" x14ac:dyDescent="0.3">
      <c r="A38" s="123" t="s">
        <v>2390</v>
      </c>
      <c r="B38" s="266" t="s">
        <v>2406</v>
      </c>
      <c r="C38" s="123" t="s">
        <v>1912</v>
      </c>
      <c r="D38" s="123"/>
      <c r="E38" s="123">
        <v>1</v>
      </c>
      <c r="F38" s="123" t="s">
        <v>1970</v>
      </c>
    </row>
    <row r="39" spans="1:6" x14ac:dyDescent="0.3">
      <c r="A39" s="123" t="s">
        <v>2391</v>
      </c>
      <c r="B39" s="266" t="s">
        <v>2407</v>
      </c>
      <c r="C39" s="123" t="s">
        <v>1912</v>
      </c>
      <c r="D39" s="123"/>
      <c r="E39" s="123">
        <v>1</v>
      </c>
      <c r="F39" s="123" t="s">
        <v>1970</v>
      </c>
    </row>
    <row r="40" spans="1:6" x14ac:dyDescent="0.3">
      <c r="A40" s="123" t="s">
        <v>2392</v>
      </c>
      <c r="B40" s="266" t="s">
        <v>2408</v>
      </c>
      <c r="C40" s="123" t="s">
        <v>1857</v>
      </c>
      <c r="D40" s="123"/>
      <c r="E40" s="123">
        <v>1</v>
      </c>
      <c r="F40" s="123" t="s">
        <v>1970</v>
      </c>
    </row>
    <row r="41" spans="1:6" x14ac:dyDescent="0.3">
      <c r="A41" s="123" t="s">
        <v>2393</v>
      </c>
      <c r="B41" s="266" t="s">
        <v>2409</v>
      </c>
      <c r="C41" s="123" t="s">
        <v>1858</v>
      </c>
      <c r="D41" s="123"/>
      <c r="E41" s="123">
        <v>1</v>
      </c>
      <c r="F41" s="123" t="s">
        <v>1970</v>
      </c>
    </row>
    <row r="42" spans="1:6" x14ac:dyDescent="0.3">
      <c r="A42" s="123" t="s">
        <v>2394</v>
      </c>
      <c r="B42" s="266" t="s">
        <v>2410</v>
      </c>
      <c r="C42" s="123" t="s">
        <v>1859</v>
      </c>
      <c r="D42" s="123"/>
      <c r="E42" s="123">
        <v>1</v>
      </c>
      <c r="F42" s="123" t="s">
        <v>1970</v>
      </c>
    </row>
    <row r="43" spans="1:6" x14ac:dyDescent="0.3">
      <c r="A43" s="123" t="s">
        <v>2395</v>
      </c>
      <c r="B43" s="266" t="s">
        <v>2411</v>
      </c>
      <c r="C43" s="123" t="s">
        <v>1860</v>
      </c>
      <c r="D43" s="123"/>
      <c r="E43" s="123">
        <v>1</v>
      </c>
      <c r="F43" s="123" t="s">
        <v>1970</v>
      </c>
    </row>
    <row r="44" spans="1:6" x14ac:dyDescent="0.3">
      <c r="A44" s="123" t="s">
        <v>2396</v>
      </c>
      <c r="B44" s="266" t="s">
        <v>2412</v>
      </c>
      <c r="C44" s="123" t="s">
        <v>1861</v>
      </c>
      <c r="D44" s="123"/>
      <c r="E44" s="123">
        <v>1</v>
      </c>
      <c r="F44" s="123" t="s">
        <v>1970</v>
      </c>
    </row>
    <row r="45" spans="1:6" x14ac:dyDescent="0.3">
      <c r="A45" s="123" t="s">
        <v>2397</v>
      </c>
      <c r="B45" s="266" t="s">
        <v>2413</v>
      </c>
      <c r="C45" s="123" t="s">
        <v>1862</v>
      </c>
      <c r="D45" s="123"/>
      <c r="E45" s="123">
        <v>1</v>
      </c>
      <c r="F45" s="123" t="s">
        <v>1970</v>
      </c>
    </row>
    <row r="46" spans="1:6" x14ac:dyDescent="0.3">
      <c r="A46" s="123" t="s">
        <v>2398</v>
      </c>
      <c r="B46" s="266" t="s">
        <v>2414</v>
      </c>
      <c r="C46" s="123" t="s">
        <v>1863</v>
      </c>
      <c r="D46" s="123"/>
      <c r="E46" s="123">
        <v>1</v>
      </c>
      <c r="F46" s="123" t="s">
        <v>1970</v>
      </c>
    </row>
    <row r="47" spans="1:6" x14ac:dyDescent="0.3">
      <c r="A47" s="123" t="s">
        <v>2399</v>
      </c>
      <c r="B47" s="266" t="s">
        <v>2415</v>
      </c>
      <c r="C47" s="123" t="s">
        <v>1864</v>
      </c>
      <c r="D47" s="123"/>
      <c r="E47" s="123">
        <v>1</v>
      </c>
      <c r="F47" s="123" t="s">
        <v>1970</v>
      </c>
    </row>
    <row r="48" spans="1:6" x14ac:dyDescent="0.3">
      <c r="A48" s="123" t="s">
        <v>2416</v>
      </c>
      <c r="B48" s="266" t="s">
        <v>2431</v>
      </c>
      <c r="C48" s="123" t="s">
        <v>1865</v>
      </c>
      <c r="D48" s="123"/>
      <c r="E48" s="123">
        <v>1</v>
      </c>
      <c r="F48" s="123" t="s">
        <v>1970</v>
      </c>
    </row>
    <row r="49" spans="1:6" x14ac:dyDescent="0.3">
      <c r="A49" s="123" t="s">
        <v>2417</v>
      </c>
      <c r="B49" s="266" t="s">
        <v>2432</v>
      </c>
      <c r="C49" s="123" t="s">
        <v>1866</v>
      </c>
      <c r="D49" s="123"/>
      <c r="E49" s="123">
        <v>1</v>
      </c>
      <c r="F49" s="123" t="s">
        <v>1970</v>
      </c>
    </row>
    <row r="50" spans="1:6" x14ac:dyDescent="0.3">
      <c r="A50" s="123" t="s">
        <v>2418</v>
      </c>
      <c r="B50" s="266" t="s">
        <v>2433</v>
      </c>
      <c r="C50" s="123" t="s">
        <v>1867</v>
      </c>
      <c r="D50" s="123"/>
      <c r="E50" s="123">
        <v>1</v>
      </c>
      <c r="F50" s="123" t="s">
        <v>1970</v>
      </c>
    </row>
    <row r="51" spans="1:6" x14ac:dyDescent="0.3">
      <c r="A51" s="123" t="s">
        <v>2419</v>
      </c>
      <c r="B51" s="266" t="s">
        <v>2434</v>
      </c>
      <c r="C51" s="123" t="s">
        <v>1868</v>
      </c>
      <c r="D51" s="123"/>
      <c r="E51" s="123">
        <v>1</v>
      </c>
      <c r="F51" s="123" t="s">
        <v>1970</v>
      </c>
    </row>
    <row r="52" spans="1:6" x14ac:dyDescent="0.3">
      <c r="A52" s="123" t="s">
        <v>2420</v>
      </c>
      <c r="B52" s="266" t="s">
        <v>2435</v>
      </c>
      <c r="C52" s="123" t="s">
        <v>1803</v>
      </c>
      <c r="D52" s="123"/>
      <c r="E52" s="123">
        <v>1</v>
      </c>
      <c r="F52" s="123" t="s">
        <v>1970</v>
      </c>
    </row>
    <row r="53" spans="1:6" x14ac:dyDescent="0.3">
      <c r="A53" s="123" t="s">
        <v>2421</v>
      </c>
      <c r="B53" s="266" t="s">
        <v>2436</v>
      </c>
      <c r="C53" s="123" t="s">
        <v>1804</v>
      </c>
      <c r="D53" s="123"/>
      <c r="E53" s="123">
        <v>1</v>
      </c>
      <c r="F53" s="123" t="s">
        <v>1970</v>
      </c>
    </row>
    <row r="54" spans="1:6" x14ac:dyDescent="0.3">
      <c r="A54" s="123" t="s">
        <v>2422</v>
      </c>
      <c r="B54" s="266" t="s">
        <v>2437</v>
      </c>
      <c r="C54" s="123" t="s">
        <v>1798</v>
      </c>
      <c r="D54" s="123"/>
      <c r="E54" s="123">
        <v>1</v>
      </c>
      <c r="F54" s="123" t="s">
        <v>1970</v>
      </c>
    </row>
    <row r="55" spans="1:6" x14ac:dyDescent="0.3">
      <c r="A55" s="123" t="s">
        <v>2423</v>
      </c>
      <c r="B55" s="266" t="s">
        <v>2438</v>
      </c>
      <c r="C55" s="123" t="s">
        <v>1799</v>
      </c>
      <c r="D55" s="123"/>
      <c r="E55" s="123">
        <v>1</v>
      </c>
      <c r="F55" s="123" t="s">
        <v>1970</v>
      </c>
    </row>
    <row r="56" spans="1:6" x14ac:dyDescent="0.3">
      <c r="A56" s="123" t="s">
        <v>2424</v>
      </c>
      <c r="B56" s="266" t="s">
        <v>2439</v>
      </c>
      <c r="C56" s="123" t="s">
        <v>1800</v>
      </c>
      <c r="D56" s="123"/>
      <c r="E56" s="123">
        <v>1</v>
      </c>
      <c r="F56" s="123" t="s">
        <v>1970</v>
      </c>
    </row>
    <row r="57" spans="1:6" x14ac:dyDescent="0.3">
      <c r="A57" s="123" t="s">
        <v>2425</v>
      </c>
      <c r="B57" s="266" t="s">
        <v>2440</v>
      </c>
      <c r="C57" s="123" t="s">
        <v>1801</v>
      </c>
      <c r="D57" s="123"/>
      <c r="E57" s="123">
        <v>1</v>
      </c>
      <c r="F57" s="123" t="s">
        <v>1970</v>
      </c>
    </row>
    <row r="58" spans="1:6" x14ac:dyDescent="0.3">
      <c r="A58" s="123" t="s">
        <v>2426</v>
      </c>
      <c r="B58" s="266" t="s">
        <v>2441</v>
      </c>
      <c r="C58" s="123" t="s">
        <v>1802</v>
      </c>
      <c r="D58" s="123"/>
      <c r="E58" s="123">
        <v>1</v>
      </c>
      <c r="F58" s="123" t="s">
        <v>1970</v>
      </c>
    </row>
    <row r="59" spans="1:6" x14ac:dyDescent="0.3">
      <c r="A59" s="123" t="s">
        <v>2427</v>
      </c>
      <c r="B59" s="266" t="s">
        <v>2442</v>
      </c>
      <c r="C59" s="123" t="s">
        <v>2035</v>
      </c>
      <c r="D59" s="123"/>
      <c r="E59" s="123">
        <v>1</v>
      </c>
      <c r="F59" s="123" t="s">
        <v>2031</v>
      </c>
    </row>
    <row r="60" spans="1:6" x14ac:dyDescent="0.3">
      <c r="A60" s="123" t="s">
        <v>2428</v>
      </c>
      <c r="B60" s="266" t="s">
        <v>2443</v>
      </c>
      <c r="C60" s="123" t="s">
        <v>2036</v>
      </c>
      <c r="D60" s="123"/>
      <c r="E60" s="123">
        <v>1</v>
      </c>
      <c r="F60" s="123" t="s">
        <v>2031</v>
      </c>
    </row>
    <row r="61" spans="1:6" x14ac:dyDescent="0.3">
      <c r="A61" s="123" t="s">
        <v>2429</v>
      </c>
      <c r="B61" s="266" t="s">
        <v>2444</v>
      </c>
      <c r="C61" s="123" t="s">
        <v>2037</v>
      </c>
      <c r="D61" s="123"/>
      <c r="E61" s="123">
        <v>1</v>
      </c>
      <c r="F61" s="123" t="s">
        <v>2031</v>
      </c>
    </row>
    <row r="62" spans="1:6" x14ac:dyDescent="0.3">
      <c r="A62" s="123" t="s">
        <v>2430</v>
      </c>
      <c r="B62" s="266" t="s">
        <v>2445</v>
      </c>
      <c r="C62" s="123" t="s">
        <v>2038</v>
      </c>
      <c r="D62" s="123"/>
      <c r="E62" s="123">
        <v>1</v>
      </c>
      <c r="F62" s="123" t="s">
        <v>2031</v>
      </c>
    </row>
    <row r="63" spans="1:6" x14ac:dyDescent="0.3">
      <c r="A63" s="123" t="s">
        <v>2446</v>
      </c>
      <c r="B63" s="266" t="s">
        <v>2462</v>
      </c>
      <c r="C63" s="123" t="s">
        <v>2039</v>
      </c>
      <c r="D63" s="123"/>
      <c r="E63" s="123">
        <v>1</v>
      </c>
      <c r="F63" s="123" t="s">
        <v>2031</v>
      </c>
    </row>
    <row r="64" spans="1:6" x14ac:dyDescent="0.3">
      <c r="A64" s="123" t="s">
        <v>2447</v>
      </c>
      <c r="B64" s="266" t="s">
        <v>2463</v>
      </c>
      <c r="C64" s="123" t="s">
        <v>2040</v>
      </c>
      <c r="D64" s="123"/>
      <c r="E64" s="123">
        <v>1</v>
      </c>
      <c r="F64" s="123" t="s">
        <v>2031</v>
      </c>
    </row>
    <row r="65" spans="1:6" x14ac:dyDescent="0.3">
      <c r="A65" s="123" t="s">
        <v>2448</v>
      </c>
      <c r="B65" s="266" t="s">
        <v>2464</v>
      </c>
      <c r="C65" s="123" t="s">
        <v>2041</v>
      </c>
      <c r="D65" s="123"/>
      <c r="E65" s="123">
        <v>1</v>
      </c>
      <c r="F65" s="123" t="s">
        <v>2031</v>
      </c>
    </row>
    <row r="66" spans="1:6" x14ac:dyDescent="0.3">
      <c r="A66" s="123" t="s">
        <v>2449</v>
      </c>
      <c r="B66" s="266" t="s">
        <v>2465</v>
      </c>
      <c r="C66" s="123" t="s">
        <v>2042</v>
      </c>
      <c r="D66" s="123"/>
      <c r="E66" s="123">
        <v>1</v>
      </c>
      <c r="F66" s="123" t="s">
        <v>2031</v>
      </c>
    </row>
    <row r="67" spans="1:6" x14ac:dyDescent="0.3">
      <c r="A67" s="123" t="s">
        <v>2450</v>
      </c>
      <c r="B67" s="266" t="s">
        <v>2466</v>
      </c>
      <c r="C67" s="123" t="s">
        <v>2043</v>
      </c>
      <c r="D67" s="123"/>
      <c r="E67" s="123">
        <v>1</v>
      </c>
      <c r="F67" s="123" t="s">
        <v>2031</v>
      </c>
    </row>
    <row r="68" spans="1:6" x14ac:dyDescent="0.3">
      <c r="A68" s="123" t="s">
        <v>2451</v>
      </c>
      <c r="B68" s="266" t="s">
        <v>2467</v>
      </c>
      <c r="C68" s="123" t="s">
        <v>1866</v>
      </c>
      <c r="D68" s="123"/>
      <c r="E68" s="123">
        <v>1</v>
      </c>
      <c r="F68" s="123" t="s">
        <v>2031</v>
      </c>
    </row>
    <row r="69" spans="1:6" x14ac:dyDescent="0.3">
      <c r="A69" s="123" t="s">
        <v>2452</v>
      </c>
      <c r="B69" s="266" t="s">
        <v>2468</v>
      </c>
      <c r="C69" s="123" t="s">
        <v>1867</v>
      </c>
      <c r="D69" s="123"/>
      <c r="E69" s="123">
        <v>1</v>
      </c>
      <c r="F69" s="123" t="s">
        <v>2031</v>
      </c>
    </row>
    <row r="70" spans="1:6" x14ac:dyDescent="0.3">
      <c r="A70" s="123" t="s">
        <v>2453</v>
      </c>
      <c r="B70" s="266" t="s">
        <v>2469</v>
      </c>
      <c r="C70" s="123" t="s">
        <v>1868</v>
      </c>
      <c r="D70" s="123"/>
      <c r="E70" s="123">
        <v>1</v>
      </c>
      <c r="F70" s="123" t="s">
        <v>2031</v>
      </c>
    </row>
    <row r="71" spans="1:6" x14ac:dyDescent="0.3">
      <c r="A71" s="123" t="s">
        <v>2454</v>
      </c>
      <c r="B71" s="266" t="s">
        <v>2470</v>
      </c>
      <c r="C71" s="123" t="s">
        <v>2044</v>
      </c>
      <c r="D71" s="123"/>
      <c r="E71" s="123">
        <v>1</v>
      </c>
      <c r="F71" s="123" t="s">
        <v>2031</v>
      </c>
    </row>
    <row r="72" spans="1:6" x14ac:dyDescent="0.3">
      <c r="A72" s="123" t="s">
        <v>2455</v>
      </c>
      <c r="B72" s="266" t="s">
        <v>2471</v>
      </c>
      <c r="C72" s="123" t="s">
        <v>2045</v>
      </c>
      <c r="D72" s="123"/>
      <c r="E72" s="123">
        <v>1</v>
      </c>
      <c r="F72" s="123" t="s">
        <v>2031</v>
      </c>
    </row>
    <row r="73" spans="1:6" x14ac:dyDescent="0.3">
      <c r="A73" s="123" t="s">
        <v>2456</v>
      </c>
      <c r="B73" s="266" t="s">
        <v>2473</v>
      </c>
      <c r="C73" s="123" t="s">
        <v>2046</v>
      </c>
      <c r="D73" s="123"/>
      <c r="E73" s="123">
        <v>1</v>
      </c>
      <c r="F73" s="123" t="s">
        <v>2031</v>
      </c>
    </row>
    <row r="74" spans="1:6" x14ac:dyDescent="0.3">
      <c r="A74" s="123" t="s">
        <v>2457</v>
      </c>
      <c r="B74" s="266" t="s">
        <v>2472</v>
      </c>
      <c r="C74" s="123" t="s">
        <v>2047</v>
      </c>
      <c r="D74" s="123"/>
      <c r="E74" s="123">
        <v>1</v>
      </c>
      <c r="F74" s="123" t="s">
        <v>2031</v>
      </c>
    </row>
    <row r="75" spans="1:6" x14ac:dyDescent="0.3">
      <c r="A75" s="123" t="s">
        <v>2458</v>
      </c>
      <c r="B75" s="266" t="s">
        <v>2474</v>
      </c>
      <c r="C75" s="123" t="s">
        <v>2048</v>
      </c>
      <c r="D75" s="123"/>
      <c r="E75" s="123">
        <v>1</v>
      </c>
      <c r="F75" s="123" t="s">
        <v>2031</v>
      </c>
    </row>
    <row r="76" spans="1:6" x14ac:dyDescent="0.3">
      <c r="A76" s="123" t="s">
        <v>2459</v>
      </c>
      <c r="B76" s="266" t="s">
        <v>2476</v>
      </c>
      <c r="C76" s="123" t="s">
        <v>2049</v>
      </c>
      <c r="D76" s="123"/>
      <c r="E76" s="123">
        <v>1</v>
      </c>
      <c r="F76" s="123" t="s">
        <v>2031</v>
      </c>
    </row>
    <row r="77" spans="1:6" x14ac:dyDescent="0.3">
      <c r="A77" s="123" t="s">
        <v>2460</v>
      </c>
      <c r="B77" s="266" t="s">
        <v>2475</v>
      </c>
      <c r="C77" s="123" t="s">
        <v>2050</v>
      </c>
      <c r="D77" s="123"/>
      <c r="E77" s="123">
        <v>1</v>
      </c>
      <c r="F77" s="123" t="s">
        <v>2031</v>
      </c>
    </row>
    <row r="78" spans="1:6" x14ac:dyDescent="0.3">
      <c r="A78" s="123" t="s">
        <v>2461</v>
      </c>
      <c r="B78" s="266" t="s">
        <v>2477</v>
      </c>
      <c r="C78" s="123" t="s">
        <v>2051</v>
      </c>
      <c r="D78" s="123"/>
      <c r="E78" s="123">
        <v>1</v>
      </c>
      <c r="F78" s="123" t="s">
        <v>2031</v>
      </c>
    </row>
    <row r="79" spans="1:6" x14ac:dyDescent="0.3">
      <c r="A79" s="123" t="s">
        <v>2478</v>
      </c>
      <c r="B79" s="266" t="s">
        <v>2494</v>
      </c>
      <c r="C79" s="123" t="s">
        <v>1805</v>
      </c>
      <c r="D79" s="123" t="s">
        <v>1835</v>
      </c>
      <c r="E79" s="123">
        <v>1</v>
      </c>
      <c r="F79" s="123" t="s">
        <v>1970</v>
      </c>
    </row>
    <row r="80" spans="1:6" x14ac:dyDescent="0.3">
      <c r="A80" s="123" t="s">
        <v>2479</v>
      </c>
      <c r="B80" s="266" t="s">
        <v>2495</v>
      </c>
      <c r="C80" s="123" t="s">
        <v>1854</v>
      </c>
      <c r="D80" s="123"/>
      <c r="E80" s="123">
        <v>1</v>
      </c>
      <c r="F80" s="123" t="s">
        <v>1970</v>
      </c>
    </row>
    <row r="81" spans="1:6" x14ac:dyDescent="0.3">
      <c r="A81" s="123" t="s">
        <v>2480</v>
      </c>
      <c r="B81" s="266" t="s">
        <v>2496</v>
      </c>
      <c r="C81" s="123" t="s">
        <v>1855</v>
      </c>
      <c r="D81" s="123"/>
      <c r="E81" s="123">
        <v>1</v>
      </c>
      <c r="F81" s="123" t="s">
        <v>1970</v>
      </c>
    </row>
    <row r="82" spans="1:6" x14ac:dyDescent="0.3">
      <c r="A82" s="123" t="s">
        <v>2481</v>
      </c>
      <c r="B82" s="266" t="s">
        <v>2497</v>
      </c>
      <c r="C82" s="123" t="s">
        <v>1806</v>
      </c>
      <c r="D82" s="123"/>
      <c r="E82" s="123">
        <v>1</v>
      </c>
      <c r="F82" s="123" t="s">
        <v>1970</v>
      </c>
    </row>
    <row r="83" spans="1:6" x14ac:dyDescent="0.3">
      <c r="A83" s="123" t="s">
        <v>2482</v>
      </c>
      <c r="B83" s="266" t="s">
        <v>2498</v>
      </c>
      <c r="C83" s="123" t="s">
        <v>1807</v>
      </c>
      <c r="D83" s="123"/>
      <c r="E83" s="123">
        <v>1</v>
      </c>
      <c r="F83" s="123" t="s">
        <v>1970</v>
      </c>
    </row>
    <row r="84" spans="1:6" x14ac:dyDescent="0.3">
      <c r="A84" s="123" t="s">
        <v>2483</v>
      </c>
      <c r="B84" s="266" t="s">
        <v>2499</v>
      </c>
      <c r="C84" s="123" t="s">
        <v>1808</v>
      </c>
      <c r="D84" s="123" t="s">
        <v>1836</v>
      </c>
      <c r="E84" s="123">
        <v>1</v>
      </c>
      <c r="F84" s="123" t="s">
        <v>1970</v>
      </c>
    </row>
    <row r="85" spans="1:6" x14ac:dyDescent="0.3">
      <c r="A85" s="123" t="s">
        <v>2484</v>
      </c>
      <c r="B85" s="266" t="s">
        <v>2500</v>
      </c>
      <c r="C85" s="123" t="s">
        <v>1809</v>
      </c>
      <c r="D85" s="123" t="s">
        <v>1837</v>
      </c>
      <c r="E85" s="123">
        <v>1</v>
      </c>
      <c r="F85" s="123" t="s">
        <v>1970</v>
      </c>
    </row>
    <row r="86" spans="1:6" x14ac:dyDescent="0.3">
      <c r="A86" s="123" t="s">
        <v>2485</v>
      </c>
      <c r="B86" s="266" t="s">
        <v>2501</v>
      </c>
      <c r="C86" s="123" t="s">
        <v>1891</v>
      </c>
      <c r="D86" s="123" t="s">
        <v>1838</v>
      </c>
      <c r="E86" s="123">
        <v>1</v>
      </c>
      <c r="F86" s="123" t="s">
        <v>1970</v>
      </c>
    </row>
    <row r="87" spans="1:6" x14ac:dyDescent="0.3">
      <c r="A87" s="123" t="s">
        <v>2487</v>
      </c>
      <c r="B87" s="266" t="s">
        <v>2503</v>
      </c>
      <c r="C87" s="123" t="s">
        <v>1969</v>
      </c>
      <c r="D87" s="123"/>
      <c r="E87" s="123">
        <v>1</v>
      </c>
      <c r="F87" s="4" t="s">
        <v>1965</v>
      </c>
    </row>
    <row r="88" spans="1:6" x14ac:dyDescent="0.3">
      <c r="A88" s="123" t="s">
        <v>2486</v>
      </c>
      <c r="B88" s="266" t="s">
        <v>2502</v>
      </c>
      <c r="C88" s="123" t="s">
        <v>1810</v>
      </c>
      <c r="D88" s="123" t="s">
        <v>1837</v>
      </c>
      <c r="E88" s="123">
        <v>1</v>
      </c>
      <c r="F88" s="123" t="s">
        <v>1970</v>
      </c>
    </row>
    <row r="89" spans="1:6" x14ac:dyDescent="0.3">
      <c r="A89" s="123" t="s">
        <v>2488</v>
      </c>
      <c r="B89" s="266" t="s">
        <v>2504</v>
      </c>
      <c r="C89" s="123" t="s">
        <v>1811</v>
      </c>
      <c r="D89" s="123"/>
      <c r="E89" s="123">
        <v>1</v>
      </c>
      <c r="F89" s="123" t="s">
        <v>1970</v>
      </c>
    </row>
    <row r="90" spans="1:6" x14ac:dyDescent="0.3">
      <c r="A90" s="123" t="s">
        <v>2489</v>
      </c>
      <c r="B90" s="266" t="s">
        <v>2505</v>
      </c>
      <c r="C90" s="123" t="s">
        <v>1812</v>
      </c>
      <c r="D90" s="123" t="s">
        <v>1838</v>
      </c>
      <c r="E90" s="123">
        <v>1</v>
      </c>
      <c r="F90" s="123" t="s">
        <v>1970</v>
      </c>
    </row>
    <row r="91" spans="1:6" x14ac:dyDescent="0.3">
      <c r="A91" s="123" t="s">
        <v>2490</v>
      </c>
      <c r="B91" s="266" t="s">
        <v>2506</v>
      </c>
      <c r="C91" s="123" t="s">
        <v>1813</v>
      </c>
      <c r="D91" s="123" t="s">
        <v>1837</v>
      </c>
      <c r="E91" s="123">
        <v>1</v>
      </c>
      <c r="F91" s="123" t="s">
        <v>1970</v>
      </c>
    </row>
    <row r="92" spans="1:6" x14ac:dyDescent="0.3">
      <c r="A92" s="123" t="s">
        <v>2491</v>
      </c>
      <c r="B92" s="266" t="s">
        <v>2507</v>
      </c>
      <c r="C92" s="123" t="s">
        <v>1814</v>
      </c>
      <c r="D92" s="123" t="s">
        <v>1838</v>
      </c>
      <c r="E92" s="123">
        <v>1</v>
      </c>
      <c r="F92" s="123" t="s">
        <v>1970</v>
      </c>
    </row>
    <row r="93" spans="1:6" x14ac:dyDescent="0.3">
      <c r="A93" s="123" t="s">
        <v>2492</v>
      </c>
      <c r="B93" s="266" t="s">
        <v>2508</v>
      </c>
      <c r="C93" s="123" t="s">
        <v>1815</v>
      </c>
      <c r="D93" s="123" t="s">
        <v>1836</v>
      </c>
      <c r="E93" s="123">
        <v>1</v>
      </c>
      <c r="F93" s="123" t="s">
        <v>1970</v>
      </c>
    </row>
    <row r="94" spans="1:6" x14ac:dyDescent="0.3">
      <c r="A94" s="123" t="s">
        <v>2493</v>
      </c>
      <c r="B94" s="266" t="s">
        <v>2509</v>
      </c>
      <c r="C94" s="123" t="s">
        <v>2030</v>
      </c>
      <c r="D94" s="123"/>
      <c r="E94" s="123">
        <v>1</v>
      </c>
      <c r="F94" s="123" t="s">
        <v>2031</v>
      </c>
    </row>
    <row r="95" spans="1:6" x14ac:dyDescent="0.3">
      <c r="A95" s="123" t="s">
        <v>2510</v>
      </c>
      <c r="B95" s="266" t="s">
        <v>2519</v>
      </c>
      <c r="C95" s="123" t="s">
        <v>2030</v>
      </c>
      <c r="D95" s="123"/>
      <c r="E95" s="123">
        <v>1</v>
      </c>
      <c r="F95" s="123" t="s">
        <v>2031</v>
      </c>
    </row>
    <row r="96" spans="1:6" x14ac:dyDescent="0.3">
      <c r="A96" s="123" t="s">
        <v>2511</v>
      </c>
      <c r="B96" s="266" t="s">
        <v>2520</v>
      </c>
      <c r="C96" s="123" t="s">
        <v>2030</v>
      </c>
      <c r="D96" s="123"/>
      <c r="E96" s="123">
        <v>1</v>
      </c>
      <c r="F96" s="123" t="s">
        <v>2031</v>
      </c>
    </row>
    <row r="97" spans="1:6" x14ac:dyDescent="0.3">
      <c r="A97" s="123" t="s">
        <v>2512</v>
      </c>
      <c r="B97" s="266" t="s">
        <v>2521</v>
      </c>
      <c r="C97" s="123" t="s">
        <v>2030</v>
      </c>
      <c r="D97" s="123"/>
      <c r="E97" s="123">
        <v>1</v>
      </c>
      <c r="F97" s="123" t="s">
        <v>2031</v>
      </c>
    </row>
    <row r="98" spans="1:6" x14ac:dyDescent="0.3">
      <c r="A98" s="123" t="s">
        <v>2513</v>
      </c>
      <c r="B98" s="266" t="s">
        <v>2522</v>
      </c>
      <c r="C98" s="123" t="s">
        <v>2030</v>
      </c>
      <c r="D98" s="123"/>
      <c r="E98" s="123">
        <v>1</v>
      </c>
      <c r="F98" s="123" t="s">
        <v>2031</v>
      </c>
    </row>
    <row r="99" spans="1:6" x14ac:dyDescent="0.3">
      <c r="A99" s="123" t="s">
        <v>2514</v>
      </c>
      <c r="B99" s="266" t="s">
        <v>2523</v>
      </c>
      <c r="C99" s="123" t="s">
        <v>1899</v>
      </c>
      <c r="D99" s="123"/>
      <c r="E99" s="123">
        <v>1</v>
      </c>
      <c r="F99" s="123" t="s">
        <v>1970</v>
      </c>
    </row>
    <row r="100" spans="1:6" x14ac:dyDescent="0.3">
      <c r="A100" s="123" t="s">
        <v>2515</v>
      </c>
      <c r="B100" s="266" t="s">
        <v>2524</v>
      </c>
      <c r="C100" s="123" t="s">
        <v>1816</v>
      </c>
      <c r="D100" s="123"/>
      <c r="E100" s="123">
        <v>1</v>
      </c>
      <c r="F100" s="123" t="s">
        <v>1970</v>
      </c>
    </row>
    <row r="101" spans="1:6" x14ac:dyDescent="0.3">
      <c r="A101" s="123" t="s">
        <v>2516</v>
      </c>
      <c r="B101" s="266" t="s">
        <v>2525</v>
      </c>
      <c r="C101" s="123" t="s">
        <v>1817</v>
      </c>
      <c r="D101" s="123"/>
      <c r="E101" s="123">
        <v>1</v>
      </c>
      <c r="F101" s="123" t="s">
        <v>1970</v>
      </c>
    </row>
    <row r="102" spans="1:6" x14ac:dyDescent="0.3">
      <c r="A102" s="123" t="s">
        <v>2517</v>
      </c>
      <c r="B102" s="266" t="s">
        <v>2526</v>
      </c>
      <c r="C102" s="123" t="s">
        <v>1900</v>
      </c>
      <c r="D102" s="123"/>
      <c r="E102" s="123">
        <v>1</v>
      </c>
      <c r="F102" s="123" t="s">
        <v>1970</v>
      </c>
    </row>
    <row r="103" spans="1:6" x14ac:dyDescent="0.3">
      <c r="A103" s="123" t="s">
        <v>2518</v>
      </c>
      <c r="B103" s="266" t="s">
        <v>2527</v>
      </c>
      <c r="C103" s="123" t="s">
        <v>1818</v>
      </c>
      <c r="D103" s="123"/>
      <c r="E103" s="123">
        <v>1</v>
      </c>
      <c r="F103" s="123" t="s">
        <v>1970</v>
      </c>
    </row>
    <row r="104" spans="1:6" x14ac:dyDescent="0.3">
      <c r="A104" s="123" t="s">
        <v>2528</v>
      </c>
      <c r="B104" s="266" t="s">
        <v>2543</v>
      </c>
      <c r="C104" s="123" t="s">
        <v>1929</v>
      </c>
      <c r="D104" s="123"/>
      <c r="E104" s="123">
        <v>1</v>
      </c>
      <c r="F104" s="123" t="s">
        <v>1970</v>
      </c>
    </row>
    <row r="105" spans="1:6" x14ac:dyDescent="0.3">
      <c r="A105" s="123" t="s">
        <v>2529</v>
      </c>
      <c r="B105" s="266" t="s">
        <v>2544</v>
      </c>
      <c r="C105" s="123" t="s">
        <v>1819</v>
      </c>
      <c r="D105" s="123"/>
      <c r="E105" s="123">
        <v>1</v>
      </c>
      <c r="F105" s="123" t="s">
        <v>1970</v>
      </c>
    </row>
    <row r="106" spans="1:6" x14ac:dyDescent="0.3">
      <c r="A106" s="123" t="s">
        <v>2530</v>
      </c>
      <c r="B106" s="266" t="s">
        <v>2545</v>
      </c>
      <c r="C106" s="123" t="s">
        <v>1820</v>
      </c>
      <c r="D106" s="123"/>
      <c r="E106" s="123">
        <v>1</v>
      </c>
      <c r="F106" s="123" t="s">
        <v>1970</v>
      </c>
    </row>
    <row r="107" spans="1:6" x14ac:dyDescent="0.3">
      <c r="A107" s="123" t="s">
        <v>2531</v>
      </c>
      <c r="B107" s="266" t="s">
        <v>2546</v>
      </c>
      <c r="C107" s="123" t="s">
        <v>1822</v>
      </c>
      <c r="D107" s="123"/>
      <c r="E107" s="123">
        <v>1</v>
      </c>
      <c r="F107" s="123" t="s">
        <v>1970</v>
      </c>
    </row>
    <row r="108" spans="1:6" x14ac:dyDescent="0.3">
      <c r="A108" s="123" t="s">
        <v>2532</v>
      </c>
      <c r="B108" s="266" t="s">
        <v>2547</v>
      </c>
      <c r="C108" s="123" t="s">
        <v>1821</v>
      </c>
      <c r="D108" s="123" t="s">
        <v>1930</v>
      </c>
      <c r="E108" s="123">
        <v>1</v>
      </c>
      <c r="F108" s="123" t="s">
        <v>1970</v>
      </c>
    </row>
    <row r="109" spans="1:6" x14ac:dyDescent="0.3">
      <c r="A109" s="123" t="s">
        <v>2533</v>
      </c>
      <c r="B109" s="266" t="s">
        <v>2548</v>
      </c>
      <c r="C109" s="123" t="s">
        <v>1823</v>
      </c>
      <c r="D109" s="123" t="s">
        <v>1839</v>
      </c>
      <c r="E109" s="123">
        <v>1</v>
      </c>
      <c r="F109" s="123" t="s">
        <v>1970</v>
      </c>
    </row>
    <row r="110" spans="1:6" x14ac:dyDescent="0.3">
      <c r="A110" s="123" t="s">
        <v>2534</v>
      </c>
      <c r="B110" s="266" t="s">
        <v>2549</v>
      </c>
      <c r="C110" s="123" t="s">
        <v>1824</v>
      </c>
      <c r="D110" s="123" t="s">
        <v>1840</v>
      </c>
      <c r="E110" s="123">
        <v>1</v>
      </c>
      <c r="F110" s="123" t="s">
        <v>1970</v>
      </c>
    </row>
    <row r="111" spans="1:6" x14ac:dyDescent="0.3">
      <c r="A111" s="123" t="s">
        <v>2535</v>
      </c>
      <c r="B111" s="266" t="s">
        <v>2550</v>
      </c>
      <c r="C111" s="123" t="s">
        <v>1825</v>
      </c>
      <c r="D111" s="123" t="s">
        <v>1839</v>
      </c>
      <c r="E111" s="123">
        <v>1</v>
      </c>
      <c r="F111" s="123" t="s">
        <v>1970</v>
      </c>
    </row>
    <row r="112" spans="1:6" x14ac:dyDescent="0.3">
      <c r="A112" s="123" t="s">
        <v>2536</v>
      </c>
      <c r="B112" s="266" t="s">
        <v>2551</v>
      </c>
      <c r="C112" s="123" t="s">
        <v>1826</v>
      </c>
      <c r="D112" s="123" t="s">
        <v>1839</v>
      </c>
      <c r="E112" s="123">
        <v>1</v>
      </c>
      <c r="F112" s="123" t="s">
        <v>1970</v>
      </c>
    </row>
    <row r="113" spans="1:6" x14ac:dyDescent="0.3">
      <c r="A113" s="123" t="s">
        <v>2537</v>
      </c>
      <c r="B113" s="266" t="s">
        <v>2552</v>
      </c>
      <c r="C113" s="123" t="s">
        <v>1827</v>
      </c>
      <c r="D113" s="123" t="s">
        <v>1839</v>
      </c>
      <c r="E113" s="123">
        <v>1</v>
      </c>
      <c r="F113" s="123" t="s">
        <v>1970</v>
      </c>
    </row>
    <row r="114" spans="1:6" x14ac:dyDescent="0.3">
      <c r="A114" s="123" t="s">
        <v>2538</v>
      </c>
      <c r="B114" s="266" t="s">
        <v>2553</v>
      </c>
      <c r="C114" s="123" t="s">
        <v>1890</v>
      </c>
      <c r="D114" s="123" t="s">
        <v>1839</v>
      </c>
      <c r="E114" s="123">
        <v>1</v>
      </c>
      <c r="F114" s="123" t="s">
        <v>1970</v>
      </c>
    </row>
    <row r="115" spans="1:6" x14ac:dyDescent="0.3">
      <c r="A115" s="123" t="s">
        <v>2539</v>
      </c>
      <c r="B115" s="266" t="s">
        <v>2554</v>
      </c>
      <c r="C115" s="123" t="s">
        <v>1890</v>
      </c>
      <c r="D115" s="123" t="s">
        <v>1839</v>
      </c>
      <c r="E115" s="123">
        <v>1</v>
      </c>
      <c r="F115" s="123" t="s">
        <v>1970</v>
      </c>
    </row>
    <row r="116" spans="1:6" x14ac:dyDescent="0.3">
      <c r="A116" s="123" t="s">
        <v>2540</v>
      </c>
      <c r="B116" s="266" t="s">
        <v>2555</v>
      </c>
      <c r="C116" s="123" t="s">
        <v>1886</v>
      </c>
      <c r="D116" s="123"/>
      <c r="E116" s="123">
        <v>1</v>
      </c>
      <c r="F116" s="123" t="s">
        <v>1970</v>
      </c>
    </row>
    <row r="117" spans="1:6" x14ac:dyDescent="0.3">
      <c r="A117" s="123" t="s">
        <v>2541</v>
      </c>
      <c r="B117" s="266" t="s">
        <v>2556</v>
      </c>
      <c r="C117" s="123" t="s">
        <v>1931</v>
      </c>
      <c r="D117" s="123"/>
      <c r="E117" s="123">
        <v>1</v>
      </c>
      <c r="F117" s="123" t="s">
        <v>1970</v>
      </c>
    </row>
    <row r="118" spans="1:6" x14ac:dyDescent="0.3">
      <c r="A118" s="123" t="s">
        <v>2542</v>
      </c>
      <c r="B118" s="266" t="s">
        <v>2557</v>
      </c>
      <c r="C118" s="123" t="s">
        <v>1869</v>
      </c>
      <c r="D118" s="123"/>
      <c r="E118" s="123">
        <v>1</v>
      </c>
      <c r="F118" s="123" t="s">
        <v>1970</v>
      </c>
    </row>
    <row r="119" spans="1:6" x14ac:dyDescent="0.3">
      <c r="A119" s="123" t="s">
        <v>2559</v>
      </c>
      <c r="B119" s="266" t="s">
        <v>2558</v>
      </c>
      <c r="C119" s="123" t="s">
        <v>1828</v>
      </c>
      <c r="D119" s="123"/>
      <c r="E119" s="123">
        <v>1</v>
      </c>
      <c r="F119" s="123" t="s">
        <v>1970</v>
      </c>
    </row>
    <row r="120" spans="1:6" x14ac:dyDescent="0.3">
      <c r="A120" s="123" t="s">
        <v>2560</v>
      </c>
      <c r="B120" s="266" t="s">
        <v>2574</v>
      </c>
      <c r="C120" s="123" t="s">
        <v>1828</v>
      </c>
      <c r="D120" s="123"/>
      <c r="E120" s="123">
        <v>1</v>
      </c>
      <c r="F120" s="123" t="s">
        <v>1970</v>
      </c>
    </row>
    <row r="121" spans="1:6" x14ac:dyDescent="0.3">
      <c r="A121" s="123" t="s">
        <v>2561</v>
      </c>
      <c r="B121" s="266" t="s">
        <v>2575</v>
      </c>
      <c r="C121" s="123" t="s">
        <v>1920</v>
      </c>
      <c r="D121" s="123" t="s">
        <v>1932</v>
      </c>
      <c r="E121" s="123">
        <v>1</v>
      </c>
      <c r="F121" s="123" t="s">
        <v>1970</v>
      </c>
    </row>
    <row r="122" spans="1:6" x14ac:dyDescent="0.3">
      <c r="A122" s="123" t="s">
        <v>2562</v>
      </c>
      <c r="B122" s="266" t="s">
        <v>2576</v>
      </c>
      <c r="C122" s="123" t="s">
        <v>1888</v>
      </c>
      <c r="D122" s="123" t="s">
        <v>1933</v>
      </c>
      <c r="E122" s="123">
        <v>1</v>
      </c>
      <c r="F122" s="123" t="s">
        <v>1970</v>
      </c>
    </row>
    <row r="123" spans="1:6" x14ac:dyDescent="0.3">
      <c r="A123" s="123" t="s">
        <v>2563</v>
      </c>
      <c r="B123" s="266" t="s">
        <v>2577</v>
      </c>
      <c r="C123" s="123" t="s">
        <v>1905</v>
      </c>
      <c r="D123" s="123" t="s">
        <v>1934</v>
      </c>
      <c r="E123" s="123">
        <v>1</v>
      </c>
      <c r="F123" s="123" t="s">
        <v>1970</v>
      </c>
    </row>
    <row r="124" spans="1:6" x14ac:dyDescent="0.3">
      <c r="A124" s="123" t="s">
        <v>2564</v>
      </c>
      <c r="B124" s="266" t="s">
        <v>2578</v>
      </c>
      <c r="C124" s="123" t="s">
        <v>1906</v>
      </c>
      <c r="D124" s="123" t="s">
        <v>1839</v>
      </c>
      <c r="E124" s="123">
        <v>1</v>
      </c>
      <c r="F124" s="123" t="s">
        <v>1970</v>
      </c>
    </row>
    <row r="125" spans="1:6" x14ac:dyDescent="0.3">
      <c r="A125" s="123" t="s">
        <v>2565</v>
      </c>
      <c r="B125" s="266" t="s">
        <v>2579</v>
      </c>
      <c r="C125" s="123" t="s">
        <v>1887</v>
      </c>
      <c r="D125" s="123" t="s">
        <v>1839</v>
      </c>
      <c r="E125" s="123">
        <v>1</v>
      </c>
      <c r="F125" s="123" t="s">
        <v>1970</v>
      </c>
    </row>
    <row r="126" spans="1:6" x14ac:dyDescent="0.3">
      <c r="A126" s="123" t="s">
        <v>2566</v>
      </c>
      <c r="B126" s="266" t="s">
        <v>2580</v>
      </c>
      <c r="C126" s="123" t="s">
        <v>1908</v>
      </c>
      <c r="D126" s="123" t="s">
        <v>1839</v>
      </c>
      <c r="E126" s="123">
        <v>1</v>
      </c>
      <c r="F126" s="123" t="s">
        <v>1970</v>
      </c>
    </row>
    <row r="127" spans="1:6" x14ac:dyDescent="0.3">
      <c r="A127" s="123" t="s">
        <v>2567</v>
      </c>
      <c r="B127" s="266" t="s">
        <v>2581</v>
      </c>
      <c r="C127" s="123" t="s">
        <v>1907</v>
      </c>
      <c r="D127" s="123" t="s">
        <v>1839</v>
      </c>
      <c r="E127" s="123">
        <v>1</v>
      </c>
      <c r="F127" s="123" t="s">
        <v>1970</v>
      </c>
    </row>
    <row r="128" spans="1:6" x14ac:dyDescent="0.3">
      <c r="A128" s="123" t="s">
        <v>2568</v>
      </c>
      <c r="B128" s="266" t="s">
        <v>2582</v>
      </c>
      <c r="C128" s="123" t="s">
        <v>1904</v>
      </c>
      <c r="D128" s="123" t="s">
        <v>1839</v>
      </c>
      <c r="E128" s="123">
        <v>1</v>
      </c>
      <c r="F128" s="123" t="s">
        <v>1970</v>
      </c>
    </row>
    <row r="129" spans="1:10" x14ac:dyDescent="0.3">
      <c r="A129" s="123" t="s">
        <v>2569</v>
      </c>
      <c r="B129" s="266" t="s">
        <v>2583</v>
      </c>
      <c r="C129" s="123" t="s">
        <v>1901</v>
      </c>
      <c r="D129" s="123" t="s">
        <v>1839</v>
      </c>
      <c r="E129" s="123">
        <v>1</v>
      </c>
      <c r="F129" s="123" t="s">
        <v>1970</v>
      </c>
    </row>
    <row r="130" spans="1:10" x14ac:dyDescent="0.3">
      <c r="A130" s="123" t="s">
        <v>2570</v>
      </c>
      <c r="B130" s="266" t="s">
        <v>2584</v>
      </c>
      <c r="C130" s="123" t="s">
        <v>1889</v>
      </c>
      <c r="D130" s="123" t="s">
        <v>1935</v>
      </c>
      <c r="E130" s="123">
        <v>1</v>
      </c>
      <c r="F130" s="123" t="s">
        <v>1970</v>
      </c>
    </row>
    <row r="131" spans="1:10" x14ac:dyDescent="0.3">
      <c r="A131" s="123" t="s">
        <v>2759</v>
      </c>
      <c r="B131" s="266" t="s">
        <v>2760</v>
      </c>
      <c r="C131" s="123" t="s">
        <v>2761</v>
      </c>
      <c r="D131" s="123" t="s">
        <v>1933</v>
      </c>
      <c r="E131" s="123">
        <v>1</v>
      </c>
      <c r="F131" s="123" t="s">
        <v>1970</v>
      </c>
      <c r="G131" s="3"/>
      <c r="H131" s="60"/>
      <c r="I131" s="60"/>
      <c r="J131" s="98"/>
    </row>
    <row r="132" spans="1:10" x14ac:dyDescent="0.3">
      <c r="A132" s="123" t="s">
        <v>2571</v>
      </c>
      <c r="B132" s="266" t="s">
        <v>2585</v>
      </c>
      <c r="C132" s="123" t="s">
        <v>1877</v>
      </c>
      <c r="D132" s="123" t="s">
        <v>1938</v>
      </c>
      <c r="E132" s="123">
        <v>1</v>
      </c>
      <c r="F132" s="123" t="s">
        <v>1970</v>
      </c>
    </row>
    <row r="133" spans="1:10" x14ac:dyDescent="0.3">
      <c r="A133" s="123" t="s">
        <v>2572</v>
      </c>
      <c r="B133" s="266" t="s">
        <v>2586</v>
      </c>
      <c r="C133" s="123" t="s">
        <v>1919</v>
      </c>
      <c r="D133" s="123" t="s">
        <v>1939</v>
      </c>
      <c r="E133" s="123">
        <v>1</v>
      </c>
      <c r="F133" s="123" t="s">
        <v>1970</v>
      </c>
    </row>
    <row r="134" spans="1:10" x14ac:dyDescent="0.3">
      <c r="A134" s="123" t="s">
        <v>2573</v>
      </c>
      <c r="B134" s="266" t="s">
        <v>2587</v>
      </c>
      <c r="C134" s="123" t="s">
        <v>1940</v>
      </c>
      <c r="D134" s="123" t="s">
        <v>1915</v>
      </c>
      <c r="E134" s="123">
        <v>1</v>
      </c>
      <c r="F134" s="123" t="s">
        <v>1970</v>
      </c>
    </row>
    <row r="135" spans="1:10" x14ac:dyDescent="0.3">
      <c r="A135" s="123" t="s">
        <v>2588</v>
      </c>
      <c r="B135" s="266" t="s">
        <v>2604</v>
      </c>
      <c r="C135" s="123" t="s">
        <v>1941</v>
      </c>
      <c r="D135" s="123" t="s">
        <v>1916</v>
      </c>
      <c r="E135" s="123">
        <v>1</v>
      </c>
      <c r="F135" s="123" t="s">
        <v>1970</v>
      </c>
    </row>
    <row r="136" spans="1:10" x14ac:dyDescent="0.3">
      <c r="A136" s="123" t="s">
        <v>2589</v>
      </c>
      <c r="B136" s="266" t="s">
        <v>2605</v>
      </c>
      <c r="C136" s="123" t="s">
        <v>1942</v>
      </c>
      <c r="D136" s="123" t="s">
        <v>1924</v>
      </c>
      <c r="E136" s="123">
        <v>1</v>
      </c>
      <c r="F136" s="123" t="s">
        <v>1970</v>
      </c>
    </row>
    <row r="137" spans="1:10" x14ac:dyDescent="0.3">
      <c r="A137" s="123" t="s">
        <v>2590</v>
      </c>
      <c r="B137" s="266" t="s">
        <v>2606</v>
      </c>
      <c r="C137" s="123" t="s">
        <v>1943</v>
      </c>
      <c r="D137" s="123" t="s">
        <v>1918</v>
      </c>
      <c r="E137" s="123">
        <v>1</v>
      </c>
      <c r="F137" s="123" t="s">
        <v>1970</v>
      </c>
    </row>
    <row r="138" spans="1:10" x14ac:dyDescent="0.3">
      <c r="A138" s="123" t="s">
        <v>2591</v>
      </c>
      <c r="B138" s="266" t="s">
        <v>2607</v>
      </c>
      <c r="C138" s="123" t="s">
        <v>1944</v>
      </c>
      <c r="D138" s="123" t="s">
        <v>1922</v>
      </c>
      <c r="E138" s="123">
        <v>1</v>
      </c>
      <c r="F138" s="123" t="s">
        <v>1970</v>
      </c>
    </row>
    <row r="139" spans="1:10" x14ac:dyDescent="0.3">
      <c r="A139" s="123" t="s">
        <v>2592</v>
      </c>
      <c r="B139" s="266" t="s">
        <v>2608</v>
      </c>
      <c r="C139" s="123" t="s">
        <v>1944</v>
      </c>
      <c r="D139" s="123"/>
      <c r="E139" s="123">
        <v>1</v>
      </c>
      <c r="F139" s="123" t="s">
        <v>1970</v>
      </c>
    </row>
    <row r="140" spans="1:10" x14ac:dyDescent="0.3">
      <c r="A140" s="123" t="s">
        <v>2593</v>
      </c>
      <c r="B140" s="266" t="s">
        <v>2609</v>
      </c>
      <c r="C140" s="123" t="s">
        <v>1964</v>
      </c>
      <c r="D140" s="123" t="s">
        <v>1839</v>
      </c>
      <c r="E140" s="123">
        <v>1</v>
      </c>
      <c r="F140" s="4" t="s">
        <v>1965</v>
      </c>
    </row>
    <row r="141" spans="1:10" x14ac:dyDescent="0.3">
      <c r="A141" s="123" t="s">
        <v>2594</v>
      </c>
      <c r="B141" s="266" t="s">
        <v>2610</v>
      </c>
      <c r="C141" s="123" t="s">
        <v>1945</v>
      </c>
      <c r="D141" s="123" t="s">
        <v>1921</v>
      </c>
      <c r="E141" s="123">
        <v>1</v>
      </c>
      <c r="F141" s="123" t="s">
        <v>1970</v>
      </c>
    </row>
    <row r="142" spans="1:10" x14ac:dyDescent="0.3">
      <c r="A142" s="123" t="s">
        <v>2595</v>
      </c>
      <c r="B142" s="266" t="s">
        <v>2611</v>
      </c>
      <c r="C142" s="123" t="s">
        <v>1946</v>
      </c>
      <c r="D142" s="123" t="s">
        <v>1994</v>
      </c>
      <c r="E142" s="123">
        <v>1</v>
      </c>
      <c r="F142" s="123" t="s">
        <v>1970</v>
      </c>
    </row>
    <row r="143" spans="1:10" x14ac:dyDescent="0.3">
      <c r="A143" s="123" t="s">
        <v>2596</v>
      </c>
      <c r="B143" s="266" t="s">
        <v>2612</v>
      </c>
      <c r="C143" s="123" t="s">
        <v>1947</v>
      </c>
      <c r="D143" s="123" t="s">
        <v>1923</v>
      </c>
      <c r="E143" s="123">
        <v>1</v>
      </c>
      <c r="F143" s="123" t="s">
        <v>1970</v>
      </c>
    </row>
    <row r="144" spans="1:10" x14ac:dyDescent="0.3">
      <c r="A144" s="123" t="s">
        <v>2597</v>
      </c>
      <c r="B144" s="266" t="s">
        <v>2613</v>
      </c>
      <c r="C144" s="123" t="s">
        <v>1948</v>
      </c>
      <c r="D144" s="123"/>
      <c r="E144" s="123">
        <v>1</v>
      </c>
      <c r="F144" s="123" t="s">
        <v>1970</v>
      </c>
    </row>
    <row r="145" spans="1:6" x14ac:dyDescent="0.3">
      <c r="A145" s="123" t="s">
        <v>2598</v>
      </c>
      <c r="B145" s="266" t="s">
        <v>2614</v>
      </c>
      <c r="C145" s="123" t="s">
        <v>1949</v>
      </c>
      <c r="D145" s="123"/>
      <c r="E145" s="123">
        <v>1</v>
      </c>
      <c r="F145" s="123" t="s">
        <v>1970</v>
      </c>
    </row>
    <row r="146" spans="1:6" x14ac:dyDescent="0.3">
      <c r="A146" s="123" t="s">
        <v>2599</v>
      </c>
      <c r="B146" s="266" t="s">
        <v>2615</v>
      </c>
      <c r="C146" s="123" t="s">
        <v>1951</v>
      </c>
      <c r="D146" s="123"/>
      <c r="E146" s="123">
        <v>1</v>
      </c>
      <c r="F146" s="123" t="s">
        <v>1970</v>
      </c>
    </row>
    <row r="147" spans="1:6" x14ac:dyDescent="0.3">
      <c r="A147" s="123" t="s">
        <v>2600</v>
      </c>
      <c r="B147" s="266" t="s">
        <v>2616</v>
      </c>
      <c r="C147" s="123" t="s">
        <v>1950</v>
      </c>
      <c r="D147" s="123"/>
      <c r="E147" s="123">
        <v>1</v>
      </c>
      <c r="F147" s="123" t="s">
        <v>1970</v>
      </c>
    </row>
    <row r="148" spans="1:6" x14ac:dyDescent="0.3">
      <c r="A148" s="123" t="s">
        <v>2601</v>
      </c>
      <c r="B148" s="266" t="s">
        <v>2617</v>
      </c>
      <c r="C148" s="123" t="s">
        <v>1879</v>
      </c>
      <c r="D148" s="123"/>
      <c r="E148" s="123">
        <v>1</v>
      </c>
      <c r="F148" s="123" t="s">
        <v>1970</v>
      </c>
    </row>
    <row r="149" spans="1:6" x14ac:dyDescent="0.3">
      <c r="A149" s="123" t="s">
        <v>2602</v>
      </c>
      <c r="B149" s="266" t="s">
        <v>2618</v>
      </c>
      <c r="C149" s="123" t="s">
        <v>1829</v>
      </c>
      <c r="D149" s="123"/>
      <c r="E149" s="123">
        <v>1</v>
      </c>
      <c r="F149" s="123" t="s">
        <v>1970</v>
      </c>
    </row>
    <row r="150" spans="1:6" x14ac:dyDescent="0.3">
      <c r="A150" s="123" t="s">
        <v>2603</v>
      </c>
      <c r="B150" s="266" t="s">
        <v>2619</v>
      </c>
      <c r="C150" s="123" t="s">
        <v>1878</v>
      </c>
      <c r="D150" s="123" t="s">
        <v>1930</v>
      </c>
      <c r="E150" s="123">
        <v>1</v>
      </c>
      <c r="F150" s="123" t="s">
        <v>1970</v>
      </c>
    </row>
    <row r="151" spans="1:6" x14ac:dyDescent="0.3">
      <c r="A151" s="123" t="s">
        <v>2620</v>
      </c>
      <c r="B151" s="266" t="s">
        <v>2633</v>
      </c>
      <c r="C151" s="123" t="s">
        <v>1830</v>
      </c>
      <c r="D151" s="123"/>
      <c r="E151" s="123">
        <v>1</v>
      </c>
      <c r="F151" s="123" t="s">
        <v>1970</v>
      </c>
    </row>
    <row r="152" spans="1:6" x14ac:dyDescent="0.3">
      <c r="A152" s="123" t="s">
        <v>2621</v>
      </c>
      <c r="B152" s="266" t="s">
        <v>2634</v>
      </c>
      <c r="C152" s="123" t="s">
        <v>1831</v>
      </c>
      <c r="D152" s="123"/>
      <c r="E152" s="123">
        <v>1</v>
      </c>
      <c r="F152" s="123" t="s">
        <v>1970</v>
      </c>
    </row>
    <row r="153" spans="1:6" x14ac:dyDescent="0.3">
      <c r="A153" s="123" t="s">
        <v>2622</v>
      </c>
      <c r="B153" s="266" t="s">
        <v>2635</v>
      </c>
      <c r="C153" s="123" t="s">
        <v>1892</v>
      </c>
      <c r="D153" s="123"/>
      <c r="E153" s="123">
        <v>1</v>
      </c>
      <c r="F153" s="123" t="s">
        <v>1970</v>
      </c>
    </row>
    <row r="154" spans="1:6" x14ac:dyDescent="0.3">
      <c r="A154" s="123" t="s">
        <v>2623</v>
      </c>
      <c r="B154" s="266" t="s">
        <v>2636</v>
      </c>
      <c r="C154" s="123" t="s">
        <v>1893</v>
      </c>
      <c r="D154" s="123"/>
      <c r="E154" s="123">
        <v>1</v>
      </c>
      <c r="F154" s="123" t="s">
        <v>1970</v>
      </c>
    </row>
    <row r="155" spans="1:6" x14ac:dyDescent="0.3">
      <c r="A155" s="123" t="s">
        <v>2624</v>
      </c>
      <c r="B155" s="266" t="s">
        <v>2637</v>
      </c>
      <c r="C155" s="123" t="s">
        <v>1894</v>
      </c>
      <c r="D155" s="123"/>
      <c r="E155" s="123">
        <v>1</v>
      </c>
      <c r="F155" s="123" t="s">
        <v>1970</v>
      </c>
    </row>
    <row r="156" spans="1:6" x14ac:dyDescent="0.3">
      <c r="A156" s="123" t="s">
        <v>2625</v>
      </c>
      <c r="B156" s="266" t="s">
        <v>2638</v>
      </c>
      <c r="C156" s="123" t="s">
        <v>1895</v>
      </c>
      <c r="D156" s="123"/>
      <c r="E156" s="123">
        <v>1</v>
      </c>
      <c r="F156" s="123" t="s">
        <v>1970</v>
      </c>
    </row>
    <row r="157" spans="1:6" x14ac:dyDescent="0.3">
      <c r="A157" s="123" t="s">
        <v>2626</v>
      </c>
      <c r="B157" s="266" t="s">
        <v>2639</v>
      </c>
      <c r="C157" s="123" t="s">
        <v>1966</v>
      </c>
      <c r="D157" s="123"/>
      <c r="E157" s="123">
        <v>1</v>
      </c>
      <c r="F157" s="4" t="s">
        <v>1965</v>
      </c>
    </row>
    <row r="158" spans="1:6" x14ac:dyDescent="0.3">
      <c r="A158" s="123" t="s">
        <v>2627</v>
      </c>
      <c r="B158" s="266" t="s">
        <v>2640</v>
      </c>
      <c r="C158" s="123" t="s">
        <v>1832</v>
      </c>
      <c r="D158" s="123"/>
      <c r="E158" s="123">
        <v>1</v>
      </c>
      <c r="F158" s="123" t="s">
        <v>1970</v>
      </c>
    </row>
    <row r="159" spans="1:6" x14ac:dyDescent="0.3">
      <c r="A159" s="123" t="s">
        <v>2628</v>
      </c>
      <c r="B159" s="266" t="s">
        <v>2641</v>
      </c>
      <c r="C159" s="123" t="s">
        <v>1995</v>
      </c>
      <c r="D159" s="123"/>
      <c r="E159" s="123">
        <v>1</v>
      </c>
      <c r="F159" s="4" t="s">
        <v>1993</v>
      </c>
    </row>
    <row r="160" spans="1:6" x14ac:dyDescent="0.3">
      <c r="A160" s="123" t="s">
        <v>2627</v>
      </c>
      <c r="B160" s="266" t="s">
        <v>2640</v>
      </c>
      <c r="C160" s="123" t="s">
        <v>1853</v>
      </c>
      <c r="D160" s="123"/>
      <c r="E160" s="123">
        <v>1</v>
      </c>
      <c r="F160" s="123" t="s">
        <v>1970</v>
      </c>
    </row>
    <row r="161" spans="1:6" x14ac:dyDescent="0.3">
      <c r="A161" s="123" t="s">
        <v>2628</v>
      </c>
      <c r="B161" s="266" t="s">
        <v>2641</v>
      </c>
      <c r="C161" s="123" t="s">
        <v>1914</v>
      </c>
      <c r="D161" s="123"/>
      <c r="E161" s="123">
        <v>1</v>
      </c>
      <c r="F161" s="123" t="s">
        <v>1970</v>
      </c>
    </row>
    <row r="162" spans="1:6" x14ac:dyDescent="0.3">
      <c r="A162" s="123" t="s">
        <v>2629</v>
      </c>
      <c r="B162" s="266" t="s">
        <v>2642</v>
      </c>
      <c r="C162" s="123" t="s">
        <v>1955</v>
      </c>
      <c r="D162" s="123"/>
      <c r="E162" s="123">
        <v>1</v>
      </c>
      <c r="F162" s="123" t="s">
        <v>1970</v>
      </c>
    </row>
    <row r="163" spans="1:6" x14ac:dyDescent="0.3">
      <c r="A163" s="123" t="s">
        <v>2630</v>
      </c>
      <c r="B163" s="266" t="s">
        <v>2643</v>
      </c>
      <c r="C163" s="123" t="s">
        <v>1956</v>
      </c>
      <c r="D163" s="123"/>
      <c r="E163" s="123">
        <v>1</v>
      </c>
      <c r="F163" s="123" t="s">
        <v>1970</v>
      </c>
    </row>
    <row r="164" spans="1:6" x14ac:dyDescent="0.3">
      <c r="A164" s="123" t="s">
        <v>2631</v>
      </c>
      <c r="B164" s="266" t="s">
        <v>2644</v>
      </c>
      <c r="C164" s="123" t="s">
        <v>1952</v>
      </c>
      <c r="D164" s="123"/>
      <c r="E164" s="123">
        <v>1</v>
      </c>
      <c r="F164" s="123" t="s">
        <v>1970</v>
      </c>
    </row>
    <row r="165" spans="1:6" x14ac:dyDescent="0.3">
      <c r="A165" s="123" t="s">
        <v>2632</v>
      </c>
      <c r="B165" s="266" t="s">
        <v>2645</v>
      </c>
      <c r="C165" s="123" t="s">
        <v>1876</v>
      </c>
      <c r="D165" s="123" t="s">
        <v>1936</v>
      </c>
      <c r="E165" s="123">
        <v>1</v>
      </c>
      <c r="F165" s="123" t="s">
        <v>1970</v>
      </c>
    </row>
    <row r="166" spans="1:6" x14ac:dyDescent="0.3">
      <c r="A166" s="123" t="s">
        <v>2646</v>
      </c>
      <c r="B166" s="266" t="s">
        <v>2647</v>
      </c>
      <c r="C166" s="123" t="s">
        <v>1902</v>
      </c>
      <c r="D166" s="123"/>
      <c r="E166" s="123">
        <v>1</v>
      </c>
      <c r="F166" s="123" t="s">
        <v>1970</v>
      </c>
    </row>
    <row r="167" spans="1:6" x14ac:dyDescent="0.3">
      <c r="A167" s="123" t="s">
        <v>2648</v>
      </c>
      <c r="B167" s="266" t="s">
        <v>2664</v>
      </c>
      <c r="C167" s="123" t="s">
        <v>1870</v>
      </c>
      <c r="D167" s="123"/>
      <c r="E167" s="123">
        <v>1</v>
      </c>
      <c r="F167" s="123" t="s">
        <v>1970</v>
      </c>
    </row>
    <row r="168" spans="1:6" x14ac:dyDescent="0.3">
      <c r="A168" s="123" t="s">
        <v>2649</v>
      </c>
      <c r="B168" s="266" t="s">
        <v>2665</v>
      </c>
      <c r="C168" s="123" t="s">
        <v>1952</v>
      </c>
      <c r="D168" s="123"/>
      <c r="E168" s="123">
        <v>1</v>
      </c>
      <c r="F168" s="123" t="s">
        <v>2031</v>
      </c>
    </row>
    <row r="169" spans="1:6" x14ac:dyDescent="0.3">
      <c r="A169" s="123" t="s">
        <v>2650</v>
      </c>
      <c r="B169" s="266" t="s">
        <v>2666</v>
      </c>
      <c r="C169" s="123" t="s">
        <v>1952</v>
      </c>
      <c r="D169" s="123"/>
      <c r="E169" s="123">
        <v>1</v>
      </c>
      <c r="F169" s="123" t="s">
        <v>2031</v>
      </c>
    </row>
    <row r="170" spans="1:6" x14ac:dyDescent="0.3">
      <c r="A170" s="123" t="s">
        <v>2651</v>
      </c>
      <c r="B170" s="266" t="s">
        <v>2667</v>
      </c>
      <c r="C170" s="123" t="s">
        <v>1953</v>
      </c>
      <c r="D170" s="123"/>
      <c r="E170" s="123">
        <v>1</v>
      </c>
      <c r="F170" s="123" t="s">
        <v>1970</v>
      </c>
    </row>
    <row r="171" spans="1:6" x14ac:dyDescent="0.3">
      <c r="A171" s="123" t="s">
        <v>2652</v>
      </c>
      <c r="B171" s="266" t="s">
        <v>2668</v>
      </c>
      <c r="C171" s="123" t="s">
        <v>1882</v>
      </c>
      <c r="D171" s="123" t="s">
        <v>1954</v>
      </c>
      <c r="E171" s="123">
        <v>1</v>
      </c>
      <c r="F171" s="123" t="s">
        <v>1970</v>
      </c>
    </row>
    <row r="172" spans="1:6" x14ac:dyDescent="0.3">
      <c r="A172" s="123" t="s">
        <v>2653</v>
      </c>
      <c r="B172" s="266" t="s">
        <v>2669</v>
      </c>
      <c r="C172" s="123" t="s">
        <v>1957</v>
      </c>
      <c r="D172" s="123"/>
      <c r="E172" s="123">
        <v>1</v>
      </c>
      <c r="F172" s="123" t="s">
        <v>1970</v>
      </c>
    </row>
    <row r="173" spans="1:6" x14ac:dyDescent="0.3">
      <c r="A173" s="123" t="s">
        <v>2654</v>
      </c>
      <c r="B173" s="266" t="s">
        <v>2670</v>
      </c>
      <c r="C173" s="123" t="s">
        <v>1958</v>
      </c>
      <c r="D173" s="123"/>
      <c r="E173" s="123">
        <v>1</v>
      </c>
      <c r="F173" s="123" t="s">
        <v>1970</v>
      </c>
    </row>
    <row r="174" spans="1:6" x14ac:dyDescent="0.3">
      <c r="A174" s="123" t="s">
        <v>2655</v>
      </c>
      <c r="B174" s="266" t="s">
        <v>2671</v>
      </c>
      <c r="C174" s="123" t="s">
        <v>1959</v>
      </c>
      <c r="D174" s="123"/>
      <c r="E174" s="123">
        <v>1</v>
      </c>
      <c r="F174" s="123" t="s">
        <v>1970</v>
      </c>
    </row>
    <row r="175" spans="1:6" x14ac:dyDescent="0.3">
      <c r="A175" s="123" t="s">
        <v>2656</v>
      </c>
      <c r="B175" s="266" t="s">
        <v>2672</v>
      </c>
      <c r="C175" s="123" t="s">
        <v>1960</v>
      </c>
      <c r="D175" s="123"/>
      <c r="E175" s="123">
        <v>1</v>
      </c>
      <c r="F175" s="123" t="s">
        <v>1970</v>
      </c>
    </row>
    <row r="176" spans="1:6" x14ac:dyDescent="0.3">
      <c r="A176" s="123" t="s">
        <v>2657</v>
      </c>
      <c r="B176" s="266" t="s">
        <v>2673</v>
      </c>
      <c r="C176" s="123" t="s">
        <v>1961</v>
      </c>
      <c r="D176" s="123"/>
      <c r="E176" s="123">
        <v>1</v>
      </c>
      <c r="F176" s="123" t="s">
        <v>1970</v>
      </c>
    </row>
    <row r="177" spans="1:6" x14ac:dyDescent="0.3">
      <c r="A177" s="123" t="s">
        <v>2658</v>
      </c>
      <c r="B177" s="266" t="s">
        <v>2674</v>
      </c>
      <c r="C177" s="123" t="s">
        <v>1962</v>
      </c>
      <c r="D177" s="123"/>
      <c r="E177" s="123">
        <v>1</v>
      </c>
      <c r="F177" s="123" t="s">
        <v>1970</v>
      </c>
    </row>
    <row r="178" spans="1:6" x14ac:dyDescent="0.3">
      <c r="A178" s="123" t="s">
        <v>2659</v>
      </c>
      <c r="B178" s="266" t="s">
        <v>2675</v>
      </c>
      <c r="C178" s="123" t="s">
        <v>1963</v>
      </c>
      <c r="D178" s="123"/>
      <c r="E178" s="123">
        <v>1</v>
      </c>
      <c r="F178" s="123" t="s">
        <v>1970</v>
      </c>
    </row>
    <row r="179" spans="1:6" x14ac:dyDescent="0.3">
      <c r="A179" s="123" t="s">
        <v>2660</v>
      </c>
      <c r="B179" s="266" t="s">
        <v>2676</v>
      </c>
      <c r="C179" s="123" t="s">
        <v>1913</v>
      </c>
      <c r="D179" s="123"/>
      <c r="E179" s="123">
        <v>1</v>
      </c>
      <c r="F179" s="123" t="s">
        <v>1970</v>
      </c>
    </row>
    <row r="180" spans="1:6" x14ac:dyDescent="0.3">
      <c r="A180" s="123" t="s">
        <v>2661</v>
      </c>
      <c r="B180" s="266" t="s">
        <v>2677</v>
      </c>
      <c r="C180" s="123" t="s">
        <v>1880</v>
      </c>
      <c r="D180" s="123"/>
      <c r="E180" s="123">
        <v>1</v>
      </c>
      <c r="F180" s="123" t="s">
        <v>1970</v>
      </c>
    </row>
    <row r="181" spans="1:6" x14ac:dyDescent="0.3">
      <c r="A181" s="123" t="s">
        <v>2662</v>
      </c>
      <c r="B181" s="266" t="s">
        <v>2678</v>
      </c>
      <c r="C181" s="123" t="s">
        <v>1881</v>
      </c>
      <c r="D181" s="123"/>
      <c r="E181" s="123">
        <v>1</v>
      </c>
      <c r="F181" s="123" t="s">
        <v>1970</v>
      </c>
    </row>
    <row r="182" spans="1:6" x14ac:dyDescent="0.3">
      <c r="A182" s="123" t="s">
        <v>2663</v>
      </c>
      <c r="B182" s="266" t="s">
        <v>2679</v>
      </c>
      <c r="C182" s="123" t="s">
        <v>1909</v>
      </c>
      <c r="D182" s="123"/>
      <c r="E182" s="123">
        <v>1</v>
      </c>
      <c r="F182" s="123" t="s">
        <v>1970</v>
      </c>
    </row>
    <row r="183" spans="1:6" x14ac:dyDescent="0.3">
      <c r="A183" s="123" t="s">
        <v>2680</v>
      </c>
      <c r="B183" s="266" t="s">
        <v>2685</v>
      </c>
      <c r="C183" s="123" t="s">
        <v>1910</v>
      </c>
      <c r="D183" s="123"/>
      <c r="E183" s="123">
        <v>1</v>
      </c>
      <c r="F183" s="123" t="s">
        <v>1970</v>
      </c>
    </row>
    <row r="184" spans="1:6" x14ac:dyDescent="0.3">
      <c r="A184" s="123" t="s">
        <v>2681</v>
      </c>
      <c r="B184" s="266" t="s">
        <v>2686</v>
      </c>
      <c r="C184" s="123" t="s">
        <v>1911</v>
      </c>
      <c r="D184" s="123"/>
      <c r="E184" s="123">
        <v>1</v>
      </c>
      <c r="F184" s="123" t="s">
        <v>1970</v>
      </c>
    </row>
    <row r="185" spans="1:6" x14ac:dyDescent="0.3">
      <c r="A185" s="123" t="s">
        <v>2682</v>
      </c>
      <c r="B185" s="266" t="s">
        <v>2687</v>
      </c>
      <c r="C185" s="123" t="s">
        <v>1833</v>
      </c>
      <c r="D185" s="123"/>
      <c r="E185" s="123">
        <v>1</v>
      </c>
      <c r="F185" s="123" t="s">
        <v>1970</v>
      </c>
    </row>
    <row r="186" spans="1:6" x14ac:dyDescent="0.3">
      <c r="A186" s="123" t="s">
        <v>2683</v>
      </c>
      <c r="B186" s="266" t="s">
        <v>2688</v>
      </c>
      <c r="C186" s="123" t="s">
        <v>1885</v>
      </c>
      <c r="D186" s="123"/>
      <c r="E186" s="123">
        <v>1</v>
      </c>
      <c r="F186" s="123" t="s">
        <v>1970</v>
      </c>
    </row>
    <row r="187" spans="1:6" x14ac:dyDescent="0.3">
      <c r="A187" s="123" t="s">
        <v>2684</v>
      </c>
      <c r="B187" s="266" t="s">
        <v>2689</v>
      </c>
      <c r="C187" s="123" t="s">
        <v>1883</v>
      </c>
      <c r="D187" s="123" t="s">
        <v>1937</v>
      </c>
      <c r="E187" s="123">
        <v>1</v>
      </c>
      <c r="F187" s="123" t="s">
        <v>1970</v>
      </c>
    </row>
    <row r="188" spans="1:6" x14ac:dyDescent="0.3">
      <c r="A188" s="123" t="s">
        <v>2305</v>
      </c>
      <c r="B188" s="266" t="s">
        <v>2158</v>
      </c>
      <c r="C188" s="123" t="s">
        <v>1538</v>
      </c>
      <c r="D188" s="123"/>
      <c r="E188" s="123" t="s">
        <v>1577</v>
      </c>
      <c r="F188" s="123" t="s">
        <v>1725</v>
      </c>
    </row>
    <row r="189" spans="1:6" x14ac:dyDescent="0.3">
      <c r="A189" s="123" t="s">
        <v>2306</v>
      </c>
      <c r="B189" s="266" t="s">
        <v>2159</v>
      </c>
      <c r="C189" s="123" t="s">
        <v>1538</v>
      </c>
      <c r="D189" s="123"/>
      <c r="E189" s="123" t="s">
        <v>1577</v>
      </c>
      <c r="F189" s="123" t="s">
        <v>1725</v>
      </c>
    </row>
    <row r="190" spans="1:6" x14ac:dyDescent="0.3">
      <c r="A190" s="123" t="s">
        <v>2307</v>
      </c>
      <c r="B190" s="266" t="s">
        <v>2160</v>
      </c>
      <c r="C190" s="123" t="s">
        <v>1538</v>
      </c>
      <c r="D190" s="123"/>
      <c r="E190" s="123" t="s">
        <v>1577</v>
      </c>
      <c r="F190" s="123" t="s">
        <v>1725</v>
      </c>
    </row>
    <row r="191" spans="1:6" x14ac:dyDescent="0.3">
      <c r="A191" s="123" t="s">
        <v>2308</v>
      </c>
      <c r="B191" s="266" t="s">
        <v>2161</v>
      </c>
      <c r="C191" s="123" t="s">
        <v>1538</v>
      </c>
      <c r="D191" s="123"/>
      <c r="E191" s="123" t="s">
        <v>1577</v>
      </c>
      <c r="F191" s="123" t="s">
        <v>1725</v>
      </c>
    </row>
    <row r="192" spans="1:6" x14ac:dyDescent="0.3">
      <c r="A192" s="123" t="s">
        <v>2258</v>
      </c>
      <c r="B192" s="266" t="s">
        <v>2123</v>
      </c>
      <c r="C192" s="123" t="s">
        <v>2745</v>
      </c>
      <c r="D192" s="123"/>
      <c r="E192" s="123" t="s">
        <v>1577</v>
      </c>
      <c r="F192" s="123" t="s">
        <v>1725</v>
      </c>
    </row>
    <row r="193" spans="1:6" x14ac:dyDescent="0.3">
      <c r="A193" s="123" t="s">
        <v>2259</v>
      </c>
      <c r="B193" s="266" t="s">
        <v>2124</v>
      </c>
      <c r="C193" s="123" t="s">
        <v>1761</v>
      </c>
      <c r="D193" s="123"/>
      <c r="E193" s="123" t="s">
        <v>1578</v>
      </c>
      <c r="F193" s="123" t="s">
        <v>1725</v>
      </c>
    </row>
    <row r="194" spans="1:6" x14ac:dyDescent="0.3">
      <c r="A194" s="123" t="s">
        <v>2260</v>
      </c>
      <c r="B194" s="266" t="s">
        <v>2125</v>
      </c>
      <c r="C194" s="123" t="s">
        <v>1762</v>
      </c>
      <c r="D194" s="123"/>
      <c r="E194" s="123" t="s">
        <v>1577</v>
      </c>
      <c r="F194" s="123" t="s">
        <v>1725</v>
      </c>
    </row>
    <row r="195" spans="1:6" x14ac:dyDescent="0.3">
      <c r="A195" s="116" t="s">
        <v>2261</v>
      </c>
      <c r="B195" s="266" t="s">
        <v>2136</v>
      </c>
      <c r="C195" s="116" t="s">
        <v>1762</v>
      </c>
      <c r="D195" s="116"/>
      <c r="E195" s="116" t="s">
        <v>1577</v>
      </c>
      <c r="F195" s="116" t="s">
        <v>1725</v>
      </c>
    </row>
    <row r="196" spans="1:6" x14ac:dyDescent="0.3">
      <c r="A196" s="123" t="s">
        <v>2262</v>
      </c>
      <c r="B196" s="266" t="s">
        <v>2137</v>
      </c>
      <c r="C196" s="123" t="s">
        <v>2011</v>
      </c>
      <c r="D196" s="123"/>
      <c r="E196" s="123" t="s">
        <v>2012</v>
      </c>
      <c r="F196" s="123" t="s">
        <v>1725</v>
      </c>
    </row>
    <row r="197" spans="1:6" x14ac:dyDescent="0.3">
      <c r="A197" s="123" t="s">
        <v>2263</v>
      </c>
      <c r="B197" s="266" t="s">
        <v>2138</v>
      </c>
      <c r="C197" s="123" t="s">
        <v>2059</v>
      </c>
      <c r="D197" s="123"/>
      <c r="E197" s="123" t="s">
        <v>1577</v>
      </c>
      <c r="F197" s="123" t="s">
        <v>1725</v>
      </c>
    </row>
    <row r="198" spans="1:6" x14ac:dyDescent="0.3">
      <c r="A198" s="123" t="s">
        <v>2264</v>
      </c>
      <c r="B198" s="266" t="s">
        <v>2139</v>
      </c>
      <c r="C198" s="123" t="s">
        <v>2058</v>
      </c>
      <c r="D198" s="123"/>
      <c r="E198" s="123" t="s">
        <v>1577</v>
      </c>
      <c r="F198" s="123" t="s">
        <v>1725</v>
      </c>
    </row>
    <row r="199" spans="1:6" x14ac:dyDescent="0.3">
      <c r="A199" s="123" t="s">
        <v>2265</v>
      </c>
      <c r="B199" s="266" t="s">
        <v>2140</v>
      </c>
      <c r="C199" s="123" t="s">
        <v>1763</v>
      </c>
      <c r="D199" s="123"/>
      <c r="E199" s="123" t="s">
        <v>2012</v>
      </c>
      <c r="F199" s="123" t="s">
        <v>1725</v>
      </c>
    </row>
    <row r="200" spans="1:6" x14ac:dyDescent="0.3">
      <c r="A200" s="123" t="s">
        <v>2266</v>
      </c>
      <c r="B200" s="266" t="s">
        <v>2141</v>
      </c>
      <c r="C200" s="123" t="s">
        <v>1764</v>
      </c>
      <c r="D200" s="123"/>
      <c r="E200" s="123" t="s">
        <v>1981</v>
      </c>
      <c r="F200" s="123" t="s">
        <v>1725</v>
      </c>
    </row>
    <row r="201" spans="1:6" x14ac:dyDescent="0.3">
      <c r="A201" s="123" t="s">
        <v>2267</v>
      </c>
      <c r="B201" s="266" t="s">
        <v>2126</v>
      </c>
      <c r="C201" s="123" t="s">
        <v>1765</v>
      </c>
      <c r="D201" s="123"/>
      <c r="E201" s="123" t="s">
        <v>1977</v>
      </c>
      <c r="F201" s="123" t="s">
        <v>1725</v>
      </c>
    </row>
    <row r="202" spans="1:6" x14ac:dyDescent="0.3">
      <c r="A202" s="123" t="s">
        <v>2268</v>
      </c>
      <c r="B202" s="266" t="s">
        <v>2127</v>
      </c>
      <c r="C202" s="123" t="s">
        <v>1766</v>
      </c>
      <c r="D202" s="123"/>
      <c r="E202" s="123" t="s">
        <v>1577</v>
      </c>
      <c r="F202" s="123" t="s">
        <v>1725</v>
      </c>
    </row>
    <row r="203" spans="1:6" x14ac:dyDescent="0.3">
      <c r="A203" s="123" t="s">
        <v>2269</v>
      </c>
      <c r="B203" s="266" t="s">
        <v>2128</v>
      </c>
      <c r="C203" s="123" t="s">
        <v>1766</v>
      </c>
      <c r="D203" s="123"/>
      <c r="E203" s="123" t="s">
        <v>1577</v>
      </c>
      <c r="F203" s="123" t="s">
        <v>1725</v>
      </c>
    </row>
    <row r="204" spans="1:6" x14ac:dyDescent="0.3">
      <c r="A204" s="123" t="s">
        <v>2270</v>
      </c>
      <c r="B204" s="266" t="s">
        <v>2129</v>
      </c>
      <c r="C204" s="123" t="s">
        <v>2010</v>
      </c>
      <c r="D204" s="123"/>
      <c r="E204" s="123" t="s">
        <v>1577</v>
      </c>
      <c r="F204" s="123" t="s">
        <v>1725</v>
      </c>
    </row>
    <row r="205" spans="1:6" x14ac:dyDescent="0.3">
      <c r="A205" s="123" t="s">
        <v>2271</v>
      </c>
      <c r="B205" s="266" t="s">
        <v>2736</v>
      </c>
      <c r="C205" s="123" t="s">
        <v>1531</v>
      </c>
      <c r="D205" s="123"/>
      <c r="E205" s="123" t="s">
        <v>1726</v>
      </c>
      <c r="F205" s="123" t="s">
        <v>1725</v>
      </c>
    </row>
    <row r="206" spans="1:6" x14ac:dyDescent="0.3">
      <c r="A206" s="123" t="s">
        <v>2740</v>
      </c>
      <c r="B206" s="266" t="s">
        <v>2737</v>
      </c>
      <c r="C206" s="123" t="s">
        <v>1531</v>
      </c>
      <c r="D206" s="123"/>
      <c r="E206" s="123" t="s">
        <v>1726</v>
      </c>
      <c r="F206" s="123" t="s">
        <v>1725</v>
      </c>
    </row>
    <row r="207" spans="1:6" s="24" customFormat="1" x14ac:dyDescent="0.3">
      <c r="A207" s="116" t="s">
        <v>2739</v>
      </c>
      <c r="B207" s="292" t="s">
        <v>2741</v>
      </c>
      <c r="C207" s="116" t="s">
        <v>2738</v>
      </c>
      <c r="D207" s="116"/>
      <c r="E207" s="116" t="s">
        <v>1577</v>
      </c>
      <c r="F207" s="116" t="s">
        <v>1725</v>
      </c>
    </row>
    <row r="208" spans="1:6" x14ac:dyDescent="0.3">
      <c r="A208" s="116" t="s">
        <v>2742</v>
      </c>
      <c r="B208" s="292" t="s">
        <v>2753</v>
      </c>
      <c r="C208" s="116" t="s">
        <v>2738</v>
      </c>
      <c r="D208" s="116"/>
      <c r="E208" s="116" t="s">
        <v>1577</v>
      </c>
      <c r="F208" s="116" t="s">
        <v>1725</v>
      </c>
    </row>
    <row r="209" spans="1:6" x14ac:dyDescent="0.3">
      <c r="A209" s="123" t="s">
        <v>2272</v>
      </c>
      <c r="B209" s="266" t="s">
        <v>2130</v>
      </c>
      <c r="C209" s="123" t="s">
        <v>1767</v>
      </c>
      <c r="D209" s="123"/>
      <c r="E209" s="123" t="s">
        <v>1977</v>
      </c>
      <c r="F209" s="123" t="s">
        <v>1725</v>
      </c>
    </row>
    <row r="210" spans="1:6" x14ac:dyDescent="0.3">
      <c r="A210" s="123" t="s">
        <v>2273</v>
      </c>
      <c r="B210" s="266" t="s">
        <v>2131</v>
      </c>
      <c r="C210" s="123" t="s">
        <v>1449</v>
      </c>
      <c r="D210" s="123"/>
      <c r="E210" s="123" t="s">
        <v>2210</v>
      </c>
      <c r="F210" s="123" t="s">
        <v>1725</v>
      </c>
    </row>
    <row r="211" spans="1:6" x14ac:dyDescent="0.3">
      <c r="A211" s="123" t="s">
        <v>2274</v>
      </c>
      <c r="B211" s="266" t="s">
        <v>2132</v>
      </c>
      <c r="C211" s="123" t="s">
        <v>2062</v>
      </c>
      <c r="D211" s="123"/>
      <c r="E211" s="123" t="s">
        <v>1577</v>
      </c>
      <c r="F211" s="123" t="s">
        <v>1725</v>
      </c>
    </row>
    <row r="212" spans="1:6" x14ac:dyDescent="0.3">
      <c r="A212" s="123" t="s">
        <v>2275</v>
      </c>
      <c r="B212" s="266" t="s">
        <v>2133</v>
      </c>
      <c r="C212" s="123" t="s">
        <v>2062</v>
      </c>
      <c r="D212" s="123"/>
      <c r="E212" s="123" t="s">
        <v>1578</v>
      </c>
      <c r="F212" s="123" t="s">
        <v>1725</v>
      </c>
    </row>
    <row r="213" spans="1:6" x14ac:dyDescent="0.3">
      <c r="A213" s="116" t="s">
        <v>2276</v>
      </c>
      <c r="B213" s="266" t="s">
        <v>2134</v>
      </c>
      <c r="C213" s="123" t="s">
        <v>2062</v>
      </c>
      <c r="D213" s="116"/>
      <c r="E213" s="116" t="s">
        <v>1726</v>
      </c>
      <c r="F213" s="116" t="s">
        <v>1725</v>
      </c>
    </row>
    <row r="214" spans="1:6" x14ac:dyDescent="0.3">
      <c r="A214" s="123" t="s">
        <v>2165</v>
      </c>
      <c r="B214" s="266" t="s">
        <v>2172</v>
      </c>
      <c r="C214" s="123" t="s">
        <v>2099</v>
      </c>
      <c r="D214" s="123"/>
      <c r="E214" s="123" t="s">
        <v>2063</v>
      </c>
      <c r="F214" s="123"/>
    </row>
    <row r="215" spans="1:6" x14ac:dyDescent="0.3">
      <c r="A215" s="123" t="s">
        <v>2166</v>
      </c>
      <c r="B215" s="266" t="s">
        <v>2173</v>
      </c>
      <c r="C215" s="123" t="s">
        <v>2100</v>
      </c>
      <c r="D215" s="123"/>
      <c r="E215" s="123" t="s">
        <v>1981</v>
      </c>
      <c r="F215" s="123"/>
    </row>
    <row r="216" spans="1:6" x14ac:dyDescent="0.3">
      <c r="A216" s="123" t="s">
        <v>2167</v>
      </c>
      <c r="B216" s="266" t="s">
        <v>2174</v>
      </c>
      <c r="C216" s="123" t="s">
        <v>2101</v>
      </c>
      <c r="D216" s="123"/>
      <c r="E216" s="123" t="s">
        <v>1527</v>
      </c>
      <c r="F216" s="123"/>
    </row>
    <row r="217" spans="1:6" s="124" customFormat="1" x14ac:dyDescent="0.3">
      <c r="A217" s="123" t="s">
        <v>2167</v>
      </c>
      <c r="B217" s="266" t="s">
        <v>2175</v>
      </c>
      <c r="C217" s="123" t="s">
        <v>2101</v>
      </c>
      <c r="D217" s="123"/>
      <c r="E217" s="123" t="s">
        <v>1527</v>
      </c>
      <c r="F217" s="123"/>
    </row>
    <row r="218" spans="1:6" s="124" customFormat="1" x14ac:dyDescent="0.3">
      <c r="A218" s="123" t="s">
        <v>2168</v>
      </c>
      <c r="B218" s="266" t="s">
        <v>2176</v>
      </c>
      <c r="C218" s="123" t="s">
        <v>2101</v>
      </c>
      <c r="D218" s="123"/>
      <c r="E218" s="123" t="s">
        <v>1527</v>
      </c>
      <c r="F218" s="123"/>
    </row>
    <row r="219" spans="1:6" s="124" customFormat="1" x14ac:dyDescent="0.3">
      <c r="A219" s="123" t="s">
        <v>2169</v>
      </c>
      <c r="B219" s="266" t="s">
        <v>2177</v>
      </c>
      <c r="C219" s="123" t="s">
        <v>2102</v>
      </c>
      <c r="D219" s="123"/>
      <c r="E219" s="123" t="s">
        <v>1726</v>
      </c>
      <c r="F219" s="123"/>
    </row>
    <row r="220" spans="1:6" s="124" customFormat="1" x14ac:dyDescent="0.3">
      <c r="A220" s="123" t="s">
        <v>2170</v>
      </c>
      <c r="B220" s="266" t="s">
        <v>2178</v>
      </c>
      <c r="C220" s="123" t="s">
        <v>2103</v>
      </c>
      <c r="D220" s="123"/>
      <c r="E220" s="123" t="s">
        <v>2063</v>
      </c>
      <c r="F220" s="123"/>
    </row>
    <row r="221" spans="1:6" s="124" customFormat="1" x14ac:dyDescent="0.3">
      <c r="A221" s="123" t="s">
        <v>2171</v>
      </c>
      <c r="B221" s="266" t="s">
        <v>2179</v>
      </c>
      <c r="C221" s="123" t="s">
        <v>2103</v>
      </c>
      <c r="D221" s="123"/>
      <c r="E221" s="123" t="s">
        <v>1981</v>
      </c>
      <c r="F221" s="123"/>
    </row>
  </sheetData>
  <conditionalFormatting sqref="C11:C13">
    <cfRule type="expression" dxfId="19" priority="4" stopIfTrue="1">
      <formula>#REF!="A Reformer"</formula>
    </cfRule>
    <cfRule type="expression" dxfId="18" priority="5" stopIfTrue="1">
      <formula>#REF!="En cours"</formula>
    </cfRule>
    <cfRule type="expression" dxfId="17" priority="6" stopIfTrue="1">
      <formula>#REF!="Introuvable"</formula>
    </cfRule>
  </conditionalFormatting>
  <conditionalFormatting sqref="C205:C208">
    <cfRule type="expression" dxfId="16" priority="1" stopIfTrue="1">
      <formula>#REF!="A Reformer"</formula>
    </cfRule>
    <cfRule type="expression" dxfId="15" priority="2" stopIfTrue="1">
      <formula>#REF!="En cours"</formula>
    </cfRule>
    <cfRule type="expression" dxfId="14" priority="3" stopIfTrue="1">
      <formula>#REF!="Introuvable"</formula>
    </cfRule>
  </conditionalFormatting>
  <dataValidations count="1"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C3:C4 D3:E5" xr:uid="{00000000-0002-0000-0A00-000000000000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B33B-0215-4A83-9E89-19CEB56E7071}">
  <sheetPr>
    <tabColor rgb="FF92D050"/>
  </sheetPr>
  <dimension ref="A1:AS733"/>
  <sheetViews>
    <sheetView workbookViewId="0">
      <pane ySplit="6" topLeftCell="A7" activePane="bottomLeft" state="frozen"/>
      <selection pane="bottomLeft" activeCell="K35" sqref="K33:K35"/>
    </sheetView>
  </sheetViews>
  <sheetFormatPr baseColWidth="10" defaultRowHeight="14.4" x14ac:dyDescent="0.3"/>
  <cols>
    <col min="1" max="1" width="9.88671875" style="471" customWidth="1"/>
    <col min="2" max="2" width="14.6640625" style="386" customWidth="1"/>
    <col min="3" max="3" width="42.109375" style="386" bestFit="1" customWidth="1"/>
    <col min="4" max="4" width="27.88671875" style="386" bestFit="1" customWidth="1"/>
    <col min="5" max="5" width="12.88671875" style="386" customWidth="1"/>
    <col min="6" max="6" width="15.5546875" style="386" bestFit="1" customWidth="1"/>
    <col min="7" max="7" width="13.5546875" style="622" customWidth="1"/>
    <col min="8" max="8" width="13.88671875" style="391" customWidth="1"/>
    <col min="9" max="9" width="20.88671875" style="391" bestFit="1" customWidth="1"/>
    <col min="10" max="10" width="12.6640625" style="393" customWidth="1"/>
    <col min="11" max="11" width="12.6640625" style="386" customWidth="1"/>
    <col min="12" max="45" width="11.5546875" style="389"/>
    <col min="46" max="16384" width="11.5546875" style="386"/>
  </cols>
  <sheetData>
    <row r="1" spans="1:45" s="499" customFormat="1" ht="13.8" x14ac:dyDescent="0.25">
      <c r="A1" s="648" t="s">
        <v>3892</v>
      </c>
      <c r="B1" s="648"/>
      <c r="C1" s="648"/>
      <c r="D1" s="648"/>
      <c r="E1" s="648"/>
      <c r="F1" s="520"/>
      <c r="G1" s="617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  <c r="AB1" s="520"/>
      <c r="AC1" s="520"/>
      <c r="AD1" s="520"/>
      <c r="AE1" s="520"/>
      <c r="AF1" s="520"/>
      <c r="AG1" s="520"/>
      <c r="AH1" s="520"/>
      <c r="AI1" s="520"/>
      <c r="AJ1" s="520"/>
      <c r="AK1" s="520"/>
      <c r="AL1" s="520"/>
      <c r="AM1" s="520"/>
      <c r="AN1" s="520"/>
      <c r="AO1" s="520"/>
      <c r="AP1" s="520"/>
      <c r="AQ1" s="520"/>
      <c r="AR1" s="520"/>
      <c r="AS1" s="520"/>
    </row>
    <row r="2" spans="1:45" s="499" customFormat="1" ht="13.8" x14ac:dyDescent="0.25">
      <c r="A2" s="648"/>
      <c r="B2" s="648"/>
      <c r="C2" s="648"/>
      <c r="D2" s="648"/>
      <c r="E2" s="648"/>
      <c r="F2" s="520"/>
      <c r="G2" s="617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  <c r="AF2" s="520"/>
      <c r="AG2" s="520"/>
      <c r="AH2" s="520"/>
      <c r="AI2" s="520"/>
      <c r="AJ2" s="520"/>
      <c r="AK2" s="520"/>
      <c r="AL2" s="520"/>
      <c r="AM2" s="520"/>
      <c r="AN2" s="520"/>
      <c r="AO2" s="520"/>
      <c r="AP2" s="520"/>
      <c r="AQ2" s="520"/>
      <c r="AR2" s="520"/>
      <c r="AS2" s="520"/>
    </row>
    <row r="3" spans="1:45" s="499" customFormat="1" ht="13.8" x14ac:dyDescent="0.25">
      <c r="A3" s="507"/>
      <c r="B3" s="536"/>
      <c r="C3" s="536"/>
      <c r="D3" s="536"/>
      <c r="E3" s="537"/>
      <c r="F3" s="520"/>
      <c r="G3" s="617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  <c r="AC3" s="520"/>
      <c r="AD3" s="520"/>
      <c r="AE3" s="520"/>
      <c r="AF3" s="520"/>
      <c r="AG3" s="520"/>
      <c r="AH3" s="520"/>
      <c r="AI3" s="520"/>
      <c r="AJ3" s="520"/>
      <c r="AK3" s="520"/>
      <c r="AL3" s="520"/>
      <c r="AM3" s="520"/>
      <c r="AN3" s="520"/>
      <c r="AO3" s="520"/>
      <c r="AP3" s="520"/>
      <c r="AQ3" s="520"/>
      <c r="AR3" s="520"/>
      <c r="AS3" s="520"/>
    </row>
    <row r="4" spans="1:45" s="499" customFormat="1" ht="27" customHeight="1" x14ac:dyDescent="0.25">
      <c r="A4" s="649" t="s">
        <v>3893</v>
      </c>
      <c r="B4" s="650"/>
      <c r="C4" s="650"/>
      <c r="D4" s="650"/>
      <c r="E4" s="651"/>
      <c r="F4" s="528"/>
      <c r="G4" s="617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  <c r="AC4" s="520"/>
      <c r="AD4" s="520"/>
      <c r="AE4" s="520"/>
      <c r="AF4" s="520"/>
      <c r="AG4" s="520"/>
      <c r="AH4" s="520"/>
      <c r="AI4" s="520"/>
      <c r="AJ4" s="520"/>
      <c r="AK4" s="520"/>
      <c r="AL4" s="520"/>
      <c r="AM4" s="520"/>
      <c r="AN4" s="520"/>
      <c r="AO4" s="520"/>
      <c r="AP4" s="520"/>
      <c r="AQ4" s="520"/>
      <c r="AR4" s="520"/>
      <c r="AS4" s="520"/>
    </row>
    <row r="5" spans="1:45" x14ac:dyDescent="0.3">
      <c r="B5" s="497" t="s">
        <v>3806</v>
      </c>
      <c r="C5" s="497">
        <f>SUBTOTAL(3,C7:C307)</f>
        <v>30</v>
      </c>
      <c r="D5" s="440"/>
      <c r="E5" s="498">
        <f>SUBTOTAL(9,E7:E363)</f>
        <v>29</v>
      </c>
      <c r="F5" s="440"/>
      <c r="G5" s="618"/>
      <c r="H5" s="437"/>
      <c r="I5" s="437"/>
      <c r="J5" s="445"/>
      <c r="K5" s="443"/>
    </row>
    <row r="6" spans="1:45" ht="43.2" x14ac:dyDescent="0.3">
      <c r="A6" s="401" t="s">
        <v>2809</v>
      </c>
      <c r="B6" s="401" t="s">
        <v>2803</v>
      </c>
      <c r="C6" s="403" t="s">
        <v>0</v>
      </c>
      <c r="D6" s="404" t="s">
        <v>1760</v>
      </c>
      <c r="E6" s="404" t="s">
        <v>3847</v>
      </c>
      <c r="F6" s="404" t="s">
        <v>1522</v>
      </c>
      <c r="G6" s="623" t="s">
        <v>4183</v>
      </c>
      <c r="H6" s="406" t="s">
        <v>1597</v>
      </c>
      <c r="I6" s="405" t="s">
        <v>1154</v>
      </c>
      <c r="J6" s="407" t="s">
        <v>1521</v>
      </c>
      <c r="K6" s="408" t="s">
        <v>2809</v>
      </c>
    </row>
    <row r="7" spans="1:45" ht="14.4" customHeight="1" x14ac:dyDescent="0.3">
      <c r="A7" s="411" t="s">
        <v>922</v>
      </c>
      <c r="B7" s="459" t="s">
        <v>3010</v>
      </c>
      <c r="C7" s="410" t="s">
        <v>3520</v>
      </c>
      <c r="D7" s="410" t="s">
        <v>3521</v>
      </c>
      <c r="E7" s="496">
        <v>1</v>
      </c>
      <c r="F7" s="410"/>
      <c r="G7" s="624"/>
      <c r="H7" s="429"/>
      <c r="I7" s="428"/>
      <c r="J7" s="420"/>
      <c r="K7" s="468"/>
    </row>
    <row r="8" spans="1:45" ht="14.4" customHeight="1" x14ac:dyDescent="0.3">
      <c r="A8" s="411" t="s">
        <v>922</v>
      </c>
      <c r="B8" s="459" t="s">
        <v>3011</v>
      </c>
      <c r="C8" s="410" t="s">
        <v>3520</v>
      </c>
      <c r="D8" s="410" t="s">
        <v>3521</v>
      </c>
      <c r="E8" s="496">
        <v>1</v>
      </c>
      <c r="F8" s="410"/>
      <c r="G8" s="624"/>
      <c r="H8" s="410"/>
      <c r="I8" s="410"/>
      <c r="J8" s="420"/>
      <c r="K8" s="468"/>
    </row>
    <row r="9" spans="1:45" ht="14.4" customHeight="1" x14ac:dyDescent="0.3">
      <c r="A9" s="411" t="s">
        <v>922</v>
      </c>
      <c r="B9" s="459" t="s">
        <v>3012</v>
      </c>
      <c r="C9" s="410" t="s">
        <v>3520</v>
      </c>
      <c r="D9" s="410" t="s">
        <v>3521</v>
      </c>
      <c r="E9" s="496">
        <v>1</v>
      </c>
      <c r="F9" s="410"/>
      <c r="G9" s="624"/>
      <c r="H9" s="410"/>
      <c r="I9" s="410"/>
      <c r="J9" s="417"/>
      <c r="K9" s="473"/>
    </row>
    <row r="10" spans="1:45" ht="14.4" customHeight="1" x14ac:dyDescent="0.3">
      <c r="A10" s="411" t="s">
        <v>3535</v>
      </c>
      <c r="B10" s="459" t="s">
        <v>3013</v>
      </c>
      <c r="C10" s="410" t="s">
        <v>4048</v>
      </c>
      <c r="D10" s="410" t="s">
        <v>3521</v>
      </c>
      <c r="E10" s="496">
        <v>1</v>
      </c>
      <c r="F10" s="410"/>
      <c r="G10" s="624"/>
      <c r="H10" s="410"/>
      <c r="I10" s="410"/>
      <c r="J10" s="417"/>
      <c r="K10" s="473"/>
    </row>
    <row r="11" spans="1:45" ht="14.4" customHeight="1" x14ac:dyDescent="0.3">
      <c r="A11" s="411" t="s">
        <v>3535</v>
      </c>
      <c r="B11" s="459" t="s">
        <v>3014</v>
      </c>
      <c r="C11" s="410" t="s">
        <v>3520</v>
      </c>
      <c r="D11" s="410" t="s">
        <v>3521</v>
      </c>
      <c r="E11" s="496">
        <v>1</v>
      </c>
      <c r="F11" s="410"/>
      <c r="G11" s="624"/>
      <c r="H11" s="410"/>
      <c r="I11" s="410"/>
      <c r="J11" s="417"/>
      <c r="K11" s="473"/>
    </row>
    <row r="12" spans="1:45" ht="14.4" customHeight="1" x14ac:dyDescent="0.3">
      <c r="A12" s="411" t="s">
        <v>922</v>
      </c>
      <c r="B12" s="459" t="s">
        <v>3015</v>
      </c>
      <c r="C12" s="410" t="s">
        <v>1971</v>
      </c>
      <c r="D12" s="410" t="s">
        <v>3809</v>
      </c>
      <c r="E12" s="496">
        <v>1</v>
      </c>
      <c r="F12" s="410"/>
      <c r="G12" s="624">
        <v>45539</v>
      </c>
      <c r="H12" s="410"/>
      <c r="I12" s="410" t="s">
        <v>4217</v>
      </c>
      <c r="J12" s="417"/>
      <c r="K12" s="473"/>
    </row>
    <row r="13" spans="1:45" ht="14.4" customHeight="1" x14ac:dyDescent="0.3">
      <c r="A13" s="411" t="s">
        <v>922</v>
      </c>
      <c r="B13" s="459" t="s">
        <v>4049</v>
      </c>
      <c r="C13" s="410" t="s">
        <v>3520</v>
      </c>
      <c r="D13" s="410" t="s">
        <v>3809</v>
      </c>
      <c r="E13" s="496">
        <v>1</v>
      </c>
      <c r="F13" s="410"/>
      <c r="G13" s="624">
        <v>45539</v>
      </c>
      <c r="H13" s="410"/>
      <c r="I13" s="410" t="s">
        <v>4216</v>
      </c>
      <c r="J13" s="417"/>
      <c r="K13" s="473" t="s">
        <v>3045</v>
      </c>
    </row>
    <row r="14" spans="1:45" ht="14.4" customHeight="1" x14ac:dyDescent="0.3">
      <c r="A14" s="411" t="s">
        <v>922</v>
      </c>
      <c r="B14" s="459" t="s">
        <v>3016</v>
      </c>
      <c r="C14" s="410" t="s">
        <v>3400</v>
      </c>
      <c r="D14" s="410" t="s">
        <v>3521</v>
      </c>
      <c r="E14" s="496">
        <v>1</v>
      </c>
      <c r="F14" s="410"/>
      <c r="G14" s="624"/>
      <c r="H14" s="430"/>
      <c r="I14" s="410"/>
      <c r="J14" s="420"/>
      <c r="K14" s="472"/>
    </row>
    <row r="15" spans="1:45" ht="14.4" customHeight="1" x14ac:dyDescent="0.3">
      <c r="A15" s="411" t="s">
        <v>922</v>
      </c>
      <c r="B15" s="459" t="s">
        <v>3017</v>
      </c>
      <c r="C15" s="410" t="s">
        <v>3400</v>
      </c>
      <c r="D15" s="410" t="s">
        <v>3521</v>
      </c>
      <c r="E15" s="496">
        <v>1</v>
      </c>
      <c r="F15" s="410"/>
      <c r="G15" s="624"/>
      <c r="H15" s="410"/>
      <c r="I15" s="410"/>
      <c r="J15" s="421"/>
      <c r="K15" s="473"/>
    </row>
    <row r="16" spans="1:45" s="423" customFormat="1" x14ac:dyDescent="0.3">
      <c r="A16" s="411" t="s">
        <v>922</v>
      </c>
      <c r="B16" s="459" t="s">
        <v>3018</v>
      </c>
      <c r="C16" s="410" t="s">
        <v>3400</v>
      </c>
      <c r="D16" s="410" t="s">
        <v>3477</v>
      </c>
      <c r="E16" s="496">
        <v>1</v>
      </c>
      <c r="F16" s="410" t="s">
        <v>27</v>
      </c>
      <c r="G16" s="624"/>
      <c r="H16" s="430"/>
      <c r="I16" s="410" t="s">
        <v>3488</v>
      </c>
      <c r="J16" s="417"/>
      <c r="K16" s="473"/>
    </row>
    <row r="17" spans="1:45" s="424" customFormat="1" ht="14.4" customHeight="1" x14ac:dyDescent="0.3">
      <c r="A17" s="411" t="s">
        <v>922</v>
      </c>
      <c r="B17" s="459" t="s">
        <v>3019</v>
      </c>
      <c r="C17" s="410" t="s">
        <v>3399</v>
      </c>
      <c r="D17" s="410" t="s">
        <v>1577</v>
      </c>
      <c r="E17" s="496">
        <v>1</v>
      </c>
      <c r="F17" s="410"/>
      <c r="G17" s="624"/>
      <c r="H17" s="430"/>
      <c r="I17" s="410" t="s">
        <v>1588</v>
      </c>
      <c r="J17" s="420"/>
      <c r="K17" s="472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  <c r="AG17" s="426"/>
      <c r="AH17" s="426"/>
      <c r="AI17" s="426"/>
      <c r="AJ17" s="426"/>
      <c r="AK17" s="426"/>
      <c r="AL17" s="426"/>
      <c r="AM17" s="426"/>
      <c r="AN17" s="426"/>
      <c r="AO17" s="426"/>
      <c r="AP17" s="426"/>
      <c r="AQ17" s="426"/>
      <c r="AR17" s="426"/>
      <c r="AS17" s="426"/>
    </row>
    <row r="18" spans="1:45" ht="13.8" customHeight="1" x14ac:dyDescent="0.3">
      <c r="A18" s="411" t="s">
        <v>922</v>
      </c>
      <c r="B18" s="459" t="s">
        <v>3020</v>
      </c>
      <c r="C18" s="410" t="s">
        <v>3399</v>
      </c>
      <c r="D18" s="410" t="s">
        <v>1577</v>
      </c>
      <c r="E18" s="496">
        <v>1</v>
      </c>
      <c r="F18" s="410"/>
      <c r="G18" s="624"/>
      <c r="H18" s="430"/>
      <c r="I18" s="410" t="s">
        <v>1588</v>
      </c>
      <c r="J18" s="421"/>
      <c r="K18" s="473"/>
    </row>
    <row r="19" spans="1:45" ht="14.4" customHeight="1" x14ac:dyDescent="0.3">
      <c r="A19" s="411" t="s">
        <v>922</v>
      </c>
      <c r="B19" s="459" t="s">
        <v>3021</v>
      </c>
      <c r="C19" s="410" t="s">
        <v>3400</v>
      </c>
      <c r="D19" s="410" t="s">
        <v>1577</v>
      </c>
      <c r="E19" s="496">
        <v>1</v>
      </c>
      <c r="F19" s="410"/>
      <c r="G19" s="624"/>
      <c r="H19" s="410"/>
      <c r="I19" s="410"/>
      <c r="J19" s="417"/>
      <c r="K19" s="473"/>
    </row>
    <row r="20" spans="1:45" ht="14.4" customHeight="1" x14ac:dyDescent="0.3">
      <c r="A20" s="411" t="s">
        <v>922</v>
      </c>
      <c r="B20" s="459" t="s">
        <v>4032</v>
      </c>
      <c r="C20" s="410" t="s">
        <v>3400</v>
      </c>
      <c r="D20" s="410" t="s">
        <v>4019</v>
      </c>
      <c r="E20" s="496">
        <v>1</v>
      </c>
      <c r="F20" s="410"/>
      <c r="G20" s="624"/>
      <c r="H20" s="410"/>
      <c r="I20" s="410"/>
      <c r="J20" s="417"/>
      <c r="K20" s="473"/>
    </row>
    <row r="21" spans="1:45" s="424" customFormat="1" ht="14.4" customHeight="1" x14ac:dyDescent="0.3">
      <c r="A21" s="411" t="s">
        <v>922</v>
      </c>
      <c r="B21" s="459" t="s">
        <v>3022</v>
      </c>
      <c r="C21" s="410" t="s">
        <v>3400</v>
      </c>
      <c r="D21" s="410" t="s">
        <v>3809</v>
      </c>
      <c r="E21" s="496">
        <v>1</v>
      </c>
      <c r="F21" s="410"/>
      <c r="G21" s="624">
        <v>45539</v>
      </c>
      <c r="H21" s="410"/>
      <c r="I21" s="410" t="s">
        <v>4217</v>
      </c>
      <c r="J21" s="420"/>
      <c r="K21" s="472" t="s">
        <v>3045</v>
      </c>
      <c r="L21" s="426"/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  <c r="Z21" s="426"/>
      <c r="AA21" s="426"/>
      <c r="AB21" s="426"/>
      <c r="AC21" s="426"/>
      <c r="AD21" s="426"/>
      <c r="AE21" s="426"/>
      <c r="AF21" s="426"/>
      <c r="AG21" s="426"/>
      <c r="AH21" s="426"/>
      <c r="AI21" s="426"/>
      <c r="AJ21" s="426"/>
      <c r="AK21" s="426"/>
      <c r="AL21" s="426"/>
      <c r="AM21" s="426"/>
      <c r="AN21" s="426"/>
      <c r="AO21" s="426"/>
      <c r="AP21" s="426"/>
      <c r="AQ21" s="426"/>
      <c r="AR21" s="426"/>
      <c r="AS21" s="426"/>
    </row>
    <row r="22" spans="1:45" s="424" customFormat="1" ht="14.4" customHeight="1" x14ac:dyDescent="0.3">
      <c r="A22" s="411" t="s">
        <v>922</v>
      </c>
      <c r="B22" s="459" t="s">
        <v>3023</v>
      </c>
      <c r="C22" s="410" t="s">
        <v>3400</v>
      </c>
      <c r="D22" s="410" t="s">
        <v>3809</v>
      </c>
      <c r="E22" s="496">
        <v>1</v>
      </c>
      <c r="F22" s="410"/>
      <c r="G22" s="624">
        <v>45539</v>
      </c>
      <c r="H22" s="410"/>
      <c r="I22" s="410"/>
      <c r="J22" s="417"/>
      <c r="K22" s="473" t="s">
        <v>3045</v>
      </c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  <c r="AO22" s="426"/>
      <c r="AP22" s="426"/>
      <c r="AQ22" s="426"/>
      <c r="AR22" s="426"/>
      <c r="AS22" s="426"/>
    </row>
    <row r="23" spans="1:45" s="424" customFormat="1" ht="14.4" customHeight="1" x14ac:dyDescent="0.3">
      <c r="A23" s="411" t="s">
        <v>922</v>
      </c>
      <c r="B23" s="459" t="s">
        <v>3024</v>
      </c>
      <c r="C23" s="410" t="s">
        <v>3400</v>
      </c>
      <c r="D23" s="410" t="s">
        <v>3809</v>
      </c>
      <c r="E23" s="496">
        <v>1</v>
      </c>
      <c r="F23" s="410"/>
      <c r="G23" s="621">
        <v>45539</v>
      </c>
      <c r="H23" s="410"/>
      <c r="I23" s="410" t="s">
        <v>4217</v>
      </c>
      <c r="J23" s="420"/>
      <c r="K23" s="472" t="s">
        <v>3045</v>
      </c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  <c r="AO23" s="426"/>
      <c r="AP23" s="426"/>
      <c r="AQ23" s="426"/>
      <c r="AR23" s="426"/>
      <c r="AS23" s="426"/>
    </row>
    <row r="24" spans="1:45" s="424" customFormat="1" ht="14.4" customHeight="1" x14ac:dyDescent="0.3">
      <c r="A24" s="411" t="s">
        <v>922</v>
      </c>
      <c r="B24" s="459" t="s">
        <v>3703</v>
      </c>
      <c r="C24" s="410" t="s">
        <v>3399</v>
      </c>
      <c r="D24" s="410" t="s">
        <v>3809</v>
      </c>
      <c r="E24" s="496">
        <v>1</v>
      </c>
      <c r="F24" s="410"/>
      <c r="G24" s="621">
        <v>45539</v>
      </c>
      <c r="H24" s="410"/>
      <c r="I24" s="410"/>
      <c r="J24" s="420"/>
      <c r="K24" s="472" t="s">
        <v>3045</v>
      </c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  <c r="AO24" s="426"/>
      <c r="AP24" s="426"/>
      <c r="AQ24" s="426"/>
      <c r="AR24" s="426"/>
      <c r="AS24" s="426"/>
    </row>
    <row r="25" spans="1:45" s="424" customFormat="1" ht="14.4" customHeight="1" x14ac:dyDescent="0.3">
      <c r="A25" s="411" t="s">
        <v>922</v>
      </c>
      <c r="B25" s="459" t="s">
        <v>4044</v>
      </c>
      <c r="C25" s="410" t="s">
        <v>3400</v>
      </c>
      <c r="D25" s="410" t="s">
        <v>4045</v>
      </c>
      <c r="E25" s="496">
        <v>1</v>
      </c>
      <c r="F25" s="410"/>
      <c r="G25" s="621"/>
      <c r="H25" s="410"/>
      <c r="I25" s="410"/>
      <c r="J25" s="420"/>
      <c r="K25" s="472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  <c r="AO25" s="426"/>
      <c r="AP25" s="426"/>
      <c r="AQ25" s="426"/>
      <c r="AR25" s="426"/>
      <c r="AS25" s="426"/>
    </row>
    <row r="26" spans="1:45" s="424" customFormat="1" ht="14.4" customHeight="1" x14ac:dyDescent="0.3">
      <c r="A26" s="411"/>
      <c r="B26" s="459" t="s">
        <v>3035</v>
      </c>
      <c r="C26" s="410" t="s">
        <v>2029</v>
      </c>
      <c r="D26" s="410"/>
      <c r="E26" s="496"/>
      <c r="F26" s="410"/>
      <c r="G26" s="624"/>
      <c r="H26" s="410"/>
      <c r="I26" s="410"/>
      <c r="J26" s="421"/>
      <c r="K26" s="473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</row>
    <row r="27" spans="1:45" s="424" customFormat="1" ht="14.4" customHeight="1" x14ac:dyDescent="0.3">
      <c r="A27" s="411" t="s">
        <v>922</v>
      </c>
      <c r="B27" s="459" t="s">
        <v>3025</v>
      </c>
      <c r="C27" s="410" t="s">
        <v>1973</v>
      </c>
      <c r="D27" s="410" t="s">
        <v>3392</v>
      </c>
      <c r="E27" s="496">
        <v>1</v>
      </c>
      <c r="F27" s="410" t="s">
        <v>27</v>
      </c>
      <c r="G27" s="621"/>
      <c r="H27" s="430"/>
      <c r="I27" s="410" t="s">
        <v>1586</v>
      </c>
      <c r="J27" s="421"/>
      <c r="K27" s="473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  <c r="AO27" s="426"/>
      <c r="AP27" s="426"/>
      <c r="AQ27" s="426"/>
      <c r="AR27" s="426"/>
      <c r="AS27" s="426"/>
    </row>
    <row r="28" spans="1:45" s="424" customFormat="1" ht="14.4" customHeight="1" x14ac:dyDescent="0.3">
      <c r="A28" s="411" t="s">
        <v>922</v>
      </c>
      <c r="B28" s="459" t="s">
        <v>3026</v>
      </c>
      <c r="C28" s="410" t="s">
        <v>1973</v>
      </c>
      <c r="D28" s="410" t="s">
        <v>2808</v>
      </c>
      <c r="E28" s="496">
        <v>1</v>
      </c>
      <c r="F28" s="410"/>
      <c r="G28" s="621"/>
      <c r="H28" s="410"/>
      <c r="I28" s="410" t="s">
        <v>1586</v>
      </c>
      <c r="J28" s="417"/>
      <c r="K28" s="473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  <c r="AO28" s="426"/>
      <c r="AP28" s="426"/>
      <c r="AQ28" s="426"/>
      <c r="AR28" s="426"/>
      <c r="AS28" s="426"/>
    </row>
    <row r="29" spans="1:45" s="424" customFormat="1" ht="14.4" customHeight="1" x14ac:dyDescent="0.3">
      <c r="A29" s="411" t="s">
        <v>922</v>
      </c>
      <c r="B29" s="459" t="s">
        <v>3027</v>
      </c>
      <c r="C29" s="410" t="s">
        <v>1973</v>
      </c>
      <c r="D29" s="410" t="s">
        <v>3521</v>
      </c>
      <c r="E29" s="496">
        <v>1</v>
      </c>
      <c r="F29" s="410"/>
      <c r="G29" s="624"/>
      <c r="H29" s="410"/>
      <c r="I29" s="410"/>
      <c r="J29" s="420"/>
      <c r="K29" s="472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  <c r="AO29" s="426"/>
      <c r="AP29" s="426"/>
      <c r="AQ29" s="426"/>
      <c r="AR29" s="426"/>
      <c r="AS29" s="426"/>
    </row>
    <row r="30" spans="1:45" s="424" customFormat="1" ht="14.4" customHeight="1" x14ac:dyDescent="0.3">
      <c r="A30" s="411" t="s">
        <v>922</v>
      </c>
      <c r="B30" s="459" t="s">
        <v>3028</v>
      </c>
      <c r="C30" s="410" t="s">
        <v>1973</v>
      </c>
      <c r="D30" s="410" t="s">
        <v>3521</v>
      </c>
      <c r="E30" s="496">
        <v>1</v>
      </c>
      <c r="F30" s="410"/>
      <c r="G30" s="624"/>
      <c r="H30" s="410"/>
      <c r="I30" s="410"/>
      <c r="J30" s="420"/>
      <c r="K30" s="472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  <c r="AO30" s="426"/>
      <c r="AP30" s="426"/>
      <c r="AQ30" s="426"/>
      <c r="AR30" s="426"/>
      <c r="AS30" s="426"/>
    </row>
    <row r="31" spans="1:45" s="424" customFormat="1" ht="14.4" customHeight="1" x14ac:dyDescent="0.3">
      <c r="A31" s="411" t="s">
        <v>922</v>
      </c>
      <c r="B31" s="459" t="s">
        <v>3029</v>
      </c>
      <c r="C31" s="410" t="s">
        <v>1973</v>
      </c>
      <c r="D31" s="410" t="s">
        <v>4019</v>
      </c>
      <c r="E31" s="496">
        <v>1</v>
      </c>
      <c r="F31" s="410"/>
      <c r="G31" s="624"/>
      <c r="H31" s="410"/>
      <c r="I31" s="410"/>
      <c r="J31" s="420"/>
      <c r="K31" s="472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426"/>
      <c r="AF31" s="426"/>
      <c r="AG31" s="426"/>
      <c r="AH31" s="426"/>
      <c r="AI31" s="426"/>
      <c r="AJ31" s="426"/>
      <c r="AK31" s="426"/>
      <c r="AL31" s="426"/>
      <c r="AM31" s="426"/>
      <c r="AN31" s="426"/>
      <c r="AO31" s="426"/>
      <c r="AP31" s="426"/>
      <c r="AQ31" s="426"/>
      <c r="AR31" s="426"/>
      <c r="AS31" s="426"/>
    </row>
    <row r="32" spans="1:45" s="424" customFormat="1" ht="14.4" customHeight="1" x14ac:dyDescent="0.3">
      <c r="A32" s="411" t="s">
        <v>3535</v>
      </c>
      <c r="B32" s="459" t="s">
        <v>3030</v>
      </c>
      <c r="C32" s="410" t="s">
        <v>1973</v>
      </c>
      <c r="D32" s="410" t="s">
        <v>4019</v>
      </c>
      <c r="E32" s="496">
        <v>1</v>
      </c>
      <c r="F32" s="410"/>
      <c r="G32" s="624"/>
      <c r="H32" s="410"/>
      <c r="I32" s="410"/>
      <c r="J32" s="420"/>
      <c r="K32" s="472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  <c r="AO32" s="426"/>
      <c r="AP32" s="426"/>
      <c r="AQ32" s="426"/>
      <c r="AR32" s="426"/>
      <c r="AS32" s="426"/>
    </row>
    <row r="33" spans="1:45" s="477" customFormat="1" ht="14.4" customHeight="1" x14ac:dyDescent="0.3">
      <c r="A33" s="411" t="s">
        <v>3535</v>
      </c>
      <c r="B33" s="459" t="s">
        <v>3031</v>
      </c>
      <c r="C33" s="410" t="s">
        <v>1973</v>
      </c>
      <c r="D33" s="410" t="s">
        <v>3775</v>
      </c>
      <c r="E33" s="496">
        <v>1</v>
      </c>
      <c r="F33" s="410"/>
      <c r="G33" s="624">
        <v>45541</v>
      </c>
      <c r="H33" s="410"/>
      <c r="I33" s="410"/>
      <c r="J33" s="420"/>
      <c r="K33" s="476" t="s">
        <v>3045</v>
      </c>
      <c r="L33" s="538"/>
      <c r="M33" s="538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  <c r="AC33" s="538"/>
      <c r="AD33" s="538"/>
      <c r="AE33" s="538"/>
      <c r="AF33" s="538"/>
      <c r="AG33" s="538"/>
      <c r="AH33" s="538"/>
      <c r="AI33" s="538"/>
      <c r="AJ33" s="538"/>
      <c r="AK33" s="538"/>
      <c r="AL33" s="538"/>
      <c r="AM33" s="538"/>
      <c r="AN33" s="538"/>
      <c r="AO33" s="538"/>
      <c r="AP33" s="538"/>
      <c r="AQ33" s="538"/>
      <c r="AR33" s="538"/>
      <c r="AS33" s="538"/>
    </row>
    <row r="34" spans="1:45" s="477" customFormat="1" ht="14.4" customHeight="1" x14ac:dyDescent="0.3">
      <c r="A34" s="411" t="s">
        <v>3535</v>
      </c>
      <c r="B34" s="459" t="s">
        <v>3032</v>
      </c>
      <c r="C34" s="410" t="s">
        <v>1973</v>
      </c>
      <c r="D34" s="410" t="s">
        <v>3775</v>
      </c>
      <c r="E34" s="496">
        <v>1</v>
      </c>
      <c r="F34" s="474"/>
      <c r="G34" s="625">
        <v>45541</v>
      </c>
      <c r="H34" s="474"/>
      <c r="I34" s="410"/>
      <c r="J34" s="475"/>
      <c r="K34" s="476" t="s">
        <v>3045</v>
      </c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  <c r="AA34" s="538"/>
      <c r="AB34" s="538"/>
      <c r="AC34" s="538"/>
      <c r="AD34" s="538"/>
      <c r="AE34" s="538"/>
      <c r="AF34" s="538"/>
      <c r="AG34" s="538"/>
      <c r="AH34" s="538"/>
      <c r="AI34" s="538"/>
      <c r="AJ34" s="538"/>
      <c r="AK34" s="538"/>
      <c r="AL34" s="538"/>
      <c r="AM34" s="538"/>
      <c r="AN34" s="538"/>
      <c r="AO34" s="538"/>
      <c r="AP34" s="538"/>
      <c r="AQ34" s="538"/>
      <c r="AR34" s="538"/>
      <c r="AS34" s="538"/>
    </row>
    <row r="35" spans="1:45" s="424" customFormat="1" ht="14.4" customHeight="1" x14ac:dyDescent="0.3">
      <c r="A35" s="411" t="s">
        <v>3535</v>
      </c>
      <c r="B35" s="459" t="s">
        <v>3033</v>
      </c>
      <c r="C35" s="410" t="s">
        <v>1973</v>
      </c>
      <c r="D35" s="410" t="s">
        <v>3809</v>
      </c>
      <c r="E35" s="496">
        <v>1</v>
      </c>
      <c r="F35" s="474"/>
      <c r="G35" s="625">
        <v>45539</v>
      </c>
      <c r="H35" s="474"/>
      <c r="I35" s="410" t="s">
        <v>4217</v>
      </c>
      <c r="J35" s="475"/>
      <c r="K35" s="476" t="s">
        <v>3045</v>
      </c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  <c r="AO35" s="426"/>
      <c r="AP35" s="426"/>
      <c r="AQ35" s="426"/>
      <c r="AR35" s="426"/>
      <c r="AS35" s="426"/>
    </row>
    <row r="36" spans="1:45" ht="14.4" customHeight="1" x14ac:dyDescent="0.3">
      <c r="A36" s="411" t="s">
        <v>3535</v>
      </c>
      <c r="B36" s="459" t="s">
        <v>3034</v>
      </c>
      <c r="C36" s="410" t="s">
        <v>1973</v>
      </c>
      <c r="D36" s="410" t="s">
        <v>3809</v>
      </c>
      <c r="E36" s="496">
        <v>1</v>
      </c>
      <c r="F36" s="450"/>
      <c r="G36" s="624">
        <v>45539</v>
      </c>
      <c r="H36" s="450"/>
      <c r="I36" s="410" t="s">
        <v>4217</v>
      </c>
      <c r="J36" s="451"/>
      <c r="K36" s="472" t="s">
        <v>3045</v>
      </c>
    </row>
    <row r="37" spans="1:45" s="389" customFormat="1" x14ac:dyDescent="0.3">
      <c r="A37" s="488"/>
      <c r="G37" s="618"/>
      <c r="H37" s="437"/>
      <c r="I37" s="437"/>
      <c r="J37" s="438"/>
    </row>
    <row r="38" spans="1:45" s="389" customFormat="1" x14ac:dyDescent="0.3">
      <c r="A38" s="488"/>
      <c r="G38" s="618"/>
      <c r="H38" s="437"/>
      <c r="I38" s="437"/>
      <c r="J38" s="438"/>
    </row>
    <row r="39" spans="1:45" s="389" customFormat="1" x14ac:dyDescent="0.3">
      <c r="A39" s="488"/>
      <c r="G39" s="618"/>
      <c r="H39" s="437"/>
      <c r="I39" s="437"/>
      <c r="J39" s="438"/>
    </row>
    <row r="40" spans="1:45" s="389" customFormat="1" x14ac:dyDescent="0.3">
      <c r="A40" s="488"/>
      <c r="G40" s="618"/>
      <c r="H40" s="437"/>
      <c r="I40" s="437"/>
      <c r="J40" s="438"/>
    </row>
    <row r="41" spans="1:45" s="389" customFormat="1" x14ac:dyDescent="0.3">
      <c r="A41" s="488"/>
      <c r="G41" s="618"/>
      <c r="H41" s="437"/>
      <c r="I41" s="437"/>
      <c r="J41" s="438"/>
    </row>
    <row r="42" spans="1:45" s="389" customFormat="1" x14ac:dyDescent="0.3">
      <c r="A42" s="488"/>
      <c r="G42" s="618"/>
      <c r="H42" s="437"/>
      <c r="I42" s="437"/>
      <c r="J42" s="438"/>
    </row>
    <row r="43" spans="1:45" s="389" customFormat="1" x14ac:dyDescent="0.3">
      <c r="A43" s="488"/>
      <c r="G43" s="618"/>
      <c r="H43" s="437"/>
      <c r="I43" s="437"/>
      <c r="J43" s="438"/>
    </row>
    <row r="44" spans="1:45" s="389" customFormat="1" x14ac:dyDescent="0.3">
      <c r="A44" s="488"/>
      <c r="G44" s="618"/>
      <c r="H44" s="437"/>
      <c r="I44" s="437"/>
      <c r="J44" s="438"/>
    </row>
    <row r="45" spans="1:45" s="389" customFormat="1" x14ac:dyDescent="0.3">
      <c r="A45" s="488"/>
      <c r="G45" s="618"/>
      <c r="H45" s="437"/>
      <c r="I45" s="437"/>
      <c r="J45" s="438"/>
    </row>
    <row r="46" spans="1:45" s="389" customFormat="1" x14ac:dyDescent="0.3">
      <c r="A46" s="488"/>
      <c r="G46" s="618"/>
      <c r="H46" s="437"/>
      <c r="I46" s="437"/>
      <c r="J46" s="438"/>
    </row>
    <row r="47" spans="1:45" s="389" customFormat="1" x14ac:dyDescent="0.3">
      <c r="A47" s="488"/>
      <c r="G47" s="618"/>
      <c r="H47" s="437"/>
      <c r="I47" s="437"/>
      <c r="J47" s="438"/>
    </row>
    <row r="48" spans="1:45" s="389" customFormat="1" x14ac:dyDescent="0.3">
      <c r="A48" s="488"/>
      <c r="G48" s="618"/>
      <c r="H48" s="437"/>
      <c r="I48" s="437"/>
      <c r="J48" s="438"/>
    </row>
    <row r="49" spans="1:10" s="389" customFormat="1" x14ac:dyDescent="0.3">
      <c r="A49" s="488"/>
      <c r="G49" s="618"/>
      <c r="H49" s="437"/>
      <c r="I49" s="437"/>
      <c r="J49" s="438"/>
    </row>
    <row r="50" spans="1:10" s="389" customFormat="1" x14ac:dyDescent="0.3">
      <c r="A50" s="488"/>
      <c r="G50" s="618"/>
      <c r="H50" s="437"/>
      <c r="I50" s="437"/>
      <c r="J50" s="438"/>
    </row>
    <row r="51" spans="1:10" s="389" customFormat="1" x14ac:dyDescent="0.3">
      <c r="A51" s="488"/>
      <c r="G51" s="618"/>
      <c r="H51" s="437"/>
      <c r="I51" s="437"/>
      <c r="J51" s="438"/>
    </row>
    <row r="52" spans="1:10" s="389" customFormat="1" x14ac:dyDescent="0.3">
      <c r="A52" s="488"/>
      <c r="G52" s="618"/>
      <c r="H52" s="437"/>
      <c r="I52" s="437"/>
      <c r="J52" s="438"/>
    </row>
    <row r="53" spans="1:10" s="389" customFormat="1" x14ac:dyDescent="0.3">
      <c r="A53" s="488"/>
      <c r="G53" s="618"/>
      <c r="H53" s="437"/>
      <c r="I53" s="437"/>
      <c r="J53" s="438"/>
    </row>
    <row r="54" spans="1:10" s="389" customFormat="1" x14ac:dyDescent="0.3">
      <c r="A54" s="488"/>
      <c r="G54" s="618"/>
      <c r="H54" s="437"/>
      <c r="I54" s="437"/>
      <c r="J54" s="438"/>
    </row>
    <row r="55" spans="1:10" s="389" customFormat="1" x14ac:dyDescent="0.3">
      <c r="A55" s="488"/>
      <c r="G55" s="618"/>
      <c r="H55" s="437"/>
      <c r="I55" s="437"/>
      <c r="J55" s="438"/>
    </row>
    <row r="56" spans="1:10" s="389" customFormat="1" x14ac:dyDescent="0.3">
      <c r="A56" s="488"/>
      <c r="G56" s="618"/>
      <c r="H56" s="437"/>
      <c r="I56" s="437"/>
      <c r="J56" s="438"/>
    </row>
    <row r="57" spans="1:10" s="389" customFormat="1" x14ac:dyDescent="0.3">
      <c r="A57" s="488"/>
      <c r="G57" s="618"/>
      <c r="H57" s="437"/>
      <c r="I57" s="437"/>
      <c r="J57" s="438"/>
    </row>
    <row r="58" spans="1:10" s="389" customFormat="1" x14ac:dyDescent="0.3">
      <c r="A58" s="488"/>
      <c r="G58" s="618"/>
      <c r="H58" s="437"/>
      <c r="I58" s="437"/>
      <c r="J58" s="438"/>
    </row>
    <row r="59" spans="1:10" s="389" customFormat="1" x14ac:dyDescent="0.3">
      <c r="A59" s="488"/>
      <c r="G59" s="618"/>
      <c r="H59" s="437"/>
      <c r="I59" s="437"/>
      <c r="J59" s="438"/>
    </row>
    <row r="60" spans="1:10" s="389" customFormat="1" x14ac:dyDescent="0.3">
      <c r="A60" s="488"/>
      <c r="G60" s="618"/>
      <c r="H60" s="437"/>
      <c r="I60" s="437"/>
      <c r="J60" s="438"/>
    </row>
    <row r="61" spans="1:10" s="389" customFormat="1" x14ac:dyDescent="0.3">
      <c r="A61" s="488"/>
      <c r="G61" s="618"/>
      <c r="H61" s="437"/>
      <c r="I61" s="437"/>
      <c r="J61" s="438"/>
    </row>
    <row r="62" spans="1:10" s="389" customFormat="1" x14ac:dyDescent="0.3">
      <c r="A62" s="488"/>
      <c r="G62" s="618"/>
      <c r="H62" s="437"/>
      <c r="I62" s="437"/>
      <c r="J62" s="438"/>
    </row>
    <row r="63" spans="1:10" s="389" customFormat="1" x14ac:dyDescent="0.3">
      <c r="A63" s="488"/>
      <c r="G63" s="618"/>
      <c r="H63" s="437"/>
      <c r="I63" s="437"/>
      <c r="J63" s="438"/>
    </row>
    <row r="64" spans="1:10" s="389" customFormat="1" x14ac:dyDescent="0.3">
      <c r="A64" s="488"/>
      <c r="G64" s="618"/>
      <c r="H64" s="437"/>
      <c r="I64" s="437"/>
      <c r="J64" s="438"/>
    </row>
    <row r="65" spans="1:10" s="389" customFormat="1" x14ac:dyDescent="0.3">
      <c r="A65" s="488"/>
      <c r="G65" s="618"/>
      <c r="H65" s="437"/>
      <c r="I65" s="437"/>
      <c r="J65" s="438"/>
    </row>
    <row r="66" spans="1:10" s="389" customFormat="1" x14ac:dyDescent="0.3">
      <c r="A66" s="488"/>
      <c r="G66" s="618"/>
      <c r="H66" s="437"/>
      <c r="I66" s="437"/>
      <c r="J66" s="438"/>
    </row>
    <row r="67" spans="1:10" s="389" customFormat="1" x14ac:dyDescent="0.3">
      <c r="A67" s="488"/>
      <c r="G67" s="618"/>
      <c r="H67" s="437"/>
      <c r="I67" s="437"/>
      <c r="J67" s="438"/>
    </row>
    <row r="68" spans="1:10" s="389" customFormat="1" x14ac:dyDescent="0.3">
      <c r="A68" s="488"/>
      <c r="G68" s="618"/>
      <c r="H68" s="437"/>
      <c r="I68" s="437"/>
      <c r="J68" s="438"/>
    </row>
    <row r="69" spans="1:10" s="389" customFormat="1" x14ac:dyDescent="0.3">
      <c r="A69" s="488"/>
      <c r="G69" s="618"/>
      <c r="H69" s="437"/>
      <c r="I69" s="437"/>
      <c r="J69" s="438"/>
    </row>
    <row r="70" spans="1:10" s="389" customFormat="1" x14ac:dyDescent="0.3">
      <c r="A70" s="488"/>
      <c r="G70" s="618"/>
      <c r="H70" s="437"/>
      <c r="I70" s="437"/>
      <c r="J70" s="438"/>
    </row>
    <row r="71" spans="1:10" s="389" customFormat="1" x14ac:dyDescent="0.3">
      <c r="A71" s="488"/>
      <c r="G71" s="618"/>
      <c r="H71" s="437"/>
      <c r="I71" s="437"/>
      <c r="J71" s="438"/>
    </row>
    <row r="72" spans="1:10" s="389" customFormat="1" x14ac:dyDescent="0.3">
      <c r="A72" s="488"/>
      <c r="G72" s="618"/>
      <c r="H72" s="437"/>
      <c r="I72" s="437"/>
      <c r="J72" s="438"/>
    </row>
    <row r="73" spans="1:10" s="389" customFormat="1" x14ac:dyDescent="0.3">
      <c r="A73" s="488"/>
      <c r="G73" s="618"/>
      <c r="H73" s="437"/>
      <c r="I73" s="437"/>
      <c r="J73" s="438"/>
    </row>
    <row r="74" spans="1:10" s="389" customFormat="1" x14ac:dyDescent="0.3">
      <c r="A74" s="488"/>
      <c r="G74" s="618"/>
      <c r="H74" s="437"/>
      <c r="I74" s="437"/>
      <c r="J74" s="438"/>
    </row>
    <row r="75" spans="1:10" s="389" customFormat="1" x14ac:dyDescent="0.3">
      <c r="A75" s="488"/>
      <c r="G75" s="618"/>
      <c r="H75" s="437"/>
      <c r="I75" s="437"/>
      <c r="J75" s="438"/>
    </row>
    <row r="76" spans="1:10" s="389" customFormat="1" x14ac:dyDescent="0.3">
      <c r="A76" s="488"/>
      <c r="G76" s="618"/>
      <c r="H76" s="437"/>
      <c r="I76" s="437"/>
      <c r="J76" s="438"/>
    </row>
    <row r="77" spans="1:10" s="389" customFormat="1" x14ac:dyDescent="0.3">
      <c r="A77" s="488"/>
      <c r="G77" s="618"/>
      <c r="H77" s="437"/>
      <c r="I77" s="437"/>
      <c r="J77" s="438"/>
    </row>
    <row r="78" spans="1:10" s="389" customFormat="1" x14ac:dyDescent="0.3">
      <c r="A78" s="488"/>
      <c r="G78" s="618"/>
      <c r="H78" s="437"/>
      <c r="I78" s="437"/>
      <c r="J78" s="438"/>
    </row>
    <row r="79" spans="1:10" s="389" customFormat="1" x14ac:dyDescent="0.3">
      <c r="A79" s="488"/>
      <c r="G79" s="618"/>
      <c r="H79" s="437"/>
      <c r="I79" s="437"/>
      <c r="J79" s="438"/>
    </row>
    <row r="80" spans="1:10" s="389" customFormat="1" x14ac:dyDescent="0.3">
      <c r="A80" s="488"/>
      <c r="G80" s="618"/>
      <c r="H80" s="437"/>
      <c r="I80" s="437"/>
      <c r="J80" s="438"/>
    </row>
    <row r="81" spans="1:10" s="389" customFormat="1" x14ac:dyDescent="0.3">
      <c r="A81" s="488"/>
      <c r="G81" s="618"/>
      <c r="H81" s="437"/>
      <c r="I81" s="437"/>
      <c r="J81" s="438"/>
    </row>
    <row r="82" spans="1:10" s="389" customFormat="1" x14ac:dyDescent="0.3">
      <c r="A82" s="488"/>
      <c r="G82" s="618"/>
      <c r="H82" s="437"/>
      <c r="I82" s="437"/>
      <c r="J82" s="438"/>
    </row>
    <row r="83" spans="1:10" s="389" customFormat="1" x14ac:dyDescent="0.3">
      <c r="A83" s="488"/>
      <c r="G83" s="618"/>
      <c r="H83" s="437"/>
      <c r="I83" s="437"/>
      <c r="J83" s="438"/>
    </row>
    <row r="84" spans="1:10" s="389" customFormat="1" x14ac:dyDescent="0.3">
      <c r="A84" s="488"/>
      <c r="G84" s="618"/>
      <c r="H84" s="437"/>
      <c r="I84" s="437"/>
      <c r="J84" s="438"/>
    </row>
    <row r="85" spans="1:10" s="389" customFormat="1" x14ac:dyDescent="0.3">
      <c r="A85" s="488"/>
      <c r="G85" s="618"/>
      <c r="H85" s="437"/>
      <c r="I85" s="437"/>
      <c r="J85" s="438"/>
    </row>
    <row r="86" spans="1:10" s="389" customFormat="1" x14ac:dyDescent="0.3">
      <c r="A86" s="488"/>
      <c r="G86" s="618"/>
      <c r="H86" s="437"/>
      <c r="I86" s="437"/>
      <c r="J86" s="438"/>
    </row>
    <row r="87" spans="1:10" s="389" customFormat="1" x14ac:dyDescent="0.3">
      <c r="A87" s="488"/>
      <c r="G87" s="618"/>
      <c r="H87" s="437"/>
      <c r="I87" s="437"/>
      <c r="J87" s="438"/>
    </row>
    <row r="88" spans="1:10" s="389" customFormat="1" x14ac:dyDescent="0.3">
      <c r="A88" s="488"/>
      <c r="G88" s="618"/>
      <c r="H88" s="437"/>
      <c r="I88" s="437"/>
      <c r="J88" s="438"/>
    </row>
    <row r="89" spans="1:10" s="389" customFormat="1" x14ac:dyDescent="0.3">
      <c r="A89" s="488"/>
      <c r="G89" s="618"/>
      <c r="H89" s="437"/>
      <c r="I89" s="437"/>
      <c r="J89" s="438"/>
    </row>
    <row r="90" spans="1:10" s="389" customFormat="1" x14ac:dyDescent="0.3">
      <c r="A90" s="488"/>
      <c r="G90" s="618"/>
      <c r="H90" s="437"/>
      <c r="I90" s="437"/>
      <c r="J90" s="438"/>
    </row>
    <row r="91" spans="1:10" s="389" customFormat="1" x14ac:dyDescent="0.3">
      <c r="A91" s="488"/>
      <c r="G91" s="618"/>
      <c r="H91" s="437"/>
      <c r="I91" s="437"/>
      <c r="J91" s="438"/>
    </row>
    <row r="92" spans="1:10" s="389" customFormat="1" x14ac:dyDescent="0.3">
      <c r="A92" s="488"/>
      <c r="G92" s="618"/>
      <c r="H92" s="437"/>
      <c r="I92" s="437"/>
      <c r="J92" s="438"/>
    </row>
    <row r="93" spans="1:10" s="389" customFormat="1" x14ac:dyDescent="0.3">
      <c r="A93" s="488"/>
      <c r="G93" s="618"/>
      <c r="H93" s="437"/>
      <c r="I93" s="437"/>
      <c r="J93" s="438"/>
    </row>
    <row r="94" spans="1:10" s="389" customFormat="1" x14ac:dyDescent="0.3">
      <c r="A94" s="488"/>
      <c r="G94" s="618"/>
      <c r="H94" s="437"/>
      <c r="I94" s="437"/>
      <c r="J94" s="438"/>
    </row>
    <row r="95" spans="1:10" s="389" customFormat="1" x14ac:dyDescent="0.3">
      <c r="A95" s="488"/>
      <c r="G95" s="618"/>
      <c r="H95" s="437"/>
      <c r="I95" s="437"/>
      <c r="J95" s="438"/>
    </row>
    <row r="96" spans="1:10" s="389" customFormat="1" x14ac:dyDescent="0.3">
      <c r="A96" s="488"/>
      <c r="G96" s="618"/>
      <c r="H96" s="437"/>
      <c r="I96" s="437"/>
      <c r="J96" s="438"/>
    </row>
    <row r="97" spans="1:10" s="389" customFormat="1" x14ac:dyDescent="0.3">
      <c r="A97" s="488"/>
      <c r="G97" s="618"/>
      <c r="H97" s="437"/>
      <c r="I97" s="437"/>
      <c r="J97" s="438"/>
    </row>
    <row r="98" spans="1:10" s="389" customFormat="1" x14ac:dyDescent="0.3">
      <c r="A98" s="488"/>
      <c r="G98" s="618"/>
      <c r="H98" s="437"/>
      <c r="I98" s="437"/>
      <c r="J98" s="438"/>
    </row>
    <row r="99" spans="1:10" s="389" customFormat="1" x14ac:dyDescent="0.3">
      <c r="A99" s="488"/>
      <c r="G99" s="618"/>
      <c r="H99" s="437"/>
      <c r="I99" s="437"/>
      <c r="J99" s="438"/>
    </row>
    <row r="100" spans="1:10" s="389" customFormat="1" x14ac:dyDescent="0.3">
      <c r="A100" s="488"/>
      <c r="G100" s="618"/>
      <c r="H100" s="437"/>
      <c r="I100" s="437"/>
      <c r="J100" s="438"/>
    </row>
    <row r="101" spans="1:10" s="389" customFormat="1" x14ac:dyDescent="0.3">
      <c r="A101" s="488"/>
      <c r="G101" s="618"/>
      <c r="H101" s="437"/>
      <c r="I101" s="437"/>
      <c r="J101" s="438"/>
    </row>
    <row r="102" spans="1:10" s="389" customFormat="1" x14ac:dyDescent="0.3">
      <c r="A102" s="488"/>
      <c r="G102" s="618"/>
      <c r="H102" s="437"/>
      <c r="I102" s="437"/>
      <c r="J102" s="438"/>
    </row>
    <row r="103" spans="1:10" s="389" customFormat="1" x14ac:dyDescent="0.3">
      <c r="A103" s="488"/>
      <c r="G103" s="618"/>
      <c r="H103" s="437"/>
      <c r="I103" s="437"/>
      <c r="J103" s="438"/>
    </row>
    <row r="104" spans="1:10" s="389" customFormat="1" x14ac:dyDescent="0.3">
      <c r="A104" s="488"/>
      <c r="G104" s="618"/>
      <c r="H104" s="437"/>
      <c r="I104" s="437"/>
      <c r="J104" s="438"/>
    </row>
    <row r="105" spans="1:10" s="389" customFormat="1" x14ac:dyDescent="0.3">
      <c r="A105" s="488"/>
      <c r="G105" s="618"/>
      <c r="H105" s="437"/>
      <c r="I105" s="437"/>
      <c r="J105" s="438"/>
    </row>
    <row r="106" spans="1:10" s="389" customFormat="1" x14ac:dyDescent="0.3">
      <c r="A106" s="488"/>
      <c r="G106" s="618"/>
      <c r="H106" s="437"/>
      <c r="I106" s="437"/>
      <c r="J106" s="438"/>
    </row>
    <row r="107" spans="1:10" s="389" customFormat="1" x14ac:dyDescent="0.3">
      <c r="A107" s="488"/>
      <c r="G107" s="618"/>
      <c r="H107" s="437"/>
      <c r="I107" s="437"/>
      <c r="J107" s="438"/>
    </row>
    <row r="108" spans="1:10" s="389" customFormat="1" x14ac:dyDescent="0.3">
      <c r="A108" s="488"/>
      <c r="G108" s="618"/>
      <c r="H108" s="437"/>
      <c r="I108" s="437"/>
      <c r="J108" s="438"/>
    </row>
    <row r="109" spans="1:10" s="389" customFormat="1" x14ac:dyDescent="0.3">
      <c r="A109" s="488"/>
      <c r="G109" s="618"/>
      <c r="H109" s="437"/>
      <c r="I109" s="437"/>
      <c r="J109" s="438"/>
    </row>
    <row r="110" spans="1:10" s="389" customFormat="1" x14ac:dyDescent="0.3">
      <c r="A110" s="488"/>
      <c r="G110" s="618"/>
      <c r="H110" s="437"/>
      <c r="I110" s="437"/>
      <c r="J110" s="438"/>
    </row>
    <row r="111" spans="1:10" s="389" customFormat="1" x14ac:dyDescent="0.3">
      <c r="A111" s="488"/>
      <c r="G111" s="618"/>
      <c r="H111" s="437"/>
      <c r="I111" s="437"/>
      <c r="J111" s="438"/>
    </row>
    <row r="112" spans="1:10" s="389" customFormat="1" x14ac:dyDescent="0.3">
      <c r="A112" s="488"/>
      <c r="G112" s="618"/>
      <c r="H112" s="437"/>
      <c r="I112" s="437"/>
      <c r="J112" s="438"/>
    </row>
    <row r="113" spans="1:10" s="389" customFormat="1" x14ac:dyDescent="0.3">
      <c r="A113" s="488"/>
      <c r="G113" s="618"/>
      <c r="H113" s="437"/>
      <c r="I113" s="437"/>
      <c r="J113" s="438"/>
    </row>
    <row r="114" spans="1:10" s="389" customFormat="1" x14ac:dyDescent="0.3">
      <c r="A114" s="488"/>
      <c r="G114" s="618"/>
      <c r="H114" s="437"/>
      <c r="I114" s="437"/>
      <c r="J114" s="438"/>
    </row>
    <row r="115" spans="1:10" s="389" customFormat="1" x14ac:dyDescent="0.3">
      <c r="A115" s="488"/>
      <c r="G115" s="618"/>
      <c r="H115" s="437"/>
      <c r="I115" s="437"/>
      <c r="J115" s="438"/>
    </row>
    <row r="116" spans="1:10" s="389" customFormat="1" x14ac:dyDescent="0.3">
      <c r="A116" s="488"/>
      <c r="G116" s="618"/>
      <c r="H116" s="437"/>
      <c r="I116" s="437"/>
      <c r="J116" s="438"/>
    </row>
    <row r="117" spans="1:10" s="389" customFormat="1" x14ac:dyDescent="0.3">
      <c r="A117" s="488"/>
      <c r="G117" s="618"/>
      <c r="H117" s="437"/>
      <c r="I117" s="437"/>
      <c r="J117" s="438"/>
    </row>
    <row r="118" spans="1:10" s="389" customFormat="1" x14ac:dyDescent="0.3">
      <c r="A118" s="488"/>
      <c r="G118" s="618"/>
      <c r="H118" s="437"/>
      <c r="I118" s="437"/>
      <c r="J118" s="438"/>
    </row>
    <row r="119" spans="1:10" s="389" customFormat="1" x14ac:dyDescent="0.3">
      <c r="A119" s="488"/>
      <c r="G119" s="618"/>
      <c r="H119" s="437"/>
      <c r="I119" s="437"/>
      <c r="J119" s="438"/>
    </row>
    <row r="120" spans="1:10" s="389" customFormat="1" x14ac:dyDescent="0.3">
      <c r="A120" s="488"/>
      <c r="G120" s="618"/>
      <c r="H120" s="437"/>
      <c r="I120" s="437"/>
      <c r="J120" s="438"/>
    </row>
    <row r="121" spans="1:10" s="389" customFormat="1" x14ac:dyDescent="0.3">
      <c r="A121" s="488"/>
      <c r="G121" s="618"/>
      <c r="H121" s="437"/>
      <c r="I121" s="437"/>
      <c r="J121" s="438"/>
    </row>
    <row r="122" spans="1:10" s="389" customFormat="1" x14ac:dyDescent="0.3">
      <c r="A122" s="488"/>
      <c r="G122" s="618"/>
      <c r="H122" s="437"/>
      <c r="I122" s="437"/>
      <c r="J122" s="438"/>
    </row>
    <row r="123" spans="1:10" s="389" customFormat="1" x14ac:dyDescent="0.3">
      <c r="A123" s="488"/>
      <c r="G123" s="618"/>
      <c r="H123" s="437"/>
      <c r="I123" s="437"/>
      <c r="J123" s="438"/>
    </row>
    <row r="124" spans="1:10" s="389" customFormat="1" x14ac:dyDescent="0.3">
      <c r="A124" s="488"/>
      <c r="G124" s="618"/>
      <c r="H124" s="437"/>
      <c r="I124" s="437"/>
      <c r="J124" s="438"/>
    </row>
    <row r="125" spans="1:10" s="389" customFormat="1" x14ac:dyDescent="0.3">
      <c r="A125" s="488"/>
      <c r="G125" s="618"/>
      <c r="H125" s="437"/>
      <c r="I125" s="437"/>
      <c r="J125" s="438"/>
    </row>
    <row r="126" spans="1:10" s="389" customFormat="1" x14ac:dyDescent="0.3">
      <c r="A126" s="488"/>
      <c r="G126" s="618"/>
      <c r="H126" s="437"/>
      <c r="I126" s="437"/>
      <c r="J126" s="438"/>
    </row>
    <row r="127" spans="1:10" s="389" customFormat="1" x14ac:dyDescent="0.3">
      <c r="A127" s="488"/>
      <c r="G127" s="618"/>
      <c r="H127" s="437"/>
      <c r="I127" s="437"/>
      <c r="J127" s="438"/>
    </row>
    <row r="128" spans="1:10" s="389" customFormat="1" x14ac:dyDescent="0.3">
      <c r="A128" s="488"/>
      <c r="G128" s="618"/>
      <c r="H128" s="437"/>
      <c r="I128" s="437"/>
      <c r="J128" s="438"/>
    </row>
    <row r="129" spans="1:10" s="389" customFormat="1" x14ac:dyDescent="0.3">
      <c r="A129" s="488"/>
      <c r="G129" s="618"/>
      <c r="H129" s="437"/>
      <c r="I129" s="437"/>
      <c r="J129" s="438"/>
    </row>
    <row r="130" spans="1:10" s="389" customFormat="1" x14ac:dyDescent="0.3">
      <c r="A130" s="488"/>
      <c r="G130" s="618"/>
      <c r="H130" s="437"/>
      <c r="I130" s="437"/>
      <c r="J130" s="438"/>
    </row>
    <row r="131" spans="1:10" s="389" customFormat="1" x14ac:dyDescent="0.3">
      <c r="A131" s="488"/>
      <c r="G131" s="618"/>
      <c r="H131" s="437"/>
      <c r="I131" s="437"/>
      <c r="J131" s="438"/>
    </row>
    <row r="132" spans="1:10" s="389" customFormat="1" x14ac:dyDescent="0.3">
      <c r="A132" s="488"/>
      <c r="G132" s="618"/>
      <c r="H132" s="437"/>
      <c r="I132" s="437"/>
      <c r="J132" s="438"/>
    </row>
    <row r="133" spans="1:10" s="389" customFormat="1" x14ac:dyDescent="0.3">
      <c r="A133" s="488"/>
      <c r="G133" s="618"/>
      <c r="H133" s="437"/>
      <c r="I133" s="437"/>
      <c r="J133" s="438"/>
    </row>
    <row r="134" spans="1:10" s="389" customFormat="1" x14ac:dyDescent="0.3">
      <c r="A134" s="488"/>
      <c r="G134" s="618"/>
      <c r="H134" s="437"/>
      <c r="I134" s="437"/>
      <c r="J134" s="438"/>
    </row>
    <row r="135" spans="1:10" s="389" customFormat="1" x14ac:dyDescent="0.3">
      <c r="A135" s="488"/>
      <c r="G135" s="618"/>
      <c r="H135" s="437"/>
      <c r="I135" s="437"/>
      <c r="J135" s="438"/>
    </row>
    <row r="136" spans="1:10" s="389" customFormat="1" x14ac:dyDescent="0.3">
      <c r="A136" s="488"/>
      <c r="G136" s="618"/>
      <c r="H136" s="437"/>
      <c r="I136" s="437"/>
      <c r="J136" s="438"/>
    </row>
    <row r="137" spans="1:10" s="389" customFormat="1" x14ac:dyDescent="0.3">
      <c r="A137" s="488"/>
      <c r="G137" s="618"/>
      <c r="H137" s="437"/>
      <c r="I137" s="437"/>
      <c r="J137" s="438"/>
    </row>
    <row r="138" spans="1:10" s="389" customFormat="1" x14ac:dyDescent="0.3">
      <c r="A138" s="488"/>
      <c r="G138" s="618"/>
      <c r="H138" s="437"/>
      <c r="I138" s="437"/>
      <c r="J138" s="438"/>
    </row>
    <row r="139" spans="1:10" s="389" customFormat="1" x14ac:dyDescent="0.3">
      <c r="A139" s="488"/>
      <c r="G139" s="618"/>
      <c r="H139" s="437"/>
      <c r="I139" s="437"/>
      <c r="J139" s="438"/>
    </row>
    <row r="140" spans="1:10" s="389" customFormat="1" x14ac:dyDescent="0.3">
      <c r="A140" s="488"/>
      <c r="G140" s="618"/>
      <c r="H140" s="437"/>
      <c r="I140" s="437"/>
      <c r="J140" s="438"/>
    </row>
    <row r="141" spans="1:10" s="389" customFormat="1" x14ac:dyDescent="0.3">
      <c r="A141" s="488"/>
      <c r="G141" s="618"/>
      <c r="H141" s="437"/>
      <c r="I141" s="437"/>
      <c r="J141" s="438"/>
    </row>
    <row r="142" spans="1:10" s="389" customFormat="1" x14ac:dyDescent="0.3">
      <c r="A142" s="488"/>
      <c r="G142" s="618"/>
      <c r="H142" s="437"/>
      <c r="I142" s="437"/>
      <c r="J142" s="438"/>
    </row>
    <row r="143" spans="1:10" s="389" customFormat="1" x14ac:dyDescent="0.3">
      <c r="A143" s="488"/>
      <c r="G143" s="618"/>
      <c r="H143" s="437"/>
      <c r="I143" s="437"/>
      <c r="J143" s="438"/>
    </row>
    <row r="144" spans="1:10" s="389" customFormat="1" x14ac:dyDescent="0.3">
      <c r="A144" s="488"/>
      <c r="G144" s="618"/>
      <c r="H144" s="437"/>
      <c r="I144" s="437"/>
      <c r="J144" s="438"/>
    </row>
    <row r="145" spans="1:10" s="389" customFormat="1" x14ac:dyDescent="0.3">
      <c r="A145" s="488"/>
      <c r="G145" s="618"/>
      <c r="H145" s="437"/>
      <c r="I145" s="437"/>
      <c r="J145" s="438"/>
    </row>
    <row r="146" spans="1:10" s="389" customFormat="1" x14ac:dyDescent="0.3">
      <c r="A146" s="488"/>
      <c r="G146" s="618"/>
      <c r="H146" s="437"/>
      <c r="I146" s="437"/>
      <c r="J146" s="438"/>
    </row>
    <row r="147" spans="1:10" s="389" customFormat="1" x14ac:dyDescent="0.3">
      <c r="A147" s="488"/>
      <c r="G147" s="618"/>
      <c r="H147" s="437"/>
      <c r="I147" s="437"/>
      <c r="J147" s="438"/>
    </row>
    <row r="148" spans="1:10" s="389" customFormat="1" x14ac:dyDescent="0.3">
      <c r="A148" s="488"/>
      <c r="G148" s="618"/>
      <c r="H148" s="437"/>
      <c r="I148" s="437"/>
      <c r="J148" s="438"/>
    </row>
    <row r="149" spans="1:10" s="389" customFormat="1" x14ac:dyDescent="0.3">
      <c r="A149" s="488"/>
      <c r="G149" s="618"/>
      <c r="H149" s="437"/>
      <c r="I149" s="437"/>
      <c r="J149" s="438"/>
    </row>
    <row r="150" spans="1:10" s="389" customFormat="1" x14ac:dyDescent="0.3">
      <c r="A150" s="488"/>
      <c r="G150" s="618"/>
      <c r="H150" s="437"/>
      <c r="I150" s="437"/>
      <c r="J150" s="438"/>
    </row>
    <row r="151" spans="1:10" s="389" customFormat="1" x14ac:dyDescent="0.3">
      <c r="A151" s="488"/>
      <c r="G151" s="618"/>
      <c r="H151" s="437"/>
      <c r="I151" s="437"/>
      <c r="J151" s="438"/>
    </row>
    <row r="152" spans="1:10" s="389" customFormat="1" x14ac:dyDescent="0.3">
      <c r="A152" s="488"/>
      <c r="G152" s="618"/>
      <c r="H152" s="437"/>
      <c r="I152" s="437"/>
      <c r="J152" s="438"/>
    </row>
    <row r="153" spans="1:10" s="389" customFormat="1" x14ac:dyDescent="0.3">
      <c r="A153" s="488"/>
      <c r="G153" s="618"/>
      <c r="H153" s="437"/>
      <c r="I153" s="437"/>
      <c r="J153" s="438"/>
    </row>
    <row r="154" spans="1:10" s="389" customFormat="1" x14ac:dyDescent="0.3">
      <c r="A154" s="488"/>
      <c r="G154" s="618"/>
      <c r="H154" s="437"/>
      <c r="I154" s="437"/>
      <c r="J154" s="438"/>
    </row>
    <row r="155" spans="1:10" s="389" customFormat="1" x14ac:dyDescent="0.3">
      <c r="A155" s="488"/>
      <c r="G155" s="618"/>
      <c r="H155" s="437"/>
      <c r="I155" s="437"/>
      <c r="J155" s="438"/>
    </row>
    <row r="156" spans="1:10" s="389" customFormat="1" x14ac:dyDescent="0.3">
      <c r="A156" s="488"/>
      <c r="G156" s="618"/>
      <c r="H156" s="437"/>
      <c r="I156" s="437"/>
      <c r="J156" s="438"/>
    </row>
    <row r="157" spans="1:10" s="389" customFormat="1" x14ac:dyDescent="0.3">
      <c r="A157" s="488"/>
      <c r="G157" s="618"/>
      <c r="H157" s="437"/>
      <c r="I157" s="437"/>
      <c r="J157" s="438"/>
    </row>
    <row r="158" spans="1:10" s="389" customFormat="1" x14ac:dyDescent="0.3">
      <c r="A158" s="488"/>
      <c r="G158" s="618"/>
      <c r="H158" s="437"/>
      <c r="I158" s="437"/>
      <c r="J158" s="438"/>
    </row>
    <row r="159" spans="1:10" s="389" customFormat="1" x14ac:dyDescent="0.3">
      <c r="A159" s="488"/>
      <c r="G159" s="618"/>
      <c r="H159" s="437"/>
      <c r="I159" s="437"/>
      <c r="J159" s="438"/>
    </row>
    <row r="160" spans="1:10" s="389" customFormat="1" x14ac:dyDescent="0.3">
      <c r="A160" s="488"/>
      <c r="G160" s="618"/>
      <c r="H160" s="437"/>
      <c r="I160" s="437"/>
      <c r="J160" s="438"/>
    </row>
    <row r="161" spans="1:10" s="389" customFormat="1" x14ac:dyDescent="0.3">
      <c r="A161" s="488"/>
      <c r="G161" s="618"/>
      <c r="H161" s="437"/>
      <c r="I161" s="437"/>
      <c r="J161" s="438"/>
    </row>
    <row r="162" spans="1:10" s="389" customFormat="1" x14ac:dyDescent="0.3">
      <c r="A162" s="488"/>
      <c r="G162" s="618"/>
      <c r="H162" s="437"/>
      <c r="I162" s="437"/>
      <c r="J162" s="438"/>
    </row>
    <row r="163" spans="1:10" s="389" customFormat="1" x14ac:dyDescent="0.3">
      <c r="A163" s="488"/>
      <c r="G163" s="618"/>
      <c r="H163" s="437"/>
      <c r="I163" s="437"/>
      <c r="J163" s="438"/>
    </row>
    <row r="164" spans="1:10" s="389" customFormat="1" x14ac:dyDescent="0.3">
      <c r="A164" s="488"/>
      <c r="G164" s="618"/>
      <c r="H164" s="437"/>
      <c r="I164" s="437"/>
      <c r="J164" s="438"/>
    </row>
    <row r="165" spans="1:10" s="389" customFormat="1" x14ac:dyDescent="0.3">
      <c r="A165" s="488"/>
      <c r="G165" s="618"/>
      <c r="H165" s="437"/>
      <c r="I165" s="437"/>
      <c r="J165" s="438"/>
    </row>
    <row r="166" spans="1:10" s="389" customFormat="1" x14ac:dyDescent="0.3">
      <c r="A166" s="488"/>
      <c r="G166" s="618"/>
      <c r="H166" s="437"/>
      <c r="I166" s="437"/>
      <c r="J166" s="438"/>
    </row>
    <row r="167" spans="1:10" s="389" customFormat="1" x14ac:dyDescent="0.3">
      <c r="A167" s="488"/>
      <c r="G167" s="618"/>
      <c r="H167" s="437"/>
      <c r="I167" s="437"/>
      <c r="J167" s="438"/>
    </row>
    <row r="168" spans="1:10" s="389" customFormat="1" x14ac:dyDescent="0.3">
      <c r="A168" s="488"/>
      <c r="G168" s="618"/>
      <c r="H168" s="437"/>
      <c r="I168" s="437"/>
      <c r="J168" s="438"/>
    </row>
    <row r="169" spans="1:10" s="389" customFormat="1" x14ac:dyDescent="0.3">
      <c r="A169" s="488"/>
      <c r="G169" s="618"/>
      <c r="H169" s="437"/>
      <c r="I169" s="437"/>
      <c r="J169" s="438"/>
    </row>
    <row r="170" spans="1:10" s="389" customFormat="1" x14ac:dyDescent="0.3">
      <c r="A170" s="488"/>
      <c r="G170" s="618"/>
      <c r="H170" s="437"/>
      <c r="I170" s="437"/>
      <c r="J170" s="438"/>
    </row>
    <row r="171" spans="1:10" s="389" customFormat="1" x14ac:dyDescent="0.3">
      <c r="A171" s="488"/>
      <c r="G171" s="618"/>
      <c r="H171" s="437"/>
      <c r="I171" s="437"/>
      <c r="J171" s="438"/>
    </row>
    <row r="172" spans="1:10" s="389" customFormat="1" x14ac:dyDescent="0.3">
      <c r="A172" s="488"/>
      <c r="G172" s="618"/>
      <c r="H172" s="437"/>
      <c r="I172" s="437"/>
      <c r="J172" s="438"/>
    </row>
    <row r="173" spans="1:10" s="389" customFormat="1" x14ac:dyDescent="0.3">
      <c r="A173" s="488"/>
      <c r="G173" s="618"/>
      <c r="H173" s="437"/>
      <c r="I173" s="437"/>
      <c r="J173" s="438"/>
    </row>
    <row r="174" spans="1:10" s="389" customFormat="1" x14ac:dyDescent="0.3">
      <c r="A174" s="488"/>
      <c r="G174" s="618"/>
      <c r="H174" s="437"/>
      <c r="I174" s="437"/>
      <c r="J174" s="438"/>
    </row>
    <row r="175" spans="1:10" s="389" customFormat="1" x14ac:dyDescent="0.3">
      <c r="A175" s="488"/>
      <c r="G175" s="618"/>
      <c r="H175" s="437"/>
      <c r="I175" s="437"/>
      <c r="J175" s="438"/>
    </row>
    <row r="176" spans="1:10" s="389" customFormat="1" x14ac:dyDescent="0.3">
      <c r="A176" s="488"/>
      <c r="G176" s="618"/>
      <c r="H176" s="437"/>
      <c r="I176" s="437"/>
      <c r="J176" s="438"/>
    </row>
    <row r="177" spans="1:10" s="389" customFormat="1" x14ac:dyDescent="0.3">
      <c r="A177" s="488"/>
      <c r="G177" s="618"/>
      <c r="H177" s="437"/>
      <c r="I177" s="437"/>
      <c r="J177" s="438"/>
    </row>
    <row r="178" spans="1:10" s="389" customFormat="1" x14ac:dyDescent="0.3">
      <c r="A178" s="488"/>
      <c r="G178" s="618"/>
      <c r="H178" s="437"/>
      <c r="I178" s="437"/>
      <c r="J178" s="438"/>
    </row>
    <row r="179" spans="1:10" s="389" customFormat="1" x14ac:dyDescent="0.3">
      <c r="A179" s="488"/>
      <c r="G179" s="618"/>
      <c r="H179" s="437"/>
      <c r="I179" s="437"/>
      <c r="J179" s="438"/>
    </row>
    <row r="180" spans="1:10" s="389" customFormat="1" x14ac:dyDescent="0.3">
      <c r="A180" s="488"/>
      <c r="G180" s="618"/>
      <c r="H180" s="437"/>
      <c r="I180" s="437"/>
      <c r="J180" s="438"/>
    </row>
    <row r="181" spans="1:10" s="389" customFormat="1" x14ac:dyDescent="0.3">
      <c r="A181" s="488"/>
      <c r="G181" s="618"/>
      <c r="H181" s="437"/>
      <c r="I181" s="437"/>
      <c r="J181" s="438"/>
    </row>
    <row r="182" spans="1:10" s="389" customFormat="1" x14ac:dyDescent="0.3">
      <c r="A182" s="488"/>
      <c r="G182" s="618"/>
      <c r="H182" s="437"/>
      <c r="I182" s="437"/>
      <c r="J182" s="438"/>
    </row>
    <row r="183" spans="1:10" s="389" customFormat="1" x14ac:dyDescent="0.3">
      <c r="A183" s="488"/>
      <c r="G183" s="618"/>
      <c r="H183" s="437"/>
      <c r="I183" s="437"/>
      <c r="J183" s="438"/>
    </row>
    <row r="184" spans="1:10" s="389" customFormat="1" x14ac:dyDescent="0.3">
      <c r="A184" s="488"/>
      <c r="G184" s="618"/>
      <c r="H184" s="437"/>
      <c r="I184" s="437"/>
      <c r="J184" s="438"/>
    </row>
    <row r="185" spans="1:10" s="389" customFormat="1" x14ac:dyDescent="0.3">
      <c r="A185" s="488"/>
      <c r="G185" s="618"/>
      <c r="H185" s="437"/>
      <c r="I185" s="437"/>
      <c r="J185" s="438"/>
    </row>
    <row r="186" spans="1:10" s="389" customFormat="1" x14ac:dyDescent="0.3">
      <c r="A186" s="488"/>
      <c r="G186" s="618"/>
      <c r="H186" s="437"/>
      <c r="I186" s="437"/>
      <c r="J186" s="438"/>
    </row>
    <row r="187" spans="1:10" s="389" customFormat="1" x14ac:dyDescent="0.3">
      <c r="A187" s="488"/>
      <c r="G187" s="618"/>
      <c r="H187" s="437"/>
      <c r="I187" s="437"/>
      <c r="J187" s="438"/>
    </row>
    <row r="188" spans="1:10" s="389" customFormat="1" x14ac:dyDescent="0.3">
      <c r="A188" s="488"/>
      <c r="G188" s="618"/>
      <c r="H188" s="437"/>
      <c r="I188" s="437"/>
      <c r="J188" s="438"/>
    </row>
    <row r="189" spans="1:10" s="389" customFormat="1" x14ac:dyDescent="0.3">
      <c r="A189" s="488"/>
      <c r="G189" s="618"/>
      <c r="H189" s="437"/>
      <c r="I189" s="437"/>
      <c r="J189" s="438"/>
    </row>
    <row r="190" spans="1:10" s="389" customFormat="1" x14ac:dyDescent="0.3">
      <c r="A190" s="488"/>
      <c r="G190" s="618"/>
      <c r="H190" s="437"/>
      <c r="I190" s="437"/>
      <c r="J190" s="438"/>
    </row>
    <row r="191" spans="1:10" s="389" customFormat="1" x14ac:dyDescent="0.3">
      <c r="A191" s="488"/>
      <c r="G191" s="618"/>
      <c r="H191" s="437"/>
      <c r="I191" s="437"/>
      <c r="J191" s="438"/>
    </row>
    <row r="192" spans="1:10" s="389" customFormat="1" x14ac:dyDescent="0.3">
      <c r="A192" s="488"/>
      <c r="G192" s="618"/>
      <c r="H192" s="437"/>
      <c r="I192" s="437"/>
      <c r="J192" s="438"/>
    </row>
    <row r="193" spans="1:10" s="389" customFormat="1" x14ac:dyDescent="0.3">
      <c r="A193" s="488"/>
      <c r="G193" s="618"/>
      <c r="H193" s="437"/>
      <c r="I193" s="437"/>
      <c r="J193" s="438"/>
    </row>
    <row r="194" spans="1:10" s="389" customFormat="1" x14ac:dyDescent="0.3">
      <c r="A194" s="488"/>
      <c r="G194" s="618"/>
      <c r="H194" s="437"/>
      <c r="I194" s="437"/>
      <c r="J194" s="438"/>
    </row>
    <row r="195" spans="1:10" s="389" customFormat="1" x14ac:dyDescent="0.3">
      <c r="A195" s="488"/>
      <c r="G195" s="618"/>
      <c r="H195" s="437"/>
      <c r="I195" s="437"/>
      <c r="J195" s="438"/>
    </row>
    <row r="196" spans="1:10" s="389" customFormat="1" x14ac:dyDescent="0.3">
      <c r="A196" s="488"/>
      <c r="G196" s="618"/>
      <c r="H196" s="437"/>
      <c r="I196" s="437"/>
      <c r="J196" s="438"/>
    </row>
    <row r="197" spans="1:10" s="389" customFormat="1" x14ac:dyDescent="0.3">
      <c r="A197" s="488"/>
      <c r="G197" s="618"/>
      <c r="H197" s="437"/>
      <c r="I197" s="437"/>
      <c r="J197" s="438"/>
    </row>
    <row r="198" spans="1:10" s="389" customFormat="1" x14ac:dyDescent="0.3">
      <c r="A198" s="488"/>
      <c r="G198" s="618"/>
      <c r="H198" s="437"/>
      <c r="I198" s="437"/>
      <c r="J198" s="438"/>
    </row>
    <row r="199" spans="1:10" s="389" customFormat="1" x14ac:dyDescent="0.3">
      <c r="A199" s="488"/>
      <c r="G199" s="618"/>
      <c r="H199" s="437"/>
      <c r="I199" s="437"/>
      <c r="J199" s="438"/>
    </row>
    <row r="200" spans="1:10" s="389" customFormat="1" x14ac:dyDescent="0.3">
      <c r="A200" s="488"/>
      <c r="G200" s="618"/>
      <c r="H200" s="437"/>
      <c r="I200" s="437"/>
      <c r="J200" s="438"/>
    </row>
    <row r="201" spans="1:10" s="389" customFormat="1" x14ac:dyDescent="0.3">
      <c r="A201" s="488"/>
      <c r="G201" s="618"/>
      <c r="H201" s="437"/>
      <c r="I201" s="437"/>
      <c r="J201" s="438"/>
    </row>
    <row r="202" spans="1:10" s="389" customFormat="1" x14ac:dyDescent="0.3">
      <c r="A202" s="488"/>
      <c r="G202" s="618"/>
      <c r="H202" s="437"/>
      <c r="I202" s="437"/>
      <c r="J202" s="438"/>
    </row>
    <row r="203" spans="1:10" s="389" customFormat="1" x14ac:dyDescent="0.3">
      <c r="A203" s="488"/>
      <c r="G203" s="618"/>
      <c r="H203" s="437"/>
      <c r="I203" s="437"/>
      <c r="J203" s="438"/>
    </row>
    <row r="204" spans="1:10" s="389" customFormat="1" x14ac:dyDescent="0.3">
      <c r="A204" s="488"/>
      <c r="G204" s="618"/>
      <c r="H204" s="437"/>
      <c r="I204" s="437"/>
      <c r="J204" s="438"/>
    </row>
    <row r="205" spans="1:10" s="389" customFormat="1" x14ac:dyDescent="0.3">
      <c r="A205" s="488"/>
      <c r="G205" s="618"/>
      <c r="H205" s="437"/>
      <c r="I205" s="437"/>
      <c r="J205" s="438"/>
    </row>
    <row r="206" spans="1:10" s="389" customFormat="1" x14ac:dyDescent="0.3">
      <c r="A206" s="488"/>
      <c r="G206" s="618"/>
      <c r="H206" s="437"/>
      <c r="I206" s="437"/>
      <c r="J206" s="438"/>
    </row>
    <row r="207" spans="1:10" s="389" customFormat="1" x14ac:dyDescent="0.3">
      <c r="A207" s="488"/>
      <c r="G207" s="618"/>
      <c r="H207" s="437"/>
      <c r="I207" s="437"/>
      <c r="J207" s="438"/>
    </row>
    <row r="208" spans="1:10" s="389" customFormat="1" x14ac:dyDescent="0.3">
      <c r="A208" s="488"/>
      <c r="G208" s="618"/>
      <c r="H208" s="437"/>
      <c r="I208" s="437"/>
      <c r="J208" s="438"/>
    </row>
    <row r="209" spans="1:10" s="389" customFormat="1" x14ac:dyDescent="0.3">
      <c r="A209" s="488"/>
      <c r="G209" s="618"/>
      <c r="H209" s="437"/>
      <c r="I209" s="437"/>
      <c r="J209" s="438"/>
    </row>
    <row r="210" spans="1:10" s="389" customFormat="1" x14ac:dyDescent="0.3">
      <c r="A210" s="488"/>
      <c r="G210" s="618"/>
      <c r="H210" s="437"/>
      <c r="I210" s="437"/>
      <c r="J210" s="438"/>
    </row>
    <row r="211" spans="1:10" s="389" customFormat="1" x14ac:dyDescent="0.3">
      <c r="A211" s="488"/>
      <c r="G211" s="618"/>
      <c r="H211" s="437"/>
      <c r="I211" s="437"/>
      <c r="J211" s="438"/>
    </row>
    <row r="212" spans="1:10" s="389" customFormat="1" x14ac:dyDescent="0.3">
      <c r="A212" s="488"/>
      <c r="G212" s="618"/>
      <c r="H212" s="437"/>
      <c r="I212" s="437"/>
      <c r="J212" s="438"/>
    </row>
    <row r="213" spans="1:10" s="389" customFormat="1" x14ac:dyDescent="0.3">
      <c r="A213" s="488"/>
      <c r="G213" s="618"/>
      <c r="H213" s="437"/>
      <c r="I213" s="437"/>
      <c r="J213" s="438"/>
    </row>
    <row r="214" spans="1:10" s="389" customFormat="1" x14ac:dyDescent="0.3">
      <c r="A214" s="488"/>
      <c r="G214" s="618"/>
      <c r="H214" s="437"/>
      <c r="I214" s="437"/>
      <c r="J214" s="438"/>
    </row>
    <row r="215" spans="1:10" s="389" customFormat="1" x14ac:dyDescent="0.3">
      <c r="A215" s="488"/>
      <c r="G215" s="618"/>
      <c r="H215" s="437"/>
      <c r="I215" s="437"/>
      <c r="J215" s="438"/>
    </row>
    <row r="216" spans="1:10" s="389" customFormat="1" x14ac:dyDescent="0.3">
      <c r="A216" s="488"/>
      <c r="G216" s="618"/>
      <c r="H216" s="437"/>
      <c r="I216" s="437"/>
      <c r="J216" s="438"/>
    </row>
    <row r="217" spans="1:10" s="389" customFormat="1" x14ac:dyDescent="0.3">
      <c r="A217" s="488"/>
      <c r="G217" s="618"/>
      <c r="H217" s="437"/>
      <c r="I217" s="437"/>
      <c r="J217" s="438"/>
    </row>
    <row r="218" spans="1:10" s="389" customFormat="1" x14ac:dyDescent="0.3">
      <c r="A218" s="488"/>
      <c r="G218" s="618"/>
      <c r="H218" s="437"/>
      <c r="I218" s="437"/>
      <c r="J218" s="438"/>
    </row>
    <row r="219" spans="1:10" s="389" customFormat="1" x14ac:dyDescent="0.3">
      <c r="A219" s="488"/>
      <c r="G219" s="618"/>
      <c r="H219" s="437"/>
      <c r="I219" s="437"/>
      <c r="J219" s="438"/>
    </row>
    <row r="220" spans="1:10" s="389" customFormat="1" x14ac:dyDescent="0.3">
      <c r="A220" s="488"/>
      <c r="G220" s="618"/>
      <c r="H220" s="437"/>
      <c r="I220" s="437"/>
      <c r="J220" s="438"/>
    </row>
    <row r="221" spans="1:10" s="389" customFormat="1" x14ac:dyDescent="0.3">
      <c r="A221" s="488"/>
      <c r="G221" s="618"/>
      <c r="H221" s="437"/>
      <c r="I221" s="437"/>
      <c r="J221" s="438"/>
    </row>
    <row r="222" spans="1:10" s="389" customFormat="1" x14ac:dyDescent="0.3">
      <c r="A222" s="488"/>
      <c r="G222" s="618"/>
      <c r="H222" s="437"/>
      <c r="I222" s="437"/>
      <c r="J222" s="438"/>
    </row>
    <row r="223" spans="1:10" s="389" customFormat="1" x14ac:dyDescent="0.3">
      <c r="A223" s="488"/>
      <c r="G223" s="618"/>
      <c r="H223" s="437"/>
      <c r="I223" s="437"/>
      <c r="J223" s="438"/>
    </row>
    <row r="224" spans="1:10" s="389" customFormat="1" x14ac:dyDescent="0.3">
      <c r="A224" s="488"/>
      <c r="G224" s="618"/>
      <c r="H224" s="437"/>
      <c r="I224" s="437"/>
      <c r="J224" s="438"/>
    </row>
    <row r="225" spans="1:10" s="389" customFormat="1" x14ac:dyDescent="0.3">
      <c r="A225" s="488"/>
      <c r="G225" s="618"/>
      <c r="H225" s="437"/>
      <c r="I225" s="437"/>
      <c r="J225" s="438"/>
    </row>
    <row r="226" spans="1:10" s="389" customFormat="1" x14ac:dyDescent="0.3">
      <c r="A226" s="488"/>
      <c r="G226" s="618"/>
      <c r="H226" s="437"/>
      <c r="I226" s="437"/>
      <c r="J226" s="438"/>
    </row>
    <row r="227" spans="1:10" s="389" customFormat="1" x14ac:dyDescent="0.3">
      <c r="A227" s="488"/>
      <c r="G227" s="618"/>
      <c r="H227" s="437"/>
      <c r="I227" s="437"/>
      <c r="J227" s="438"/>
    </row>
    <row r="228" spans="1:10" s="389" customFormat="1" x14ac:dyDescent="0.3">
      <c r="A228" s="488"/>
      <c r="G228" s="618"/>
      <c r="H228" s="437"/>
      <c r="I228" s="437"/>
      <c r="J228" s="438"/>
    </row>
    <row r="229" spans="1:10" s="389" customFormat="1" x14ac:dyDescent="0.3">
      <c r="A229" s="488"/>
      <c r="G229" s="618"/>
      <c r="H229" s="437"/>
      <c r="I229" s="437"/>
      <c r="J229" s="438"/>
    </row>
    <row r="230" spans="1:10" s="389" customFormat="1" x14ac:dyDescent="0.3">
      <c r="A230" s="488"/>
      <c r="G230" s="618"/>
      <c r="H230" s="437"/>
      <c r="I230" s="437"/>
      <c r="J230" s="438"/>
    </row>
    <row r="231" spans="1:10" s="389" customFormat="1" x14ac:dyDescent="0.3">
      <c r="A231" s="488"/>
      <c r="G231" s="618"/>
      <c r="H231" s="437"/>
      <c r="I231" s="437"/>
      <c r="J231" s="438"/>
    </row>
    <row r="232" spans="1:10" s="389" customFormat="1" x14ac:dyDescent="0.3">
      <c r="A232" s="488"/>
      <c r="G232" s="618"/>
      <c r="H232" s="437"/>
      <c r="I232" s="437"/>
      <c r="J232" s="438"/>
    </row>
    <row r="233" spans="1:10" s="389" customFormat="1" x14ac:dyDescent="0.3">
      <c r="A233" s="488"/>
      <c r="G233" s="618"/>
      <c r="H233" s="437"/>
      <c r="I233" s="437"/>
      <c r="J233" s="438"/>
    </row>
    <row r="234" spans="1:10" s="389" customFormat="1" x14ac:dyDescent="0.3">
      <c r="A234" s="488"/>
      <c r="G234" s="618"/>
      <c r="H234" s="437"/>
      <c r="I234" s="437"/>
      <c r="J234" s="438"/>
    </row>
    <row r="235" spans="1:10" s="389" customFormat="1" x14ac:dyDescent="0.3">
      <c r="A235" s="488"/>
      <c r="G235" s="618"/>
      <c r="H235" s="437"/>
      <c r="I235" s="437"/>
      <c r="J235" s="438"/>
    </row>
    <row r="236" spans="1:10" s="389" customFormat="1" x14ac:dyDescent="0.3">
      <c r="A236" s="488"/>
      <c r="G236" s="618"/>
      <c r="H236" s="437"/>
      <c r="I236" s="437"/>
      <c r="J236" s="438"/>
    </row>
    <row r="237" spans="1:10" s="389" customFormat="1" x14ac:dyDescent="0.3">
      <c r="A237" s="488"/>
      <c r="G237" s="618"/>
      <c r="H237" s="437"/>
      <c r="I237" s="437"/>
      <c r="J237" s="438"/>
    </row>
    <row r="238" spans="1:10" s="389" customFormat="1" x14ac:dyDescent="0.3">
      <c r="A238" s="488"/>
      <c r="G238" s="618"/>
      <c r="H238" s="437"/>
      <c r="I238" s="437"/>
      <c r="J238" s="438"/>
    </row>
    <row r="239" spans="1:10" s="389" customFormat="1" x14ac:dyDescent="0.3">
      <c r="A239" s="488"/>
      <c r="G239" s="618"/>
      <c r="H239" s="437"/>
      <c r="I239" s="437"/>
      <c r="J239" s="438"/>
    </row>
    <row r="240" spans="1:10" s="389" customFormat="1" x14ac:dyDescent="0.3">
      <c r="A240" s="488"/>
      <c r="G240" s="618"/>
      <c r="H240" s="437"/>
      <c r="I240" s="437"/>
      <c r="J240" s="438"/>
    </row>
    <row r="241" spans="1:10" s="389" customFormat="1" x14ac:dyDescent="0.3">
      <c r="A241" s="488"/>
      <c r="G241" s="618"/>
      <c r="H241" s="437"/>
      <c r="I241" s="437"/>
      <c r="J241" s="438"/>
    </row>
    <row r="242" spans="1:10" s="389" customFormat="1" x14ac:dyDescent="0.3">
      <c r="A242" s="488"/>
      <c r="G242" s="618"/>
      <c r="H242" s="437"/>
      <c r="I242" s="437"/>
      <c r="J242" s="438"/>
    </row>
    <row r="243" spans="1:10" s="389" customFormat="1" x14ac:dyDescent="0.3">
      <c r="A243" s="488"/>
      <c r="G243" s="618"/>
      <c r="H243" s="437"/>
      <c r="I243" s="437"/>
      <c r="J243" s="438"/>
    </row>
    <row r="244" spans="1:10" s="389" customFormat="1" x14ac:dyDescent="0.3">
      <c r="A244" s="488"/>
      <c r="G244" s="618"/>
      <c r="H244" s="437"/>
      <c r="I244" s="437"/>
      <c r="J244" s="438"/>
    </row>
    <row r="245" spans="1:10" s="389" customFormat="1" x14ac:dyDescent="0.3">
      <c r="A245" s="488"/>
      <c r="G245" s="618"/>
      <c r="H245" s="437"/>
      <c r="I245" s="437"/>
      <c r="J245" s="438"/>
    </row>
    <row r="246" spans="1:10" s="389" customFormat="1" x14ac:dyDescent="0.3">
      <c r="A246" s="488"/>
      <c r="G246" s="618"/>
      <c r="H246" s="437"/>
      <c r="I246" s="437"/>
      <c r="J246" s="438"/>
    </row>
    <row r="247" spans="1:10" s="389" customFormat="1" x14ac:dyDescent="0.3">
      <c r="A247" s="488"/>
      <c r="G247" s="618"/>
      <c r="H247" s="437"/>
      <c r="I247" s="437"/>
      <c r="J247" s="438"/>
    </row>
    <row r="248" spans="1:10" s="389" customFormat="1" x14ac:dyDescent="0.3">
      <c r="A248" s="488"/>
      <c r="G248" s="618"/>
      <c r="H248" s="437"/>
      <c r="I248" s="437"/>
      <c r="J248" s="438"/>
    </row>
    <row r="249" spans="1:10" s="389" customFormat="1" x14ac:dyDescent="0.3">
      <c r="A249" s="488"/>
      <c r="G249" s="618"/>
      <c r="H249" s="437"/>
      <c r="I249" s="437"/>
      <c r="J249" s="438"/>
    </row>
    <row r="250" spans="1:10" s="389" customFormat="1" x14ac:dyDescent="0.3">
      <c r="A250" s="488"/>
      <c r="G250" s="618"/>
      <c r="H250" s="437"/>
      <c r="I250" s="437"/>
      <c r="J250" s="438"/>
    </row>
    <row r="251" spans="1:10" s="389" customFormat="1" x14ac:dyDescent="0.3">
      <c r="A251" s="488"/>
      <c r="G251" s="618"/>
      <c r="H251" s="437"/>
      <c r="I251" s="437"/>
      <c r="J251" s="438"/>
    </row>
    <row r="252" spans="1:10" s="389" customFormat="1" x14ac:dyDescent="0.3">
      <c r="A252" s="488"/>
      <c r="G252" s="618"/>
      <c r="H252" s="437"/>
      <c r="I252" s="437"/>
      <c r="J252" s="438"/>
    </row>
    <row r="253" spans="1:10" s="389" customFormat="1" x14ac:dyDescent="0.3">
      <c r="A253" s="488"/>
      <c r="G253" s="618"/>
      <c r="H253" s="437"/>
      <c r="I253" s="437"/>
      <c r="J253" s="438"/>
    </row>
    <row r="254" spans="1:10" s="389" customFormat="1" x14ac:dyDescent="0.3">
      <c r="A254" s="488"/>
      <c r="G254" s="618"/>
      <c r="H254" s="437"/>
      <c r="I254" s="437"/>
      <c r="J254" s="438"/>
    </row>
    <row r="255" spans="1:10" s="389" customFormat="1" x14ac:dyDescent="0.3">
      <c r="A255" s="488"/>
      <c r="G255" s="618"/>
      <c r="H255" s="437"/>
      <c r="I255" s="437"/>
      <c r="J255" s="438"/>
    </row>
    <row r="256" spans="1:10" s="389" customFormat="1" x14ac:dyDescent="0.3">
      <c r="A256" s="488"/>
      <c r="G256" s="618"/>
      <c r="H256" s="437"/>
      <c r="I256" s="437"/>
      <c r="J256" s="438"/>
    </row>
    <row r="257" spans="1:10" s="389" customFormat="1" x14ac:dyDescent="0.3">
      <c r="A257" s="488"/>
      <c r="G257" s="618"/>
      <c r="H257" s="437"/>
      <c r="I257" s="437"/>
      <c r="J257" s="438"/>
    </row>
    <row r="258" spans="1:10" s="389" customFormat="1" x14ac:dyDescent="0.3">
      <c r="A258" s="488"/>
      <c r="G258" s="618"/>
      <c r="H258" s="437"/>
      <c r="I258" s="437"/>
      <c r="J258" s="438"/>
    </row>
    <row r="259" spans="1:10" s="389" customFormat="1" x14ac:dyDescent="0.3">
      <c r="A259" s="488"/>
      <c r="G259" s="618"/>
      <c r="H259" s="437"/>
      <c r="I259" s="437"/>
      <c r="J259" s="438"/>
    </row>
    <row r="260" spans="1:10" s="389" customFormat="1" x14ac:dyDescent="0.3">
      <c r="A260" s="488"/>
      <c r="G260" s="618"/>
      <c r="H260" s="437"/>
      <c r="I260" s="437"/>
      <c r="J260" s="438"/>
    </row>
    <row r="261" spans="1:10" s="389" customFormat="1" x14ac:dyDescent="0.3">
      <c r="A261" s="488"/>
      <c r="G261" s="618"/>
      <c r="H261" s="437"/>
      <c r="I261" s="437"/>
      <c r="J261" s="438"/>
    </row>
    <row r="262" spans="1:10" s="389" customFormat="1" x14ac:dyDescent="0.3">
      <c r="A262" s="488"/>
      <c r="G262" s="618"/>
      <c r="H262" s="437"/>
      <c r="I262" s="437"/>
      <c r="J262" s="438"/>
    </row>
    <row r="263" spans="1:10" s="389" customFormat="1" x14ac:dyDescent="0.3">
      <c r="A263" s="488"/>
      <c r="G263" s="618"/>
      <c r="H263" s="437"/>
      <c r="I263" s="437"/>
      <c r="J263" s="438"/>
    </row>
    <row r="264" spans="1:10" s="389" customFormat="1" x14ac:dyDescent="0.3">
      <c r="A264" s="488"/>
      <c r="G264" s="618"/>
      <c r="H264" s="437"/>
      <c r="I264" s="437"/>
      <c r="J264" s="438"/>
    </row>
    <row r="265" spans="1:10" s="389" customFormat="1" x14ac:dyDescent="0.3">
      <c r="A265" s="488"/>
      <c r="G265" s="618"/>
      <c r="H265" s="437"/>
      <c r="I265" s="437"/>
      <c r="J265" s="438"/>
    </row>
    <row r="266" spans="1:10" s="389" customFormat="1" x14ac:dyDescent="0.3">
      <c r="A266" s="488"/>
      <c r="G266" s="618"/>
      <c r="H266" s="437"/>
      <c r="I266" s="437"/>
      <c r="J266" s="438"/>
    </row>
    <row r="267" spans="1:10" s="389" customFormat="1" x14ac:dyDescent="0.3">
      <c r="A267" s="488"/>
      <c r="G267" s="618"/>
      <c r="H267" s="437"/>
      <c r="I267" s="437"/>
      <c r="J267" s="438"/>
    </row>
    <row r="268" spans="1:10" s="389" customFormat="1" x14ac:dyDescent="0.3">
      <c r="A268" s="488"/>
      <c r="G268" s="618"/>
      <c r="H268" s="437"/>
      <c r="I268" s="437"/>
      <c r="J268" s="438"/>
    </row>
    <row r="269" spans="1:10" s="389" customFormat="1" x14ac:dyDescent="0.3">
      <c r="A269" s="488"/>
      <c r="G269" s="618"/>
      <c r="H269" s="437"/>
      <c r="I269" s="437"/>
      <c r="J269" s="438"/>
    </row>
    <row r="270" spans="1:10" s="389" customFormat="1" x14ac:dyDescent="0.3">
      <c r="A270" s="488"/>
      <c r="G270" s="618"/>
      <c r="H270" s="437"/>
      <c r="I270" s="437"/>
      <c r="J270" s="438"/>
    </row>
    <row r="271" spans="1:10" s="389" customFormat="1" x14ac:dyDescent="0.3">
      <c r="A271" s="488"/>
      <c r="G271" s="618"/>
      <c r="H271" s="437"/>
      <c r="I271" s="437"/>
      <c r="J271" s="438"/>
    </row>
    <row r="272" spans="1:10" s="389" customFormat="1" x14ac:dyDescent="0.3">
      <c r="A272" s="488"/>
      <c r="G272" s="618"/>
      <c r="H272" s="437"/>
      <c r="I272" s="437"/>
      <c r="J272" s="438"/>
    </row>
    <row r="273" spans="1:10" s="389" customFormat="1" x14ac:dyDescent="0.3">
      <c r="A273" s="488"/>
      <c r="G273" s="618"/>
      <c r="H273" s="437"/>
      <c r="I273" s="437"/>
      <c r="J273" s="438"/>
    </row>
    <row r="274" spans="1:10" s="389" customFormat="1" x14ac:dyDescent="0.3">
      <c r="A274" s="488"/>
      <c r="G274" s="618"/>
      <c r="H274" s="437"/>
      <c r="I274" s="437"/>
      <c r="J274" s="438"/>
    </row>
    <row r="275" spans="1:10" s="389" customFormat="1" x14ac:dyDescent="0.3">
      <c r="A275" s="488"/>
      <c r="G275" s="618"/>
      <c r="H275" s="437"/>
      <c r="I275" s="437"/>
      <c r="J275" s="438"/>
    </row>
    <row r="276" spans="1:10" s="389" customFormat="1" x14ac:dyDescent="0.3">
      <c r="A276" s="488"/>
      <c r="G276" s="618"/>
      <c r="H276" s="437"/>
      <c r="I276" s="437"/>
      <c r="J276" s="438"/>
    </row>
    <row r="277" spans="1:10" s="389" customFormat="1" x14ac:dyDescent="0.3">
      <c r="A277" s="488"/>
      <c r="G277" s="618"/>
      <c r="H277" s="437"/>
      <c r="I277" s="437"/>
      <c r="J277" s="438"/>
    </row>
    <row r="278" spans="1:10" s="389" customFormat="1" x14ac:dyDescent="0.3">
      <c r="A278" s="488"/>
      <c r="G278" s="618"/>
      <c r="H278" s="437"/>
      <c r="I278" s="437"/>
      <c r="J278" s="438"/>
    </row>
    <row r="279" spans="1:10" s="389" customFormat="1" x14ac:dyDescent="0.3">
      <c r="A279" s="488"/>
      <c r="G279" s="618"/>
      <c r="H279" s="437"/>
      <c r="I279" s="437"/>
      <c r="J279" s="438"/>
    </row>
    <row r="280" spans="1:10" s="389" customFormat="1" x14ac:dyDescent="0.3">
      <c r="A280" s="488"/>
      <c r="G280" s="618"/>
      <c r="H280" s="437"/>
      <c r="I280" s="437"/>
      <c r="J280" s="438"/>
    </row>
    <row r="281" spans="1:10" s="389" customFormat="1" x14ac:dyDescent="0.3">
      <c r="A281" s="488"/>
      <c r="G281" s="618"/>
      <c r="H281" s="437"/>
      <c r="I281" s="437"/>
      <c r="J281" s="438"/>
    </row>
    <row r="282" spans="1:10" s="389" customFormat="1" x14ac:dyDescent="0.3">
      <c r="A282" s="488"/>
      <c r="G282" s="618"/>
      <c r="H282" s="437"/>
      <c r="I282" s="437"/>
      <c r="J282" s="438"/>
    </row>
    <row r="283" spans="1:10" s="389" customFormat="1" x14ac:dyDescent="0.3">
      <c r="A283" s="488"/>
      <c r="G283" s="618"/>
      <c r="H283" s="437"/>
      <c r="I283" s="437"/>
      <c r="J283" s="438"/>
    </row>
    <row r="284" spans="1:10" s="389" customFormat="1" x14ac:dyDescent="0.3">
      <c r="A284" s="488"/>
      <c r="G284" s="618"/>
      <c r="H284" s="437"/>
      <c r="I284" s="437"/>
      <c r="J284" s="438"/>
    </row>
    <row r="285" spans="1:10" s="389" customFormat="1" x14ac:dyDescent="0.3">
      <c r="A285" s="488"/>
      <c r="G285" s="618"/>
      <c r="H285" s="437"/>
      <c r="I285" s="437"/>
      <c r="J285" s="438"/>
    </row>
    <row r="286" spans="1:10" s="389" customFormat="1" x14ac:dyDescent="0.3">
      <c r="A286" s="488"/>
      <c r="G286" s="618"/>
      <c r="H286" s="437"/>
      <c r="I286" s="437"/>
      <c r="J286" s="438"/>
    </row>
    <row r="287" spans="1:10" s="389" customFormat="1" x14ac:dyDescent="0.3">
      <c r="A287" s="488"/>
      <c r="G287" s="618"/>
      <c r="H287" s="437"/>
      <c r="I287" s="437"/>
      <c r="J287" s="438"/>
    </row>
    <row r="288" spans="1:10" s="389" customFormat="1" x14ac:dyDescent="0.3">
      <c r="A288" s="488"/>
      <c r="G288" s="618"/>
      <c r="H288" s="437"/>
      <c r="I288" s="437"/>
      <c r="J288" s="438"/>
    </row>
    <row r="289" spans="1:10" s="389" customFormat="1" x14ac:dyDescent="0.3">
      <c r="A289" s="488"/>
      <c r="G289" s="618"/>
      <c r="H289" s="437"/>
      <c r="I289" s="437"/>
      <c r="J289" s="438"/>
    </row>
    <row r="290" spans="1:10" s="389" customFormat="1" x14ac:dyDescent="0.3">
      <c r="A290" s="488"/>
      <c r="G290" s="618"/>
      <c r="H290" s="437"/>
      <c r="I290" s="437"/>
      <c r="J290" s="438"/>
    </row>
    <row r="291" spans="1:10" s="389" customFormat="1" x14ac:dyDescent="0.3">
      <c r="A291" s="488"/>
      <c r="G291" s="618"/>
      <c r="H291" s="437"/>
      <c r="I291" s="437"/>
      <c r="J291" s="438"/>
    </row>
    <row r="292" spans="1:10" s="389" customFormat="1" x14ac:dyDescent="0.3">
      <c r="A292" s="488"/>
      <c r="G292" s="618"/>
      <c r="H292" s="437"/>
      <c r="I292" s="437"/>
      <c r="J292" s="438"/>
    </row>
    <row r="293" spans="1:10" s="389" customFormat="1" x14ac:dyDescent="0.3">
      <c r="A293" s="488"/>
      <c r="G293" s="618"/>
      <c r="H293" s="437"/>
      <c r="I293" s="437"/>
      <c r="J293" s="438"/>
    </row>
    <row r="294" spans="1:10" s="389" customFormat="1" x14ac:dyDescent="0.3">
      <c r="A294" s="488"/>
      <c r="G294" s="618"/>
      <c r="H294" s="437"/>
      <c r="I294" s="437"/>
      <c r="J294" s="438"/>
    </row>
    <row r="295" spans="1:10" s="389" customFormat="1" x14ac:dyDescent="0.3">
      <c r="A295" s="488"/>
      <c r="G295" s="618"/>
      <c r="H295" s="437"/>
      <c r="I295" s="437"/>
      <c r="J295" s="438"/>
    </row>
    <row r="296" spans="1:10" s="389" customFormat="1" x14ac:dyDescent="0.3">
      <c r="A296" s="488"/>
      <c r="G296" s="618"/>
      <c r="H296" s="437"/>
      <c r="I296" s="437"/>
      <c r="J296" s="438"/>
    </row>
    <row r="297" spans="1:10" s="389" customFormat="1" x14ac:dyDescent="0.3">
      <c r="A297" s="488"/>
      <c r="G297" s="618"/>
      <c r="H297" s="437"/>
      <c r="I297" s="437"/>
      <c r="J297" s="438"/>
    </row>
    <row r="298" spans="1:10" s="389" customFormat="1" x14ac:dyDescent="0.3">
      <c r="A298" s="488"/>
      <c r="G298" s="618"/>
      <c r="H298" s="437"/>
      <c r="I298" s="437"/>
      <c r="J298" s="438"/>
    </row>
    <row r="299" spans="1:10" s="389" customFormat="1" x14ac:dyDescent="0.3">
      <c r="A299" s="488"/>
      <c r="G299" s="618"/>
      <c r="H299" s="437"/>
      <c r="I299" s="437"/>
      <c r="J299" s="438"/>
    </row>
    <row r="300" spans="1:10" s="389" customFormat="1" x14ac:dyDescent="0.3">
      <c r="A300" s="488"/>
      <c r="G300" s="618"/>
      <c r="H300" s="437"/>
      <c r="I300" s="437"/>
      <c r="J300" s="438"/>
    </row>
    <row r="301" spans="1:10" s="389" customFormat="1" x14ac:dyDescent="0.3">
      <c r="A301" s="488"/>
      <c r="G301" s="618"/>
      <c r="H301" s="437"/>
      <c r="I301" s="437"/>
      <c r="J301" s="438"/>
    </row>
    <row r="302" spans="1:10" s="389" customFormat="1" x14ac:dyDescent="0.3">
      <c r="A302" s="488"/>
      <c r="G302" s="618"/>
      <c r="H302" s="437"/>
      <c r="I302" s="437"/>
      <c r="J302" s="438"/>
    </row>
    <row r="303" spans="1:10" s="389" customFormat="1" x14ac:dyDescent="0.3">
      <c r="A303" s="488"/>
      <c r="G303" s="618"/>
      <c r="H303" s="437"/>
      <c r="I303" s="437"/>
      <c r="J303" s="438"/>
    </row>
    <row r="304" spans="1:10" s="389" customFormat="1" x14ac:dyDescent="0.3">
      <c r="A304" s="488"/>
      <c r="G304" s="618"/>
      <c r="H304" s="437"/>
      <c r="I304" s="437"/>
      <c r="J304" s="438"/>
    </row>
    <row r="305" spans="1:10" s="389" customFormat="1" x14ac:dyDescent="0.3">
      <c r="A305" s="488"/>
      <c r="G305" s="618"/>
      <c r="H305" s="437"/>
      <c r="I305" s="437"/>
      <c r="J305" s="438"/>
    </row>
    <row r="306" spans="1:10" s="389" customFormat="1" x14ac:dyDescent="0.3">
      <c r="A306" s="488"/>
      <c r="G306" s="618"/>
      <c r="H306" s="437"/>
      <c r="I306" s="437"/>
      <c r="J306" s="438"/>
    </row>
    <row r="307" spans="1:10" s="389" customFormat="1" x14ac:dyDescent="0.3">
      <c r="A307" s="488"/>
      <c r="G307" s="618"/>
      <c r="H307" s="437"/>
      <c r="I307" s="437"/>
      <c r="J307" s="438"/>
    </row>
    <row r="308" spans="1:10" s="389" customFormat="1" x14ac:dyDescent="0.3">
      <c r="A308" s="488"/>
      <c r="G308" s="618"/>
      <c r="H308" s="437"/>
      <c r="I308" s="437"/>
      <c r="J308" s="438"/>
    </row>
    <row r="309" spans="1:10" s="389" customFormat="1" x14ac:dyDescent="0.3">
      <c r="A309" s="488"/>
      <c r="G309" s="618"/>
      <c r="H309" s="437"/>
      <c r="I309" s="437"/>
      <c r="J309" s="438"/>
    </row>
    <row r="310" spans="1:10" s="389" customFormat="1" x14ac:dyDescent="0.3">
      <c r="A310" s="488"/>
      <c r="G310" s="618"/>
      <c r="H310" s="437"/>
      <c r="I310" s="437"/>
      <c r="J310" s="438"/>
    </row>
    <row r="311" spans="1:10" s="389" customFormat="1" x14ac:dyDescent="0.3">
      <c r="A311" s="488"/>
      <c r="G311" s="618"/>
      <c r="H311" s="437"/>
      <c r="I311" s="437"/>
      <c r="J311" s="438"/>
    </row>
    <row r="312" spans="1:10" s="389" customFormat="1" x14ac:dyDescent="0.3">
      <c r="A312" s="488"/>
      <c r="G312" s="618"/>
      <c r="H312" s="437"/>
      <c r="I312" s="437"/>
      <c r="J312" s="438"/>
    </row>
    <row r="313" spans="1:10" s="389" customFormat="1" x14ac:dyDescent="0.3">
      <c r="A313" s="488"/>
      <c r="G313" s="618"/>
      <c r="H313" s="437"/>
      <c r="I313" s="437"/>
      <c r="J313" s="438"/>
    </row>
    <row r="314" spans="1:10" s="389" customFormat="1" x14ac:dyDescent="0.3">
      <c r="A314" s="488"/>
      <c r="G314" s="618"/>
      <c r="H314" s="437"/>
      <c r="I314" s="437"/>
      <c r="J314" s="438"/>
    </row>
    <row r="315" spans="1:10" s="389" customFormat="1" x14ac:dyDescent="0.3">
      <c r="A315" s="488"/>
      <c r="G315" s="618"/>
      <c r="H315" s="437"/>
      <c r="I315" s="437"/>
      <c r="J315" s="438"/>
    </row>
    <row r="316" spans="1:10" s="389" customFormat="1" x14ac:dyDescent="0.3">
      <c r="A316" s="488"/>
      <c r="G316" s="618"/>
      <c r="H316" s="437"/>
      <c r="I316" s="437"/>
      <c r="J316" s="438"/>
    </row>
    <row r="317" spans="1:10" s="389" customFormat="1" x14ac:dyDescent="0.3">
      <c r="A317" s="488"/>
      <c r="G317" s="618"/>
      <c r="H317" s="437"/>
      <c r="I317" s="437"/>
      <c r="J317" s="438"/>
    </row>
    <row r="318" spans="1:10" s="389" customFormat="1" x14ac:dyDescent="0.3">
      <c r="A318" s="488"/>
      <c r="G318" s="618"/>
      <c r="H318" s="437"/>
      <c r="I318" s="437"/>
      <c r="J318" s="438"/>
    </row>
    <row r="319" spans="1:10" s="389" customFormat="1" x14ac:dyDescent="0.3">
      <c r="A319" s="488"/>
      <c r="G319" s="618"/>
      <c r="H319" s="437"/>
      <c r="I319" s="437"/>
      <c r="J319" s="438"/>
    </row>
    <row r="320" spans="1:10" s="389" customFormat="1" x14ac:dyDescent="0.3">
      <c r="A320" s="488"/>
      <c r="G320" s="618"/>
      <c r="H320" s="437"/>
      <c r="I320" s="437"/>
      <c r="J320" s="438"/>
    </row>
    <row r="321" spans="1:10" s="389" customFormat="1" x14ac:dyDescent="0.3">
      <c r="A321" s="488"/>
      <c r="G321" s="618"/>
      <c r="H321" s="437"/>
      <c r="I321" s="437"/>
      <c r="J321" s="438"/>
    </row>
    <row r="322" spans="1:10" s="389" customFormat="1" x14ac:dyDescent="0.3">
      <c r="A322" s="488"/>
      <c r="G322" s="618"/>
      <c r="H322" s="437"/>
      <c r="I322" s="437"/>
      <c r="J322" s="438"/>
    </row>
    <row r="323" spans="1:10" s="389" customFormat="1" x14ac:dyDescent="0.3">
      <c r="A323" s="488"/>
      <c r="G323" s="618"/>
      <c r="H323" s="437"/>
      <c r="I323" s="437"/>
      <c r="J323" s="438"/>
    </row>
    <row r="324" spans="1:10" s="389" customFormat="1" x14ac:dyDescent="0.3">
      <c r="A324" s="488"/>
      <c r="G324" s="618"/>
      <c r="H324" s="437"/>
      <c r="I324" s="437"/>
      <c r="J324" s="438"/>
    </row>
    <row r="325" spans="1:10" s="389" customFormat="1" x14ac:dyDescent="0.3">
      <c r="A325" s="488"/>
      <c r="G325" s="618"/>
      <c r="H325" s="437"/>
      <c r="I325" s="437"/>
      <c r="J325" s="438"/>
    </row>
    <row r="326" spans="1:10" s="389" customFormat="1" x14ac:dyDescent="0.3">
      <c r="A326" s="488"/>
      <c r="G326" s="618"/>
      <c r="H326" s="437"/>
      <c r="I326" s="437"/>
      <c r="J326" s="438"/>
    </row>
    <row r="327" spans="1:10" s="389" customFormat="1" x14ac:dyDescent="0.3">
      <c r="A327" s="488"/>
      <c r="G327" s="618"/>
      <c r="H327" s="437"/>
      <c r="I327" s="437"/>
      <c r="J327" s="438"/>
    </row>
    <row r="328" spans="1:10" s="389" customFormat="1" x14ac:dyDescent="0.3">
      <c r="A328" s="488"/>
      <c r="G328" s="618"/>
      <c r="H328" s="437"/>
      <c r="I328" s="437"/>
      <c r="J328" s="438"/>
    </row>
    <row r="329" spans="1:10" s="389" customFormat="1" x14ac:dyDescent="0.3">
      <c r="A329" s="488"/>
      <c r="G329" s="618"/>
      <c r="H329" s="437"/>
      <c r="I329" s="437"/>
      <c r="J329" s="438"/>
    </row>
    <row r="330" spans="1:10" s="389" customFormat="1" x14ac:dyDescent="0.3">
      <c r="A330" s="488"/>
      <c r="G330" s="618"/>
      <c r="H330" s="437"/>
      <c r="I330" s="437"/>
      <c r="J330" s="438"/>
    </row>
    <row r="331" spans="1:10" s="389" customFormat="1" x14ac:dyDescent="0.3">
      <c r="A331" s="488"/>
      <c r="G331" s="618"/>
      <c r="H331" s="437"/>
      <c r="I331" s="437"/>
      <c r="J331" s="438"/>
    </row>
    <row r="332" spans="1:10" s="389" customFormat="1" x14ac:dyDescent="0.3">
      <c r="A332" s="488"/>
      <c r="G332" s="618"/>
      <c r="H332" s="437"/>
      <c r="I332" s="437"/>
      <c r="J332" s="438"/>
    </row>
    <row r="333" spans="1:10" s="389" customFormat="1" x14ac:dyDescent="0.3">
      <c r="A333" s="488"/>
      <c r="G333" s="618"/>
      <c r="H333" s="437"/>
      <c r="I333" s="437"/>
      <c r="J333" s="438"/>
    </row>
    <row r="334" spans="1:10" s="389" customFormat="1" x14ac:dyDescent="0.3">
      <c r="A334" s="488"/>
      <c r="G334" s="618"/>
      <c r="H334" s="437"/>
      <c r="I334" s="437"/>
      <c r="J334" s="438"/>
    </row>
    <row r="335" spans="1:10" s="389" customFormat="1" x14ac:dyDescent="0.3">
      <c r="A335" s="488"/>
      <c r="G335" s="618"/>
      <c r="H335" s="437"/>
      <c r="I335" s="437"/>
      <c r="J335" s="438"/>
    </row>
    <row r="336" spans="1:10" s="389" customFormat="1" x14ac:dyDescent="0.3">
      <c r="A336" s="488"/>
      <c r="G336" s="618"/>
      <c r="H336" s="437"/>
      <c r="I336" s="437"/>
      <c r="J336" s="438"/>
    </row>
    <row r="337" spans="1:10" s="389" customFormat="1" x14ac:dyDescent="0.3">
      <c r="A337" s="488"/>
      <c r="G337" s="618"/>
      <c r="H337" s="437"/>
      <c r="I337" s="437"/>
      <c r="J337" s="438"/>
    </row>
    <row r="338" spans="1:10" s="389" customFormat="1" x14ac:dyDescent="0.3">
      <c r="A338" s="488"/>
      <c r="G338" s="618"/>
      <c r="H338" s="437"/>
      <c r="I338" s="437"/>
      <c r="J338" s="438"/>
    </row>
    <row r="339" spans="1:10" s="389" customFormat="1" x14ac:dyDescent="0.3">
      <c r="A339" s="488"/>
      <c r="G339" s="618"/>
      <c r="H339" s="437"/>
      <c r="I339" s="437"/>
      <c r="J339" s="438"/>
    </row>
    <row r="340" spans="1:10" s="389" customFormat="1" x14ac:dyDescent="0.3">
      <c r="A340" s="488"/>
      <c r="G340" s="618"/>
      <c r="H340" s="437"/>
      <c r="I340" s="437"/>
      <c r="J340" s="438"/>
    </row>
    <row r="341" spans="1:10" s="389" customFormat="1" x14ac:dyDescent="0.3">
      <c r="A341" s="488"/>
      <c r="G341" s="618"/>
      <c r="H341" s="437"/>
      <c r="I341" s="437"/>
      <c r="J341" s="438"/>
    </row>
    <row r="342" spans="1:10" s="389" customFormat="1" x14ac:dyDescent="0.3">
      <c r="A342" s="488"/>
      <c r="G342" s="618"/>
      <c r="H342" s="437"/>
      <c r="I342" s="437"/>
      <c r="J342" s="438"/>
    </row>
    <row r="343" spans="1:10" s="389" customFormat="1" x14ac:dyDescent="0.3">
      <c r="A343" s="488"/>
      <c r="G343" s="618"/>
      <c r="H343" s="437"/>
      <c r="I343" s="437"/>
      <c r="J343" s="438"/>
    </row>
    <row r="344" spans="1:10" s="389" customFormat="1" x14ac:dyDescent="0.3">
      <c r="A344" s="488"/>
      <c r="G344" s="618"/>
      <c r="H344" s="437"/>
      <c r="I344" s="437"/>
      <c r="J344" s="438"/>
    </row>
    <row r="345" spans="1:10" s="389" customFormat="1" x14ac:dyDescent="0.3">
      <c r="A345" s="488"/>
      <c r="G345" s="618"/>
      <c r="H345" s="437"/>
      <c r="I345" s="437"/>
      <c r="J345" s="438"/>
    </row>
    <row r="346" spans="1:10" s="389" customFormat="1" x14ac:dyDescent="0.3">
      <c r="A346" s="488"/>
      <c r="G346" s="618"/>
      <c r="H346" s="437"/>
      <c r="I346" s="437"/>
      <c r="J346" s="438"/>
    </row>
    <row r="347" spans="1:10" s="389" customFormat="1" x14ac:dyDescent="0.3">
      <c r="A347" s="488"/>
      <c r="G347" s="618"/>
      <c r="H347" s="437"/>
      <c r="I347" s="437"/>
      <c r="J347" s="438"/>
    </row>
    <row r="348" spans="1:10" s="389" customFormat="1" x14ac:dyDescent="0.3">
      <c r="A348" s="488"/>
      <c r="G348" s="618"/>
      <c r="H348" s="437"/>
      <c r="I348" s="437"/>
      <c r="J348" s="438"/>
    </row>
    <row r="349" spans="1:10" s="389" customFormat="1" x14ac:dyDescent="0.3">
      <c r="A349" s="488"/>
      <c r="G349" s="618"/>
      <c r="H349" s="437"/>
      <c r="I349" s="437"/>
      <c r="J349" s="438"/>
    </row>
    <row r="350" spans="1:10" s="389" customFormat="1" x14ac:dyDescent="0.3">
      <c r="A350" s="488"/>
      <c r="G350" s="618"/>
      <c r="H350" s="437"/>
      <c r="I350" s="437"/>
      <c r="J350" s="438"/>
    </row>
    <row r="351" spans="1:10" s="389" customFormat="1" x14ac:dyDescent="0.3">
      <c r="A351" s="488"/>
      <c r="G351" s="618"/>
      <c r="H351" s="437"/>
      <c r="I351" s="437"/>
      <c r="J351" s="438"/>
    </row>
    <row r="352" spans="1:10" s="389" customFormat="1" x14ac:dyDescent="0.3">
      <c r="A352" s="488"/>
      <c r="G352" s="618"/>
      <c r="H352" s="437"/>
      <c r="I352" s="437"/>
      <c r="J352" s="438"/>
    </row>
    <row r="353" spans="1:10" s="389" customFormat="1" x14ac:dyDescent="0.3">
      <c r="A353" s="488"/>
      <c r="G353" s="618"/>
      <c r="H353" s="437"/>
      <c r="I353" s="437"/>
      <c r="J353" s="438"/>
    </row>
    <row r="354" spans="1:10" s="389" customFormat="1" x14ac:dyDescent="0.3">
      <c r="A354" s="488"/>
      <c r="G354" s="618"/>
      <c r="H354" s="437"/>
      <c r="I354" s="437"/>
      <c r="J354" s="438"/>
    </row>
    <row r="355" spans="1:10" s="389" customFormat="1" x14ac:dyDescent="0.3">
      <c r="A355" s="488"/>
      <c r="G355" s="618"/>
      <c r="H355" s="437"/>
      <c r="I355" s="437"/>
      <c r="J355" s="438"/>
    </row>
    <row r="356" spans="1:10" s="389" customFormat="1" x14ac:dyDescent="0.3">
      <c r="A356" s="488"/>
      <c r="G356" s="618"/>
      <c r="H356" s="437"/>
      <c r="I356" s="437"/>
      <c r="J356" s="438"/>
    </row>
    <row r="357" spans="1:10" s="389" customFormat="1" x14ac:dyDescent="0.3">
      <c r="A357" s="488"/>
      <c r="G357" s="618"/>
      <c r="H357" s="437"/>
      <c r="I357" s="437"/>
      <c r="J357" s="438"/>
    </row>
    <row r="358" spans="1:10" s="389" customFormat="1" x14ac:dyDescent="0.3">
      <c r="A358" s="488"/>
      <c r="G358" s="618"/>
      <c r="H358" s="437"/>
      <c r="I358" s="437"/>
      <c r="J358" s="438"/>
    </row>
    <row r="359" spans="1:10" s="389" customFormat="1" x14ac:dyDescent="0.3">
      <c r="A359" s="488"/>
      <c r="G359" s="618"/>
      <c r="H359" s="437"/>
      <c r="I359" s="437"/>
      <c r="J359" s="438"/>
    </row>
    <row r="360" spans="1:10" s="389" customFormat="1" x14ac:dyDescent="0.3">
      <c r="A360" s="488"/>
      <c r="G360" s="618"/>
      <c r="H360" s="437"/>
      <c r="I360" s="437"/>
      <c r="J360" s="438"/>
    </row>
    <row r="361" spans="1:10" s="389" customFormat="1" x14ac:dyDescent="0.3">
      <c r="A361" s="488"/>
      <c r="G361" s="618"/>
      <c r="H361" s="437"/>
      <c r="I361" s="437"/>
      <c r="J361" s="438"/>
    </row>
    <row r="362" spans="1:10" s="389" customFormat="1" x14ac:dyDescent="0.3">
      <c r="A362" s="488"/>
      <c r="G362" s="618"/>
      <c r="H362" s="437"/>
      <c r="I362" s="437"/>
      <c r="J362" s="438"/>
    </row>
    <row r="363" spans="1:10" s="389" customFormat="1" x14ac:dyDescent="0.3">
      <c r="A363" s="488"/>
      <c r="G363" s="618"/>
      <c r="H363" s="437"/>
      <c r="I363" s="437"/>
      <c r="J363" s="438"/>
    </row>
    <row r="364" spans="1:10" s="389" customFormat="1" x14ac:dyDescent="0.3">
      <c r="A364" s="488"/>
      <c r="G364" s="618"/>
      <c r="H364" s="437"/>
      <c r="I364" s="437"/>
      <c r="J364" s="438"/>
    </row>
    <row r="365" spans="1:10" s="389" customFormat="1" x14ac:dyDescent="0.3">
      <c r="A365" s="488"/>
      <c r="G365" s="618"/>
      <c r="H365" s="437"/>
      <c r="I365" s="437"/>
      <c r="J365" s="438"/>
    </row>
    <row r="366" spans="1:10" s="389" customFormat="1" x14ac:dyDescent="0.3">
      <c r="A366" s="488"/>
      <c r="G366" s="618"/>
      <c r="H366" s="437"/>
      <c r="I366" s="437"/>
      <c r="J366" s="438"/>
    </row>
    <row r="367" spans="1:10" s="389" customFormat="1" x14ac:dyDescent="0.3">
      <c r="A367" s="488"/>
      <c r="G367" s="618"/>
      <c r="H367" s="437"/>
      <c r="I367" s="437"/>
      <c r="J367" s="438"/>
    </row>
    <row r="368" spans="1:10" s="389" customFormat="1" x14ac:dyDescent="0.3">
      <c r="A368" s="488"/>
      <c r="G368" s="618"/>
      <c r="H368" s="437"/>
      <c r="I368" s="437"/>
      <c r="J368" s="438"/>
    </row>
    <row r="369" spans="1:10" s="389" customFormat="1" x14ac:dyDescent="0.3">
      <c r="A369" s="488"/>
      <c r="G369" s="618"/>
      <c r="H369" s="437"/>
      <c r="I369" s="437"/>
      <c r="J369" s="438"/>
    </row>
    <row r="370" spans="1:10" s="389" customFormat="1" x14ac:dyDescent="0.3">
      <c r="A370" s="488"/>
      <c r="G370" s="618"/>
      <c r="H370" s="437"/>
      <c r="I370" s="437"/>
      <c r="J370" s="438"/>
    </row>
    <row r="371" spans="1:10" s="389" customFormat="1" x14ac:dyDescent="0.3">
      <c r="A371" s="488"/>
      <c r="G371" s="618"/>
      <c r="H371" s="437"/>
      <c r="I371" s="437"/>
      <c r="J371" s="438"/>
    </row>
    <row r="372" spans="1:10" s="389" customFormat="1" x14ac:dyDescent="0.3">
      <c r="A372" s="488"/>
      <c r="G372" s="618"/>
      <c r="H372" s="437"/>
      <c r="I372" s="437"/>
      <c r="J372" s="438"/>
    </row>
    <row r="373" spans="1:10" s="389" customFormat="1" x14ac:dyDescent="0.3">
      <c r="A373" s="488"/>
      <c r="G373" s="618"/>
      <c r="H373" s="437"/>
      <c r="I373" s="437"/>
      <c r="J373" s="438"/>
    </row>
    <row r="374" spans="1:10" s="389" customFormat="1" x14ac:dyDescent="0.3">
      <c r="A374" s="488"/>
      <c r="G374" s="618"/>
      <c r="H374" s="437"/>
      <c r="I374" s="437"/>
      <c r="J374" s="438"/>
    </row>
    <row r="375" spans="1:10" s="389" customFormat="1" x14ac:dyDescent="0.3">
      <c r="A375" s="488"/>
      <c r="G375" s="618"/>
      <c r="H375" s="437"/>
      <c r="I375" s="437"/>
      <c r="J375" s="438"/>
    </row>
    <row r="376" spans="1:10" s="389" customFormat="1" x14ac:dyDescent="0.3">
      <c r="A376" s="488"/>
      <c r="G376" s="618"/>
      <c r="H376" s="437"/>
      <c r="I376" s="437"/>
      <c r="J376" s="438"/>
    </row>
    <row r="377" spans="1:10" s="389" customFormat="1" x14ac:dyDescent="0.3">
      <c r="A377" s="488"/>
      <c r="G377" s="618"/>
      <c r="H377" s="437"/>
      <c r="I377" s="437"/>
      <c r="J377" s="438"/>
    </row>
    <row r="378" spans="1:10" s="389" customFormat="1" x14ac:dyDescent="0.3">
      <c r="A378" s="488"/>
      <c r="G378" s="618"/>
      <c r="H378" s="437"/>
      <c r="I378" s="437"/>
      <c r="J378" s="438"/>
    </row>
    <row r="379" spans="1:10" s="389" customFormat="1" x14ac:dyDescent="0.3">
      <c r="A379" s="488"/>
      <c r="G379" s="618"/>
      <c r="H379" s="437"/>
      <c r="I379" s="437"/>
      <c r="J379" s="438"/>
    </row>
    <row r="380" spans="1:10" s="389" customFormat="1" x14ac:dyDescent="0.3">
      <c r="A380" s="488"/>
      <c r="G380" s="618"/>
      <c r="H380" s="437"/>
      <c r="I380" s="437"/>
      <c r="J380" s="438"/>
    </row>
    <row r="381" spans="1:10" s="389" customFormat="1" x14ac:dyDescent="0.3">
      <c r="A381" s="488"/>
      <c r="G381" s="618"/>
      <c r="H381" s="437"/>
      <c r="I381" s="437"/>
      <c r="J381" s="438"/>
    </row>
    <row r="382" spans="1:10" s="389" customFormat="1" x14ac:dyDescent="0.3">
      <c r="A382" s="488"/>
      <c r="G382" s="618"/>
      <c r="H382" s="437"/>
      <c r="I382" s="437"/>
      <c r="J382" s="438"/>
    </row>
    <row r="383" spans="1:10" s="389" customFormat="1" x14ac:dyDescent="0.3">
      <c r="A383" s="488"/>
      <c r="G383" s="618"/>
      <c r="H383" s="437"/>
      <c r="I383" s="437"/>
      <c r="J383" s="438"/>
    </row>
    <row r="384" spans="1:10" s="389" customFormat="1" x14ac:dyDescent="0.3">
      <c r="A384" s="488"/>
      <c r="G384" s="618"/>
      <c r="H384" s="437"/>
      <c r="I384" s="437"/>
      <c r="J384" s="438"/>
    </row>
    <row r="385" spans="1:10" s="389" customFormat="1" x14ac:dyDescent="0.3">
      <c r="A385" s="488"/>
      <c r="G385" s="618"/>
      <c r="H385" s="437"/>
      <c r="I385" s="437"/>
      <c r="J385" s="438"/>
    </row>
    <row r="386" spans="1:10" s="389" customFormat="1" x14ac:dyDescent="0.3">
      <c r="A386" s="488"/>
      <c r="G386" s="618"/>
      <c r="H386" s="437"/>
      <c r="I386" s="437"/>
      <c r="J386" s="438"/>
    </row>
    <row r="387" spans="1:10" s="389" customFormat="1" x14ac:dyDescent="0.3">
      <c r="A387" s="488"/>
      <c r="G387" s="618"/>
      <c r="H387" s="437"/>
      <c r="I387" s="437"/>
      <c r="J387" s="438"/>
    </row>
    <row r="388" spans="1:10" s="389" customFormat="1" x14ac:dyDescent="0.3">
      <c r="A388" s="488"/>
      <c r="G388" s="618"/>
      <c r="H388" s="437"/>
      <c r="I388" s="437"/>
      <c r="J388" s="438"/>
    </row>
    <row r="389" spans="1:10" s="389" customFormat="1" x14ac:dyDescent="0.3">
      <c r="A389" s="488"/>
      <c r="G389" s="618"/>
      <c r="H389" s="437"/>
      <c r="I389" s="437"/>
      <c r="J389" s="438"/>
    </row>
    <row r="390" spans="1:10" s="389" customFormat="1" x14ac:dyDescent="0.3">
      <c r="A390" s="488"/>
      <c r="G390" s="618"/>
      <c r="H390" s="437"/>
      <c r="I390" s="437"/>
      <c r="J390" s="438"/>
    </row>
    <row r="391" spans="1:10" s="389" customFormat="1" x14ac:dyDescent="0.3">
      <c r="A391" s="488"/>
      <c r="G391" s="618"/>
      <c r="H391" s="437"/>
      <c r="I391" s="437"/>
      <c r="J391" s="438"/>
    </row>
    <row r="392" spans="1:10" s="389" customFormat="1" x14ac:dyDescent="0.3">
      <c r="A392" s="488"/>
      <c r="G392" s="618"/>
      <c r="H392" s="437"/>
      <c r="I392" s="437"/>
      <c r="J392" s="438"/>
    </row>
    <row r="393" spans="1:10" s="389" customFormat="1" x14ac:dyDescent="0.3">
      <c r="A393" s="488"/>
      <c r="G393" s="618"/>
      <c r="H393" s="437"/>
      <c r="I393" s="437"/>
      <c r="J393" s="438"/>
    </row>
    <row r="394" spans="1:10" s="389" customFormat="1" x14ac:dyDescent="0.3">
      <c r="A394" s="488"/>
      <c r="G394" s="618"/>
      <c r="H394" s="437"/>
      <c r="I394" s="437"/>
      <c r="J394" s="438"/>
    </row>
    <row r="395" spans="1:10" s="389" customFormat="1" x14ac:dyDescent="0.3">
      <c r="A395" s="488"/>
      <c r="G395" s="618"/>
      <c r="H395" s="437"/>
      <c r="I395" s="437"/>
      <c r="J395" s="438"/>
    </row>
    <row r="396" spans="1:10" s="389" customFormat="1" x14ac:dyDescent="0.3">
      <c r="A396" s="488"/>
      <c r="G396" s="618"/>
      <c r="H396" s="437"/>
      <c r="I396" s="437"/>
      <c r="J396" s="438"/>
    </row>
    <row r="397" spans="1:10" s="389" customFormat="1" x14ac:dyDescent="0.3">
      <c r="A397" s="488"/>
      <c r="G397" s="618"/>
      <c r="H397" s="437"/>
      <c r="I397" s="437"/>
      <c r="J397" s="438"/>
    </row>
    <row r="398" spans="1:10" s="389" customFormat="1" x14ac:dyDescent="0.3">
      <c r="A398" s="488"/>
      <c r="G398" s="618"/>
      <c r="H398" s="437"/>
      <c r="I398" s="437"/>
      <c r="J398" s="438"/>
    </row>
    <row r="399" spans="1:10" s="389" customFormat="1" x14ac:dyDescent="0.3">
      <c r="A399" s="488"/>
      <c r="G399" s="618"/>
      <c r="H399" s="437"/>
      <c r="I399" s="437"/>
      <c r="J399" s="438"/>
    </row>
    <row r="400" spans="1:10" s="389" customFormat="1" x14ac:dyDescent="0.3">
      <c r="A400" s="488"/>
      <c r="G400" s="618"/>
      <c r="H400" s="437"/>
      <c r="I400" s="437"/>
      <c r="J400" s="438"/>
    </row>
    <row r="401" spans="1:10" s="389" customFormat="1" x14ac:dyDescent="0.3">
      <c r="A401" s="488"/>
      <c r="G401" s="618"/>
      <c r="H401" s="437"/>
      <c r="I401" s="437"/>
      <c r="J401" s="438"/>
    </row>
    <row r="402" spans="1:10" s="389" customFormat="1" x14ac:dyDescent="0.3">
      <c r="A402" s="488"/>
      <c r="G402" s="618"/>
      <c r="H402" s="437"/>
      <c r="I402" s="437"/>
      <c r="J402" s="438"/>
    </row>
    <row r="403" spans="1:10" s="389" customFormat="1" x14ac:dyDescent="0.3">
      <c r="A403" s="488"/>
      <c r="G403" s="618"/>
      <c r="H403" s="437"/>
      <c r="I403" s="437"/>
      <c r="J403" s="438"/>
    </row>
    <row r="404" spans="1:10" s="389" customFormat="1" x14ac:dyDescent="0.3">
      <c r="A404" s="488"/>
      <c r="G404" s="618"/>
      <c r="H404" s="437"/>
      <c r="I404" s="437"/>
      <c r="J404" s="438"/>
    </row>
    <row r="405" spans="1:10" s="389" customFormat="1" x14ac:dyDescent="0.3">
      <c r="A405" s="488"/>
      <c r="G405" s="618"/>
      <c r="H405" s="437"/>
      <c r="I405" s="437"/>
      <c r="J405" s="438"/>
    </row>
    <row r="406" spans="1:10" s="389" customFormat="1" x14ac:dyDescent="0.3">
      <c r="A406" s="488"/>
      <c r="G406" s="618"/>
      <c r="H406" s="437"/>
      <c r="I406" s="437"/>
      <c r="J406" s="438"/>
    </row>
    <row r="407" spans="1:10" s="389" customFormat="1" x14ac:dyDescent="0.3">
      <c r="A407" s="488"/>
      <c r="G407" s="618"/>
      <c r="H407" s="437"/>
      <c r="I407" s="437"/>
      <c r="J407" s="438"/>
    </row>
    <row r="408" spans="1:10" s="389" customFormat="1" x14ac:dyDescent="0.3">
      <c r="A408" s="488"/>
      <c r="G408" s="618"/>
      <c r="H408" s="437"/>
      <c r="I408" s="437"/>
      <c r="J408" s="438"/>
    </row>
    <row r="409" spans="1:10" s="389" customFormat="1" x14ac:dyDescent="0.3">
      <c r="A409" s="488"/>
      <c r="G409" s="618"/>
      <c r="H409" s="437"/>
      <c r="I409" s="437"/>
      <c r="J409" s="438"/>
    </row>
    <row r="410" spans="1:10" s="389" customFormat="1" x14ac:dyDescent="0.3">
      <c r="A410" s="488"/>
      <c r="G410" s="618"/>
      <c r="H410" s="437"/>
      <c r="I410" s="437"/>
      <c r="J410" s="438"/>
    </row>
    <row r="411" spans="1:10" s="389" customFormat="1" x14ac:dyDescent="0.3">
      <c r="A411" s="488"/>
      <c r="G411" s="618"/>
      <c r="H411" s="437"/>
      <c r="I411" s="437"/>
      <c r="J411" s="438"/>
    </row>
    <row r="412" spans="1:10" s="389" customFormat="1" x14ac:dyDescent="0.3">
      <c r="A412" s="488"/>
      <c r="G412" s="618"/>
      <c r="H412" s="437"/>
      <c r="I412" s="437"/>
      <c r="J412" s="438"/>
    </row>
    <row r="413" spans="1:10" s="389" customFormat="1" x14ac:dyDescent="0.3">
      <c r="A413" s="488"/>
      <c r="G413" s="618"/>
      <c r="H413" s="437"/>
      <c r="I413" s="437"/>
      <c r="J413" s="438"/>
    </row>
    <row r="414" spans="1:10" s="389" customFormat="1" x14ac:dyDescent="0.3">
      <c r="A414" s="488"/>
      <c r="G414" s="618"/>
      <c r="H414" s="437"/>
      <c r="I414" s="437"/>
      <c r="J414" s="438"/>
    </row>
    <row r="415" spans="1:10" s="389" customFormat="1" x14ac:dyDescent="0.3">
      <c r="A415" s="488"/>
      <c r="G415" s="618"/>
      <c r="H415" s="437"/>
      <c r="I415" s="437"/>
      <c r="J415" s="438"/>
    </row>
    <row r="416" spans="1:10" s="389" customFormat="1" x14ac:dyDescent="0.3">
      <c r="A416" s="488"/>
      <c r="G416" s="618"/>
      <c r="H416" s="437"/>
      <c r="I416" s="437"/>
      <c r="J416" s="438"/>
    </row>
    <row r="417" spans="1:10" s="389" customFormat="1" x14ac:dyDescent="0.3">
      <c r="A417" s="488"/>
      <c r="G417" s="618"/>
      <c r="H417" s="437"/>
      <c r="I417" s="437"/>
      <c r="J417" s="438"/>
    </row>
    <row r="418" spans="1:10" s="389" customFormat="1" x14ac:dyDescent="0.3">
      <c r="A418" s="488"/>
      <c r="G418" s="618"/>
      <c r="H418" s="437"/>
      <c r="I418" s="437"/>
      <c r="J418" s="438"/>
    </row>
    <row r="419" spans="1:10" s="389" customFormat="1" x14ac:dyDescent="0.3">
      <c r="A419" s="488"/>
      <c r="G419" s="618"/>
      <c r="H419" s="437"/>
      <c r="I419" s="437"/>
      <c r="J419" s="438"/>
    </row>
    <row r="420" spans="1:10" s="389" customFormat="1" x14ac:dyDescent="0.3">
      <c r="A420" s="488"/>
      <c r="G420" s="618"/>
      <c r="H420" s="437"/>
      <c r="I420" s="437"/>
      <c r="J420" s="438"/>
    </row>
    <row r="421" spans="1:10" s="389" customFormat="1" x14ac:dyDescent="0.3">
      <c r="A421" s="488"/>
      <c r="G421" s="618"/>
      <c r="H421" s="437"/>
      <c r="I421" s="437"/>
      <c r="J421" s="438"/>
    </row>
    <row r="422" spans="1:10" s="389" customFormat="1" x14ac:dyDescent="0.3">
      <c r="A422" s="488"/>
      <c r="G422" s="618"/>
      <c r="H422" s="437"/>
      <c r="I422" s="437"/>
      <c r="J422" s="438"/>
    </row>
    <row r="423" spans="1:10" s="389" customFormat="1" x14ac:dyDescent="0.3">
      <c r="A423" s="488"/>
      <c r="G423" s="618"/>
      <c r="H423" s="437"/>
      <c r="I423" s="437"/>
      <c r="J423" s="438"/>
    </row>
    <row r="424" spans="1:10" s="389" customFormat="1" x14ac:dyDescent="0.3">
      <c r="A424" s="488"/>
      <c r="G424" s="618"/>
      <c r="H424" s="437"/>
      <c r="I424" s="437"/>
      <c r="J424" s="438"/>
    </row>
    <row r="425" spans="1:10" s="389" customFormat="1" x14ac:dyDescent="0.3">
      <c r="A425" s="488"/>
      <c r="G425" s="618"/>
      <c r="H425" s="437"/>
      <c r="I425" s="437"/>
      <c r="J425" s="438"/>
    </row>
    <row r="426" spans="1:10" s="389" customFormat="1" x14ac:dyDescent="0.3">
      <c r="A426" s="488"/>
      <c r="G426" s="618"/>
      <c r="H426" s="437"/>
      <c r="I426" s="437"/>
      <c r="J426" s="438"/>
    </row>
    <row r="427" spans="1:10" s="389" customFormat="1" x14ac:dyDescent="0.3">
      <c r="A427" s="488"/>
      <c r="G427" s="618"/>
      <c r="H427" s="437"/>
      <c r="I427" s="437"/>
      <c r="J427" s="438"/>
    </row>
    <row r="428" spans="1:10" s="389" customFormat="1" x14ac:dyDescent="0.3">
      <c r="A428" s="488"/>
      <c r="G428" s="618"/>
      <c r="H428" s="437"/>
      <c r="I428" s="437"/>
      <c r="J428" s="438"/>
    </row>
    <row r="429" spans="1:10" s="389" customFormat="1" x14ac:dyDescent="0.3">
      <c r="A429" s="488"/>
      <c r="G429" s="618"/>
      <c r="H429" s="437"/>
      <c r="I429" s="437"/>
      <c r="J429" s="438"/>
    </row>
    <row r="430" spans="1:10" s="389" customFormat="1" x14ac:dyDescent="0.3">
      <c r="A430" s="488"/>
      <c r="G430" s="618"/>
      <c r="H430" s="437"/>
      <c r="I430" s="437"/>
      <c r="J430" s="438"/>
    </row>
    <row r="431" spans="1:10" s="389" customFormat="1" x14ac:dyDescent="0.3">
      <c r="A431" s="488"/>
      <c r="G431" s="618"/>
      <c r="H431" s="437"/>
      <c r="I431" s="437"/>
      <c r="J431" s="438"/>
    </row>
    <row r="432" spans="1:10" s="389" customFormat="1" x14ac:dyDescent="0.3">
      <c r="A432" s="488"/>
      <c r="G432" s="618"/>
      <c r="H432" s="437"/>
      <c r="I432" s="437"/>
      <c r="J432" s="438"/>
    </row>
    <row r="433" spans="1:10" s="389" customFormat="1" x14ac:dyDescent="0.3">
      <c r="A433" s="488"/>
      <c r="G433" s="618"/>
      <c r="H433" s="437"/>
      <c r="I433" s="437"/>
      <c r="J433" s="438"/>
    </row>
    <row r="434" spans="1:10" s="389" customFormat="1" x14ac:dyDescent="0.3">
      <c r="A434" s="488"/>
      <c r="G434" s="618"/>
      <c r="H434" s="437"/>
      <c r="I434" s="437"/>
      <c r="J434" s="438"/>
    </row>
    <row r="435" spans="1:10" s="389" customFormat="1" x14ac:dyDescent="0.3">
      <c r="A435" s="488"/>
      <c r="G435" s="618"/>
      <c r="H435" s="437"/>
      <c r="I435" s="437"/>
      <c r="J435" s="438"/>
    </row>
    <row r="436" spans="1:10" s="389" customFormat="1" x14ac:dyDescent="0.3">
      <c r="A436" s="488"/>
      <c r="G436" s="618"/>
      <c r="H436" s="437"/>
      <c r="I436" s="437"/>
      <c r="J436" s="438"/>
    </row>
    <row r="437" spans="1:10" s="389" customFormat="1" x14ac:dyDescent="0.3">
      <c r="A437" s="488"/>
      <c r="G437" s="618"/>
      <c r="H437" s="437"/>
      <c r="I437" s="437"/>
      <c r="J437" s="438"/>
    </row>
    <row r="438" spans="1:10" s="389" customFormat="1" x14ac:dyDescent="0.3">
      <c r="A438" s="488"/>
      <c r="G438" s="618"/>
      <c r="H438" s="437"/>
      <c r="I438" s="437"/>
      <c r="J438" s="438"/>
    </row>
    <row r="439" spans="1:10" s="389" customFormat="1" x14ac:dyDescent="0.3">
      <c r="A439" s="488"/>
      <c r="G439" s="618"/>
      <c r="H439" s="437"/>
      <c r="I439" s="437"/>
      <c r="J439" s="438"/>
    </row>
    <row r="440" spans="1:10" s="389" customFormat="1" x14ac:dyDescent="0.3">
      <c r="A440" s="488"/>
      <c r="G440" s="618"/>
      <c r="H440" s="437"/>
      <c r="I440" s="437"/>
      <c r="J440" s="438"/>
    </row>
    <row r="441" spans="1:10" s="389" customFormat="1" x14ac:dyDescent="0.3">
      <c r="A441" s="488"/>
      <c r="G441" s="618"/>
      <c r="H441" s="437"/>
      <c r="I441" s="437"/>
      <c r="J441" s="438"/>
    </row>
    <row r="442" spans="1:10" s="389" customFormat="1" x14ac:dyDescent="0.3">
      <c r="A442" s="488"/>
      <c r="G442" s="618"/>
      <c r="H442" s="437"/>
      <c r="I442" s="437"/>
      <c r="J442" s="438"/>
    </row>
    <row r="443" spans="1:10" s="389" customFormat="1" x14ac:dyDescent="0.3">
      <c r="A443" s="488"/>
      <c r="G443" s="618"/>
      <c r="H443" s="437"/>
      <c r="I443" s="437"/>
      <c r="J443" s="438"/>
    </row>
    <row r="444" spans="1:10" s="389" customFormat="1" x14ac:dyDescent="0.3">
      <c r="A444" s="488"/>
      <c r="G444" s="618"/>
      <c r="H444" s="437"/>
      <c r="I444" s="437"/>
      <c r="J444" s="438"/>
    </row>
    <row r="445" spans="1:10" s="389" customFormat="1" x14ac:dyDescent="0.3">
      <c r="A445" s="488"/>
      <c r="G445" s="618"/>
      <c r="H445" s="437"/>
      <c r="I445" s="437"/>
      <c r="J445" s="438"/>
    </row>
    <row r="446" spans="1:10" s="389" customFormat="1" x14ac:dyDescent="0.3">
      <c r="A446" s="488"/>
      <c r="G446" s="618"/>
      <c r="H446" s="437"/>
      <c r="I446" s="437"/>
      <c r="J446" s="438"/>
    </row>
    <row r="447" spans="1:10" s="389" customFormat="1" x14ac:dyDescent="0.3">
      <c r="A447" s="488"/>
      <c r="G447" s="618"/>
      <c r="H447" s="437"/>
      <c r="I447" s="437"/>
      <c r="J447" s="438"/>
    </row>
    <row r="448" spans="1:10" s="389" customFormat="1" x14ac:dyDescent="0.3">
      <c r="A448" s="488"/>
      <c r="G448" s="618"/>
      <c r="H448" s="437"/>
      <c r="I448" s="437"/>
      <c r="J448" s="438"/>
    </row>
    <row r="449" spans="1:10" s="389" customFormat="1" x14ac:dyDescent="0.3">
      <c r="A449" s="488"/>
      <c r="G449" s="618"/>
      <c r="H449" s="437"/>
      <c r="I449" s="437"/>
      <c r="J449" s="438"/>
    </row>
    <row r="450" spans="1:10" s="389" customFormat="1" x14ac:dyDescent="0.3">
      <c r="A450" s="488"/>
      <c r="G450" s="618"/>
      <c r="H450" s="437"/>
      <c r="I450" s="437"/>
      <c r="J450" s="438"/>
    </row>
    <row r="451" spans="1:10" s="389" customFormat="1" x14ac:dyDescent="0.3">
      <c r="A451" s="488"/>
      <c r="G451" s="618"/>
      <c r="H451" s="437"/>
      <c r="I451" s="437"/>
      <c r="J451" s="438"/>
    </row>
    <row r="452" spans="1:10" s="389" customFormat="1" x14ac:dyDescent="0.3">
      <c r="A452" s="488"/>
      <c r="G452" s="618"/>
      <c r="H452" s="437"/>
      <c r="I452" s="437"/>
      <c r="J452" s="438"/>
    </row>
    <row r="453" spans="1:10" s="389" customFormat="1" x14ac:dyDescent="0.3">
      <c r="A453" s="488"/>
      <c r="G453" s="618"/>
      <c r="H453" s="437"/>
      <c r="I453" s="437"/>
      <c r="J453" s="438"/>
    </row>
    <row r="454" spans="1:10" s="389" customFormat="1" x14ac:dyDescent="0.3">
      <c r="A454" s="488"/>
      <c r="G454" s="618"/>
      <c r="H454" s="437"/>
      <c r="I454" s="437"/>
      <c r="J454" s="438"/>
    </row>
    <row r="455" spans="1:10" s="389" customFormat="1" x14ac:dyDescent="0.3">
      <c r="A455" s="488"/>
      <c r="G455" s="618"/>
      <c r="H455" s="437"/>
      <c r="I455" s="437"/>
      <c r="J455" s="438"/>
    </row>
    <row r="456" spans="1:10" s="389" customFormat="1" x14ac:dyDescent="0.3">
      <c r="A456" s="488"/>
      <c r="G456" s="618"/>
      <c r="H456" s="437"/>
      <c r="I456" s="437"/>
      <c r="J456" s="438"/>
    </row>
    <row r="457" spans="1:10" s="389" customFormat="1" x14ac:dyDescent="0.3">
      <c r="A457" s="488"/>
      <c r="G457" s="618"/>
      <c r="H457" s="437"/>
      <c r="I457" s="437"/>
      <c r="J457" s="438"/>
    </row>
    <row r="458" spans="1:10" s="389" customFormat="1" x14ac:dyDescent="0.3">
      <c r="A458" s="488"/>
      <c r="G458" s="618"/>
      <c r="H458" s="437"/>
      <c r="I458" s="437"/>
      <c r="J458" s="438"/>
    </row>
    <row r="459" spans="1:10" s="389" customFormat="1" x14ac:dyDescent="0.3">
      <c r="A459" s="488"/>
      <c r="G459" s="618"/>
      <c r="H459" s="437"/>
      <c r="I459" s="437"/>
      <c r="J459" s="438"/>
    </row>
    <row r="460" spans="1:10" s="389" customFormat="1" x14ac:dyDescent="0.3">
      <c r="A460" s="488"/>
      <c r="G460" s="618"/>
      <c r="H460" s="437"/>
      <c r="I460" s="437"/>
      <c r="J460" s="438"/>
    </row>
    <row r="461" spans="1:10" s="389" customFormat="1" x14ac:dyDescent="0.3">
      <c r="A461" s="488"/>
      <c r="G461" s="618"/>
      <c r="H461" s="437"/>
      <c r="I461" s="437"/>
      <c r="J461" s="438"/>
    </row>
    <row r="462" spans="1:10" s="389" customFormat="1" x14ac:dyDescent="0.3">
      <c r="A462" s="488"/>
      <c r="G462" s="618"/>
      <c r="H462" s="437"/>
      <c r="I462" s="437"/>
      <c r="J462" s="438"/>
    </row>
    <row r="463" spans="1:10" s="389" customFormat="1" x14ac:dyDescent="0.3">
      <c r="A463" s="488"/>
      <c r="G463" s="618"/>
      <c r="H463" s="437"/>
      <c r="I463" s="437"/>
      <c r="J463" s="438"/>
    </row>
    <row r="464" spans="1:10" s="389" customFormat="1" x14ac:dyDescent="0.3">
      <c r="A464" s="488"/>
      <c r="G464" s="618"/>
      <c r="H464" s="437"/>
      <c r="I464" s="437"/>
      <c r="J464" s="438"/>
    </row>
    <row r="465" spans="1:10" s="389" customFormat="1" x14ac:dyDescent="0.3">
      <c r="A465" s="488"/>
      <c r="G465" s="618"/>
      <c r="H465" s="437"/>
      <c r="I465" s="437"/>
      <c r="J465" s="438"/>
    </row>
    <row r="466" spans="1:10" s="389" customFormat="1" x14ac:dyDescent="0.3">
      <c r="A466" s="488"/>
      <c r="G466" s="618"/>
      <c r="H466" s="437"/>
      <c r="I466" s="437"/>
      <c r="J466" s="438"/>
    </row>
    <row r="467" spans="1:10" s="389" customFormat="1" x14ac:dyDescent="0.3">
      <c r="A467" s="488"/>
      <c r="G467" s="618"/>
      <c r="H467" s="437"/>
      <c r="I467" s="437"/>
      <c r="J467" s="438"/>
    </row>
    <row r="468" spans="1:10" s="389" customFormat="1" x14ac:dyDescent="0.3">
      <c r="A468" s="488"/>
      <c r="G468" s="618"/>
      <c r="H468" s="437"/>
      <c r="I468" s="437"/>
      <c r="J468" s="438"/>
    </row>
    <row r="469" spans="1:10" s="389" customFormat="1" x14ac:dyDescent="0.3">
      <c r="A469" s="488"/>
      <c r="G469" s="618"/>
      <c r="H469" s="437"/>
      <c r="I469" s="437"/>
      <c r="J469" s="438"/>
    </row>
    <row r="470" spans="1:10" s="389" customFormat="1" x14ac:dyDescent="0.3">
      <c r="A470" s="488"/>
      <c r="G470" s="618"/>
      <c r="H470" s="437"/>
      <c r="I470" s="437"/>
      <c r="J470" s="438"/>
    </row>
    <row r="471" spans="1:10" s="389" customFormat="1" x14ac:dyDescent="0.3">
      <c r="A471" s="488"/>
      <c r="G471" s="618"/>
      <c r="H471" s="437"/>
      <c r="I471" s="437"/>
      <c r="J471" s="438"/>
    </row>
    <row r="472" spans="1:10" s="389" customFormat="1" x14ac:dyDescent="0.3">
      <c r="A472" s="488"/>
      <c r="G472" s="618"/>
      <c r="H472" s="437"/>
      <c r="I472" s="437"/>
      <c r="J472" s="438"/>
    </row>
    <row r="473" spans="1:10" s="389" customFormat="1" x14ac:dyDescent="0.3">
      <c r="A473" s="488"/>
      <c r="G473" s="618"/>
      <c r="H473" s="437"/>
      <c r="I473" s="437"/>
      <c r="J473" s="438"/>
    </row>
    <row r="474" spans="1:10" s="389" customFormat="1" x14ac:dyDescent="0.3">
      <c r="A474" s="488"/>
      <c r="G474" s="618"/>
      <c r="H474" s="437"/>
      <c r="I474" s="437"/>
      <c r="J474" s="438"/>
    </row>
    <row r="475" spans="1:10" s="389" customFormat="1" x14ac:dyDescent="0.3">
      <c r="A475" s="488"/>
      <c r="G475" s="618"/>
      <c r="H475" s="437"/>
      <c r="I475" s="437"/>
      <c r="J475" s="438"/>
    </row>
    <row r="476" spans="1:10" s="389" customFormat="1" x14ac:dyDescent="0.3">
      <c r="A476" s="488"/>
      <c r="G476" s="618"/>
      <c r="H476" s="437"/>
      <c r="I476" s="437"/>
      <c r="J476" s="438"/>
    </row>
    <row r="477" spans="1:10" s="389" customFormat="1" x14ac:dyDescent="0.3">
      <c r="A477" s="488"/>
      <c r="G477" s="618"/>
      <c r="H477" s="437"/>
      <c r="I477" s="437"/>
      <c r="J477" s="438"/>
    </row>
    <row r="478" spans="1:10" s="389" customFormat="1" x14ac:dyDescent="0.3">
      <c r="A478" s="488"/>
      <c r="G478" s="618"/>
      <c r="H478" s="437"/>
      <c r="I478" s="437"/>
      <c r="J478" s="438"/>
    </row>
    <row r="479" spans="1:10" s="389" customFormat="1" x14ac:dyDescent="0.3">
      <c r="A479" s="488"/>
      <c r="G479" s="618"/>
      <c r="H479" s="437"/>
      <c r="I479" s="437"/>
      <c r="J479" s="438"/>
    </row>
    <row r="480" spans="1:10" s="389" customFormat="1" x14ac:dyDescent="0.3">
      <c r="A480" s="488"/>
      <c r="G480" s="618"/>
      <c r="H480" s="437"/>
      <c r="I480" s="437"/>
      <c r="J480" s="438"/>
    </row>
    <row r="481" spans="1:10" s="389" customFormat="1" x14ac:dyDescent="0.3">
      <c r="A481" s="488"/>
      <c r="G481" s="618"/>
      <c r="H481" s="437"/>
      <c r="I481" s="437"/>
      <c r="J481" s="438"/>
    </row>
    <row r="482" spans="1:10" s="389" customFormat="1" x14ac:dyDescent="0.3">
      <c r="A482" s="488"/>
      <c r="G482" s="618"/>
      <c r="H482" s="437"/>
      <c r="I482" s="437"/>
      <c r="J482" s="438"/>
    </row>
    <row r="483" spans="1:10" s="389" customFormat="1" x14ac:dyDescent="0.3">
      <c r="A483" s="488"/>
      <c r="G483" s="618"/>
      <c r="H483" s="437"/>
      <c r="I483" s="437"/>
      <c r="J483" s="438"/>
    </row>
    <row r="484" spans="1:10" s="389" customFormat="1" x14ac:dyDescent="0.3">
      <c r="A484" s="488"/>
      <c r="G484" s="618"/>
      <c r="H484" s="437"/>
      <c r="I484" s="437"/>
      <c r="J484" s="438"/>
    </row>
    <row r="485" spans="1:10" s="389" customFormat="1" x14ac:dyDescent="0.3">
      <c r="A485" s="488"/>
      <c r="G485" s="618"/>
      <c r="H485" s="437"/>
      <c r="I485" s="437"/>
      <c r="J485" s="438"/>
    </row>
    <row r="486" spans="1:10" s="389" customFormat="1" x14ac:dyDescent="0.3">
      <c r="A486" s="488"/>
      <c r="G486" s="618"/>
      <c r="H486" s="437"/>
      <c r="I486" s="437"/>
      <c r="J486" s="438"/>
    </row>
    <row r="487" spans="1:10" s="389" customFormat="1" x14ac:dyDescent="0.3">
      <c r="A487" s="488"/>
      <c r="G487" s="618"/>
      <c r="H487" s="437"/>
      <c r="I487" s="437"/>
      <c r="J487" s="438"/>
    </row>
    <row r="488" spans="1:10" s="389" customFormat="1" x14ac:dyDescent="0.3">
      <c r="A488" s="488"/>
      <c r="G488" s="618"/>
      <c r="H488" s="437"/>
      <c r="I488" s="437"/>
      <c r="J488" s="438"/>
    </row>
    <row r="489" spans="1:10" s="389" customFormat="1" x14ac:dyDescent="0.3">
      <c r="A489" s="488"/>
      <c r="G489" s="618"/>
      <c r="H489" s="437"/>
      <c r="I489" s="437"/>
      <c r="J489" s="438"/>
    </row>
    <row r="490" spans="1:10" s="389" customFormat="1" x14ac:dyDescent="0.3">
      <c r="A490" s="488"/>
      <c r="G490" s="618"/>
      <c r="H490" s="437"/>
      <c r="I490" s="437"/>
      <c r="J490" s="438"/>
    </row>
    <row r="491" spans="1:10" s="389" customFormat="1" x14ac:dyDescent="0.3">
      <c r="A491" s="488"/>
      <c r="G491" s="618"/>
      <c r="H491" s="437"/>
      <c r="I491" s="437"/>
      <c r="J491" s="438"/>
    </row>
    <row r="492" spans="1:10" s="389" customFormat="1" x14ac:dyDescent="0.3">
      <c r="A492" s="488"/>
      <c r="G492" s="618"/>
      <c r="H492" s="437"/>
      <c r="I492" s="437"/>
      <c r="J492" s="438"/>
    </row>
    <row r="493" spans="1:10" s="389" customFormat="1" x14ac:dyDescent="0.3">
      <c r="A493" s="488"/>
      <c r="G493" s="618"/>
      <c r="H493" s="437"/>
      <c r="I493" s="437"/>
      <c r="J493" s="438"/>
    </row>
    <row r="494" spans="1:10" s="389" customFormat="1" x14ac:dyDescent="0.3">
      <c r="A494" s="488"/>
      <c r="G494" s="618"/>
      <c r="H494" s="437"/>
      <c r="I494" s="437"/>
      <c r="J494" s="438"/>
    </row>
    <row r="495" spans="1:10" s="389" customFormat="1" x14ac:dyDescent="0.3">
      <c r="A495" s="488"/>
      <c r="G495" s="618"/>
      <c r="H495" s="437"/>
      <c r="I495" s="437"/>
      <c r="J495" s="438"/>
    </row>
    <row r="496" spans="1:10" s="389" customFormat="1" x14ac:dyDescent="0.3">
      <c r="A496" s="488"/>
      <c r="G496" s="618"/>
      <c r="H496" s="437"/>
      <c r="I496" s="437"/>
      <c r="J496" s="438"/>
    </row>
    <row r="497" spans="1:10" s="389" customFormat="1" x14ac:dyDescent="0.3">
      <c r="A497" s="488"/>
      <c r="G497" s="618"/>
      <c r="H497" s="437"/>
      <c r="I497" s="437"/>
      <c r="J497" s="438"/>
    </row>
    <row r="498" spans="1:10" s="389" customFormat="1" x14ac:dyDescent="0.3">
      <c r="A498" s="488"/>
      <c r="G498" s="618"/>
      <c r="H498" s="437"/>
      <c r="I498" s="437"/>
      <c r="J498" s="438"/>
    </row>
    <row r="499" spans="1:10" s="389" customFormat="1" x14ac:dyDescent="0.3">
      <c r="A499" s="488"/>
      <c r="G499" s="618"/>
      <c r="H499" s="437"/>
      <c r="I499" s="437"/>
      <c r="J499" s="438"/>
    </row>
    <row r="500" spans="1:10" s="389" customFormat="1" x14ac:dyDescent="0.3">
      <c r="A500" s="488"/>
      <c r="G500" s="618"/>
      <c r="H500" s="437"/>
      <c r="I500" s="437"/>
      <c r="J500" s="438"/>
    </row>
    <row r="501" spans="1:10" s="389" customFormat="1" x14ac:dyDescent="0.3">
      <c r="A501" s="488"/>
      <c r="G501" s="618"/>
      <c r="H501" s="437"/>
      <c r="I501" s="437"/>
      <c r="J501" s="438"/>
    </row>
    <row r="502" spans="1:10" s="389" customFormat="1" x14ac:dyDescent="0.3">
      <c r="A502" s="488"/>
      <c r="G502" s="618"/>
      <c r="H502" s="437"/>
      <c r="I502" s="437"/>
      <c r="J502" s="438"/>
    </row>
    <row r="503" spans="1:10" s="389" customFormat="1" x14ac:dyDescent="0.3">
      <c r="A503" s="488"/>
      <c r="G503" s="618"/>
      <c r="H503" s="437"/>
      <c r="I503" s="437"/>
      <c r="J503" s="438"/>
    </row>
    <row r="504" spans="1:10" s="389" customFormat="1" x14ac:dyDescent="0.3">
      <c r="A504" s="488"/>
      <c r="G504" s="618"/>
      <c r="H504" s="437"/>
      <c r="I504" s="437"/>
      <c r="J504" s="438"/>
    </row>
    <row r="505" spans="1:10" s="389" customFormat="1" x14ac:dyDescent="0.3">
      <c r="A505" s="488"/>
      <c r="G505" s="618"/>
      <c r="H505" s="437"/>
      <c r="I505" s="437"/>
      <c r="J505" s="438"/>
    </row>
    <row r="506" spans="1:10" s="389" customFormat="1" x14ac:dyDescent="0.3">
      <c r="A506" s="488"/>
      <c r="G506" s="618"/>
      <c r="H506" s="437"/>
      <c r="I506" s="437"/>
      <c r="J506" s="438"/>
    </row>
    <row r="507" spans="1:10" s="389" customFormat="1" x14ac:dyDescent="0.3">
      <c r="A507" s="488"/>
      <c r="G507" s="618"/>
      <c r="H507" s="437"/>
      <c r="I507" s="437"/>
      <c r="J507" s="438"/>
    </row>
    <row r="508" spans="1:10" s="389" customFormat="1" x14ac:dyDescent="0.3">
      <c r="A508" s="488"/>
      <c r="G508" s="618"/>
      <c r="H508" s="437"/>
      <c r="I508" s="437"/>
      <c r="J508" s="438"/>
    </row>
    <row r="509" spans="1:10" s="389" customFormat="1" x14ac:dyDescent="0.3">
      <c r="A509" s="488"/>
      <c r="G509" s="618"/>
      <c r="H509" s="437"/>
      <c r="I509" s="437"/>
      <c r="J509" s="438"/>
    </row>
    <row r="510" spans="1:10" s="389" customFormat="1" x14ac:dyDescent="0.3">
      <c r="A510" s="488"/>
      <c r="G510" s="618"/>
      <c r="H510" s="437"/>
      <c r="I510" s="437"/>
      <c r="J510" s="438"/>
    </row>
    <row r="511" spans="1:10" s="389" customFormat="1" x14ac:dyDescent="0.3">
      <c r="A511" s="488"/>
      <c r="G511" s="618"/>
      <c r="H511" s="437"/>
      <c r="I511" s="437"/>
      <c r="J511" s="438"/>
    </row>
    <row r="512" spans="1:10" s="389" customFormat="1" x14ac:dyDescent="0.3">
      <c r="A512" s="488"/>
      <c r="G512" s="618"/>
      <c r="H512" s="437"/>
      <c r="I512" s="437"/>
      <c r="J512" s="438"/>
    </row>
    <row r="513" spans="1:10" s="389" customFormat="1" x14ac:dyDescent="0.3">
      <c r="A513" s="488"/>
      <c r="G513" s="618"/>
      <c r="H513" s="437"/>
      <c r="I513" s="437"/>
      <c r="J513" s="438"/>
    </row>
    <row r="514" spans="1:10" s="389" customFormat="1" x14ac:dyDescent="0.3">
      <c r="A514" s="488"/>
      <c r="G514" s="618"/>
      <c r="H514" s="437"/>
      <c r="I514" s="437"/>
      <c r="J514" s="438"/>
    </row>
    <row r="515" spans="1:10" s="389" customFormat="1" x14ac:dyDescent="0.3">
      <c r="A515" s="488"/>
      <c r="G515" s="618"/>
      <c r="H515" s="437"/>
      <c r="I515" s="437"/>
      <c r="J515" s="438"/>
    </row>
    <row r="516" spans="1:10" s="389" customFormat="1" x14ac:dyDescent="0.3">
      <c r="A516" s="488"/>
      <c r="G516" s="618"/>
      <c r="H516" s="437"/>
      <c r="I516" s="437"/>
      <c r="J516" s="438"/>
    </row>
    <row r="517" spans="1:10" s="389" customFormat="1" x14ac:dyDescent="0.3">
      <c r="A517" s="488"/>
      <c r="G517" s="618"/>
      <c r="H517" s="437"/>
      <c r="I517" s="437"/>
      <c r="J517" s="438"/>
    </row>
    <row r="518" spans="1:10" s="389" customFormat="1" x14ac:dyDescent="0.3">
      <c r="A518" s="488"/>
      <c r="G518" s="618"/>
      <c r="H518" s="437"/>
      <c r="I518" s="437"/>
      <c r="J518" s="438"/>
    </row>
    <row r="519" spans="1:10" s="389" customFormat="1" x14ac:dyDescent="0.3">
      <c r="A519" s="488"/>
      <c r="G519" s="618"/>
      <c r="H519" s="437"/>
      <c r="I519" s="437"/>
      <c r="J519" s="438"/>
    </row>
    <row r="520" spans="1:10" s="389" customFormat="1" x14ac:dyDescent="0.3">
      <c r="A520" s="488"/>
      <c r="G520" s="618"/>
      <c r="H520" s="437"/>
      <c r="I520" s="437"/>
      <c r="J520" s="438"/>
    </row>
    <row r="521" spans="1:10" s="389" customFormat="1" x14ac:dyDescent="0.3">
      <c r="A521" s="488"/>
      <c r="G521" s="618"/>
      <c r="H521" s="437"/>
      <c r="I521" s="437"/>
      <c r="J521" s="438"/>
    </row>
    <row r="522" spans="1:10" s="389" customFormat="1" x14ac:dyDescent="0.3">
      <c r="A522" s="488"/>
      <c r="G522" s="618"/>
      <c r="H522" s="437"/>
      <c r="I522" s="437"/>
      <c r="J522" s="438"/>
    </row>
    <row r="523" spans="1:10" s="389" customFormat="1" x14ac:dyDescent="0.3">
      <c r="A523" s="488"/>
      <c r="G523" s="618"/>
      <c r="H523" s="437"/>
      <c r="I523" s="437"/>
      <c r="J523" s="438"/>
    </row>
    <row r="524" spans="1:10" s="389" customFormat="1" x14ac:dyDescent="0.3">
      <c r="A524" s="488"/>
      <c r="G524" s="618"/>
      <c r="H524" s="437"/>
      <c r="I524" s="437"/>
      <c r="J524" s="438"/>
    </row>
    <row r="525" spans="1:10" s="389" customFormat="1" x14ac:dyDescent="0.3">
      <c r="A525" s="488"/>
      <c r="G525" s="618"/>
      <c r="H525" s="437"/>
      <c r="I525" s="437"/>
      <c r="J525" s="438"/>
    </row>
    <row r="526" spans="1:10" s="389" customFormat="1" x14ac:dyDescent="0.3">
      <c r="A526" s="488"/>
      <c r="G526" s="618"/>
      <c r="H526" s="437"/>
      <c r="I526" s="437"/>
      <c r="J526" s="438"/>
    </row>
    <row r="527" spans="1:10" s="389" customFormat="1" x14ac:dyDescent="0.3">
      <c r="A527" s="488"/>
      <c r="G527" s="618"/>
      <c r="H527" s="437"/>
      <c r="I527" s="437"/>
      <c r="J527" s="438"/>
    </row>
    <row r="528" spans="1:10" s="389" customFormat="1" x14ac:dyDescent="0.3">
      <c r="A528" s="488"/>
      <c r="G528" s="618"/>
      <c r="H528" s="437"/>
      <c r="I528" s="437"/>
      <c r="J528" s="438"/>
    </row>
    <row r="529" spans="1:10" s="389" customFormat="1" x14ac:dyDescent="0.3">
      <c r="A529" s="488"/>
      <c r="G529" s="618"/>
      <c r="H529" s="437"/>
      <c r="I529" s="437"/>
      <c r="J529" s="438"/>
    </row>
    <row r="530" spans="1:10" s="389" customFormat="1" x14ac:dyDescent="0.3">
      <c r="A530" s="488"/>
      <c r="G530" s="618"/>
      <c r="H530" s="437"/>
      <c r="I530" s="437"/>
      <c r="J530" s="438"/>
    </row>
    <row r="531" spans="1:10" s="389" customFormat="1" x14ac:dyDescent="0.3">
      <c r="A531" s="488"/>
      <c r="G531" s="618"/>
      <c r="H531" s="437"/>
      <c r="I531" s="437"/>
      <c r="J531" s="438"/>
    </row>
    <row r="532" spans="1:10" s="389" customFormat="1" x14ac:dyDescent="0.3">
      <c r="A532" s="488"/>
      <c r="G532" s="618"/>
      <c r="H532" s="437"/>
      <c r="I532" s="437"/>
      <c r="J532" s="438"/>
    </row>
    <row r="533" spans="1:10" s="389" customFormat="1" x14ac:dyDescent="0.3">
      <c r="A533" s="488"/>
      <c r="G533" s="618"/>
      <c r="H533" s="437"/>
      <c r="I533" s="437"/>
      <c r="J533" s="438"/>
    </row>
    <row r="534" spans="1:10" s="389" customFormat="1" x14ac:dyDescent="0.3">
      <c r="A534" s="488"/>
      <c r="G534" s="618"/>
      <c r="H534" s="437"/>
      <c r="I534" s="437"/>
      <c r="J534" s="438"/>
    </row>
    <row r="535" spans="1:10" s="389" customFormat="1" x14ac:dyDescent="0.3">
      <c r="A535" s="488"/>
      <c r="G535" s="618"/>
      <c r="H535" s="437"/>
      <c r="I535" s="437"/>
      <c r="J535" s="438"/>
    </row>
    <row r="536" spans="1:10" s="389" customFormat="1" x14ac:dyDescent="0.3">
      <c r="A536" s="488"/>
      <c r="G536" s="618"/>
      <c r="H536" s="437"/>
      <c r="I536" s="437"/>
      <c r="J536" s="438"/>
    </row>
    <row r="537" spans="1:10" s="389" customFormat="1" x14ac:dyDescent="0.3">
      <c r="A537" s="488"/>
      <c r="G537" s="618"/>
      <c r="H537" s="437"/>
      <c r="I537" s="437"/>
      <c r="J537" s="438"/>
    </row>
    <row r="538" spans="1:10" s="389" customFormat="1" x14ac:dyDescent="0.3">
      <c r="A538" s="488"/>
      <c r="G538" s="618"/>
      <c r="H538" s="437"/>
      <c r="I538" s="437"/>
      <c r="J538" s="438"/>
    </row>
    <row r="539" spans="1:10" s="389" customFormat="1" x14ac:dyDescent="0.3">
      <c r="A539" s="488"/>
      <c r="G539" s="618"/>
      <c r="H539" s="437"/>
      <c r="I539" s="437"/>
      <c r="J539" s="438"/>
    </row>
    <row r="540" spans="1:10" s="389" customFormat="1" x14ac:dyDescent="0.3">
      <c r="A540" s="488"/>
      <c r="G540" s="618"/>
      <c r="H540" s="437"/>
      <c r="I540" s="437"/>
      <c r="J540" s="438"/>
    </row>
    <row r="541" spans="1:10" s="389" customFormat="1" x14ac:dyDescent="0.3">
      <c r="A541" s="488"/>
      <c r="G541" s="618"/>
      <c r="H541" s="437"/>
      <c r="I541" s="437"/>
      <c r="J541" s="438"/>
    </row>
    <row r="542" spans="1:10" s="389" customFormat="1" x14ac:dyDescent="0.3">
      <c r="A542" s="488"/>
      <c r="G542" s="618"/>
      <c r="H542" s="437"/>
      <c r="I542" s="437"/>
      <c r="J542" s="438"/>
    </row>
    <row r="543" spans="1:10" s="389" customFormat="1" x14ac:dyDescent="0.3">
      <c r="A543" s="488"/>
      <c r="G543" s="618"/>
      <c r="H543" s="437"/>
      <c r="I543" s="437"/>
      <c r="J543" s="438"/>
    </row>
    <row r="544" spans="1:10" s="389" customFormat="1" x14ac:dyDescent="0.3">
      <c r="A544" s="488"/>
      <c r="G544" s="618"/>
      <c r="H544" s="437"/>
      <c r="I544" s="437"/>
      <c r="J544" s="438"/>
    </row>
    <row r="545" spans="1:10" s="389" customFormat="1" x14ac:dyDescent="0.3">
      <c r="A545" s="488"/>
      <c r="G545" s="618"/>
      <c r="H545" s="437"/>
      <c r="I545" s="437"/>
      <c r="J545" s="438"/>
    </row>
    <row r="546" spans="1:10" s="389" customFormat="1" x14ac:dyDescent="0.3">
      <c r="A546" s="488"/>
      <c r="G546" s="618"/>
      <c r="H546" s="437"/>
      <c r="I546" s="437"/>
      <c r="J546" s="438"/>
    </row>
    <row r="547" spans="1:10" s="389" customFormat="1" x14ac:dyDescent="0.3">
      <c r="A547" s="488"/>
      <c r="G547" s="618"/>
      <c r="H547" s="437"/>
      <c r="I547" s="437"/>
      <c r="J547" s="438"/>
    </row>
    <row r="548" spans="1:10" s="389" customFormat="1" x14ac:dyDescent="0.3">
      <c r="A548" s="488"/>
      <c r="G548" s="618"/>
      <c r="H548" s="437"/>
      <c r="I548" s="437"/>
      <c r="J548" s="438"/>
    </row>
    <row r="549" spans="1:10" s="389" customFormat="1" x14ac:dyDescent="0.3">
      <c r="A549" s="488"/>
      <c r="G549" s="618"/>
      <c r="H549" s="437"/>
      <c r="I549" s="437"/>
      <c r="J549" s="438"/>
    </row>
    <row r="550" spans="1:10" s="389" customFormat="1" x14ac:dyDescent="0.3">
      <c r="A550" s="488"/>
      <c r="G550" s="618"/>
      <c r="H550" s="437"/>
      <c r="I550" s="437"/>
      <c r="J550" s="438"/>
    </row>
    <row r="551" spans="1:10" s="389" customFormat="1" x14ac:dyDescent="0.3">
      <c r="A551" s="488"/>
      <c r="G551" s="618"/>
      <c r="H551" s="437"/>
      <c r="I551" s="437"/>
      <c r="J551" s="438"/>
    </row>
    <row r="552" spans="1:10" s="389" customFormat="1" x14ac:dyDescent="0.3">
      <c r="A552" s="488"/>
      <c r="G552" s="618"/>
      <c r="H552" s="437"/>
      <c r="I552" s="437"/>
      <c r="J552" s="438"/>
    </row>
    <row r="553" spans="1:10" s="389" customFormat="1" x14ac:dyDescent="0.3">
      <c r="A553" s="488"/>
      <c r="G553" s="618"/>
      <c r="H553" s="437"/>
      <c r="I553" s="437"/>
      <c r="J553" s="438"/>
    </row>
    <row r="554" spans="1:10" s="389" customFormat="1" x14ac:dyDescent="0.3">
      <c r="A554" s="488"/>
      <c r="G554" s="618"/>
      <c r="H554" s="437"/>
      <c r="I554" s="437"/>
      <c r="J554" s="438"/>
    </row>
    <row r="555" spans="1:10" s="389" customFormat="1" x14ac:dyDescent="0.3">
      <c r="A555" s="488"/>
      <c r="G555" s="618"/>
      <c r="H555" s="437"/>
      <c r="I555" s="437"/>
      <c r="J555" s="438"/>
    </row>
    <row r="556" spans="1:10" s="389" customFormat="1" x14ac:dyDescent="0.3">
      <c r="A556" s="488"/>
      <c r="G556" s="618"/>
      <c r="H556" s="437"/>
      <c r="I556" s="437"/>
      <c r="J556" s="438"/>
    </row>
    <row r="557" spans="1:10" s="389" customFormat="1" x14ac:dyDescent="0.3">
      <c r="A557" s="488"/>
      <c r="G557" s="618"/>
      <c r="H557" s="437"/>
      <c r="I557" s="437"/>
      <c r="J557" s="438"/>
    </row>
    <row r="558" spans="1:10" s="389" customFormat="1" x14ac:dyDescent="0.3">
      <c r="A558" s="488"/>
      <c r="G558" s="618"/>
      <c r="H558" s="437"/>
      <c r="I558" s="437"/>
      <c r="J558" s="438"/>
    </row>
    <row r="559" spans="1:10" s="389" customFormat="1" x14ac:dyDescent="0.3">
      <c r="A559" s="488"/>
      <c r="G559" s="618"/>
      <c r="H559" s="437"/>
      <c r="I559" s="437"/>
      <c r="J559" s="438"/>
    </row>
    <row r="560" spans="1:10" s="389" customFormat="1" x14ac:dyDescent="0.3">
      <c r="A560" s="488"/>
      <c r="G560" s="618"/>
      <c r="H560" s="437"/>
      <c r="I560" s="437"/>
      <c r="J560" s="438"/>
    </row>
    <row r="561" spans="1:10" s="389" customFormat="1" x14ac:dyDescent="0.3">
      <c r="A561" s="488"/>
      <c r="G561" s="618"/>
      <c r="H561" s="437"/>
      <c r="I561" s="437"/>
      <c r="J561" s="438"/>
    </row>
    <row r="562" spans="1:10" s="389" customFormat="1" x14ac:dyDescent="0.3">
      <c r="A562" s="488"/>
      <c r="G562" s="618"/>
      <c r="H562" s="437"/>
      <c r="I562" s="437"/>
      <c r="J562" s="438"/>
    </row>
    <row r="563" spans="1:10" s="389" customFormat="1" x14ac:dyDescent="0.3">
      <c r="A563" s="488"/>
      <c r="G563" s="618"/>
      <c r="H563" s="437"/>
      <c r="I563" s="437"/>
      <c r="J563" s="438"/>
    </row>
    <row r="564" spans="1:10" s="389" customFormat="1" x14ac:dyDescent="0.3">
      <c r="A564" s="488"/>
      <c r="G564" s="618"/>
      <c r="H564" s="437"/>
      <c r="I564" s="437"/>
      <c r="J564" s="438"/>
    </row>
    <row r="565" spans="1:10" s="389" customFormat="1" x14ac:dyDescent="0.3">
      <c r="A565" s="488"/>
      <c r="G565" s="618"/>
      <c r="H565" s="437"/>
      <c r="I565" s="437"/>
      <c r="J565" s="438"/>
    </row>
    <row r="566" spans="1:10" s="389" customFormat="1" x14ac:dyDescent="0.3">
      <c r="A566" s="488"/>
      <c r="G566" s="618"/>
      <c r="H566" s="437"/>
      <c r="I566" s="437"/>
      <c r="J566" s="438"/>
    </row>
    <row r="567" spans="1:10" s="389" customFormat="1" x14ac:dyDescent="0.3">
      <c r="A567" s="488"/>
      <c r="G567" s="618"/>
      <c r="H567" s="437"/>
      <c r="I567" s="437"/>
      <c r="J567" s="438"/>
    </row>
    <row r="568" spans="1:10" s="389" customFormat="1" x14ac:dyDescent="0.3">
      <c r="A568" s="488"/>
      <c r="G568" s="618"/>
      <c r="H568" s="437"/>
      <c r="I568" s="437"/>
      <c r="J568" s="438"/>
    </row>
    <row r="569" spans="1:10" s="389" customFormat="1" x14ac:dyDescent="0.3">
      <c r="A569" s="488"/>
      <c r="G569" s="618"/>
      <c r="H569" s="437"/>
      <c r="I569" s="437"/>
      <c r="J569" s="438"/>
    </row>
    <row r="570" spans="1:10" s="389" customFormat="1" x14ac:dyDescent="0.3">
      <c r="A570" s="488"/>
      <c r="G570" s="618"/>
      <c r="H570" s="437"/>
      <c r="I570" s="437"/>
      <c r="J570" s="438"/>
    </row>
    <row r="571" spans="1:10" s="389" customFormat="1" x14ac:dyDescent="0.3">
      <c r="A571" s="488"/>
      <c r="G571" s="618"/>
      <c r="H571" s="437"/>
      <c r="I571" s="437"/>
      <c r="J571" s="438"/>
    </row>
    <row r="572" spans="1:10" s="389" customFormat="1" x14ac:dyDescent="0.3">
      <c r="A572" s="488"/>
      <c r="G572" s="618"/>
      <c r="H572" s="437"/>
      <c r="I572" s="437"/>
      <c r="J572" s="438"/>
    </row>
    <row r="573" spans="1:10" s="389" customFormat="1" x14ac:dyDescent="0.3">
      <c r="A573" s="488"/>
      <c r="G573" s="618"/>
      <c r="H573" s="437"/>
      <c r="I573" s="437"/>
      <c r="J573" s="438"/>
    </row>
    <row r="574" spans="1:10" s="389" customFormat="1" x14ac:dyDescent="0.3">
      <c r="A574" s="488"/>
      <c r="G574" s="618"/>
      <c r="H574" s="437"/>
      <c r="I574" s="437"/>
      <c r="J574" s="438"/>
    </row>
    <row r="575" spans="1:10" s="389" customFormat="1" x14ac:dyDescent="0.3">
      <c r="A575" s="488"/>
      <c r="G575" s="618"/>
      <c r="H575" s="437"/>
      <c r="I575" s="437"/>
      <c r="J575" s="438"/>
    </row>
    <row r="576" spans="1:10" s="389" customFormat="1" x14ac:dyDescent="0.3">
      <c r="A576" s="488"/>
      <c r="G576" s="618"/>
      <c r="H576" s="437"/>
      <c r="I576" s="437"/>
      <c r="J576" s="438"/>
    </row>
    <row r="577" spans="1:10" s="389" customFormat="1" x14ac:dyDescent="0.3">
      <c r="A577" s="488"/>
      <c r="G577" s="618"/>
      <c r="H577" s="437"/>
      <c r="I577" s="437"/>
      <c r="J577" s="438"/>
    </row>
    <row r="578" spans="1:10" s="389" customFormat="1" x14ac:dyDescent="0.3">
      <c r="A578" s="488"/>
      <c r="G578" s="618"/>
      <c r="H578" s="437"/>
      <c r="I578" s="437"/>
      <c r="J578" s="438"/>
    </row>
    <row r="579" spans="1:10" s="389" customFormat="1" x14ac:dyDescent="0.3">
      <c r="A579" s="488"/>
      <c r="G579" s="618"/>
      <c r="H579" s="437"/>
      <c r="I579" s="437"/>
      <c r="J579" s="438"/>
    </row>
    <row r="580" spans="1:10" s="389" customFormat="1" x14ac:dyDescent="0.3">
      <c r="A580" s="488"/>
      <c r="G580" s="618"/>
      <c r="H580" s="437"/>
      <c r="I580" s="437"/>
      <c r="J580" s="438"/>
    </row>
    <row r="581" spans="1:10" s="389" customFormat="1" x14ac:dyDescent="0.3">
      <c r="A581" s="488"/>
      <c r="G581" s="618"/>
      <c r="H581" s="437"/>
      <c r="I581" s="437"/>
      <c r="J581" s="438"/>
    </row>
    <row r="582" spans="1:10" s="389" customFormat="1" x14ac:dyDescent="0.3">
      <c r="A582" s="488"/>
      <c r="G582" s="618"/>
      <c r="H582" s="437"/>
      <c r="I582" s="437"/>
      <c r="J582" s="438"/>
    </row>
    <row r="583" spans="1:10" s="389" customFormat="1" x14ac:dyDescent="0.3">
      <c r="A583" s="488"/>
      <c r="G583" s="618"/>
      <c r="H583" s="437"/>
      <c r="I583" s="437"/>
      <c r="J583" s="438"/>
    </row>
    <row r="584" spans="1:10" s="389" customFormat="1" x14ac:dyDescent="0.3">
      <c r="A584" s="488"/>
      <c r="G584" s="618"/>
      <c r="H584" s="437"/>
      <c r="I584" s="437"/>
      <c r="J584" s="438"/>
    </row>
    <row r="585" spans="1:10" s="389" customFormat="1" x14ac:dyDescent="0.3">
      <c r="A585" s="488"/>
      <c r="G585" s="618"/>
      <c r="H585" s="437"/>
      <c r="I585" s="437"/>
      <c r="J585" s="438"/>
    </row>
    <row r="586" spans="1:10" s="389" customFormat="1" x14ac:dyDescent="0.3">
      <c r="A586" s="488"/>
      <c r="G586" s="618"/>
      <c r="H586" s="437"/>
      <c r="I586" s="437"/>
      <c r="J586" s="438"/>
    </row>
    <row r="587" spans="1:10" s="389" customFormat="1" x14ac:dyDescent="0.3">
      <c r="A587" s="488"/>
      <c r="G587" s="618"/>
      <c r="H587" s="437"/>
      <c r="I587" s="437"/>
      <c r="J587" s="438"/>
    </row>
    <row r="588" spans="1:10" s="389" customFormat="1" x14ac:dyDescent="0.3">
      <c r="A588" s="488"/>
      <c r="G588" s="618"/>
      <c r="H588" s="437"/>
      <c r="I588" s="437"/>
      <c r="J588" s="438"/>
    </row>
    <row r="589" spans="1:10" s="389" customFormat="1" x14ac:dyDescent="0.3">
      <c r="A589" s="488"/>
      <c r="G589" s="618"/>
      <c r="H589" s="437"/>
      <c r="I589" s="437"/>
      <c r="J589" s="438"/>
    </row>
    <row r="590" spans="1:10" s="389" customFormat="1" x14ac:dyDescent="0.3">
      <c r="A590" s="488"/>
      <c r="G590" s="618"/>
      <c r="H590" s="437"/>
      <c r="I590" s="437"/>
      <c r="J590" s="438"/>
    </row>
    <row r="591" spans="1:10" s="389" customFormat="1" x14ac:dyDescent="0.3">
      <c r="A591" s="488"/>
      <c r="G591" s="618"/>
      <c r="H591" s="437"/>
      <c r="I591" s="437"/>
      <c r="J591" s="438"/>
    </row>
    <row r="592" spans="1:10" s="389" customFormat="1" x14ac:dyDescent="0.3">
      <c r="A592" s="488"/>
      <c r="G592" s="618"/>
      <c r="H592" s="437"/>
      <c r="I592" s="437"/>
      <c r="J592" s="438"/>
    </row>
    <row r="593" spans="1:10" s="389" customFormat="1" x14ac:dyDescent="0.3">
      <c r="A593" s="488"/>
      <c r="G593" s="618"/>
      <c r="H593" s="437"/>
      <c r="I593" s="437"/>
      <c r="J593" s="438"/>
    </row>
    <row r="594" spans="1:10" s="389" customFormat="1" x14ac:dyDescent="0.3">
      <c r="A594" s="488"/>
      <c r="G594" s="618"/>
      <c r="H594" s="437"/>
      <c r="I594" s="437"/>
      <c r="J594" s="438"/>
    </row>
    <row r="595" spans="1:10" s="389" customFormat="1" x14ac:dyDescent="0.3">
      <c r="A595" s="488"/>
      <c r="G595" s="618"/>
      <c r="H595" s="437"/>
      <c r="I595" s="437"/>
      <c r="J595" s="438"/>
    </row>
    <row r="596" spans="1:10" s="389" customFormat="1" x14ac:dyDescent="0.3">
      <c r="A596" s="488"/>
      <c r="G596" s="618"/>
      <c r="H596" s="437"/>
      <c r="I596" s="437"/>
      <c r="J596" s="438"/>
    </row>
    <row r="597" spans="1:10" s="389" customFormat="1" x14ac:dyDescent="0.3">
      <c r="A597" s="488"/>
      <c r="G597" s="618"/>
      <c r="H597" s="437"/>
      <c r="I597" s="437"/>
      <c r="J597" s="438"/>
    </row>
    <row r="598" spans="1:10" s="389" customFormat="1" x14ac:dyDescent="0.3">
      <c r="A598" s="488"/>
      <c r="G598" s="618"/>
      <c r="H598" s="437"/>
      <c r="I598" s="437"/>
      <c r="J598" s="438"/>
    </row>
    <row r="599" spans="1:10" s="389" customFormat="1" x14ac:dyDescent="0.3">
      <c r="A599" s="488"/>
      <c r="G599" s="618"/>
      <c r="H599" s="437"/>
      <c r="I599" s="437"/>
      <c r="J599" s="438"/>
    </row>
    <row r="600" spans="1:10" s="389" customFormat="1" x14ac:dyDescent="0.3">
      <c r="A600" s="488"/>
      <c r="G600" s="618"/>
      <c r="H600" s="437"/>
      <c r="I600" s="437"/>
      <c r="J600" s="438"/>
    </row>
    <row r="601" spans="1:10" s="389" customFormat="1" x14ac:dyDescent="0.3">
      <c r="A601" s="488"/>
      <c r="G601" s="618"/>
      <c r="H601" s="437"/>
      <c r="I601" s="437"/>
      <c r="J601" s="438"/>
    </row>
    <row r="602" spans="1:10" s="389" customFormat="1" x14ac:dyDescent="0.3">
      <c r="A602" s="488"/>
      <c r="G602" s="618"/>
      <c r="H602" s="437"/>
      <c r="I602" s="437"/>
      <c r="J602" s="438"/>
    </row>
    <row r="603" spans="1:10" s="389" customFormat="1" x14ac:dyDescent="0.3">
      <c r="A603" s="488"/>
      <c r="G603" s="618"/>
      <c r="H603" s="437"/>
      <c r="I603" s="437"/>
      <c r="J603" s="438"/>
    </row>
    <row r="604" spans="1:10" s="389" customFormat="1" x14ac:dyDescent="0.3">
      <c r="A604" s="488"/>
      <c r="G604" s="618"/>
      <c r="H604" s="437"/>
      <c r="I604" s="437"/>
      <c r="J604" s="438"/>
    </row>
    <row r="605" spans="1:10" s="389" customFormat="1" x14ac:dyDescent="0.3">
      <c r="A605" s="488"/>
      <c r="G605" s="618"/>
      <c r="H605" s="437"/>
      <c r="I605" s="437"/>
      <c r="J605" s="438"/>
    </row>
    <row r="606" spans="1:10" s="389" customFormat="1" x14ac:dyDescent="0.3">
      <c r="A606" s="488"/>
      <c r="G606" s="618"/>
      <c r="H606" s="437"/>
      <c r="I606" s="437"/>
      <c r="J606" s="438"/>
    </row>
    <row r="607" spans="1:10" s="389" customFormat="1" x14ac:dyDescent="0.3">
      <c r="A607" s="488"/>
      <c r="G607" s="618"/>
      <c r="H607" s="437"/>
      <c r="I607" s="437"/>
      <c r="J607" s="438"/>
    </row>
    <row r="608" spans="1:10" s="389" customFormat="1" x14ac:dyDescent="0.3">
      <c r="A608" s="488"/>
      <c r="G608" s="618"/>
      <c r="H608" s="437"/>
      <c r="I608" s="437"/>
      <c r="J608" s="438"/>
    </row>
    <row r="609" spans="1:10" s="389" customFormat="1" x14ac:dyDescent="0.3">
      <c r="A609" s="488"/>
      <c r="G609" s="618"/>
      <c r="H609" s="437"/>
      <c r="I609" s="437"/>
      <c r="J609" s="438"/>
    </row>
    <row r="610" spans="1:10" s="389" customFormat="1" x14ac:dyDescent="0.3">
      <c r="A610" s="488"/>
      <c r="G610" s="618"/>
      <c r="H610" s="437"/>
      <c r="I610" s="437"/>
      <c r="J610" s="438"/>
    </row>
    <row r="611" spans="1:10" s="389" customFormat="1" x14ac:dyDescent="0.3">
      <c r="A611" s="488"/>
      <c r="G611" s="618"/>
      <c r="H611" s="437"/>
      <c r="I611" s="437"/>
      <c r="J611" s="438"/>
    </row>
    <row r="612" spans="1:10" s="389" customFormat="1" x14ac:dyDescent="0.3">
      <c r="A612" s="488"/>
      <c r="G612" s="618"/>
      <c r="H612" s="437"/>
      <c r="I612" s="437"/>
      <c r="J612" s="438"/>
    </row>
    <row r="613" spans="1:10" s="389" customFormat="1" x14ac:dyDescent="0.3">
      <c r="A613" s="488"/>
      <c r="G613" s="618"/>
      <c r="H613" s="437"/>
      <c r="I613" s="437"/>
      <c r="J613" s="438"/>
    </row>
    <row r="614" spans="1:10" s="389" customFormat="1" x14ac:dyDescent="0.3">
      <c r="A614" s="488"/>
      <c r="G614" s="618"/>
      <c r="H614" s="437"/>
      <c r="I614" s="437"/>
      <c r="J614" s="438"/>
    </row>
    <row r="615" spans="1:10" s="389" customFormat="1" x14ac:dyDescent="0.3">
      <c r="A615" s="488"/>
      <c r="G615" s="618"/>
      <c r="H615" s="437"/>
      <c r="I615" s="437"/>
      <c r="J615" s="438"/>
    </row>
    <row r="616" spans="1:10" s="389" customFormat="1" x14ac:dyDescent="0.3">
      <c r="A616" s="488"/>
      <c r="G616" s="618"/>
      <c r="H616" s="437"/>
      <c r="I616" s="437"/>
      <c r="J616" s="438"/>
    </row>
    <row r="617" spans="1:10" s="389" customFormat="1" x14ac:dyDescent="0.3">
      <c r="A617" s="488"/>
      <c r="G617" s="618"/>
      <c r="H617" s="437"/>
      <c r="I617" s="437"/>
      <c r="J617" s="438"/>
    </row>
    <row r="618" spans="1:10" s="389" customFormat="1" x14ac:dyDescent="0.3">
      <c r="A618" s="488"/>
      <c r="G618" s="618"/>
      <c r="H618" s="437"/>
      <c r="I618" s="437"/>
      <c r="J618" s="438"/>
    </row>
    <row r="619" spans="1:10" s="389" customFormat="1" x14ac:dyDescent="0.3">
      <c r="A619" s="488"/>
      <c r="G619" s="618"/>
      <c r="H619" s="437"/>
      <c r="I619" s="437"/>
      <c r="J619" s="438"/>
    </row>
    <row r="620" spans="1:10" s="389" customFormat="1" x14ac:dyDescent="0.3">
      <c r="A620" s="488"/>
      <c r="G620" s="618"/>
      <c r="H620" s="437"/>
      <c r="I620" s="437"/>
      <c r="J620" s="438"/>
    </row>
    <row r="621" spans="1:10" s="389" customFormat="1" x14ac:dyDescent="0.3">
      <c r="A621" s="488"/>
      <c r="G621" s="618"/>
      <c r="H621" s="437"/>
      <c r="I621" s="437"/>
      <c r="J621" s="438"/>
    </row>
    <row r="622" spans="1:10" s="389" customFormat="1" x14ac:dyDescent="0.3">
      <c r="A622" s="488"/>
      <c r="G622" s="618"/>
      <c r="H622" s="437"/>
      <c r="I622" s="437"/>
      <c r="J622" s="438"/>
    </row>
    <row r="623" spans="1:10" s="389" customFormat="1" x14ac:dyDescent="0.3">
      <c r="A623" s="488"/>
      <c r="G623" s="618"/>
      <c r="H623" s="437"/>
      <c r="I623" s="437"/>
      <c r="J623" s="438"/>
    </row>
    <row r="624" spans="1:10" s="389" customFormat="1" x14ac:dyDescent="0.3">
      <c r="A624" s="488"/>
      <c r="G624" s="618"/>
      <c r="H624" s="437"/>
      <c r="I624" s="437"/>
      <c r="J624" s="438"/>
    </row>
    <row r="625" spans="1:10" s="389" customFormat="1" x14ac:dyDescent="0.3">
      <c r="A625" s="488"/>
      <c r="G625" s="618"/>
      <c r="H625" s="437"/>
      <c r="I625" s="437"/>
      <c r="J625" s="438"/>
    </row>
    <row r="626" spans="1:10" s="389" customFormat="1" x14ac:dyDescent="0.3">
      <c r="A626" s="488"/>
      <c r="G626" s="618"/>
      <c r="H626" s="437"/>
      <c r="I626" s="437"/>
      <c r="J626" s="438"/>
    </row>
    <row r="627" spans="1:10" s="389" customFormat="1" x14ac:dyDescent="0.3">
      <c r="A627" s="488"/>
      <c r="G627" s="618"/>
      <c r="H627" s="437"/>
      <c r="I627" s="437"/>
      <c r="J627" s="438"/>
    </row>
    <row r="628" spans="1:10" s="389" customFormat="1" x14ac:dyDescent="0.3">
      <c r="A628" s="488"/>
      <c r="G628" s="618"/>
      <c r="H628" s="437"/>
      <c r="I628" s="437"/>
      <c r="J628" s="438"/>
    </row>
    <row r="629" spans="1:10" s="389" customFormat="1" x14ac:dyDescent="0.3">
      <c r="A629" s="488"/>
      <c r="G629" s="618"/>
      <c r="H629" s="437"/>
      <c r="I629" s="437"/>
      <c r="J629" s="438"/>
    </row>
    <row r="630" spans="1:10" s="389" customFormat="1" x14ac:dyDescent="0.3">
      <c r="A630" s="488"/>
      <c r="G630" s="618"/>
      <c r="H630" s="437"/>
      <c r="I630" s="437"/>
      <c r="J630" s="438"/>
    </row>
    <row r="631" spans="1:10" s="389" customFormat="1" x14ac:dyDescent="0.3">
      <c r="A631" s="488"/>
      <c r="G631" s="618"/>
      <c r="H631" s="437"/>
      <c r="I631" s="437"/>
      <c r="J631" s="438"/>
    </row>
    <row r="632" spans="1:10" s="389" customFormat="1" x14ac:dyDescent="0.3">
      <c r="A632" s="488"/>
      <c r="G632" s="618"/>
      <c r="H632" s="437"/>
      <c r="I632" s="437"/>
      <c r="J632" s="438"/>
    </row>
    <row r="633" spans="1:10" s="389" customFormat="1" x14ac:dyDescent="0.3">
      <c r="A633" s="488"/>
      <c r="G633" s="618"/>
      <c r="H633" s="437"/>
      <c r="I633" s="437"/>
      <c r="J633" s="438"/>
    </row>
    <row r="634" spans="1:10" s="389" customFormat="1" x14ac:dyDescent="0.3">
      <c r="A634" s="488"/>
      <c r="G634" s="618"/>
      <c r="H634" s="437"/>
      <c r="I634" s="437"/>
      <c r="J634" s="438"/>
    </row>
    <row r="635" spans="1:10" s="389" customFormat="1" x14ac:dyDescent="0.3">
      <c r="A635" s="488"/>
      <c r="G635" s="618"/>
      <c r="H635" s="437"/>
      <c r="I635" s="437"/>
      <c r="J635" s="438"/>
    </row>
    <row r="636" spans="1:10" s="389" customFormat="1" x14ac:dyDescent="0.3">
      <c r="A636" s="488"/>
      <c r="G636" s="618"/>
      <c r="H636" s="437"/>
      <c r="I636" s="437"/>
      <c r="J636" s="438"/>
    </row>
    <row r="637" spans="1:10" s="389" customFormat="1" x14ac:dyDescent="0.3">
      <c r="A637" s="488"/>
      <c r="G637" s="618"/>
      <c r="H637" s="437"/>
      <c r="I637" s="437"/>
      <c r="J637" s="438"/>
    </row>
    <row r="638" spans="1:10" s="389" customFormat="1" x14ac:dyDescent="0.3">
      <c r="A638" s="488"/>
      <c r="G638" s="618"/>
      <c r="H638" s="437"/>
      <c r="I638" s="437"/>
      <c r="J638" s="438"/>
    </row>
    <row r="639" spans="1:10" s="389" customFormat="1" x14ac:dyDescent="0.3">
      <c r="A639" s="488"/>
      <c r="G639" s="618"/>
      <c r="H639" s="437"/>
      <c r="I639" s="437"/>
      <c r="J639" s="438"/>
    </row>
    <row r="640" spans="1:10" s="389" customFormat="1" x14ac:dyDescent="0.3">
      <c r="A640" s="488"/>
      <c r="G640" s="618"/>
      <c r="H640" s="437"/>
      <c r="I640" s="437"/>
      <c r="J640" s="438"/>
    </row>
    <row r="641" spans="1:10" s="389" customFormat="1" x14ac:dyDescent="0.3">
      <c r="A641" s="488"/>
      <c r="G641" s="618"/>
      <c r="H641" s="437"/>
      <c r="I641" s="437"/>
      <c r="J641" s="438"/>
    </row>
    <row r="642" spans="1:10" s="389" customFormat="1" x14ac:dyDescent="0.3">
      <c r="A642" s="488"/>
      <c r="G642" s="618"/>
      <c r="H642" s="437"/>
      <c r="I642" s="437"/>
      <c r="J642" s="438"/>
    </row>
    <row r="643" spans="1:10" s="389" customFormat="1" x14ac:dyDescent="0.3">
      <c r="A643" s="488"/>
      <c r="G643" s="618"/>
      <c r="H643" s="437"/>
      <c r="I643" s="437"/>
      <c r="J643" s="438"/>
    </row>
    <row r="644" spans="1:10" s="389" customFormat="1" x14ac:dyDescent="0.3">
      <c r="A644" s="488"/>
      <c r="G644" s="618"/>
      <c r="H644" s="437"/>
      <c r="I644" s="437"/>
      <c r="J644" s="438"/>
    </row>
    <row r="645" spans="1:10" s="389" customFormat="1" x14ac:dyDescent="0.3">
      <c r="A645" s="488"/>
      <c r="G645" s="618"/>
      <c r="H645" s="437"/>
      <c r="I645" s="437"/>
      <c r="J645" s="438"/>
    </row>
    <row r="646" spans="1:10" s="389" customFormat="1" x14ac:dyDescent="0.3">
      <c r="A646" s="488"/>
      <c r="G646" s="618"/>
      <c r="H646" s="437"/>
      <c r="I646" s="437"/>
      <c r="J646" s="438"/>
    </row>
    <row r="647" spans="1:10" s="389" customFormat="1" x14ac:dyDescent="0.3">
      <c r="A647" s="488"/>
      <c r="G647" s="618"/>
      <c r="H647" s="437"/>
      <c r="I647" s="437"/>
      <c r="J647" s="438"/>
    </row>
    <row r="648" spans="1:10" s="389" customFormat="1" x14ac:dyDescent="0.3">
      <c r="A648" s="488"/>
      <c r="G648" s="618"/>
      <c r="H648" s="437"/>
      <c r="I648" s="437"/>
      <c r="J648" s="438"/>
    </row>
    <row r="649" spans="1:10" s="389" customFormat="1" x14ac:dyDescent="0.3">
      <c r="A649" s="488"/>
      <c r="G649" s="618"/>
      <c r="H649" s="437"/>
      <c r="I649" s="437"/>
      <c r="J649" s="438"/>
    </row>
    <row r="650" spans="1:10" s="389" customFormat="1" x14ac:dyDescent="0.3">
      <c r="A650" s="488"/>
      <c r="G650" s="618"/>
      <c r="H650" s="437"/>
      <c r="I650" s="437"/>
      <c r="J650" s="438"/>
    </row>
    <row r="651" spans="1:10" s="389" customFormat="1" x14ac:dyDescent="0.3">
      <c r="A651" s="488"/>
      <c r="G651" s="618"/>
      <c r="H651" s="437"/>
      <c r="I651" s="437"/>
      <c r="J651" s="438"/>
    </row>
    <row r="652" spans="1:10" s="389" customFormat="1" x14ac:dyDescent="0.3">
      <c r="A652" s="488"/>
      <c r="G652" s="618"/>
      <c r="H652" s="437"/>
      <c r="I652" s="437"/>
      <c r="J652" s="438"/>
    </row>
    <row r="653" spans="1:10" s="389" customFormat="1" x14ac:dyDescent="0.3">
      <c r="A653" s="488"/>
      <c r="G653" s="618"/>
      <c r="H653" s="437"/>
      <c r="I653" s="437"/>
      <c r="J653" s="438"/>
    </row>
    <row r="654" spans="1:10" s="389" customFormat="1" x14ac:dyDescent="0.3">
      <c r="A654" s="488"/>
      <c r="G654" s="618"/>
      <c r="H654" s="437"/>
      <c r="I654" s="437"/>
      <c r="J654" s="438"/>
    </row>
    <row r="655" spans="1:10" s="389" customFormat="1" x14ac:dyDescent="0.3">
      <c r="A655" s="488"/>
      <c r="G655" s="618"/>
      <c r="H655" s="437"/>
      <c r="I655" s="437"/>
      <c r="J655" s="438"/>
    </row>
    <row r="656" spans="1:10" s="389" customFormat="1" x14ac:dyDescent="0.3">
      <c r="A656" s="488"/>
      <c r="G656" s="618"/>
      <c r="H656" s="437"/>
      <c r="I656" s="437"/>
      <c r="J656" s="438"/>
    </row>
    <row r="657" spans="1:10" s="389" customFormat="1" x14ac:dyDescent="0.3">
      <c r="A657" s="488"/>
      <c r="G657" s="618"/>
      <c r="H657" s="437"/>
      <c r="I657" s="437"/>
      <c r="J657" s="438"/>
    </row>
    <row r="658" spans="1:10" s="389" customFormat="1" x14ac:dyDescent="0.3">
      <c r="A658" s="488"/>
      <c r="G658" s="618"/>
      <c r="H658" s="437"/>
      <c r="I658" s="437"/>
      <c r="J658" s="438"/>
    </row>
    <row r="659" spans="1:10" s="389" customFormat="1" x14ac:dyDescent="0.3">
      <c r="A659" s="488"/>
      <c r="G659" s="618"/>
      <c r="H659" s="437"/>
      <c r="I659" s="437"/>
      <c r="J659" s="438"/>
    </row>
    <row r="660" spans="1:10" s="389" customFormat="1" x14ac:dyDescent="0.3">
      <c r="A660" s="488"/>
      <c r="G660" s="618"/>
      <c r="H660" s="437"/>
      <c r="I660" s="437"/>
      <c r="J660" s="438"/>
    </row>
    <row r="661" spans="1:10" s="389" customFormat="1" x14ac:dyDescent="0.3">
      <c r="A661" s="488"/>
      <c r="G661" s="618"/>
      <c r="H661" s="437"/>
      <c r="I661" s="437"/>
      <c r="J661" s="438"/>
    </row>
    <row r="662" spans="1:10" s="389" customFormat="1" x14ac:dyDescent="0.3">
      <c r="A662" s="488"/>
      <c r="G662" s="618"/>
      <c r="H662" s="437"/>
      <c r="I662" s="437"/>
      <c r="J662" s="438"/>
    </row>
    <row r="663" spans="1:10" s="389" customFormat="1" x14ac:dyDescent="0.3">
      <c r="A663" s="488"/>
      <c r="G663" s="618"/>
      <c r="H663" s="437"/>
      <c r="I663" s="437"/>
      <c r="J663" s="438"/>
    </row>
    <row r="664" spans="1:10" s="389" customFormat="1" x14ac:dyDescent="0.3">
      <c r="A664" s="488"/>
      <c r="G664" s="618"/>
      <c r="H664" s="437"/>
      <c r="I664" s="437"/>
      <c r="J664" s="438"/>
    </row>
    <row r="665" spans="1:10" s="389" customFormat="1" x14ac:dyDescent="0.3">
      <c r="A665" s="488"/>
      <c r="G665" s="618"/>
      <c r="H665" s="437"/>
      <c r="I665" s="437"/>
      <c r="J665" s="438"/>
    </row>
    <row r="666" spans="1:10" s="389" customFormat="1" x14ac:dyDescent="0.3">
      <c r="A666" s="488"/>
      <c r="G666" s="618"/>
      <c r="H666" s="437"/>
      <c r="I666" s="437"/>
      <c r="J666" s="438"/>
    </row>
    <row r="667" spans="1:10" s="389" customFormat="1" x14ac:dyDescent="0.3">
      <c r="A667" s="488"/>
      <c r="G667" s="618"/>
      <c r="H667" s="437"/>
      <c r="I667" s="437"/>
      <c r="J667" s="438"/>
    </row>
    <row r="668" spans="1:10" s="389" customFormat="1" x14ac:dyDescent="0.3">
      <c r="A668" s="488"/>
      <c r="G668" s="618"/>
      <c r="H668" s="437"/>
      <c r="I668" s="437"/>
      <c r="J668" s="438"/>
    </row>
    <row r="669" spans="1:10" s="389" customFormat="1" x14ac:dyDescent="0.3">
      <c r="A669" s="488"/>
      <c r="G669" s="618"/>
      <c r="H669" s="437"/>
      <c r="I669" s="437"/>
      <c r="J669" s="438"/>
    </row>
    <row r="670" spans="1:10" s="389" customFormat="1" x14ac:dyDescent="0.3">
      <c r="A670" s="488"/>
      <c r="G670" s="618"/>
      <c r="H670" s="437"/>
      <c r="I670" s="437"/>
      <c r="J670" s="438"/>
    </row>
    <row r="671" spans="1:10" s="389" customFormat="1" x14ac:dyDescent="0.3">
      <c r="A671" s="488"/>
      <c r="G671" s="618"/>
      <c r="H671" s="437"/>
      <c r="I671" s="437"/>
      <c r="J671" s="438"/>
    </row>
    <row r="672" spans="1:10" s="389" customFormat="1" x14ac:dyDescent="0.3">
      <c r="A672" s="488"/>
      <c r="G672" s="618"/>
      <c r="H672" s="437"/>
      <c r="I672" s="437"/>
      <c r="J672" s="438"/>
    </row>
    <row r="673" spans="1:10" s="389" customFormat="1" x14ac:dyDescent="0.3">
      <c r="A673" s="488"/>
      <c r="G673" s="618"/>
      <c r="H673" s="437"/>
      <c r="I673" s="437"/>
      <c r="J673" s="438"/>
    </row>
    <row r="674" spans="1:10" s="389" customFormat="1" x14ac:dyDescent="0.3">
      <c r="A674" s="488"/>
      <c r="G674" s="618"/>
      <c r="H674" s="437"/>
      <c r="I674" s="437"/>
      <c r="J674" s="438"/>
    </row>
    <row r="675" spans="1:10" s="389" customFormat="1" x14ac:dyDescent="0.3">
      <c r="A675" s="488"/>
      <c r="G675" s="618"/>
      <c r="H675" s="437"/>
      <c r="I675" s="437"/>
      <c r="J675" s="438"/>
    </row>
    <row r="676" spans="1:10" s="389" customFormat="1" x14ac:dyDescent="0.3">
      <c r="A676" s="488"/>
      <c r="G676" s="618"/>
      <c r="H676" s="437"/>
      <c r="I676" s="437"/>
      <c r="J676" s="438"/>
    </row>
    <row r="677" spans="1:10" s="389" customFormat="1" x14ac:dyDescent="0.3">
      <c r="A677" s="488"/>
      <c r="G677" s="618"/>
      <c r="H677" s="437"/>
      <c r="I677" s="437"/>
      <c r="J677" s="438"/>
    </row>
    <row r="678" spans="1:10" s="389" customFormat="1" x14ac:dyDescent="0.3">
      <c r="A678" s="488"/>
      <c r="G678" s="618"/>
      <c r="H678" s="437"/>
      <c r="I678" s="437"/>
      <c r="J678" s="438"/>
    </row>
    <row r="679" spans="1:10" s="389" customFormat="1" x14ac:dyDescent="0.3">
      <c r="A679" s="488"/>
      <c r="G679" s="618"/>
      <c r="H679" s="437"/>
      <c r="I679" s="437"/>
      <c r="J679" s="438"/>
    </row>
    <row r="680" spans="1:10" s="389" customFormat="1" x14ac:dyDescent="0.3">
      <c r="A680" s="488"/>
      <c r="G680" s="618"/>
      <c r="H680" s="437"/>
      <c r="I680" s="437"/>
      <c r="J680" s="438"/>
    </row>
    <row r="681" spans="1:10" s="389" customFormat="1" x14ac:dyDescent="0.3">
      <c r="A681" s="488"/>
      <c r="G681" s="618"/>
      <c r="H681" s="437"/>
      <c r="I681" s="437"/>
      <c r="J681" s="438"/>
    </row>
    <row r="682" spans="1:10" s="389" customFormat="1" x14ac:dyDescent="0.3">
      <c r="A682" s="488"/>
      <c r="G682" s="618"/>
      <c r="H682" s="437"/>
      <c r="I682" s="437"/>
      <c r="J682" s="438"/>
    </row>
    <row r="683" spans="1:10" s="389" customFormat="1" x14ac:dyDescent="0.3">
      <c r="A683" s="488"/>
      <c r="G683" s="618"/>
      <c r="H683" s="437"/>
      <c r="I683" s="437"/>
      <c r="J683" s="438"/>
    </row>
    <row r="684" spans="1:10" s="389" customFormat="1" x14ac:dyDescent="0.3">
      <c r="A684" s="488"/>
      <c r="G684" s="618"/>
      <c r="H684" s="437"/>
      <c r="I684" s="437"/>
      <c r="J684" s="438"/>
    </row>
    <row r="685" spans="1:10" s="389" customFormat="1" x14ac:dyDescent="0.3">
      <c r="A685" s="488"/>
      <c r="G685" s="618"/>
      <c r="H685" s="437"/>
      <c r="I685" s="437"/>
      <c r="J685" s="438"/>
    </row>
    <row r="686" spans="1:10" s="389" customFormat="1" x14ac:dyDescent="0.3">
      <c r="A686" s="488"/>
      <c r="G686" s="618"/>
      <c r="H686" s="437"/>
      <c r="I686" s="437"/>
      <c r="J686" s="438"/>
    </row>
    <row r="687" spans="1:10" s="389" customFormat="1" x14ac:dyDescent="0.3">
      <c r="A687" s="488"/>
      <c r="G687" s="618"/>
      <c r="H687" s="437"/>
      <c r="I687" s="437"/>
      <c r="J687" s="438"/>
    </row>
    <row r="688" spans="1:10" s="389" customFormat="1" x14ac:dyDescent="0.3">
      <c r="A688" s="488"/>
      <c r="G688" s="618"/>
      <c r="H688" s="437"/>
      <c r="I688" s="437"/>
      <c r="J688" s="438"/>
    </row>
    <row r="689" spans="1:10" s="389" customFormat="1" x14ac:dyDescent="0.3">
      <c r="A689" s="488"/>
      <c r="G689" s="618"/>
      <c r="H689" s="437"/>
      <c r="I689" s="437"/>
      <c r="J689" s="438"/>
    </row>
    <row r="690" spans="1:10" s="389" customFormat="1" x14ac:dyDescent="0.3">
      <c r="A690" s="488"/>
      <c r="G690" s="618"/>
      <c r="H690" s="437"/>
      <c r="I690" s="437"/>
      <c r="J690" s="438"/>
    </row>
    <row r="691" spans="1:10" s="389" customFormat="1" x14ac:dyDescent="0.3">
      <c r="A691" s="488"/>
      <c r="G691" s="618"/>
      <c r="H691" s="437"/>
      <c r="I691" s="437"/>
      <c r="J691" s="438"/>
    </row>
    <row r="692" spans="1:10" s="389" customFormat="1" x14ac:dyDescent="0.3">
      <c r="A692" s="488"/>
      <c r="G692" s="618"/>
      <c r="H692" s="437"/>
      <c r="I692" s="437"/>
      <c r="J692" s="438"/>
    </row>
    <row r="693" spans="1:10" s="389" customFormat="1" x14ac:dyDescent="0.3">
      <c r="A693" s="488"/>
      <c r="G693" s="618"/>
      <c r="H693" s="437"/>
      <c r="I693" s="437"/>
      <c r="J693" s="438"/>
    </row>
    <row r="694" spans="1:10" s="389" customFormat="1" x14ac:dyDescent="0.3">
      <c r="A694" s="488"/>
      <c r="G694" s="618"/>
      <c r="H694" s="437"/>
      <c r="I694" s="437"/>
      <c r="J694" s="438"/>
    </row>
    <row r="695" spans="1:10" s="389" customFormat="1" x14ac:dyDescent="0.3">
      <c r="A695" s="488"/>
      <c r="G695" s="618"/>
      <c r="H695" s="437"/>
      <c r="I695" s="437"/>
      <c r="J695" s="438"/>
    </row>
    <row r="696" spans="1:10" s="389" customFormat="1" x14ac:dyDescent="0.3">
      <c r="A696" s="488"/>
      <c r="G696" s="618"/>
      <c r="H696" s="437"/>
      <c r="I696" s="437"/>
      <c r="J696" s="438"/>
    </row>
    <row r="697" spans="1:10" s="389" customFormat="1" x14ac:dyDescent="0.3">
      <c r="A697" s="488"/>
      <c r="G697" s="618"/>
      <c r="H697" s="437"/>
      <c r="I697" s="437"/>
      <c r="J697" s="438"/>
    </row>
    <row r="698" spans="1:10" s="389" customFormat="1" x14ac:dyDescent="0.3">
      <c r="A698" s="488"/>
      <c r="G698" s="618"/>
      <c r="H698" s="437"/>
      <c r="I698" s="437"/>
      <c r="J698" s="438"/>
    </row>
    <row r="699" spans="1:10" s="389" customFormat="1" x14ac:dyDescent="0.3">
      <c r="A699" s="488"/>
      <c r="G699" s="618"/>
      <c r="H699" s="437"/>
      <c r="I699" s="437"/>
      <c r="J699" s="438"/>
    </row>
    <row r="700" spans="1:10" s="389" customFormat="1" x14ac:dyDescent="0.3">
      <c r="A700" s="488"/>
      <c r="G700" s="618"/>
      <c r="H700" s="437"/>
      <c r="I700" s="437"/>
      <c r="J700" s="438"/>
    </row>
    <row r="701" spans="1:10" s="389" customFormat="1" x14ac:dyDescent="0.3">
      <c r="A701" s="488"/>
      <c r="G701" s="618"/>
      <c r="H701" s="437"/>
      <c r="I701" s="437"/>
      <c r="J701" s="438"/>
    </row>
    <row r="702" spans="1:10" s="389" customFormat="1" x14ac:dyDescent="0.3">
      <c r="A702" s="488"/>
      <c r="G702" s="618"/>
      <c r="H702" s="437"/>
      <c r="I702" s="437"/>
      <c r="J702" s="438"/>
    </row>
    <row r="703" spans="1:10" s="389" customFormat="1" x14ac:dyDescent="0.3">
      <c r="A703" s="488"/>
      <c r="G703" s="618"/>
      <c r="H703" s="437"/>
      <c r="I703" s="437"/>
      <c r="J703" s="438"/>
    </row>
    <row r="704" spans="1:10" s="389" customFormat="1" x14ac:dyDescent="0.3">
      <c r="A704" s="488"/>
      <c r="G704" s="618"/>
      <c r="H704" s="437"/>
      <c r="I704" s="437"/>
      <c r="J704" s="438"/>
    </row>
    <row r="705" spans="1:10" s="389" customFormat="1" x14ac:dyDescent="0.3">
      <c r="A705" s="488"/>
      <c r="G705" s="618"/>
      <c r="H705" s="437"/>
      <c r="I705" s="437"/>
      <c r="J705" s="438"/>
    </row>
    <row r="706" spans="1:10" s="389" customFormat="1" x14ac:dyDescent="0.3">
      <c r="A706" s="488"/>
      <c r="G706" s="618"/>
      <c r="H706" s="437"/>
      <c r="I706" s="437"/>
      <c r="J706" s="438"/>
    </row>
    <row r="707" spans="1:10" s="389" customFormat="1" x14ac:dyDescent="0.3">
      <c r="A707" s="488"/>
      <c r="G707" s="618"/>
      <c r="H707" s="437"/>
      <c r="I707" s="437"/>
      <c r="J707" s="438"/>
    </row>
    <row r="708" spans="1:10" s="389" customFormat="1" x14ac:dyDescent="0.3">
      <c r="A708" s="488"/>
      <c r="G708" s="618"/>
      <c r="H708" s="437"/>
      <c r="I708" s="437"/>
      <c r="J708" s="438"/>
    </row>
    <row r="709" spans="1:10" s="389" customFormat="1" x14ac:dyDescent="0.3">
      <c r="A709" s="488"/>
      <c r="G709" s="618"/>
      <c r="H709" s="437"/>
      <c r="I709" s="437"/>
      <c r="J709" s="438"/>
    </row>
    <row r="710" spans="1:10" s="389" customFormat="1" x14ac:dyDescent="0.3">
      <c r="A710" s="488"/>
      <c r="G710" s="618"/>
      <c r="H710" s="437"/>
      <c r="I710" s="437"/>
      <c r="J710" s="438"/>
    </row>
    <row r="711" spans="1:10" s="389" customFormat="1" x14ac:dyDescent="0.3">
      <c r="A711" s="488"/>
      <c r="G711" s="618"/>
      <c r="H711" s="437"/>
      <c r="I711" s="437"/>
      <c r="J711" s="438"/>
    </row>
    <row r="712" spans="1:10" s="389" customFormat="1" x14ac:dyDescent="0.3">
      <c r="A712" s="488"/>
      <c r="G712" s="618"/>
      <c r="H712" s="437"/>
      <c r="I712" s="437"/>
      <c r="J712" s="438"/>
    </row>
    <row r="713" spans="1:10" s="389" customFormat="1" x14ac:dyDescent="0.3">
      <c r="A713" s="488"/>
      <c r="G713" s="618"/>
      <c r="H713" s="437"/>
      <c r="I713" s="437"/>
      <c r="J713" s="438"/>
    </row>
    <row r="714" spans="1:10" s="389" customFormat="1" x14ac:dyDescent="0.3">
      <c r="A714" s="488"/>
      <c r="G714" s="618"/>
      <c r="H714" s="437"/>
      <c r="I714" s="437"/>
      <c r="J714" s="438"/>
    </row>
    <row r="715" spans="1:10" s="389" customFormat="1" x14ac:dyDescent="0.3">
      <c r="A715" s="488"/>
      <c r="G715" s="618"/>
      <c r="H715" s="437"/>
      <c r="I715" s="437"/>
      <c r="J715" s="438"/>
    </row>
    <row r="716" spans="1:10" s="389" customFormat="1" x14ac:dyDescent="0.3">
      <c r="A716" s="488"/>
      <c r="G716" s="618"/>
      <c r="H716" s="437"/>
      <c r="I716" s="437"/>
      <c r="J716" s="438"/>
    </row>
    <row r="717" spans="1:10" s="389" customFormat="1" x14ac:dyDescent="0.3">
      <c r="A717" s="488"/>
      <c r="G717" s="618"/>
      <c r="H717" s="437"/>
      <c r="I717" s="437"/>
      <c r="J717" s="438"/>
    </row>
    <row r="718" spans="1:10" s="389" customFormat="1" x14ac:dyDescent="0.3">
      <c r="A718" s="488"/>
      <c r="G718" s="618"/>
      <c r="H718" s="437"/>
      <c r="I718" s="437"/>
      <c r="J718" s="438"/>
    </row>
    <row r="719" spans="1:10" s="389" customFormat="1" x14ac:dyDescent="0.3">
      <c r="A719" s="488"/>
      <c r="G719" s="618"/>
      <c r="H719" s="437"/>
      <c r="I719" s="437"/>
      <c r="J719" s="438"/>
    </row>
    <row r="720" spans="1:10" s="389" customFormat="1" x14ac:dyDescent="0.3">
      <c r="A720" s="488"/>
      <c r="G720" s="618"/>
      <c r="H720" s="437"/>
      <c r="I720" s="437"/>
      <c r="J720" s="438"/>
    </row>
    <row r="721" spans="1:10" s="389" customFormat="1" x14ac:dyDescent="0.3">
      <c r="A721" s="488"/>
      <c r="G721" s="618"/>
      <c r="H721" s="437"/>
      <c r="I721" s="437"/>
      <c r="J721" s="438"/>
    </row>
    <row r="722" spans="1:10" s="389" customFormat="1" x14ac:dyDescent="0.3">
      <c r="A722" s="488"/>
      <c r="G722" s="618"/>
      <c r="H722" s="437"/>
      <c r="I722" s="437"/>
      <c r="J722" s="438"/>
    </row>
    <row r="723" spans="1:10" s="389" customFormat="1" x14ac:dyDescent="0.3">
      <c r="A723" s="488"/>
      <c r="G723" s="618"/>
      <c r="H723" s="437"/>
      <c r="I723" s="437"/>
      <c r="J723" s="438"/>
    </row>
    <row r="724" spans="1:10" s="389" customFormat="1" x14ac:dyDescent="0.3">
      <c r="A724" s="488"/>
      <c r="G724" s="618"/>
      <c r="H724" s="437"/>
      <c r="I724" s="437"/>
      <c r="J724" s="438"/>
    </row>
    <row r="725" spans="1:10" s="389" customFormat="1" x14ac:dyDescent="0.3">
      <c r="A725" s="488"/>
      <c r="G725" s="618"/>
      <c r="H725" s="437"/>
      <c r="I725" s="437"/>
      <c r="J725" s="438"/>
    </row>
    <row r="726" spans="1:10" s="389" customFormat="1" x14ac:dyDescent="0.3">
      <c r="A726" s="488"/>
      <c r="G726" s="618"/>
      <c r="H726" s="437"/>
      <c r="I726" s="437"/>
      <c r="J726" s="438"/>
    </row>
    <row r="727" spans="1:10" s="389" customFormat="1" x14ac:dyDescent="0.3">
      <c r="A727" s="488"/>
      <c r="G727" s="618"/>
      <c r="H727" s="437"/>
      <c r="I727" s="437"/>
      <c r="J727" s="438"/>
    </row>
    <row r="728" spans="1:10" s="389" customFormat="1" x14ac:dyDescent="0.3">
      <c r="A728" s="488"/>
      <c r="G728" s="618"/>
      <c r="H728" s="437"/>
      <c r="I728" s="437"/>
      <c r="J728" s="438"/>
    </row>
    <row r="729" spans="1:10" s="389" customFormat="1" x14ac:dyDescent="0.3">
      <c r="A729" s="488"/>
      <c r="G729" s="618"/>
      <c r="H729" s="437"/>
      <c r="I729" s="437"/>
      <c r="J729" s="438"/>
    </row>
    <row r="730" spans="1:10" s="389" customFormat="1" x14ac:dyDescent="0.3">
      <c r="A730" s="488"/>
      <c r="G730" s="618"/>
      <c r="H730" s="437"/>
      <c r="I730" s="437"/>
      <c r="J730" s="438"/>
    </row>
    <row r="731" spans="1:10" s="389" customFormat="1" x14ac:dyDescent="0.3">
      <c r="A731" s="488"/>
      <c r="G731" s="618"/>
      <c r="H731" s="437"/>
      <c r="I731" s="437"/>
      <c r="J731" s="438"/>
    </row>
    <row r="732" spans="1:10" s="389" customFormat="1" x14ac:dyDescent="0.3">
      <c r="A732" s="488"/>
      <c r="G732" s="618"/>
      <c r="H732" s="437"/>
      <c r="I732" s="437"/>
      <c r="J732" s="438"/>
    </row>
    <row r="733" spans="1:10" s="389" customFormat="1" x14ac:dyDescent="0.3">
      <c r="A733" s="488"/>
      <c r="G733" s="618"/>
      <c r="H733" s="437"/>
      <c r="I733" s="437"/>
      <c r="J733" s="438"/>
    </row>
  </sheetData>
  <autoFilter ref="A6:K36" xr:uid="{7F80B33B-0215-4A83-9E89-19CEB56E7071}">
    <sortState xmlns:xlrd2="http://schemas.microsoft.com/office/spreadsheetml/2017/richdata2" ref="A7:K36">
      <sortCondition ref="B6:B36"/>
    </sortState>
  </autoFilter>
  <mergeCells count="2">
    <mergeCell ref="A1:E2"/>
    <mergeCell ref="A4:E4"/>
  </mergeCells>
  <phoneticPr fontId="39" type="noConversion"/>
  <dataValidations disablePrompts="1" count="2">
    <dataValidation allowBlank="1" showInputMessage="1" showErrorMessage="1" prompt="Entrez la quantité en stock de chaque article dans cette colonne" sqref="H7" xr:uid="{68FDB9C4-0489-48D4-9BA3-C1D440D86067}"/>
    <dataValidation allowBlank="1" showInputMessage="1" showErrorMessage="1" prompt="Entrez le prix unitaire de chaque article dans cette colonne" sqref="I7" xr:uid="{C2AA76A7-6E1F-4785-99D2-E81B9F598A8D}"/>
  </dataValidations>
  <pageMargins left="0.7" right="0.7" top="0.75" bottom="0.75" header="0.3" footer="0.3"/>
  <pageSetup paperSize="9" scale="90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494B-587C-4F7F-A244-E8914352730D}">
  <sheetPr>
    <tabColor rgb="FFFFC000"/>
  </sheetPr>
  <dimension ref="A1:BH10792"/>
  <sheetViews>
    <sheetView topLeftCell="A231" zoomScaleNormal="100" workbookViewId="0">
      <selection activeCell="F238" sqref="F238"/>
    </sheetView>
  </sheetViews>
  <sheetFormatPr baseColWidth="10" defaultRowHeight="13.8" x14ac:dyDescent="0.25"/>
  <cols>
    <col min="1" max="1" width="5.77734375" style="503" customWidth="1"/>
    <col min="2" max="5" width="11.5546875" style="499"/>
    <col min="6" max="6" width="24.77734375" style="499" customWidth="1"/>
    <col min="7" max="7" width="17" style="508" customWidth="1"/>
    <col min="8" max="60" width="11.5546875" style="520"/>
    <col min="61" max="16384" width="11.5546875" style="499"/>
  </cols>
  <sheetData>
    <row r="1" spans="1:8" x14ac:dyDescent="0.25">
      <c r="A1" s="529"/>
      <c r="B1" s="520"/>
      <c r="C1" s="648" t="s">
        <v>3892</v>
      </c>
      <c r="D1" s="648"/>
      <c r="E1" s="648"/>
      <c r="F1" s="648"/>
      <c r="G1" s="648"/>
    </row>
    <row r="2" spans="1:8" x14ac:dyDescent="0.25">
      <c r="A2" s="529"/>
      <c r="B2" s="520"/>
      <c r="C2" s="648"/>
      <c r="D2" s="648"/>
      <c r="E2" s="648"/>
      <c r="F2" s="648"/>
      <c r="G2" s="648"/>
    </row>
    <row r="3" spans="1:8" x14ac:dyDescent="0.25">
      <c r="A3" s="529"/>
      <c r="B3" s="520"/>
      <c r="C3" s="536"/>
      <c r="D3" s="536"/>
      <c r="E3" s="536"/>
      <c r="F3" s="536"/>
      <c r="G3" s="537"/>
    </row>
    <row r="4" spans="1:8" ht="27" customHeight="1" x14ac:dyDescent="0.25">
      <c r="A4" s="529"/>
      <c r="B4" s="520"/>
      <c r="C4" s="649" t="s">
        <v>3893</v>
      </c>
      <c r="D4" s="650"/>
      <c r="E4" s="650"/>
      <c r="F4" s="650"/>
      <c r="G4" s="651"/>
      <c r="H4" s="528"/>
    </row>
    <row r="5" spans="1:8" x14ac:dyDescent="0.25">
      <c r="A5" s="529"/>
      <c r="B5" s="520"/>
      <c r="C5" s="520"/>
      <c r="D5" s="520"/>
      <c r="E5" s="520"/>
      <c r="F5" s="520"/>
      <c r="G5" s="535"/>
    </row>
    <row r="6" spans="1:8" x14ac:dyDescent="0.25">
      <c r="A6" s="529"/>
      <c r="B6" s="534" t="s">
        <v>3990</v>
      </c>
      <c r="C6" s="520"/>
      <c r="D6" s="520"/>
      <c r="E6" s="520"/>
      <c r="F6" s="520"/>
      <c r="G6" s="535"/>
    </row>
    <row r="7" spans="1:8" x14ac:dyDescent="0.25">
      <c r="A7" s="529"/>
      <c r="B7" s="520"/>
      <c r="C7" s="520"/>
      <c r="D7" s="520"/>
      <c r="E7" s="520"/>
      <c r="F7" s="520"/>
      <c r="G7" s="535"/>
    </row>
    <row r="8" spans="1:8" x14ac:dyDescent="0.25">
      <c r="A8" s="529"/>
      <c r="B8" s="534" t="s">
        <v>3991</v>
      </c>
      <c r="C8" s="520"/>
      <c r="D8" s="520"/>
      <c r="E8" s="520"/>
      <c r="F8" s="520"/>
      <c r="G8" s="535"/>
    </row>
    <row r="9" spans="1:8" x14ac:dyDescent="0.25">
      <c r="A9" s="529"/>
      <c r="B9" s="534"/>
      <c r="C9" s="520"/>
      <c r="D9" s="520"/>
      <c r="E9" s="520"/>
      <c r="F9" s="520"/>
      <c r="G9" s="535"/>
    </row>
    <row r="10" spans="1:8" x14ac:dyDescent="0.25">
      <c r="A10" s="529"/>
      <c r="B10" s="534" t="s">
        <v>3917</v>
      </c>
      <c r="C10" s="520"/>
      <c r="D10" s="520"/>
      <c r="E10" s="520"/>
      <c r="F10" s="520"/>
      <c r="G10" s="535"/>
    </row>
    <row r="11" spans="1:8" x14ac:dyDescent="0.25">
      <c r="A11" s="529"/>
      <c r="B11" s="534" t="s">
        <v>3916</v>
      </c>
      <c r="C11" s="520"/>
      <c r="D11" s="520"/>
      <c r="E11" s="520"/>
      <c r="F11" s="520"/>
      <c r="G11" s="535"/>
    </row>
    <row r="12" spans="1:8" x14ac:dyDescent="0.25">
      <c r="A12" s="529"/>
      <c r="B12" s="520"/>
      <c r="C12" s="520"/>
      <c r="D12" s="520"/>
      <c r="E12" s="520"/>
      <c r="F12" s="520"/>
      <c r="G12" s="535"/>
    </row>
    <row r="13" spans="1:8" x14ac:dyDescent="0.25">
      <c r="A13" s="529"/>
      <c r="B13" s="534" t="s">
        <v>3909</v>
      </c>
      <c r="C13" s="520"/>
      <c r="D13" s="520"/>
      <c r="E13" s="520"/>
      <c r="F13" s="520"/>
      <c r="G13" s="535"/>
    </row>
    <row r="14" spans="1:8" x14ac:dyDescent="0.25">
      <c r="A14" s="529"/>
      <c r="B14" s="534" t="s">
        <v>3910</v>
      </c>
      <c r="C14" s="520"/>
      <c r="D14" s="520"/>
      <c r="E14" s="520"/>
      <c r="F14" s="520"/>
      <c r="G14" s="535"/>
    </row>
    <row r="15" spans="1:8" x14ac:dyDescent="0.25">
      <c r="A15" s="529"/>
      <c r="B15" s="520" t="s">
        <v>3911</v>
      </c>
      <c r="C15" s="520"/>
      <c r="D15" s="520"/>
      <c r="E15" s="520"/>
      <c r="F15" s="520"/>
      <c r="G15" s="535"/>
    </row>
    <row r="16" spans="1:8" x14ac:dyDescent="0.25">
      <c r="A16" s="529"/>
      <c r="B16" s="520" t="s">
        <v>3912</v>
      </c>
      <c r="C16" s="520"/>
      <c r="D16" s="520"/>
      <c r="E16" s="520"/>
      <c r="F16" s="520"/>
      <c r="G16" s="535"/>
    </row>
    <row r="17" spans="1:60" x14ac:dyDescent="0.25">
      <c r="A17" s="529"/>
      <c r="B17" s="520" t="s">
        <v>3913</v>
      </c>
      <c r="C17" s="520"/>
      <c r="D17" s="520"/>
      <c r="E17" s="520"/>
      <c r="F17" s="520"/>
      <c r="G17" s="535"/>
    </row>
    <row r="18" spans="1:60" x14ac:dyDescent="0.25">
      <c r="A18" s="529"/>
      <c r="B18" s="520" t="s">
        <v>3914</v>
      </c>
      <c r="C18" s="520"/>
      <c r="D18" s="520"/>
      <c r="E18" s="520"/>
      <c r="F18" s="520"/>
      <c r="G18" s="535"/>
    </row>
    <row r="19" spans="1:60" x14ac:dyDescent="0.25">
      <c r="A19" s="529"/>
      <c r="B19" s="520" t="s">
        <v>3915</v>
      </c>
      <c r="C19" s="520"/>
      <c r="D19" s="520"/>
      <c r="E19" s="520"/>
      <c r="F19" s="520"/>
      <c r="G19" s="535"/>
    </row>
    <row r="20" spans="1:60" x14ac:dyDescent="0.25">
      <c r="A20" s="529"/>
      <c r="B20" s="520"/>
      <c r="C20" s="520"/>
      <c r="D20" s="520"/>
      <c r="E20" s="520"/>
      <c r="F20" s="520"/>
      <c r="G20" s="535"/>
    </row>
    <row r="21" spans="1:60" x14ac:dyDescent="0.25">
      <c r="A21" s="529"/>
      <c r="B21" s="534" t="s">
        <v>3927</v>
      </c>
      <c r="C21" s="520"/>
      <c r="D21" s="520"/>
      <c r="E21" s="520"/>
      <c r="F21" s="520"/>
      <c r="G21" s="535"/>
    </row>
    <row r="22" spans="1:60" x14ac:dyDescent="0.25">
      <c r="A22" s="529"/>
      <c r="B22" s="520"/>
      <c r="C22" s="520"/>
      <c r="D22" s="520"/>
      <c r="E22" s="520"/>
      <c r="F22" s="520"/>
      <c r="G22" s="535"/>
    </row>
    <row r="23" spans="1:60" x14ac:dyDescent="0.25">
      <c r="A23" s="529"/>
      <c r="B23" s="500" t="s">
        <v>3918</v>
      </c>
      <c r="G23" s="535"/>
    </row>
    <row r="24" spans="1:60" x14ac:dyDescent="0.25">
      <c r="A24" s="529"/>
      <c r="B24" s="520"/>
      <c r="C24" s="520"/>
      <c r="D24" s="520"/>
      <c r="E24" s="520"/>
      <c r="F24" s="520"/>
      <c r="G24" s="535"/>
    </row>
    <row r="25" spans="1:60" s="510" customFormat="1" ht="16.8" customHeight="1" x14ac:dyDescent="0.3">
      <c r="A25" s="503"/>
      <c r="B25" s="658" t="s">
        <v>3873</v>
      </c>
      <c r="C25" s="658"/>
      <c r="D25" s="658"/>
      <c r="E25" s="658"/>
      <c r="G25" s="509" t="s">
        <v>3874</v>
      </c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533"/>
      <c r="W25" s="533"/>
      <c r="X25" s="533"/>
      <c r="Y25" s="533"/>
      <c r="Z25" s="533"/>
      <c r="AA25" s="533"/>
      <c r="AB25" s="533"/>
      <c r="AC25" s="533"/>
      <c r="AD25" s="533"/>
      <c r="AE25" s="533"/>
      <c r="AF25" s="533"/>
      <c r="AG25" s="533"/>
      <c r="AH25" s="533"/>
      <c r="AI25" s="533"/>
      <c r="AJ25" s="533"/>
      <c r="AK25" s="533"/>
      <c r="AL25" s="533"/>
      <c r="AM25" s="533"/>
      <c r="AN25" s="533"/>
      <c r="AO25" s="533"/>
      <c r="AP25" s="533"/>
      <c r="AQ25" s="533"/>
      <c r="AR25" s="533"/>
      <c r="AS25" s="533"/>
      <c r="AT25" s="533"/>
      <c r="AU25" s="533"/>
      <c r="AV25" s="533"/>
      <c r="AW25" s="533"/>
      <c r="AX25" s="533"/>
      <c r="AY25" s="533"/>
      <c r="AZ25" s="533"/>
      <c r="BA25" s="533"/>
      <c r="BB25" s="533"/>
      <c r="BC25" s="533"/>
      <c r="BD25" s="533"/>
      <c r="BE25" s="533"/>
      <c r="BF25" s="533"/>
      <c r="BG25" s="533"/>
      <c r="BH25" s="533"/>
    </row>
    <row r="26" spans="1:60" x14ac:dyDescent="0.25">
      <c r="A26" s="529"/>
      <c r="B26" s="520"/>
      <c r="C26" s="520"/>
      <c r="D26" s="520"/>
      <c r="E26" s="520"/>
      <c r="F26" s="520"/>
      <c r="G26" s="535"/>
    </row>
    <row r="27" spans="1:60" x14ac:dyDescent="0.25">
      <c r="A27" s="506">
        <v>1</v>
      </c>
      <c r="B27" s="500" t="s">
        <v>3849</v>
      </c>
      <c r="E27" s="520"/>
      <c r="F27" s="520"/>
      <c r="G27" s="535"/>
    </row>
    <row r="28" spans="1:60" x14ac:dyDescent="0.25">
      <c r="A28" s="529"/>
      <c r="B28" s="520"/>
      <c r="C28" s="520"/>
      <c r="D28" s="520"/>
      <c r="E28" s="520"/>
      <c r="F28" s="520"/>
      <c r="G28" s="535"/>
    </row>
    <row r="29" spans="1:60" x14ac:dyDescent="0.25">
      <c r="A29" s="529"/>
      <c r="B29" s="499" t="s">
        <v>3848</v>
      </c>
      <c r="D29" s="520"/>
      <c r="E29" s="520"/>
      <c r="F29" s="520"/>
      <c r="G29" s="512">
        <f>+'VEHICULE L'!D8</f>
        <v>22</v>
      </c>
    </row>
    <row r="30" spans="1:60" x14ac:dyDescent="0.25">
      <c r="A30" s="529"/>
      <c r="B30" s="520"/>
      <c r="C30" s="520"/>
      <c r="D30" s="520"/>
      <c r="E30" s="520"/>
      <c r="F30" s="520"/>
    </row>
    <row r="31" spans="1:60" x14ac:dyDescent="0.25">
      <c r="A31" s="529"/>
      <c r="B31" s="499" t="s">
        <v>3850</v>
      </c>
      <c r="E31" s="520"/>
      <c r="F31" s="520"/>
      <c r="G31" s="512">
        <f>'VEHICULES PL'!C8</f>
        <v>12</v>
      </c>
    </row>
    <row r="32" spans="1:60" x14ac:dyDescent="0.25">
      <c r="A32" s="529"/>
      <c r="B32" s="520"/>
      <c r="C32" s="520"/>
      <c r="D32" s="520"/>
      <c r="E32" s="520"/>
      <c r="F32" s="520"/>
    </row>
    <row r="33" spans="1:60" x14ac:dyDescent="0.25">
      <c r="A33" s="529"/>
      <c r="B33" s="499" t="s">
        <v>3851</v>
      </c>
      <c r="C33" s="520"/>
      <c r="D33" s="520"/>
      <c r="E33" s="520"/>
      <c r="F33" s="520"/>
      <c r="G33" s="512">
        <f>ENGINS!C6</f>
        <v>14</v>
      </c>
    </row>
    <row r="34" spans="1:60" x14ac:dyDescent="0.25">
      <c r="A34" s="529"/>
      <c r="B34" s="520"/>
      <c r="C34" s="520"/>
      <c r="D34" s="520"/>
      <c r="E34" s="520"/>
      <c r="F34" s="520"/>
    </row>
    <row r="35" spans="1:60" s="501" customFormat="1" x14ac:dyDescent="0.25">
      <c r="A35" s="529"/>
      <c r="B35" s="657" t="s">
        <v>3880</v>
      </c>
      <c r="C35" s="657"/>
      <c r="D35" s="657"/>
      <c r="E35" s="657"/>
      <c r="G35" s="504">
        <f>SUBTOTAL(9,G29:G34)</f>
        <v>48</v>
      </c>
      <c r="H35" s="534"/>
      <c r="I35" s="534"/>
      <c r="J35" s="534"/>
      <c r="K35" s="534"/>
      <c r="L35" s="534"/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  <c r="Z35" s="534"/>
      <c r="AA35" s="534"/>
      <c r="AB35" s="534"/>
      <c r="AC35" s="534"/>
      <c r="AD35" s="534"/>
      <c r="AE35" s="534"/>
      <c r="AF35" s="534"/>
      <c r="AG35" s="534"/>
      <c r="AH35" s="534"/>
      <c r="AI35" s="534"/>
      <c r="AJ35" s="534"/>
      <c r="AK35" s="534"/>
      <c r="AL35" s="534"/>
      <c r="AM35" s="534"/>
      <c r="AN35" s="534"/>
      <c r="AO35" s="534"/>
      <c r="AP35" s="534"/>
      <c r="AQ35" s="534"/>
      <c r="AR35" s="534"/>
      <c r="AS35" s="534"/>
      <c r="AT35" s="534"/>
      <c r="AU35" s="534"/>
      <c r="AV35" s="534"/>
      <c r="AW35" s="534"/>
      <c r="AX35" s="534"/>
      <c r="AY35" s="534"/>
      <c r="AZ35" s="534"/>
      <c r="BA35" s="534"/>
      <c r="BB35" s="534"/>
      <c r="BC35" s="534"/>
      <c r="BD35" s="534"/>
      <c r="BE35" s="534"/>
      <c r="BF35" s="534"/>
      <c r="BG35" s="534"/>
      <c r="BH35" s="534"/>
    </row>
    <row r="36" spans="1:60" x14ac:dyDescent="0.25">
      <c r="A36" s="529"/>
      <c r="B36" s="520"/>
      <c r="C36" s="520"/>
      <c r="D36" s="520"/>
      <c r="E36" s="520"/>
      <c r="F36" s="520"/>
      <c r="G36" s="535"/>
    </row>
    <row r="37" spans="1:60" x14ac:dyDescent="0.25">
      <c r="A37" s="506">
        <v>2</v>
      </c>
      <c r="B37" s="500" t="s">
        <v>3808</v>
      </c>
      <c r="D37" s="520"/>
      <c r="E37" s="520"/>
      <c r="F37" s="520"/>
      <c r="G37" s="535"/>
    </row>
    <row r="38" spans="1:60" x14ac:dyDescent="0.25">
      <c r="A38" s="529"/>
      <c r="B38" s="520"/>
      <c r="C38" s="520"/>
      <c r="D38" s="520"/>
      <c r="E38" s="520"/>
      <c r="F38" s="520"/>
      <c r="G38" s="535"/>
    </row>
    <row r="39" spans="1:60" x14ac:dyDescent="0.25">
      <c r="A39" s="529"/>
      <c r="B39" s="499" t="s">
        <v>2784</v>
      </c>
      <c r="G39" s="512">
        <v>56</v>
      </c>
    </row>
    <row r="40" spans="1:60" x14ac:dyDescent="0.25">
      <c r="A40" s="529"/>
      <c r="B40" s="520"/>
      <c r="C40" s="520"/>
      <c r="D40" s="520"/>
      <c r="E40" s="520"/>
      <c r="F40" s="520"/>
    </row>
    <row r="41" spans="1:60" x14ac:dyDescent="0.25">
      <c r="A41" s="529"/>
      <c r="B41" s="499" t="s">
        <v>3780</v>
      </c>
      <c r="D41" s="520"/>
      <c r="E41" s="520"/>
      <c r="F41" s="520"/>
      <c r="G41" s="512">
        <v>5</v>
      </c>
    </row>
    <row r="42" spans="1:60" x14ac:dyDescent="0.25">
      <c r="A42" s="529"/>
      <c r="B42" s="520"/>
      <c r="C42" s="520"/>
      <c r="D42" s="520"/>
      <c r="E42" s="520"/>
      <c r="F42" s="520"/>
    </row>
    <row r="43" spans="1:60" x14ac:dyDescent="0.25">
      <c r="A43" s="529"/>
      <c r="B43" s="499" t="s">
        <v>2790</v>
      </c>
      <c r="D43" s="520"/>
      <c r="E43" s="520"/>
      <c r="F43" s="520"/>
      <c r="G43" s="512">
        <v>8</v>
      </c>
    </row>
    <row r="44" spans="1:60" x14ac:dyDescent="0.25">
      <c r="A44" s="529"/>
      <c r="B44" s="520"/>
      <c r="C44" s="520"/>
      <c r="D44" s="520"/>
      <c r="E44" s="520"/>
      <c r="F44" s="520"/>
    </row>
    <row r="45" spans="1:60" x14ac:dyDescent="0.25">
      <c r="A45" s="529"/>
      <c r="B45" s="499" t="s">
        <v>2785</v>
      </c>
      <c r="F45" s="520"/>
      <c r="G45" s="512">
        <v>238</v>
      </c>
    </row>
    <row r="46" spans="1:60" x14ac:dyDescent="0.25">
      <c r="A46" s="529"/>
      <c r="B46" s="520"/>
      <c r="C46" s="520"/>
      <c r="D46" s="520"/>
      <c r="E46" s="520"/>
      <c r="F46" s="520"/>
    </row>
    <row r="47" spans="1:60" x14ac:dyDescent="0.25">
      <c r="A47" s="529"/>
      <c r="B47" s="499" t="s">
        <v>3818</v>
      </c>
      <c r="C47" s="520"/>
      <c r="D47" s="520"/>
      <c r="E47" s="520"/>
      <c r="F47" s="520"/>
      <c r="G47" s="512">
        <v>1</v>
      </c>
    </row>
    <row r="48" spans="1:60" x14ac:dyDescent="0.25">
      <c r="A48" s="529"/>
      <c r="B48" s="520"/>
      <c r="C48" s="520"/>
      <c r="D48" s="520"/>
      <c r="E48" s="520"/>
      <c r="F48" s="520"/>
    </row>
    <row r="49" spans="1:7" x14ac:dyDescent="0.25">
      <c r="A49" s="529"/>
      <c r="B49" s="499" t="s">
        <v>3390</v>
      </c>
      <c r="D49" s="520"/>
      <c r="E49" s="520"/>
      <c r="F49" s="520"/>
      <c r="G49" s="512">
        <v>2</v>
      </c>
    </row>
    <row r="50" spans="1:7" x14ac:dyDescent="0.25">
      <c r="A50" s="529"/>
      <c r="B50" s="520"/>
      <c r="C50" s="520"/>
      <c r="D50" s="520"/>
      <c r="E50" s="520"/>
      <c r="F50" s="520"/>
    </row>
    <row r="51" spans="1:7" x14ac:dyDescent="0.25">
      <c r="A51" s="529"/>
      <c r="B51" s="499" t="s">
        <v>3857</v>
      </c>
      <c r="D51" s="520"/>
      <c r="E51" s="520"/>
      <c r="F51" s="520"/>
      <c r="G51" s="512">
        <v>8</v>
      </c>
    </row>
    <row r="52" spans="1:7" x14ac:dyDescent="0.25">
      <c r="A52" s="529"/>
      <c r="B52" s="520"/>
      <c r="C52" s="520"/>
      <c r="D52" s="520"/>
      <c r="E52" s="520"/>
      <c r="F52" s="520"/>
    </row>
    <row r="53" spans="1:7" x14ac:dyDescent="0.25">
      <c r="A53" s="529"/>
      <c r="B53" s="499" t="s">
        <v>3502</v>
      </c>
      <c r="E53" s="520"/>
      <c r="F53" s="520"/>
      <c r="G53" s="512">
        <v>4</v>
      </c>
    </row>
    <row r="54" spans="1:7" x14ac:dyDescent="0.25">
      <c r="A54" s="529"/>
      <c r="B54" s="520"/>
      <c r="C54" s="520"/>
      <c r="D54" s="520"/>
      <c r="E54" s="520"/>
      <c r="F54" s="520"/>
    </row>
    <row r="55" spans="1:7" x14ac:dyDescent="0.25">
      <c r="A55" s="529"/>
      <c r="B55" s="499" t="s">
        <v>3541</v>
      </c>
      <c r="E55" s="520"/>
      <c r="F55" s="520"/>
      <c r="G55" s="512">
        <v>32</v>
      </c>
    </row>
    <row r="56" spans="1:7" x14ac:dyDescent="0.25">
      <c r="A56" s="529"/>
      <c r="B56" s="520"/>
      <c r="C56" s="520"/>
      <c r="D56" s="520"/>
      <c r="E56" s="520"/>
      <c r="F56" s="520"/>
    </row>
    <row r="57" spans="1:7" x14ac:dyDescent="0.25">
      <c r="A57" s="529"/>
      <c r="B57" s="499" t="s">
        <v>3559</v>
      </c>
      <c r="C57" s="520"/>
      <c r="D57" s="520"/>
      <c r="E57" s="520"/>
      <c r="F57" s="520"/>
      <c r="G57" s="512">
        <v>17</v>
      </c>
    </row>
    <row r="58" spans="1:7" x14ac:dyDescent="0.25">
      <c r="A58" s="529"/>
      <c r="B58" s="520"/>
      <c r="C58" s="520"/>
      <c r="D58" s="520"/>
      <c r="E58" s="520"/>
      <c r="F58" s="520"/>
    </row>
    <row r="59" spans="1:7" x14ac:dyDescent="0.25">
      <c r="A59" s="529"/>
      <c r="B59" s="499" t="s">
        <v>3547</v>
      </c>
      <c r="D59" s="520"/>
      <c r="E59" s="520"/>
      <c r="F59" s="520"/>
      <c r="G59" s="512">
        <v>3</v>
      </c>
    </row>
    <row r="60" spans="1:7" x14ac:dyDescent="0.25">
      <c r="A60" s="529"/>
      <c r="B60" s="520"/>
      <c r="C60" s="520"/>
      <c r="D60" s="520"/>
      <c r="E60" s="520"/>
      <c r="F60" s="520"/>
    </row>
    <row r="61" spans="1:7" x14ac:dyDescent="0.25">
      <c r="A61" s="529"/>
      <c r="B61" s="499" t="s">
        <v>3792</v>
      </c>
      <c r="E61" s="520"/>
      <c r="F61" s="520"/>
      <c r="G61" s="512">
        <v>5</v>
      </c>
    </row>
    <row r="62" spans="1:7" x14ac:dyDescent="0.25">
      <c r="A62" s="529"/>
      <c r="B62" s="520"/>
      <c r="C62" s="520"/>
      <c r="D62" s="520"/>
      <c r="E62" s="520"/>
      <c r="F62" s="520"/>
    </row>
    <row r="63" spans="1:7" x14ac:dyDescent="0.25">
      <c r="A63" s="529"/>
      <c r="B63" s="499" t="s">
        <v>3864</v>
      </c>
      <c r="D63" s="520"/>
      <c r="E63" s="520"/>
      <c r="F63" s="520"/>
      <c r="G63" s="512">
        <v>2</v>
      </c>
    </row>
    <row r="64" spans="1:7" x14ac:dyDescent="0.25">
      <c r="A64" s="529"/>
      <c r="B64" s="520"/>
      <c r="C64" s="520"/>
      <c r="D64" s="520"/>
      <c r="E64" s="520"/>
      <c r="F64" s="520"/>
    </row>
    <row r="65" spans="1:7" x14ac:dyDescent="0.25">
      <c r="A65" s="529"/>
      <c r="B65" s="499" t="s">
        <v>2793</v>
      </c>
      <c r="D65" s="520"/>
      <c r="E65" s="520"/>
      <c r="F65" s="520"/>
      <c r="G65" s="512">
        <v>21</v>
      </c>
    </row>
    <row r="66" spans="1:7" x14ac:dyDescent="0.25">
      <c r="A66" s="529"/>
      <c r="B66" s="520"/>
      <c r="C66" s="520"/>
      <c r="D66" s="520"/>
      <c r="E66" s="520"/>
      <c r="F66" s="520"/>
    </row>
    <row r="67" spans="1:7" x14ac:dyDescent="0.25">
      <c r="A67" s="529"/>
      <c r="B67" s="499" t="s">
        <v>3865</v>
      </c>
      <c r="C67" s="520"/>
      <c r="D67" s="520"/>
      <c r="E67" s="520"/>
      <c r="F67" s="520"/>
      <c r="G67" s="512">
        <v>1</v>
      </c>
    </row>
    <row r="68" spans="1:7" x14ac:dyDescent="0.25">
      <c r="A68" s="529"/>
      <c r="B68" s="520"/>
      <c r="C68" s="520"/>
      <c r="D68" s="520"/>
      <c r="E68" s="520"/>
      <c r="F68" s="520"/>
    </row>
    <row r="69" spans="1:7" x14ac:dyDescent="0.25">
      <c r="A69" s="529"/>
      <c r="B69" s="499" t="s">
        <v>3557</v>
      </c>
      <c r="D69" s="520"/>
      <c r="E69" s="520"/>
      <c r="F69" s="520"/>
      <c r="G69" s="512">
        <v>15</v>
      </c>
    </row>
    <row r="70" spans="1:7" x14ac:dyDescent="0.25">
      <c r="A70" s="529"/>
      <c r="B70" s="520"/>
      <c r="C70" s="520"/>
      <c r="D70" s="520"/>
      <c r="E70" s="520"/>
      <c r="F70" s="520"/>
    </row>
    <row r="71" spans="1:7" x14ac:dyDescent="0.25">
      <c r="A71" s="529"/>
      <c r="B71" s="499" t="s">
        <v>2786</v>
      </c>
      <c r="F71" s="520"/>
      <c r="G71" s="512">
        <v>7</v>
      </c>
    </row>
    <row r="72" spans="1:7" x14ac:dyDescent="0.25">
      <c r="A72" s="529"/>
      <c r="B72" s="520"/>
      <c r="C72" s="520"/>
      <c r="D72" s="520"/>
      <c r="E72" s="520"/>
      <c r="F72" s="520"/>
    </row>
    <row r="73" spans="1:7" x14ac:dyDescent="0.25">
      <c r="A73" s="529"/>
      <c r="B73" s="499" t="s">
        <v>2020</v>
      </c>
      <c r="G73" s="512">
        <v>1303</v>
      </c>
    </row>
    <row r="74" spans="1:7" x14ac:dyDescent="0.25">
      <c r="A74" s="529"/>
      <c r="B74" s="520"/>
      <c r="C74" s="520"/>
      <c r="D74" s="520"/>
      <c r="E74" s="520"/>
      <c r="F74" s="520"/>
    </row>
    <row r="75" spans="1:7" x14ac:dyDescent="0.25">
      <c r="A75" s="529"/>
      <c r="B75" s="499" t="s">
        <v>3413</v>
      </c>
      <c r="C75" s="520"/>
      <c r="D75" s="520"/>
      <c r="E75" s="520"/>
      <c r="F75" s="520"/>
      <c r="G75" s="512">
        <v>4</v>
      </c>
    </row>
    <row r="76" spans="1:7" x14ac:dyDescent="0.25">
      <c r="A76" s="529"/>
      <c r="B76" s="520"/>
      <c r="C76" s="520"/>
      <c r="D76" s="520"/>
      <c r="E76" s="520"/>
      <c r="F76" s="520"/>
    </row>
    <row r="77" spans="1:7" x14ac:dyDescent="0.25">
      <c r="A77" s="529"/>
      <c r="B77" s="499" t="s">
        <v>3561</v>
      </c>
      <c r="D77" s="520"/>
      <c r="E77" s="520"/>
      <c r="F77" s="520"/>
      <c r="G77" s="512">
        <v>2</v>
      </c>
    </row>
    <row r="78" spans="1:7" x14ac:dyDescent="0.25">
      <c r="A78" s="529"/>
      <c r="B78" s="520"/>
      <c r="C78" s="520"/>
      <c r="D78" s="520"/>
      <c r="E78" s="520"/>
      <c r="F78" s="520"/>
    </row>
    <row r="79" spans="1:7" x14ac:dyDescent="0.25">
      <c r="A79" s="529"/>
      <c r="B79" s="499" t="s">
        <v>3726</v>
      </c>
      <c r="E79" s="520"/>
      <c r="F79" s="520"/>
      <c r="G79" s="512">
        <v>20</v>
      </c>
    </row>
    <row r="80" spans="1:7" x14ac:dyDescent="0.25">
      <c r="A80" s="529"/>
      <c r="B80" s="520"/>
      <c r="C80" s="520"/>
      <c r="D80" s="520"/>
      <c r="E80" s="520"/>
      <c r="F80" s="520"/>
    </row>
    <row r="81" spans="1:7" x14ac:dyDescent="0.25">
      <c r="A81" s="529"/>
      <c r="B81" s="499" t="s">
        <v>2780</v>
      </c>
      <c r="E81" s="520"/>
      <c r="F81" s="520"/>
      <c r="G81" s="512">
        <v>5</v>
      </c>
    </row>
    <row r="82" spans="1:7" x14ac:dyDescent="0.25">
      <c r="A82" s="529"/>
      <c r="B82" s="520"/>
      <c r="C82" s="520"/>
      <c r="D82" s="520"/>
      <c r="E82" s="520"/>
      <c r="F82" s="520"/>
    </row>
    <row r="83" spans="1:7" x14ac:dyDescent="0.25">
      <c r="A83" s="529"/>
      <c r="B83" s="499" t="s">
        <v>3867</v>
      </c>
      <c r="C83" s="520"/>
      <c r="D83" s="520"/>
      <c r="E83" s="520"/>
      <c r="F83" s="520"/>
      <c r="G83" s="512">
        <v>10</v>
      </c>
    </row>
    <row r="84" spans="1:7" x14ac:dyDescent="0.25">
      <c r="A84" s="529"/>
      <c r="B84" s="520"/>
      <c r="C84" s="520"/>
      <c r="D84" s="520"/>
      <c r="E84" s="520"/>
      <c r="F84" s="520"/>
    </row>
    <row r="85" spans="1:7" x14ac:dyDescent="0.25">
      <c r="A85" s="529"/>
      <c r="B85" s="499" t="s">
        <v>3708</v>
      </c>
      <c r="E85" s="520"/>
      <c r="F85" s="520"/>
      <c r="G85" s="512">
        <v>7</v>
      </c>
    </row>
    <row r="86" spans="1:7" x14ac:dyDescent="0.25">
      <c r="A86" s="529"/>
      <c r="B86" s="520"/>
      <c r="C86" s="520"/>
      <c r="D86" s="520"/>
      <c r="E86" s="520"/>
      <c r="F86" s="520"/>
    </row>
    <row r="87" spans="1:7" x14ac:dyDescent="0.25">
      <c r="A87" s="529"/>
      <c r="B87" s="520" t="s">
        <v>2781</v>
      </c>
      <c r="C87" s="520"/>
      <c r="D87" s="520"/>
      <c r="E87" s="520"/>
      <c r="F87" s="520"/>
      <c r="G87" s="512">
        <v>2</v>
      </c>
    </row>
    <row r="88" spans="1:7" x14ac:dyDescent="0.25">
      <c r="A88" s="529"/>
      <c r="B88" s="520"/>
      <c r="C88" s="520"/>
      <c r="D88" s="520"/>
      <c r="E88" s="520"/>
      <c r="F88" s="520"/>
    </row>
    <row r="89" spans="1:7" x14ac:dyDescent="0.25">
      <c r="A89" s="529"/>
      <c r="B89" s="520" t="s">
        <v>3504</v>
      </c>
      <c r="C89" s="520"/>
      <c r="D89" s="520"/>
      <c r="E89" s="520"/>
      <c r="F89" s="520"/>
      <c r="G89" s="512">
        <v>573</v>
      </c>
    </row>
    <row r="90" spans="1:7" x14ac:dyDescent="0.25">
      <c r="A90" s="529"/>
      <c r="B90" s="520"/>
      <c r="C90" s="520"/>
      <c r="D90" s="520"/>
      <c r="E90" s="520"/>
      <c r="F90" s="520"/>
    </row>
    <row r="91" spans="1:7" x14ac:dyDescent="0.25">
      <c r="A91" s="529"/>
      <c r="B91" s="520" t="s">
        <v>3714</v>
      </c>
      <c r="C91" s="520"/>
      <c r="D91" s="520"/>
      <c r="E91" s="520"/>
      <c r="F91" s="520"/>
      <c r="G91" s="512">
        <v>826</v>
      </c>
    </row>
    <row r="92" spans="1:7" x14ac:dyDescent="0.25">
      <c r="A92" s="529"/>
      <c r="B92" s="520"/>
      <c r="C92" s="520"/>
      <c r="D92" s="520"/>
      <c r="E92" s="520"/>
      <c r="F92" s="520"/>
    </row>
    <row r="93" spans="1:7" x14ac:dyDescent="0.25">
      <c r="A93" s="529"/>
      <c r="B93" s="520" t="s">
        <v>3713</v>
      </c>
      <c r="C93" s="520"/>
      <c r="D93" s="520"/>
      <c r="E93" s="520"/>
      <c r="F93" s="520"/>
      <c r="G93" s="512">
        <v>8</v>
      </c>
    </row>
    <row r="94" spans="1:7" x14ac:dyDescent="0.25">
      <c r="A94" s="529"/>
      <c r="B94" s="520"/>
      <c r="C94" s="520"/>
      <c r="D94" s="520"/>
      <c r="E94" s="520"/>
      <c r="F94" s="520"/>
    </row>
    <row r="95" spans="1:7" x14ac:dyDescent="0.25">
      <c r="A95" s="529"/>
      <c r="B95" s="520" t="s">
        <v>3710</v>
      </c>
      <c r="C95" s="520"/>
      <c r="D95" s="520"/>
      <c r="E95" s="520"/>
      <c r="F95" s="520"/>
      <c r="G95" s="512">
        <v>744</v>
      </c>
    </row>
    <row r="96" spans="1:7" x14ac:dyDescent="0.25">
      <c r="A96" s="529"/>
      <c r="B96" s="520"/>
      <c r="C96" s="520"/>
      <c r="D96" s="520"/>
      <c r="E96" s="520"/>
      <c r="F96" s="520"/>
    </row>
    <row r="97" spans="1:7" x14ac:dyDescent="0.25">
      <c r="A97" s="529"/>
      <c r="B97" s="520" t="s">
        <v>3736</v>
      </c>
      <c r="C97" s="520"/>
      <c r="D97" s="520"/>
      <c r="E97" s="520"/>
      <c r="F97" s="520"/>
      <c r="G97" s="512">
        <v>3</v>
      </c>
    </row>
    <row r="98" spans="1:7" x14ac:dyDescent="0.25">
      <c r="A98" s="529"/>
      <c r="B98" s="520"/>
      <c r="C98" s="520"/>
      <c r="D98" s="520"/>
      <c r="E98" s="520"/>
      <c r="F98" s="520"/>
    </row>
    <row r="99" spans="1:7" x14ac:dyDescent="0.25">
      <c r="A99" s="529"/>
      <c r="B99" s="520" t="s">
        <v>3789</v>
      </c>
      <c r="C99" s="520"/>
      <c r="D99" s="520"/>
      <c r="E99" s="520"/>
      <c r="F99" s="520"/>
      <c r="G99" s="512">
        <v>376</v>
      </c>
    </row>
    <row r="100" spans="1:7" x14ac:dyDescent="0.25">
      <c r="A100" s="529"/>
      <c r="B100" s="520"/>
      <c r="C100" s="520"/>
      <c r="D100" s="520"/>
      <c r="E100" s="520"/>
      <c r="F100" s="520"/>
      <c r="G100" s="501"/>
    </row>
    <row r="101" spans="1:7" x14ac:dyDescent="0.25">
      <c r="A101" s="529"/>
      <c r="B101" s="520" t="s">
        <v>3526</v>
      </c>
      <c r="C101" s="520"/>
      <c r="D101" s="520"/>
      <c r="E101" s="520"/>
      <c r="F101" s="520"/>
      <c r="G101" s="512">
        <v>9</v>
      </c>
    </row>
    <row r="102" spans="1:7" x14ac:dyDescent="0.25">
      <c r="A102" s="529"/>
      <c r="B102" s="520"/>
      <c r="C102" s="520"/>
      <c r="D102" s="520"/>
      <c r="E102" s="520"/>
      <c r="F102" s="520"/>
    </row>
    <row r="103" spans="1:7" x14ac:dyDescent="0.25">
      <c r="A103" s="529"/>
      <c r="B103" s="520" t="s">
        <v>3528</v>
      </c>
      <c r="C103" s="520"/>
      <c r="D103" s="520"/>
      <c r="E103" s="520"/>
      <c r="F103" s="520"/>
      <c r="G103" s="512">
        <v>12</v>
      </c>
    </row>
    <row r="104" spans="1:7" x14ac:dyDescent="0.25">
      <c r="A104" s="529"/>
      <c r="B104" s="520"/>
      <c r="C104" s="520"/>
      <c r="D104" s="520"/>
      <c r="E104" s="520"/>
      <c r="F104" s="520"/>
    </row>
    <row r="105" spans="1:7" x14ac:dyDescent="0.25">
      <c r="A105" s="529"/>
      <c r="B105" s="520" t="s">
        <v>3648</v>
      </c>
      <c r="C105" s="520"/>
      <c r="D105" s="520"/>
      <c r="E105" s="520"/>
      <c r="F105" s="520"/>
      <c r="G105" s="512">
        <v>66</v>
      </c>
    </row>
    <row r="106" spans="1:7" x14ac:dyDescent="0.25">
      <c r="A106" s="529"/>
      <c r="B106" s="520"/>
      <c r="C106" s="520"/>
      <c r="D106" s="520"/>
      <c r="E106" s="520"/>
      <c r="F106" s="520"/>
    </row>
    <row r="107" spans="1:7" x14ac:dyDescent="0.25">
      <c r="A107" s="529"/>
      <c r="B107" s="520" t="s">
        <v>1530</v>
      </c>
      <c r="C107" s="520"/>
      <c r="D107" s="520"/>
      <c r="E107" s="520"/>
      <c r="F107" s="520"/>
      <c r="G107" s="512">
        <v>4</v>
      </c>
    </row>
    <row r="108" spans="1:7" x14ac:dyDescent="0.25">
      <c r="A108" s="529"/>
      <c r="B108" s="520"/>
      <c r="C108" s="520"/>
      <c r="D108" s="520"/>
      <c r="E108" s="520"/>
      <c r="F108" s="520"/>
    </row>
    <row r="109" spans="1:7" x14ac:dyDescent="0.25">
      <c r="A109" s="529"/>
      <c r="B109" s="520" t="s">
        <v>3740</v>
      </c>
      <c r="C109" s="520"/>
      <c r="D109" s="520"/>
      <c r="E109" s="520"/>
      <c r="F109" s="520"/>
      <c r="G109" s="512">
        <v>5</v>
      </c>
    </row>
    <row r="110" spans="1:7" x14ac:dyDescent="0.25">
      <c r="A110" s="529"/>
      <c r="B110" s="520"/>
      <c r="C110" s="520"/>
      <c r="D110" s="520"/>
      <c r="E110" s="520"/>
      <c r="F110" s="520"/>
    </row>
    <row r="111" spans="1:7" x14ac:dyDescent="0.25">
      <c r="A111" s="529"/>
      <c r="B111" s="520" t="s">
        <v>3814</v>
      </c>
      <c r="C111" s="520"/>
      <c r="D111" s="520"/>
      <c r="E111" s="520"/>
      <c r="F111" s="520"/>
      <c r="G111" s="512">
        <v>2</v>
      </c>
    </row>
    <row r="112" spans="1:7" x14ac:dyDescent="0.25">
      <c r="A112" s="529"/>
      <c r="B112" s="520"/>
      <c r="C112" s="520"/>
      <c r="D112" s="520"/>
      <c r="E112" s="520"/>
      <c r="F112" s="520"/>
    </row>
    <row r="113" spans="1:7" x14ac:dyDescent="0.25">
      <c r="A113" s="529"/>
      <c r="B113" s="520" t="s">
        <v>3869</v>
      </c>
      <c r="C113" s="520"/>
      <c r="D113" s="520"/>
      <c r="E113" s="520"/>
      <c r="F113" s="520"/>
      <c r="G113" s="512">
        <v>1</v>
      </c>
    </row>
    <row r="114" spans="1:7" x14ac:dyDescent="0.25">
      <c r="A114" s="529"/>
      <c r="B114" s="520"/>
      <c r="C114" s="520"/>
      <c r="D114" s="520"/>
      <c r="E114" s="520"/>
      <c r="F114" s="520"/>
    </row>
    <row r="115" spans="1:7" x14ac:dyDescent="0.25">
      <c r="A115" s="529"/>
      <c r="B115" s="520" t="s">
        <v>3812</v>
      </c>
      <c r="C115" s="520"/>
      <c r="D115" s="520"/>
      <c r="E115" s="520"/>
      <c r="F115" s="520"/>
      <c r="G115" s="512">
        <v>72</v>
      </c>
    </row>
    <row r="116" spans="1:7" x14ac:dyDescent="0.25">
      <c r="A116" s="529"/>
      <c r="B116" s="520"/>
      <c r="C116" s="520"/>
      <c r="D116" s="520"/>
      <c r="E116" s="520"/>
      <c r="F116" s="520"/>
    </row>
    <row r="117" spans="1:7" x14ac:dyDescent="0.25">
      <c r="A117" s="529"/>
      <c r="B117" s="520" t="s">
        <v>3870</v>
      </c>
      <c r="C117" s="520"/>
      <c r="D117" s="520"/>
      <c r="E117" s="520"/>
      <c r="F117" s="520"/>
      <c r="G117" s="512">
        <v>2</v>
      </c>
    </row>
    <row r="118" spans="1:7" x14ac:dyDescent="0.25">
      <c r="A118" s="529"/>
      <c r="B118" s="520"/>
      <c r="C118" s="520"/>
      <c r="D118" s="520"/>
      <c r="E118" s="520"/>
      <c r="F118" s="520"/>
    </row>
    <row r="119" spans="1:7" x14ac:dyDescent="0.25">
      <c r="A119" s="529"/>
      <c r="B119" s="520" t="s">
        <v>3871</v>
      </c>
      <c r="C119" s="520"/>
      <c r="D119" s="520"/>
      <c r="E119" s="520"/>
      <c r="F119" s="520"/>
      <c r="G119" s="512">
        <v>2</v>
      </c>
    </row>
    <row r="120" spans="1:7" x14ac:dyDescent="0.25">
      <c r="A120" s="529"/>
      <c r="B120" s="520"/>
      <c r="C120" s="520"/>
      <c r="D120" s="520"/>
      <c r="E120" s="520"/>
      <c r="F120" s="520"/>
    </row>
    <row r="121" spans="1:7" x14ac:dyDescent="0.25">
      <c r="A121" s="529"/>
      <c r="B121" s="520" t="s">
        <v>3872</v>
      </c>
      <c r="C121" s="520"/>
      <c r="D121" s="520"/>
      <c r="E121" s="520"/>
      <c r="F121" s="520"/>
      <c r="G121" s="512">
        <v>3</v>
      </c>
    </row>
    <row r="122" spans="1:7" x14ac:dyDescent="0.25">
      <c r="A122" s="529"/>
      <c r="B122" s="520"/>
      <c r="C122" s="520"/>
      <c r="D122" s="520"/>
      <c r="E122" s="520"/>
      <c r="F122" s="520"/>
    </row>
    <row r="123" spans="1:7" x14ac:dyDescent="0.25">
      <c r="A123" s="529"/>
      <c r="B123" s="520" t="s">
        <v>2011</v>
      </c>
      <c r="C123" s="520"/>
      <c r="D123" s="520"/>
      <c r="E123" s="520"/>
      <c r="F123" s="520"/>
      <c r="G123" s="512">
        <v>4</v>
      </c>
    </row>
    <row r="124" spans="1:7" x14ac:dyDescent="0.25">
      <c r="A124" s="529"/>
      <c r="B124" s="520"/>
      <c r="C124" s="520"/>
      <c r="D124" s="520"/>
      <c r="E124" s="520"/>
      <c r="F124" s="520"/>
    </row>
    <row r="125" spans="1:7" x14ac:dyDescent="0.25">
      <c r="A125" s="529"/>
      <c r="B125" s="520" t="s">
        <v>2772</v>
      </c>
      <c r="C125" s="520"/>
      <c r="D125" s="520"/>
      <c r="E125" s="520"/>
      <c r="F125" s="520"/>
      <c r="G125" s="512">
        <v>1</v>
      </c>
    </row>
    <row r="126" spans="1:7" x14ac:dyDescent="0.25">
      <c r="A126" s="529"/>
      <c r="B126" s="520"/>
      <c r="C126" s="520"/>
      <c r="D126" s="520"/>
      <c r="E126" s="520"/>
      <c r="F126" s="520"/>
    </row>
    <row r="127" spans="1:7" x14ac:dyDescent="0.25">
      <c r="A127" s="529"/>
      <c r="B127" s="520" t="s">
        <v>2013</v>
      </c>
      <c r="C127" s="520"/>
      <c r="D127" s="520"/>
      <c r="E127" s="520"/>
      <c r="F127" s="520"/>
      <c r="G127" s="512">
        <v>42</v>
      </c>
    </row>
    <row r="128" spans="1:7" x14ac:dyDescent="0.25">
      <c r="A128" s="529"/>
      <c r="B128" s="520"/>
      <c r="C128" s="520"/>
      <c r="D128" s="520"/>
      <c r="E128" s="520"/>
      <c r="F128" s="520"/>
    </row>
    <row r="129" spans="1:7" x14ac:dyDescent="0.25">
      <c r="A129" s="529"/>
      <c r="B129" s="520" t="s">
        <v>2014</v>
      </c>
      <c r="C129" s="520"/>
      <c r="D129" s="520"/>
      <c r="E129" s="520"/>
      <c r="F129" s="520"/>
      <c r="G129" s="512">
        <v>4</v>
      </c>
    </row>
    <row r="130" spans="1:7" x14ac:dyDescent="0.25">
      <c r="A130" s="529"/>
      <c r="B130" s="520"/>
      <c r="C130" s="520"/>
      <c r="D130" s="520"/>
      <c r="E130" s="520"/>
      <c r="F130" s="520"/>
    </row>
    <row r="131" spans="1:7" x14ac:dyDescent="0.25">
      <c r="A131" s="529"/>
      <c r="B131" s="520" t="s">
        <v>3790</v>
      </c>
      <c r="C131" s="520"/>
      <c r="D131" s="520"/>
      <c r="E131" s="520"/>
      <c r="F131" s="520"/>
      <c r="G131" s="512">
        <v>231</v>
      </c>
    </row>
    <row r="132" spans="1:7" x14ac:dyDescent="0.25">
      <c r="A132" s="529"/>
      <c r="B132" s="520"/>
      <c r="C132" s="520"/>
      <c r="D132" s="520"/>
      <c r="E132" s="520"/>
      <c r="F132" s="520"/>
    </row>
    <row r="133" spans="1:7" x14ac:dyDescent="0.25">
      <c r="A133" s="529"/>
      <c r="B133" s="520" t="s">
        <v>3876</v>
      </c>
      <c r="C133" s="520"/>
      <c r="D133" s="520"/>
      <c r="E133" s="520"/>
      <c r="F133" s="520"/>
      <c r="G133" s="512">
        <v>85</v>
      </c>
    </row>
    <row r="134" spans="1:7" x14ac:dyDescent="0.25">
      <c r="A134" s="529"/>
      <c r="B134" s="520"/>
      <c r="C134" s="520"/>
      <c r="D134" s="520"/>
      <c r="E134" s="520"/>
      <c r="F134" s="520"/>
    </row>
    <row r="135" spans="1:7" x14ac:dyDescent="0.25">
      <c r="A135" s="529"/>
      <c r="B135" s="520" t="s">
        <v>3878</v>
      </c>
      <c r="C135" s="520"/>
      <c r="D135" s="520"/>
      <c r="E135" s="520"/>
      <c r="F135" s="520"/>
      <c r="G135" s="512">
        <v>4</v>
      </c>
    </row>
    <row r="136" spans="1:7" x14ac:dyDescent="0.25">
      <c r="A136" s="529"/>
      <c r="B136" s="520"/>
      <c r="C136" s="520"/>
      <c r="D136" s="520"/>
      <c r="E136" s="520"/>
      <c r="F136" s="520"/>
    </row>
    <row r="137" spans="1:7" x14ac:dyDescent="0.25">
      <c r="A137" s="529"/>
      <c r="B137" s="520" t="s">
        <v>3881</v>
      </c>
      <c r="C137" s="520"/>
      <c r="D137" s="520"/>
      <c r="E137" s="520"/>
      <c r="F137" s="520"/>
      <c r="G137" s="512">
        <v>1</v>
      </c>
    </row>
    <row r="138" spans="1:7" x14ac:dyDescent="0.25">
      <c r="A138" s="529"/>
      <c r="B138" s="520"/>
      <c r="C138" s="520"/>
      <c r="D138" s="520"/>
      <c r="E138" s="520"/>
      <c r="F138" s="520"/>
    </row>
    <row r="139" spans="1:7" x14ac:dyDescent="0.25">
      <c r="A139" s="529"/>
      <c r="B139" s="520" t="s">
        <v>3549</v>
      </c>
      <c r="C139" s="520"/>
      <c r="D139" s="520"/>
      <c r="E139" s="520"/>
      <c r="F139" s="520"/>
      <c r="G139" s="512">
        <v>9</v>
      </c>
    </row>
    <row r="140" spans="1:7" x14ac:dyDescent="0.25">
      <c r="A140" s="529"/>
      <c r="B140" s="520"/>
      <c r="C140" s="520"/>
      <c r="D140" s="520"/>
      <c r="E140" s="520"/>
      <c r="F140" s="520"/>
    </row>
    <row r="141" spans="1:7" x14ac:dyDescent="0.25">
      <c r="A141" s="529"/>
      <c r="B141" s="520" t="s">
        <v>3882</v>
      </c>
      <c r="C141" s="520"/>
      <c r="D141" s="520"/>
      <c r="E141" s="520"/>
      <c r="F141" s="520"/>
      <c r="G141" s="512">
        <v>330</v>
      </c>
    </row>
    <row r="142" spans="1:7" x14ac:dyDescent="0.25">
      <c r="A142" s="529"/>
      <c r="B142" s="520"/>
      <c r="C142" s="520"/>
      <c r="D142" s="520"/>
      <c r="E142" s="520"/>
      <c r="F142" s="520"/>
    </row>
    <row r="143" spans="1:7" x14ac:dyDescent="0.25">
      <c r="A143" s="529"/>
      <c r="B143" s="520" t="s">
        <v>3883</v>
      </c>
      <c r="C143" s="520"/>
      <c r="D143" s="520"/>
      <c r="E143" s="520"/>
      <c r="F143" s="520"/>
      <c r="G143" s="512">
        <v>1</v>
      </c>
    </row>
    <row r="144" spans="1:7" x14ac:dyDescent="0.25">
      <c r="A144" s="529"/>
      <c r="B144" s="520"/>
      <c r="C144" s="520"/>
      <c r="D144" s="520"/>
      <c r="E144" s="520"/>
      <c r="F144" s="520"/>
    </row>
    <row r="145" spans="1:7" x14ac:dyDescent="0.25">
      <c r="A145" s="529"/>
      <c r="B145" s="520" t="s">
        <v>3711</v>
      </c>
      <c r="C145" s="520"/>
      <c r="D145" s="520"/>
      <c r="E145" s="520"/>
      <c r="F145" s="520"/>
      <c r="G145" s="512">
        <v>152</v>
      </c>
    </row>
    <row r="146" spans="1:7" x14ac:dyDescent="0.25">
      <c r="A146" s="529"/>
      <c r="B146" s="520"/>
      <c r="C146" s="520"/>
      <c r="D146" s="520"/>
      <c r="E146" s="520"/>
      <c r="F146" s="520"/>
    </row>
    <row r="147" spans="1:7" x14ac:dyDescent="0.25">
      <c r="A147" s="529"/>
      <c r="B147" s="520" t="s">
        <v>3711</v>
      </c>
      <c r="C147" s="520"/>
      <c r="D147" s="520"/>
      <c r="E147" s="520"/>
      <c r="F147" s="520"/>
      <c r="G147" s="512">
        <v>32</v>
      </c>
    </row>
    <row r="148" spans="1:7" x14ac:dyDescent="0.25">
      <c r="A148" s="529"/>
      <c r="B148" s="520"/>
      <c r="C148" s="520"/>
      <c r="D148" s="520"/>
      <c r="E148" s="520"/>
      <c r="F148" s="520"/>
    </row>
    <row r="149" spans="1:7" x14ac:dyDescent="0.25">
      <c r="A149" s="529"/>
      <c r="B149" s="520" t="s">
        <v>3776</v>
      </c>
      <c r="C149" s="520"/>
      <c r="D149" s="520"/>
      <c r="E149" s="520"/>
      <c r="F149" s="520"/>
      <c r="G149" s="512">
        <v>37</v>
      </c>
    </row>
    <row r="150" spans="1:7" x14ac:dyDescent="0.25">
      <c r="A150" s="529"/>
      <c r="B150" s="520"/>
      <c r="C150" s="520"/>
      <c r="D150" s="520"/>
      <c r="E150" s="520"/>
      <c r="F150" s="520"/>
    </row>
    <row r="151" spans="1:7" x14ac:dyDescent="0.25">
      <c r="A151" s="529"/>
      <c r="B151" s="520" t="s">
        <v>3723</v>
      </c>
      <c r="C151" s="520"/>
      <c r="D151" s="520"/>
      <c r="E151" s="520"/>
      <c r="F151" s="520"/>
      <c r="G151" s="512">
        <v>32</v>
      </c>
    </row>
    <row r="152" spans="1:7" x14ac:dyDescent="0.25">
      <c r="A152" s="529"/>
      <c r="B152" s="520"/>
      <c r="C152" s="520"/>
      <c r="D152" s="520"/>
      <c r="E152" s="520"/>
      <c r="F152" s="520"/>
    </row>
    <row r="153" spans="1:7" x14ac:dyDescent="0.25">
      <c r="A153" s="529"/>
      <c r="B153" s="520" t="s">
        <v>3725</v>
      </c>
      <c r="C153" s="520"/>
      <c r="D153" s="520"/>
      <c r="E153" s="520"/>
      <c r="F153" s="520"/>
      <c r="G153" s="512">
        <v>10</v>
      </c>
    </row>
    <row r="154" spans="1:7" x14ac:dyDescent="0.25">
      <c r="A154" s="529"/>
      <c r="B154" s="520"/>
      <c r="C154" s="520"/>
      <c r="D154" s="520"/>
      <c r="E154" s="520"/>
      <c r="F154" s="520"/>
    </row>
    <row r="155" spans="1:7" x14ac:dyDescent="0.25">
      <c r="A155" s="529"/>
      <c r="B155" s="520" t="s">
        <v>3532</v>
      </c>
      <c r="C155" s="520"/>
      <c r="D155" s="520"/>
      <c r="E155" s="520"/>
      <c r="F155" s="520"/>
      <c r="G155" s="512">
        <v>1</v>
      </c>
    </row>
    <row r="156" spans="1:7" x14ac:dyDescent="0.25">
      <c r="A156" s="529"/>
      <c r="B156" s="520"/>
      <c r="C156" s="520"/>
      <c r="D156" s="520"/>
      <c r="E156" s="520"/>
      <c r="F156" s="520"/>
    </row>
    <row r="157" spans="1:7" x14ac:dyDescent="0.25">
      <c r="A157" s="529"/>
      <c r="B157" s="520" t="s">
        <v>3884</v>
      </c>
      <c r="C157" s="520"/>
      <c r="D157" s="520"/>
      <c r="E157" s="520"/>
      <c r="F157" s="520"/>
      <c r="G157" s="512">
        <v>1</v>
      </c>
    </row>
    <row r="158" spans="1:7" x14ac:dyDescent="0.25">
      <c r="A158" s="529"/>
      <c r="B158" s="520"/>
      <c r="C158" s="520"/>
      <c r="D158" s="520"/>
      <c r="E158" s="520"/>
      <c r="F158" s="520"/>
    </row>
    <row r="159" spans="1:7" x14ac:dyDescent="0.25">
      <c r="A159" s="529"/>
      <c r="B159" s="520" t="s">
        <v>3885</v>
      </c>
      <c r="C159" s="520"/>
      <c r="D159" s="520"/>
      <c r="E159" s="520"/>
      <c r="F159" s="520"/>
      <c r="G159" s="512">
        <v>4</v>
      </c>
    </row>
    <row r="160" spans="1:7" x14ac:dyDescent="0.25">
      <c r="A160" s="529"/>
      <c r="B160" s="520"/>
      <c r="C160" s="520"/>
      <c r="D160" s="520"/>
      <c r="E160" s="520"/>
      <c r="F160" s="520"/>
    </row>
    <row r="161" spans="1:7" x14ac:dyDescent="0.25">
      <c r="A161" s="529"/>
      <c r="B161" s="520" t="s">
        <v>3563</v>
      </c>
      <c r="C161" s="520"/>
      <c r="D161" s="520"/>
      <c r="E161" s="520"/>
      <c r="F161" s="520"/>
      <c r="G161" s="512">
        <v>8</v>
      </c>
    </row>
    <row r="162" spans="1:7" x14ac:dyDescent="0.25">
      <c r="A162" s="529"/>
      <c r="B162" s="520"/>
      <c r="C162" s="520"/>
      <c r="D162" s="520"/>
      <c r="E162" s="520"/>
      <c r="F162" s="520"/>
    </row>
    <row r="163" spans="1:7" x14ac:dyDescent="0.25">
      <c r="A163" s="529"/>
      <c r="B163" s="520" t="s">
        <v>3788</v>
      </c>
      <c r="C163" s="520"/>
      <c r="D163" s="520"/>
      <c r="E163" s="520"/>
      <c r="F163" s="520"/>
      <c r="G163" s="512">
        <v>2</v>
      </c>
    </row>
    <row r="164" spans="1:7" x14ac:dyDescent="0.25">
      <c r="A164" s="529"/>
      <c r="B164" s="520"/>
      <c r="C164" s="520"/>
      <c r="D164" s="520"/>
      <c r="E164" s="520"/>
      <c r="F164" s="520"/>
    </row>
    <row r="165" spans="1:7" x14ac:dyDescent="0.25">
      <c r="A165" s="529"/>
      <c r="B165" s="520" t="s">
        <v>2778</v>
      </c>
      <c r="C165" s="520"/>
      <c r="D165" s="520"/>
      <c r="E165" s="520"/>
      <c r="F165" s="520"/>
      <c r="G165" s="512">
        <v>63</v>
      </c>
    </row>
    <row r="166" spans="1:7" x14ac:dyDescent="0.25">
      <c r="A166" s="529"/>
      <c r="B166" s="520"/>
      <c r="C166" s="520"/>
      <c r="D166" s="520"/>
      <c r="E166" s="520"/>
      <c r="F166" s="520"/>
    </row>
    <row r="167" spans="1:7" x14ac:dyDescent="0.25">
      <c r="A167" s="529"/>
      <c r="B167" s="520" t="s">
        <v>2782</v>
      </c>
      <c r="C167" s="520"/>
      <c r="D167" s="520"/>
      <c r="E167" s="520"/>
      <c r="F167" s="520"/>
      <c r="G167" s="512">
        <v>27</v>
      </c>
    </row>
    <row r="168" spans="1:7" x14ac:dyDescent="0.25">
      <c r="A168" s="529"/>
      <c r="B168" s="520"/>
      <c r="C168" s="520"/>
      <c r="D168" s="520"/>
      <c r="E168" s="520"/>
      <c r="F168" s="520"/>
    </row>
    <row r="169" spans="1:7" x14ac:dyDescent="0.25">
      <c r="A169" s="529"/>
      <c r="B169" s="520" t="s">
        <v>3500</v>
      </c>
      <c r="C169" s="520"/>
      <c r="D169" s="520"/>
      <c r="E169" s="520"/>
      <c r="F169" s="520"/>
      <c r="G169" s="512">
        <v>10</v>
      </c>
    </row>
    <row r="170" spans="1:7" x14ac:dyDescent="0.25">
      <c r="A170" s="529"/>
      <c r="B170" s="520"/>
      <c r="C170" s="520"/>
      <c r="D170" s="520"/>
      <c r="E170" s="520"/>
      <c r="F170" s="520"/>
    </row>
    <row r="171" spans="1:7" x14ac:dyDescent="0.25">
      <c r="A171" s="529"/>
      <c r="B171" s="520" t="s">
        <v>3571</v>
      </c>
      <c r="C171" s="520"/>
      <c r="D171" s="520"/>
      <c r="E171" s="520"/>
      <c r="F171" s="520"/>
      <c r="G171" s="512">
        <v>47</v>
      </c>
    </row>
    <row r="172" spans="1:7" x14ac:dyDescent="0.25">
      <c r="A172" s="529"/>
      <c r="B172" s="520"/>
      <c r="C172" s="520"/>
      <c r="D172" s="520"/>
      <c r="E172" s="520"/>
      <c r="F172" s="520"/>
    </row>
    <row r="173" spans="1:7" x14ac:dyDescent="0.25">
      <c r="A173" s="529"/>
      <c r="B173" s="520" t="s">
        <v>3734</v>
      </c>
      <c r="C173" s="520"/>
      <c r="D173" s="520"/>
      <c r="E173" s="520"/>
      <c r="F173" s="520"/>
      <c r="G173" s="512">
        <v>10</v>
      </c>
    </row>
    <row r="174" spans="1:7" x14ac:dyDescent="0.25">
      <c r="A174" s="529"/>
      <c r="B174" s="520"/>
      <c r="C174" s="520"/>
      <c r="D174" s="520"/>
      <c r="E174" s="520"/>
      <c r="F174" s="520"/>
    </row>
    <row r="175" spans="1:7" x14ac:dyDescent="0.25">
      <c r="A175" s="529"/>
      <c r="B175" s="520" t="s">
        <v>3886</v>
      </c>
      <c r="C175" s="520"/>
      <c r="D175" s="520"/>
      <c r="E175" s="520"/>
      <c r="F175" s="520"/>
      <c r="G175" s="512">
        <v>2</v>
      </c>
    </row>
    <row r="176" spans="1:7" x14ac:dyDescent="0.25">
      <c r="A176" s="529"/>
      <c r="B176" s="520"/>
      <c r="C176" s="520"/>
      <c r="D176" s="520"/>
      <c r="E176" s="520"/>
      <c r="F176" s="520"/>
    </row>
    <row r="177" spans="1:7" x14ac:dyDescent="0.25">
      <c r="A177" s="529"/>
      <c r="B177" s="520" t="s">
        <v>3551</v>
      </c>
      <c r="C177" s="520"/>
      <c r="D177" s="520"/>
      <c r="E177" s="520"/>
      <c r="F177" s="520"/>
      <c r="G177" s="512">
        <v>200</v>
      </c>
    </row>
    <row r="178" spans="1:7" x14ac:dyDescent="0.25">
      <c r="A178" s="529"/>
      <c r="B178" s="520"/>
      <c r="C178" s="520"/>
      <c r="D178" s="520"/>
      <c r="E178" s="520"/>
      <c r="F178" s="520"/>
    </row>
    <row r="179" spans="1:7" x14ac:dyDescent="0.25">
      <c r="A179" s="529"/>
      <c r="B179" s="520" t="s">
        <v>3811</v>
      </c>
      <c r="C179" s="520"/>
      <c r="D179" s="520"/>
      <c r="E179" s="520"/>
      <c r="F179" s="520"/>
      <c r="G179" s="512">
        <v>12</v>
      </c>
    </row>
    <row r="180" spans="1:7" x14ac:dyDescent="0.25">
      <c r="A180" s="529"/>
      <c r="B180" s="520"/>
      <c r="C180" s="520"/>
      <c r="D180" s="520"/>
      <c r="E180" s="520"/>
      <c r="F180" s="520"/>
    </row>
    <row r="181" spans="1:7" x14ac:dyDescent="0.25">
      <c r="A181" s="529"/>
      <c r="B181" s="520" t="s">
        <v>3887</v>
      </c>
      <c r="C181" s="520"/>
      <c r="D181" s="520"/>
      <c r="E181" s="520"/>
      <c r="F181" s="520"/>
      <c r="G181" s="512">
        <v>2</v>
      </c>
    </row>
    <row r="182" spans="1:7" x14ac:dyDescent="0.25">
      <c r="A182" s="529"/>
      <c r="B182" s="520"/>
      <c r="C182" s="520"/>
      <c r="D182" s="520"/>
      <c r="E182" s="520"/>
      <c r="F182" s="520"/>
    </row>
    <row r="183" spans="1:7" x14ac:dyDescent="0.25">
      <c r="A183" s="529"/>
      <c r="B183" s="520" t="s">
        <v>3470</v>
      </c>
      <c r="C183" s="520"/>
      <c r="D183" s="520"/>
      <c r="E183" s="520"/>
      <c r="F183" s="520"/>
      <c r="G183" s="512">
        <v>325</v>
      </c>
    </row>
    <row r="184" spans="1:7" x14ac:dyDescent="0.25">
      <c r="A184" s="529"/>
      <c r="B184" s="520"/>
      <c r="C184" s="520"/>
      <c r="D184" s="520"/>
      <c r="E184" s="520"/>
      <c r="F184" s="520"/>
    </row>
    <row r="185" spans="1:7" x14ac:dyDescent="0.25">
      <c r="A185" s="529"/>
      <c r="B185" s="520" t="s">
        <v>3801</v>
      </c>
      <c r="C185" s="520"/>
      <c r="D185" s="520"/>
      <c r="E185" s="520"/>
      <c r="F185" s="520"/>
      <c r="G185" s="512">
        <v>100</v>
      </c>
    </row>
    <row r="186" spans="1:7" x14ac:dyDescent="0.25">
      <c r="A186" s="529"/>
      <c r="B186" s="520"/>
      <c r="C186" s="520"/>
      <c r="D186" s="520"/>
      <c r="E186" s="520"/>
      <c r="F186" s="520"/>
    </row>
    <row r="187" spans="1:7" x14ac:dyDescent="0.25">
      <c r="A187" s="529"/>
      <c r="B187" s="520" t="s">
        <v>3565</v>
      </c>
      <c r="C187" s="520"/>
      <c r="D187" s="520"/>
      <c r="E187" s="520"/>
      <c r="F187" s="520"/>
      <c r="G187" s="512">
        <v>1</v>
      </c>
    </row>
    <row r="188" spans="1:7" x14ac:dyDescent="0.25">
      <c r="A188" s="529"/>
      <c r="B188" s="520"/>
      <c r="C188" s="520"/>
      <c r="D188" s="520"/>
      <c r="E188" s="520"/>
      <c r="F188" s="520"/>
    </row>
    <row r="189" spans="1:7" x14ac:dyDescent="0.25">
      <c r="A189" s="529"/>
      <c r="B189" s="520" t="s">
        <v>3707</v>
      </c>
      <c r="C189" s="520"/>
      <c r="D189" s="520"/>
      <c r="E189" s="520"/>
      <c r="F189" s="520"/>
      <c r="G189" s="512">
        <v>17</v>
      </c>
    </row>
    <row r="190" spans="1:7" x14ac:dyDescent="0.25">
      <c r="A190" s="529"/>
      <c r="B190" s="520"/>
      <c r="C190" s="520"/>
      <c r="D190" s="520"/>
      <c r="E190" s="520"/>
      <c r="F190" s="520"/>
    </row>
    <row r="191" spans="1:7" x14ac:dyDescent="0.25">
      <c r="A191" s="529"/>
      <c r="B191" s="520" t="s">
        <v>3888</v>
      </c>
      <c r="C191" s="520"/>
      <c r="D191" s="520"/>
      <c r="E191" s="520"/>
      <c r="F191" s="520"/>
      <c r="G191" s="512">
        <v>4</v>
      </c>
    </row>
    <row r="192" spans="1:7" x14ac:dyDescent="0.25">
      <c r="A192" s="529"/>
      <c r="B192" s="520"/>
      <c r="C192" s="520"/>
      <c r="D192" s="520"/>
      <c r="E192" s="520"/>
      <c r="F192" s="520"/>
    </row>
    <row r="193" spans="1:60" x14ac:dyDescent="0.25">
      <c r="A193" s="529"/>
      <c r="B193" s="520" t="s">
        <v>3738</v>
      </c>
      <c r="C193" s="520"/>
      <c r="D193" s="520"/>
      <c r="E193" s="520"/>
      <c r="F193" s="520"/>
      <c r="G193" s="512">
        <v>3</v>
      </c>
    </row>
    <row r="194" spans="1:60" x14ac:dyDescent="0.25">
      <c r="A194" s="529"/>
      <c r="B194" s="520"/>
      <c r="C194" s="520"/>
      <c r="D194" s="520"/>
      <c r="E194" s="520"/>
      <c r="F194" s="520"/>
    </row>
    <row r="195" spans="1:60" x14ac:dyDescent="0.25">
      <c r="A195" s="529"/>
      <c r="B195" s="520" t="s">
        <v>3651</v>
      </c>
      <c r="C195" s="520"/>
      <c r="D195" s="520"/>
      <c r="E195" s="520"/>
      <c r="F195" s="520"/>
      <c r="G195" s="512">
        <v>2</v>
      </c>
    </row>
    <row r="196" spans="1:60" x14ac:dyDescent="0.25">
      <c r="A196" s="529"/>
      <c r="B196" s="520"/>
      <c r="C196" s="520"/>
      <c r="D196" s="520"/>
      <c r="E196" s="520"/>
      <c r="F196" s="520"/>
    </row>
    <row r="197" spans="1:60" x14ac:dyDescent="0.25">
      <c r="A197" s="529"/>
      <c r="B197" s="520" t="s">
        <v>3770</v>
      </c>
      <c r="C197" s="520"/>
      <c r="D197" s="520"/>
      <c r="E197" s="520"/>
      <c r="F197" s="520"/>
      <c r="G197" s="512">
        <v>2</v>
      </c>
    </row>
    <row r="198" spans="1:60" x14ac:dyDescent="0.25">
      <c r="A198" s="529"/>
      <c r="B198" s="520"/>
      <c r="C198" s="520"/>
      <c r="D198" s="520"/>
      <c r="E198" s="520"/>
      <c r="F198" s="520"/>
    </row>
    <row r="199" spans="1:60" x14ac:dyDescent="0.25">
      <c r="A199" s="529"/>
      <c r="B199" s="520" t="s">
        <v>2021</v>
      </c>
      <c r="C199" s="520"/>
      <c r="D199" s="520"/>
      <c r="E199" s="520"/>
      <c r="F199" s="520"/>
      <c r="G199" s="512">
        <v>592</v>
      </c>
    </row>
    <row r="200" spans="1:60" x14ac:dyDescent="0.25">
      <c r="A200" s="529"/>
      <c r="B200" s="520"/>
      <c r="C200" s="520"/>
      <c r="D200" s="520"/>
      <c r="E200" s="520"/>
      <c r="F200" s="520"/>
    </row>
    <row r="201" spans="1:60" x14ac:dyDescent="0.25">
      <c r="A201" s="529"/>
      <c r="B201" s="520" t="s">
        <v>3596</v>
      </c>
      <c r="C201" s="520"/>
      <c r="D201" s="520"/>
      <c r="E201" s="520"/>
      <c r="F201" s="520"/>
      <c r="G201" s="512">
        <v>1</v>
      </c>
    </row>
    <row r="202" spans="1:60" x14ac:dyDescent="0.25">
      <c r="A202" s="529"/>
      <c r="B202" s="520"/>
      <c r="C202" s="520"/>
      <c r="D202" s="520"/>
      <c r="E202" s="520"/>
      <c r="F202" s="520"/>
    </row>
    <row r="203" spans="1:60" x14ac:dyDescent="0.25">
      <c r="A203" s="529"/>
      <c r="B203" s="520" t="s">
        <v>3995</v>
      </c>
      <c r="C203" s="520"/>
      <c r="D203" s="520"/>
      <c r="E203" s="520"/>
      <c r="F203" s="520"/>
      <c r="G203" s="512">
        <v>2</v>
      </c>
    </row>
    <row r="204" spans="1:60" x14ac:dyDescent="0.25">
      <c r="A204" s="529"/>
      <c r="B204" s="520"/>
      <c r="C204" s="520"/>
      <c r="D204" s="520"/>
      <c r="E204" s="520"/>
      <c r="F204" s="520"/>
    </row>
    <row r="205" spans="1:60" x14ac:dyDescent="0.25">
      <c r="A205" s="529"/>
      <c r="B205" s="520" t="s">
        <v>2783</v>
      </c>
      <c r="C205" s="520"/>
      <c r="D205" s="520"/>
      <c r="E205" s="520"/>
      <c r="F205" s="520"/>
      <c r="G205" s="512">
        <v>52</v>
      </c>
    </row>
    <row r="206" spans="1:60" x14ac:dyDescent="0.25">
      <c r="A206" s="529"/>
      <c r="B206" s="520"/>
      <c r="C206" s="520"/>
      <c r="D206" s="520"/>
      <c r="E206" s="520"/>
      <c r="F206" s="520"/>
    </row>
    <row r="207" spans="1:60" s="501" customFormat="1" x14ac:dyDescent="0.25">
      <c r="A207" s="529"/>
      <c r="B207" s="657" t="s">
        <v>3879</v>
      </c>
      <c r="C207" s="657"/>
      <c r="D207" s="657"/>
      <c r="E207" s="657"/>
      <c r="F207" s="534"/>
      <c r="G207" s="504">
        <f>SUBTOTAL(9,G38:G206)</f>
        <v>6951</v>
      </c>
      <c r="H207" s="534"/>
      <c r="I207" s="534"/>
      <c r="J207" s="534"/>
      <c r="K207" s="534"/>
      <c r="L207" s="534"/>
      <c r="M207" s="534"/>
      <c r="N207" s="534"/>
      <c r="O207" s="534"/>
      <c r="P207" s="534"/>
      <c r="Q207" s="534"/>
      <c r="R207" s="534"/>
      <c r="S207" s="534"/>
      <c r="T207" s="534"/>
      <c r="U207" s="534"/>
      <c r="V207" s="534"/>
      <c r="W207" s="534"/>
      <c r="X207" s="534"/>
      <c r="Y207" s="534"/>
      <c r="Z207" s="534"/>
      <c r="AA207" s="534"/>
      <c r="AB207" s="534"/>
      <c r="AC207" s="534"/>
      <c r="AD207" s="534"/>
      <c r="AE207" s="534"/>
      <c r="AF207" s="534"/>
      <c r="AG207" s="534"/>
      <c r="AH207" s="534"/>
      <c r="AI207" s="534"/>
      <c r="AJ207" s="534"/>
      <c r="AK207" s="534"/>
      <c r="AL207" s="534"/>
      <c r="AM207" s="534"/>
      <c r="AN207" s="534"/>
      <c r="AO207" s="534"/>
      <c r="AP207" s="534"/>
      <c r="AQ207" s="534"/>
      <c r="AR207" s="534"/>
      <c r="AS207" s="534"/>
      <c r="AT207" s="534"/>
      <c r="AU207" s="534"/>
      <c r="AV207" s="534"/>
      <c r="AW207" s="534"/>
      <c r="AX207" s="534"/>
      <c r="AY207" s="534"/>
      <c r="AZ207" s="534"/>
      <c r="BA207" s="534"/>
      <c r="BB207" s="534"/>
      <c r="BC207" s="534"/>
      <c r="BD207" s="534"/>
      <c r="BE207" s="534"/>
      <c r="BF207" s="534"/>
      <c r="BG207" s="534"/>
      <c r="BH207" s="534"/>
    </row>
    <row r="208" spans="1:60" x14ac:dyDescent="0.25">
      <c r="A208" s="529"/>
      <c r="B208" s="520"/>
      <c r="C208" s="520"/>
      <c r="D208" s="520"/>
      <c r="E208" s="520"/>
      <c r="F208" s="520"/>
      <c r="G208" s="535"/>
    </row>
    <row r="209" spans="1:7" x14ac:dyDescent="0.25">
      <c r="A209" s="506">
        <v>3</v>
      </c>
      <c r="B209" s="500" t="s">
        <v>3852</v>
      </c>
      <c r="E209" s="520"/>
      <c r="F209" s="520"/>
      <c r="G209" s="535"/>
    </row>
    <row r="210" spans="1:7" x14ac:dyDescent="0.25">
      <c r="A210" s="529"/>
      <c r="B210" s="520"/>
      <c r="C210" s="520"/>
      <c r="D210" s="520"/>
      <c r="E210" s="520"/>
      <c r="F210" s="520"/>
      <c r="G210" s="535"/>
    </row>
    <row r="211" spans="1:7" x14ac:dyDescent="0.25">
      <c r="A211" s="529"/>
      <c r="B211" s="520" t="s">
        <v>3894</v>
      </c>
      <c r="C211" s="520"/>
      <c r="D211" s="520"/>
      <c r="E211" s="520"/>
      <c r="F211" s="520"/>
      <c r="G211" s="512">
        <v>56</v>
      </c>
    </row>
    <row r="212" spans="1:7" x14ac:dyDescent="0.25">
      <c r="A212" s="529"/>
      <c r="B212" s="520"/>
      <c r="C212" s="520"/>
      <c r="D212" s="520"/>
      <c r="E212" s="520"/>
      <c r="F212" s="520"/>
    </row>
    <row r="213" spans="1:7" x14ac:dyDescent="0.25">
      <c r="A213" s="529"/>
      <c r="B213" s="520" t="s">
        <v>3895</v>
      </c>
      <c r="C213" s="520"/>
      <c r="D213" s="520"/>
      <c r="E213" s="520"/>
      <c r="F213" s="520"/>
      <c r="G213" s="512">
        <v>143</v>
      </c>
    </row>
    <row r="214" spans="1:7" x14ac:dyDescent="0.25">
      <c r="A214" s="529"/>
      <c r="B214" s="520"/>
      <c r="C214" s="520"/>
      <c r="D214" s="520"/>
      <c r="E214" s="520"/>
      <c r="F214" s="520"/>
    </row>
    <row r="215" spans="1:7" x14ac:dyDescent="0.25">
      <c r="A215" s="529"/>
      <c r="B215" s="520" t="s">
        <v>3896</v>
      </c>
      <c r="C215" s="520"/>
      <c r="D215" s="520"/>
      <c r="E215" s="520"/>
      <c r="F215" s="520"/>
      <c r="G215" s="512">
        <v>93</v>
      </c>
    </row>
    <row r="216" spans="1:7" x14ac:dyDescent="0.25">
      <c r="A216" s="529"/>
      <c r="B216" s="520"/>
      <c r="C216" s="520"/>
      <c r="D216" s="520"/>
      <c r="E216" s="520"/>
      <c r="F216" s="520"/>
    </row>
    <row r="217" spans="1:7" x14ac:dyDescent="0.25">
      <c r="A217" s="529"/>
      <c r="B217" s="520" t="s">
        <v>3897</v>
      </c>
      <c r="C217" s="520"/>
      <c r="D217" s="520"/>
      <c r="E217" s="520"/>
      <c r="F217" s="520"/>
      <c r="G217" s="512">
        <v>13</v>
      </c>
    </row>
    <row r="218" spans="1:7" x14ac:dyDescent="0.25">
      <c r="A218" s="529"/>
      <c r="B218" s="520"/>
      <c r="C218" s="520"/>
      <c r="D218" s="520"/>
      <c r="E218" s="520"/>
      <c r="F218" s="520"/>
    </row>
    <row r="219" spans="1:7" x14ac:dyDescent="0.25">
      <c r="A219" s="529"/>
      <c r="B219" s="520" t="s">
        <v>3898</v>
      </c>
      <c r="C219" s="520"/>
      <c r="D219" s="520"/>
      <c r="E219" s="520"/>
      <c r="F219" s="520"/>
      <c r="G219" s="512">
        <v>61</v>
      </c>
    </row>
    <row r="220" spans="1:7" x14ac:dyDescent="0.25">
      <c r="A220" s="529"/>
      <c r="B220" s="520"/>
      <c r="C220" s="520"/>
      <c r="D220" s="520"/>
      <c r="E220" s="520"/>
      <c r="F220" s="520"/>
    </row>
    <row r="221" spans="1:7" x14ac:dyDescent="0.25">
      <c r="A221" s="529"/>
      <c r="B221" s="520"/>
      <c r="C221" s="520"/>
      <c r="D221" s="520"/>
      <c r="E221" s="520"/>
      <c r="F221" s="520"/>
    </row>
    <row r="222" spans="1:7" x14ac:dyDescent="0.25">
      <c r="A222" s="529"/>
      <c r="B222" s="657" t="s">
        <v>3889</v>
      </c>
      <c r="C222" s="657"/>
      <c r="D222" s="657"/>
      <c r="E222" s="657"/>
      <c r="F222" s="501"/>
      <c r="G222" s="504">
        <f>SUBTOTAL(9,G210:G221)</f>
        <v>366</v>
      </c>
    </row>
    <row r="223" spans="1:7" x14ac:dyDescent="0.25">
      <c r="A223" s="529"/>
      <c r="B223" s="520"/>
      <c r="C223" s="520"/>
      <c r="D223" s="520"/>
      <c r="E223" s="520"/>
      <c r="F223" s="520"/>
      <c r="G223" s="535"/>
    </row>
    <row r="224" spans="1:7" x14ac:dyDescent="0.25">
      <c r="A224" s="506">
        <v>4</v>
      </c>
      <c r="B224" s="500" t="s">
        <v>3853</v>
      </c>
      <c r="D224" s="520"/>
      <c r="E224" s="520"/>
      <c r="F224" s="520"/>
      <c r="G224" s="535"/>
    </row>
    <row r="225" spans="1:7" x14ac:dyDescent="0.25">
      <c r="A225" s="529"/>
      <c r="B225" s="520"/>
      <c r="C225" s="520"/>
      <c r="D225" s="520"/>
      <c r="E225" s="520"/>
      <c r="F225" s="520"/>
    </row>
    <row r="226" spans="1:7" x14ac:dyDescent="0.25">
      <c r="A226" s="529"/>
      <c r="B226" s="520" t="s">
        <v>3905</v>
      </c>
      <c r="C226" s="520"/>
      <c r="D226" s="520"/>
      <c r="E226" s="520"/>
      <c r="F226" s="520"/>
      <c r="G226" s="512">
        <v>1</v>
      </c>
    </row>
    <row r="227" spans="1:7" x14ac:dyDescent="0.25">
      <c r="A227" s="529"/>
      <c r="B227" s="520"/>
      <c r="C227" s="520"/>
      <c r="D227" s="520"/>
      <c r="E227" s="520"/>
      <c r="F227" s="520"/>
    </row>
    <row r="228" spans="1:7" x14ac:dyDescent="0.25">
      <c r="A228" s="529"/>
      <c r="B228" s="520" t="s">
        <v>3520</v>
      </c>
      <c r="C228" s="520"/>
      <c r="D228" s="520"/>
      <c r="E228" s="520"/>
      <c r="F228" s="520"/>
      <c r="G228" s="512">
        <v>6</v>
      </c>
    </row>
    <row r="229" spans="1:7" x14ac:dyDescent="0.25">
      <c r="A229" s="529"/>
      <c r="B229" s="520"/>
      <c r="C229" s="520"/>
      <c r="D229" s="520"/>
      <c r="E229" s="520"/>
      <c r="F229" s="520"/>
    </row>
    <row r="230" spans="1:7" x14ac:dyDescent="0.25">
      <c r="A230" s="529"/>
      <c r="B230" s="520" t="s">
        <v>3400</v>
      </c>
      <c r="C230" s="520"/>
      <c r="D230" s="520"/>
      <c r="E230" s="520"/>
      <c r="F230" s="520"/>
      <c r="G230" s="512">
        <v>8</v>
      </c>
    </row>
    <row r="231" spans="1:7" x14ac:dyDescent="0.25">
      <c r="A231" s="529"/>
      <c r="B231" s="520"/>
      <c r="C231" s="520"/>
      <c r="D231" s="520"/>
      <c r="E231" s="520"/>
      <c r="F231" s="520"/>
    </row>
    <row r="232" spans="1:7" x14ac:dyDescent="0.25">
      <c r="A232" s="529"/>
      <c r="B232" s="520" t="s">
        <v>3399</v>
      </c>
      <c r="C232" s="520"/>
      <c r="D232" s="520"/>
      <c r="E232" s="520"/>
      <c r="F232" s="520"/>
      <c r="G232" s="512">
        <v>3</v>
      </c>
    </row>
    <row r="233" spans="1:7" x14ac:dyDescent="0.25">
      <c r="A233" s="529"/>
      <c r="B233" s="520"/>
      <c r="C233" s="520"/>
      <c r="D233" s="520"/>
      <c r="E233" s="520"/>
      <c r="F233" s="520"/>
    </row>
    <row r="234" spans="1:7" x14ac:dyDescent="0.25">
      <c r="A234" s="529"/>
      <c r="B234" s="520" t="s">
        <v>1973</v>
      </c>
      <c r="C234" s="520"/>
      <c r="D234" s="520"/>
      <c r="E234" s="520"/>
      <c r="F234" s="520"/>
      <c r="G234" s="512">
        <v>10</v>
      </c>
    </row>
    <row r="235" spans="1:7" x14ac:dyDescent="0.25">
      <c r="A235" s="529"/>
      <c r="B235" s="520"/>
      <c r="C235" s="520"/>
      <c r="D235" s="520"/>
      <c r="E235" s="520"/>
      <c r="F235" s="520"/>
    </row>
    <row r="236" spans="1:7" x14ac:dyDescent="0.25">
      <c r="A236" s="529"/>
      <c r="B236" s="657" t="s">
        <v>3890</v>
      </c>
      <c r="C236" s="657"/>
      <c r="D236" s="657"/>
      <c r="E236" s="657"/>
      <c r="F236" s="501"/>
      <c r="G236" s="504">
        <f>SUBTOTAL(9,G225:G235)</f>
        <v>28</v>
      </c>
    </row>
    <row r="237" spans="1:7" x14ac:dyDescent="0.25">
      <c r="A237" s="529"/>
      <c r="B237" s="520"/>
      <c r="C237" s="520"/>
      <c r="D237" s="520"/>
      <c r="E237" s="520"/>
      <c r="F237" s="520"/>
      <c r="G237" s="535"/>
    </row>
    <row r="238" spans="1:7" x14ac:dyDescent="0.25">
      <c r="A238" s="529"/>
      <c r="B238" s="520"/>
      <c r="C238" s="520"/>
      <c r="D238" s="520"/>
      <c r="E238" s="520"/>
      <c r="F238" s="520"/>
      <c r="G238" s="535"/>
    </row>
    <row r="239" spans="1:7" x14ac:dyDescent="0.25">
      <c r="A239" s="529"/>
      <c r="B239" s="662" t="s">
        <v>3891</v>
      </c>
      <c r="C239" s="662"/>
      <c r="D239" s="662"/>
      <c r="E239" s="662"/>
      <c r="G239" s="505">
        <f>+G236+G222+G207+G35</f>
        <v>7393</v>
      </c>
    </row>
    <row r="240" spans="1:7" s="520" customFormat="1" x14ac:dyDescent="0.25">
      <c r="A240" s="529"/>
      <c r="G240" s="535"/>
    </row>
    <row r="241" spans="1:7" s="520" customFormat="1" x14ac:dyDescent="0.25">
      <c r="A241" s="529"/>
      <c r="G241" s="535"/>
    </row>
    <row r="242" spans="1:7" s="520" customFormat="1" x14ac:dyDescent="0.25">
      <c r="A242" s="529"/>
      <c r="B242" s="500" t="s">
        <v>3907</v>
      </c>
      <c r="G242" s="535"/>
    </row>
    <row r="243" spans="1:7" s="520" customFormat="1" x14ac:dyDescent="0.25">
      <c r="A243" s="529"/>
      <c r="G243" s="535"/>
    </row>
    <row r="244" spans="1:7" s="520" customFormat="1" x14ac:dyDescent="0.25">
      <c r="A244" s="529"/>
      <c r="B244" s="658" t="s">
        <v>3873</v>
      </c>
      <c r="C244" s="658"/>
      <c r="D244" s="658"/>
      <c r="E244" s="658"/>
      <c r="F244" s="540" t="s">
        <v>3874</v>
      </c>
      <c r="G244" s="542" t="s">
        <v>3906</v>
      </c>
    </row>
    <row r="245" spans="1:7" s="520" customFormat="1" x14ac:dyDescent="0.25">
      <c r="A245" s="529"/>
      <c r="B245" s="663" t="s">
        <v>3880</v>
      </c>
      <c r="C245" s="663"/>
      <c r="D245" s="663"/>
      <c r="E245" s="663"/>
      <c r="F245" s="540">
        <v>53</v>
      </c>
      <c r="G245" s="544">
        <f>F245/F249</f>
        <v>7.1640984049743178E-3</v>
      </c>
    </row>
    <row r="246" spans="1:7" s="520" customFormat="1" x14ac:dyDescent="0.25">
      <c r="A246" s="529"/>
      <c r="B246" s="663" t="s">
        <v>3879</v>
      </c>
      <c r="C246" s="663"/>
      <c r="D246" s="663"/>
      <c r="E246" s="663"/>
      <c r="F246" s="539">
        <v>6951</v>
      </c>
      <c r="G246" s="545">
        <f>F246/F249</f>
        <v>0.93957826439578263</v>
      </c>
    </row>
    <row r="247" spans="1:7" s="520" customFormat="1" x14ac:dyDescent="0.25">
      <c r="A247" s="529"/>
      <c r="B247" s="659" t="s">
        <v>3889</v>
      </c>
      <c r="C247" s="659"/>
      <c r="D247" s="659"/>
      <c r="E247" s="659"/>
      <c r="F247" s="541">
        <v>366</v>
      </c>
      <c r="G247" s="544">
        <f>F247/F249</f>
        <v>4.9472830494728302E-2</v>
      </c>
    </row>
    <row r="248" spans="1:7" s="520" customFormat="1" x14ac:dyDescent="0.25">
      <c r="A248" s="529"/>
      <c r="B248" s="659" t="s">
        <v>3890</v>
      </c>
      <c r="C248" s="659"/>
      <c r="D248" s="659"/>
      <c r="E248" s="660"/>
      <c r="F248" s="541">
        <v>28</v>
      </c>
      <c r="G248" s="544">
        <f>F248/F249</f>
        <v>3.7848067045147338E-3</v>
      </c>
    </row>
    <row r="249" spans="1:7" s="520" customFormat="1" x14ac:dyDescent="0.25">
      <c r="A249" s="529"/>
      <c r="B249" s="661" t="s">
        <v>3891</v>
      </c>
      <c r="C249" s="661"/>
      <c r="D249" s="661"/>
      <c r="E249" s="661"/>
      <c r="F249" s="543">
        <f>SUBTOTAL(9,F245:F248)</f>
        <v>7398</v>
      </c>
      <c r="G249" s="546">
        <f>SUBTOTAL(9,G245:G248)</f>
        <v>1</v>
      </c>
    </row>
    <row r="250" spans="1:7" s="520" customFormat="1" x14ac:dyDescent="0.25">
      <c r="A250" s="529"/>
      <c r="G250" s="535"/>
    </row>
    <row r="251" spans="1:7" s="520" customFormat="1" x14ac:dyDescent="0.25">
      <c r="A251" s="529"/>
      <c r="G251" s="535"/>
    </row>
    <row r="252" spans="1:7" s="520" customFormat="1" x14ac:dyDescent="0.25">
      <c r="A252" s="529"/>
      <c r="G252" s="535"/>
    </row>
    <row r="253" spans="1:7" s="520" customFormat="1" x14ac:dyDescent="0.25">
      <c r="A253" s="529"/>
      <c r="G253" s="535"/>
    </row>
    <row r="254" spans="1:7" s="520" customFormat="1" x14ac:dyDescent="0.25">
      <c r="A254" s="529"/>
      <c r="G254" s="535"/>
    </row>
    <row r="255" spans="1:7" s="520" customFormat="1" x14ac:dyDescent="0.25">
      <c r="A255" s="529"/>
      <c r="G255" s="535"/>
    </row>
    <row r="256" spans="1:7" s="520" customFormat="1" x14ac:dyDescent="0.25">
      <c r="A256" s="529"/>
      <c r="G256" s="535"/>
    </row>
    <row r="257" spans="1:7" s="520" customFormat="1" x14ac:dyDescent="0.25">
      <c r="A257" s="529"/>
      <c r="G257" s="535"/>
    </row>
    <row r="258" spans="1:7" s="520" customFormat="1" x14ac:dyDescent="0.25">
      <c r="A258" s="529"/>
      <c r="G258" s="535"/>
    </row>
    <row r="259" spans="1:7" s="520" customFormat="1" x14ac:dyDescent="0.25">
      <c r="A259" s="529"/>
      <c r="G259" s="535"/>
    </row>
    <row r="260" spans="1:7" s="520" customFormat="1" x14ac:dyDescent="0.25">
      <c r="A260" s="529"/>
      <c r="G260" s="535"/>
    </row>
    <row r="261" spans="1:7" s="520" customFormat="1" x14ac:dyDescent="0.25">
      <c r="A261" s="529"/>
      <c r="G261" s="535"/>
    </row>
    <row r="262" spans="1:7" s="520" customFormat="1" x14ac:dyDescent="0.25">
      <c r="A262" s="529"/>
      <c r="G262" s="535"/>
    </row>
    <row r="263" spans="1:7" s="520" customFormat="1" x14ac:dyDescent="0.25">
      <c r="A263" s="529"/>
      <c r="G263" s="535"/>
    </row>
    <row r="264" spans="1:7" s="520" customFormat="1" x14ac:dyDescent="0.25">
      <c r="A264" s="529"/>
      <c r="G264" s="535"/>
    </row>
    <row r="265" spans="1:7" s="520" customFormat="1" x14ac:dyDescent="0.25">
      <c r="A265" s="529"/>
      <c r="G265" s="535"/>
    </row>
    <row r="266" spans="1:7" s="520" customFormat="1" x14ac:dyDescent="0.25">
      <c r="A266" s="529"/>
      <c r="G266" s="535"/>
    </row>
    <row r="267" spans="1:7" s="520" customFormat="1" x14ac:dyDescent="0.25">
      <c r="A267" s="529"/>
      <c r="G267" s="535"/>
    </row>
    <row r="268" spans="1:7" s="520" customFormat="1" x14ac:dyDescent="0.25">
      <c r="A268" s="529"/>
      <c r="G268" s="535"/>
    </row>
    <row r="269" spans="1:7" s="520" customFormat="1" x14ac:dyDescent="0.25">
      <c r="A269" s="529"/>
      <c r="B269" s="500" t="s">
        <v>3969</v>
      </c>
      <c r="G269" s="535"/>
    </row>
    <row r="270" spans="1:7" s="520" customFormat="1" x14ac:dyDescent="0.25">
      <c r="A270" s="529"/>
      <c r="G270" s="535"/>
    </row>
    <row r="271" spans="1:7" s="520" customFormat="1" x14ac:dyDescent="0.25">
      <c r="A271" s="529"/>
      <c r="B271" s="520" t="s">
        <v>3923</v>
      </c>
      <c r="G271" s="535"/>
    </row>
    <row r="272" spans="1:7" s="520" customFormat="1" x14ac:dyDescent="0.25">
      <c r="A272" s="529"/>
      <c r="B272" s="520" t="s">
        <v>3924</v>
      </c>
      <c r="G272" s="535"/>
    </row>
    <row r="273" spans="1:7" s="520" customFormat="1" x14ac:dyDescent="0.25">
      <c r="A273" s="529"/>
      <c r="B273" s="520" t="s">
        <v>3919</v>
      </c>
      <c r="G273" s="535"/>
    </row>
    <row r="274" spans="1:7" s="520" customFormat="1" x14ac:dyDescent="0.25">
      <c r="A274" s="529"/>
      <c r="B274" s="520" t="s">
        <v>3996</v>
      </c>
      <c r="G274" s="535"/>
    </row>
    <row r="275" spans="1:7" s="520" customFormat="1" x14ac:dyDescent="0.25">
      <c r="A275" s="529"/>
      <c r="B275" s="520" t="s">
        <v>3921</v>
      </c>
      <c r="G275" s="535"/>
    </row>
    <row r="276" spans="1:7" s="520" customFormat="1" x14ac:dyDescent="0.25">
      <c r="A276" s="529"/>
      <c r="B276" s="520" t="s">
        <v>3922</v>
      </c>
      <c r="G276" s="535"/>
    </row>
    <row r="277" spans="1:7" s="520" customFormat="1" x14ac:dyDescent="0.25">
      <c r="A277" s="529"/>
      <c r="B277" s="520" t="s">
        <v>3920</v>
      </c>
      <c r="G277" s="535"/>
    </row>
    <row r="278" spans="1:7" s="520" customFormat="1" x14ac:dyDescent="0.25">
      <c r="A278" s="529"/>
      <c r="B278" s="520" t="s">
        <v>3926</v>
      </c>
      <c r="G278" s="535"/>
    </row>
    <row r="279" spans="1:7" s="520" customFormat="1" x14ac:dyDescent="0.25">
      <c r="A279" s="529"/>
      <c r="B279" s="520" t="s">
        <v>3925</v>
      </c>
      <c r="G279" s="535"/>
    </row>
    <row r="280" spans="1:7" s="520" customFormat="1" x14ac:dyDescent="0.25">
      <c r="A280" s="529"/>
      <c r="B280" s="520" t="s">
        <v>3971</v>
      </c>
      <c r="G280" s="535"/>
    </row>
    <row r="281" spans="1:7" s="520" customFormat="1" x14ac:dyDescent="0.25">
      <c r="A281" s="529"/>
      <c r="B281" s="520" t="s">
        <v>3997</v>
      </c>
      <c r="G281" s="535"/>
    </row>
    <row r="282" spans="1:7" s="520" customFormat="1" x14ac:dyDescent="0.25">
      <c r="A282" s="529"/>
      <c r="B282" s="520" t="s">
        <v>3940</v>
      </c>
      <c r="G282" s="535"/>
    </row>
    <row r="283" spans="1:7" s="520" customFormat="1" x14ac:dyDescent="0.25">
      <c r="A283" s="529"/>
      <c r="B283" s="520" t="s">
        <v>3939</v>
      </c>
      <c r="G283" s="535"/>
    </row>
    <row r="284" spans="1:7" s="520" customFormat="1" x14ac:dyDescent="0.25">
      <c r="A284" s="529"/>
      <c r="B284" s="520" t="s">
        <v>3984</v>
      </c>
      <c r="G284" s="535"/>
    </row>
    <row r="285" spans="1:7" s="520" customFormat="1" x14ac:dyDescent="0.25">
      <c r="A285" s="529"/>
      <c r="G285" s="535"/>
    </row>
    <row r="286" spans="1:7" s="520" customFormat="1" x14ac:dyDescent="0.25">
      <c r="A286" s="529"/>
      <c r="B286" s="500" t="s">
        <v>3970</v>
      </c>
      <c r="G286" s="535"/>
    </row>
    <row r="287" spans="1:7" s="520" customFormat="1" x14ac:dyDescent="0.25">
      <c r="A287" s="529"/>
      <c r="G287" s="535"/>
    </row>
    <row r="288" spans="1:7" s="520" customFormat="1" x14ac:dyDescent="0.25">
      <c r="A288" s="529"/>
      <c r="B288" s="520" t="s">
        <v>3943</v>
      </c>
      <c r="G288" s="535"/>
    </row>
    <row r="289" spans="1:7" s="520" customFormat="1" x14ac:dyDescent="0.25">
      <c r="A289" s="529"/>
      <c r="B289" s="520" t="s">
        <v>3928</v>
      </c>
      <c r="G289" s="535"/>
    </row>
    <row r="290" spans="1:7" s="520" customFormat="1" x14ac:dyDescent="0.25">
      <c r="A290" s="529"/>
      <c r="B290" s="520" t="s">
        <v>3929</v>
      </c>
      <c r="G290" s="535"/>
    </row>
    <row r="291" spans="1:7" s="520" customFormat="1" x14ac:dyDescent="0.25">
      <c r="A291" s="529"/>
      <c r="B291" s="520" t="s">
        <v>3931</v>
      </c>
      <c r="G291" s="535"/>
    </row>
    <row r="292" spans="1:7" s="520" customFormat="1" x14ac:dyDescent="0.25">
      <c r="A292" s="529"/>
      <c r="B292" s="520" t="s">
        <v>3930</v>
      </c>
      <c r="G292" s="535"/>
    </row>
    <row r="293" spans="1:7" s="520" customFormat="1" x14ac:dyDescent="0.25">
      <c r="A293" s="529"/>
      <c r="B293" s="534" t="s">
        <v>3985</v>
      </c>
      <c r="G293" s="535"/>
    </row>
    <row r="294" spans="1:7" s="520" customFormat="1" x14ac:dyDescent="0.25">
      <c r="A294" s="529"/>
      <c r="B294" s="520" t="s">
        <v>3934</v>
      </c>
      <c r="G294" s="535"/>
    </row>
    <row r="295" spans="1:7" s="520" customFormat="1" x14ac:dyDescent="0.25">
      <c r="A295" s="529"/>
      <c r="B295" s="520" t="s">
        <v>3944</v>
      </c>
      <c r="G295" s="535"/>
    </row>
    <row r="296" spans="1:7" s="520" customFormat="1" x14ac:dyDescent="0.25">
      <c r="A296" s="529"/>
      <c r="B296" s="520" t="s">
        <v>3932</v>
      </c>
      <c r="G296" s="535"/>
    </row>
    <row r="297" spans="1:7" s="520" customFormat="1" x14ac:dyDescent="0.25">
      <c r="A297" s="529"/>
      <c r="B297" s="520" t="s">
        <v>3933</v>
      </c>
      <c r="G297" s="535"/>
    </row>
    <row r="298" spans="1:7" s="520" customFormat="1" x14ac:dyDescent="0.25">
      <c r="A298" s="529"/>
      <c r="B298" s="520" t="s">
        <v>3936</v>
      </c>
      <c r="G298" s="535"/>
    </row>
    <row r="299" spans="1:7" s="520" customFormat="1" x14ac:dyDescent="0.25">
      <c r="A299" s="529"/>
      <c r="B299" s="520" t="s">
        <v>3935</v>
      </c>
      <c r="G299" s="535"/>
    </row>
    <row r="300" spans="1:7" s="520" customFormat="1" x14ac:dyDescent="0.25">
      <c r="A300" s="529"/>
      <c r="B300" s="534" t="s">
        <v>3975</v>
      </c>
      <c r="G300" s="535"/>
    </row>
    <row r="301" spans="1:7" s="520" customFormat="1" x14ac:dyDescent="0.25">
      <c r="A301" s="529"/>
      <c r="B301" s="534" t="s">
        <v>3978</v>
      </c>
      <c r="G301" s="535"/>
    </row>
    <row r="302" spans="1:7" s="520" customFormat="1" x14ac:dyDescent="0.25">
      <c r="A302" s="529"/>
      <c r="B302" s="534" t="s">
        <v>3983</v>
      </c>
      <c r="G302" s="535"/>
    </row>
    <row r="303" spans="1:7" s="520" customFormat="1" x14ac:dyDescent="0.25">
      <c r="A303" s="529"/>
      <c r="B303" s="534" t="s">
        <v>3986</v>
      </c>
      <c r="G303" s="535"/>
    </row>
    <row r="304" spans="1:7" s="520" customFormat="1" x14ac:dyDescent="0.25">
      <c r="A304" s="529"/>
      <c r="B304" s="534" t="s">
        <v>3937</v>
      </c>
      <c r="G304" s="535"/>
    </row>
    <row r="305" spans="1:7" s="520" customFormat="1" x14ac:dyDescent="0.25">
      <c r="A305" s="529"/>
      <c r="B305" s="520" t="s">
        <v>3976</v>
      </c>
      <c r="G305" s="535"/>
    </row>
    <row r="306" spans="1:7" s="520" customFormat="1" x14ac:dyDescent="0.25">
      <c r="A306" s="529"/>
      <c r="B306" s="520" t="s">
        <v>3938</v>
      </c>
      <c r="G306" s="535"/>
    </row>
    <row r="307" spans="1:7" s="520" customFormat="1" x14ac:dyDescent="0.25">
      <c r="A307" s="529"/>
      <c r="B307" s="520" t="s">
        <v>3972</v>
      </c>
      <c r="G307" s="535"/>
    </row>
    <row r="308" spans="1:7" s="520" customFormat="1" x14ac:dyDescent="0.25">
      <c r="A308" s="529"/>
      <c r="B308" s="534" t="s">
        <v>3977</v>
      </c>
      <c r="G308" s="535"/>
    </row>
    <row r="309" spans="1:7" s="520" customFormat="1" x14ac:dyDescent="0.25">
      <c r="A309" s="529"/>
      <c r="B309" s="520" t="s">
        <v>3945</v>
      </c>
      <c r="G309" s="535"/>
    </row>
    <row r="310" spans="1:7" s="520" customFormat="1" x14ac:dyDescent="0.25">
      <c r="A310" s="529"/>
      <c r="B310" s="520" t="s">
        <v>3973</v>
      </c>
      <c r="G310" s="535"/>
    </row>
    <row r="311" spans="1:7" s="520" customFormat="1" x14ac:dyDescent="0.25">
      <c r="A311" s="529"/>
      <c r="B311" s="520" t="s">
        <v>3941</v>
      </c>
      <c r="G311" s="535"/>
    </row>
    <row r="312" spans="1:7" s="520" customFormat="1" x14ac:dyDescent="0.25">
      <c r="A312" s="529"/>
      <c r="B312" s="520" t="s">
        <v>3942</v>
      </c>
      <c r="G312" s="535"/>
    </row>
    <row r="313" spans="1:7" s="520" customFormat="1" x14ac:dyDescent="0.25">
      <c r="A313" s="529"/>
      <c r="B313" s="520" t="s">
        <v>3979</v>
      </c>
      <c r="G313" s="535"/>
    </row>
    <row r="314" spans="1:7" s="520" customFormat="1" x14ac:dyDescent="0.25">
      <c r="A314" s="529"/>
      <c r="B314" s="520" t="s">
        <v>3980</v>
      </c>
      <c r="G314" s="535"/>
    </row>
    <row r="315" spans="1:7" s="520" customFormat="1" x14ac:dyDescent="0.25">
      <c r="A315" s="529"/>
      <c r="B315" s="534" t="s">
        <v>3982</v>
      </c>
      <c r="G315" s="535"/>
    </row>
    <row r="316" spans="1:7" s="520" customFormat="1" x14ac:dyDescent="0.25">
      <c r="A316" s="529"/>
      <c r="B316" s="534" t="s">
        <v>3981</v>
      </c>
      <c r="G316" s="535"/>
    </row>
    <row r="317" spans="1:7" s="520" customFormat="1" x14ac:dyDescent="0.25">
      <c r="A317" s="529"/>
      <c r="B317" s="534" t="s">
        <v>3946</v>
      </c>
      <c r="G317" s="535"/>
    </row>
    <row r="318" spans="1:7" s="520" customFormat="1" x14ac:dyDescent="0.25">
      <c r="A318" s="529"/>
      <c r="B318" s="534" t="s">
        <v>3974</v>
      </c>
      <c r="G318" s="535"/>
    </row>
    <row r="319" spans="1:7" s="520" customFormat="1" x14ac:dyDescent="0.25">
      <c r="A319" s="529"/>
      <c r="G319" s="535"/>
    </row>
    <row r="320" spans="1:7" s="520" customFormat="1" x14ac:dyDescent="0.25">
      <c r="A320" s="529"/>
      <c r="B320" s="551" t="s">
        <v>3968</v>
      </c>
      <c r="G320" s="535"/>
    </row>
    <row r="321" spans="1:7" s="520" customFormat="1" x14ac:dyDescent="0.25">
      <c r="A321" s="529"/>
      <c r="G321" s="535"/>
    </row>
    <row r="322" spans="1:7" s="520" customFormat="1" x14ac:dyDescent="0.25">
      <c r="A322" s="529"/>
      <c r="B322" s="552" t="s">
        <v>3947</v>
      </c>
      <c r="G322" s="535"/>
    </row>
    <row r="323" spans="1:7" s="520" customFormat="1" x14ac:dyDescent="0.25">
      <c r="A323" s="529"/>
      <c r="G323" s="535"/>
    </row>
    <row r="324" spans="1:7" s="520" customFormat="1" x14ac:dyDescent="0.25">
      <c r="A324" s="529"/>
      <c r="B324" s="520" t="s">
        <v>3951</v>
      </c>
      <c r="G324" s="535"/>
    </row>
    <row r="325" spans="1:7" s="520" customFormat="1" x14ac:dyDescent="0.25">
      <c r="A325" s="529"/>
      <c r="B325" s="520" t="s">
        <v>3952</v>
      </c>
      <c r="G325" s="535"/>
    </row>
    <row r="326" spans="1:7" s="520" customFormat="1" x14ac:dyDescent="0.25">
      <c r="A326" s="529"/>
      <c r="B326" s="534" t="s">
        <v>3953</v>
      </c>
      <c r="G326" s="535"/>
    </row>
    <row r="327" spans="1:7" s="520" customFormat="1" x14ac:dyDescent="0.25">
      <c r="A327" s="529"/>
      <c r="B327" s="520" t="s">
        <v>3954</v>
      </c>
      <c r="G327" s="535"/>
    </row>
    <row r="328" spans="1:7" s="520" customFormat="1" x14ac:dyDescent="0.25">
      <c r="A328" s="529"/>
      <c r="B328" s="520" t="s">
        <v>3955</v>
      </c>
      <c r="G328" s="535"/>
    </row>
    <row r="329" spans="1:7" s="520" customFormat="1" x14ac:dyDescent="0.25">
      <c r="A329" s="529"/>
      <c r="G329" s="535"/>
    </row>
    <row r="330" spans="1:7" s="520" customFormat="1" x14ac:dyDescent="0.25">
      <c r="A330" s="529"/>
      <c r="B330" s="552" t="s">
        <v>3948</v>
      </c>
      <c r="G330" s="535"/>
    </row>
    <row r="331" spans="1:7" s="520" customFormat="1" x14ac:dyDescent="0.25">
      <c r="A331" s="529"/>
      <c r="G331" s="535"/>
    </row>
    <row r="332" spans="1:7" s="520" customFormat="1" x14ac:dyDescent="0.25">
      <c r="A332" s="529"/>
      <c r="B332" s="520" t="s">
        <v>3964</v>
      </c>
      <c r="G332" s="535"/>
    </row>
    <row r="333" spans="1:7" s="520" customFormat="1" x14ac:dyDescent="0.25">
      <c r="A333" s="529"/>
      <c r="B333" s="520" t="s">
        <v>3949</v>
      </c>
      <c r="G333" s="535"/>
    </row>
    <row r="334" spans="1:7" s="520" customFormat="1" x14ac:dyDescent="0.25">
      <c r="A334" s="529"/>
      <c r="B334" s="520" t="s">
        <v>3950</v>
      </c>
      <c r="G334" s="535"/>
    </row>
    <row r="335" spans="1:7" s="520" customFormat="1" x14ac:dyDescent="0.25">
      <c r="A335" s="529"/>
      <c r="G335" s="535"/>
    </row>
    <row r="336" spans="1:7" s="520" customFormat="1" x14ac:dyDescent="0.25">
      <c r="A336" s="529"/>
      <c r="B336" s="552" t="s">
        <v>3958</v>
      </c>
      <c r="G336" s="535"/>
    </row>
    <row r="337" spans="1:7" s="520" customFormat="1" x14ac:dyDescent="0.25">
      <c r="A337" s="529"/>
      <c r="G337" s="535"/>
    </row>
    <row r="338" spans="1:7" s="520" customFormat="1" x14ac:dyDescent="0.25">
      <c r="A338" s="529"/>
      <c r="B338" s="520" t="s">
        <v>3959</v>
      </c>
      <c r="G338" s="535"/>
    </row>
    <row r="339" spans="1:7" s="520" customFormat="1" x14ac:dyDescent="0.25">
      <c r="A339" s="529"/>
      <c r="B339" s="520" t="s">
        <v>3965</v>
      </c>
      <c r="G339" s="535"/>
    </row>
    <row r="340" spans="1:7" s="520" customFormat="1" x14ac:dyDescent="0.25">
      <c r="A340" s="529"/>
      <c r="B340" s="520" t="s">
        <v>3966</v>
      </c>
      <c r="G340" s="535"/>
    </row>
    <row r="341" spans="1:7" s="520" customFormat="1" x14ac:dyDescent="0.25">
      <c r="A341" s="529"/>
      <c r="B341" s="520" t="s">
        <v>3967</v>
      </c>
      <c r="G341" s="535"/>
    </row>
    <row r="342" spans="1:7" s="520" customFormat="1" x14ac:dyDescent="0.25">
      <c r="A342" s="529"/>
      <c r="G342" s="535"/>
    </row>
    <row r="343" spans="1:7" s="520" customFormat="1" x14ac:dyDescent="0.25">
      <c r="A343" s="529"/>
      <c r="B343" s="552" t="s">
        <v>3957</v>
      </c>
      <c r="G343" s="535"/>
    </row>
    <row r="344" spans="1:7" s="520" customFormat="1" x14ac:dyDescent="0.25">
      <c r="A344" s="529"/>
      <c r="G344" s="535"/>
    </row>
    <row r="345" spans="1:7" s="520" customFormat="1" x14ac:dyDescent="0.25">
      <c r="A345" s="529"/>
      <c r="B345" s="520" t="s">
        <v>3956</v>
      </c>
      <c r="G345" s="535"/>
    </row>
    <row r="346" spans="1:7" s="520" customFormat="1" x14ac:dyDescent="0.25">
      <c r="A346" s="529"/>
      <c r="B346" s="520" t="s">
        <v>3992</v>
      </c>
      <c r="G346" s="535"/>
    </row>
    <row r="347" spans="1:7" s="520" customFormat="1" x14ac:dyDescent="0.25">
      <c r="A347" s="529"/>
      <c r="B347" s="520" t="s">
        <v>3994</v>
      </c>
      <c r="G347" s="535"/>
    </row>
    <row r="348" spans="1:7" s="520" customFormat="1" x14ac:dyDescent="0.25">
      <c r="A348" s="529"/>
      <c r="G348" s="535"/>
    </row>
    <row r="349" spans="1:7" s="520" customFormat="1" x14ac:dyDescent="0.25">
      <c r="A349" s="529"/>
      <c r="B349" s="552" t="s">
        <v>3960</v>
      </c>
      <c r="G349" s="535"/>
    </row>
    <row r="350" spans="1:7" s="520" customFormat="1" x14ac:dyDescent="0.25">
      <c r="A350" s="529"/>
      <c r="G350" s="535"/>
    </row>
    <row r="351" spans="1:7" s="520" customFormat="1" x14ac:dyDescent="0.25">
      <c r="A351" s="529"/>
      <c r="B351" s="520" t="s">
        <v>3961</v>
      </c>
      <c r="G351" s="535"/>
    </row>
    <row r="352" spans="1:7" s="520" customFormat="1" x14ac:dyDescent="0.25">
      <c r="A352" s="529"/>
      <c r="B352" s="520" t="s">
        <v>3962</v>
      </c>
      <c r="G352" s="535"/>
    </row>
    <row r="353" spans="1:7" s="520" customFormat="1" x14ac:dyDescent="0.25">
      <c r="A353" s="529"/>
      <c r="B353" s="520" t="s">
        <v>3993</v>
      </c>
      <c r="G353" s="535"/>
    </row>
    <row r="354" spans="1:7" s="520" customFormat="1" x14ac:dyDescent="0.25">
      <c r="A354" s="529"/>
      <c r="G354" s="535"/>
    </row>
    <row r="355" spans="1:7" s="520" customFormat="1" x14ac:dyDescent="0.25">
      <c r="A355" s="529"/>
      <c r="B355" s="552" t="s">
        <v>3998</v>
      </c>
      <c r="G355" s="535"/>
    </row>
    <row r="356" spans="1:7" s="520" customFormat="1" x14ac:dyDescent="0.25">
      <c r="A356" s="529"/>
      <c r="B356" s="520" t="s">
        <v>3999</v>
      </c>
      <c r="G356" s="535"/>
    </row>
    <row r="357" spans="1:7" s="520" customFormat="1" x14ac:dyDescent="0.25">
      <c r="A357" s="529"/>
      <c r="B357" s="520" t="s">
        <v>4000</v>
      </c>
      <c r="G357" s="535"/>
    </row>
    <row r="358" spans="1:7" s="520" customFormat="1" x14ac:dyDescent="0.25">
      <c r="A358" s="529"/>
      <c r="G358" s="535"/>
    </row>
    <row r="359" spans="1:7" s="520" customFormat="1" x14ac:dyDescent="0.25">
      <c r="A359" s="529"/>
      <c r="G359" s="535"/>
    </row>
    <row r="360" spans="1:7" s="520" customFormat="1" x14ac:dyDescent="0.25">
      <c r="A360" s="529"/>
      <c r="G360" s="535"/>
    </row>
    <row r="361" spans="1:7" s="520" customFormat="1" x14ac:dyDescent="0.25">
      <c r="A361" s="529"/>
      <c r="B361" s="551" t="s">
        <v>3963</v>
      </c>
      <c r="G361" s="535"/>
    </row>
    <row r="362" spans="1:7" s="520" customFormat="1" x14ac:dyDescent="0.25">
      <c r="A362" s="529"/>
      <c r="G362" s="535"/>
    </row>
    <row r="363" spans="1:7" s="520" customFormat="1" x14ac:dyDescent="0.25">
      <c r="A363" s="529"/>
      <c r="B363" s="520" t="s">
        <v>3987</v>
      </c>
      <c r="G363" s="535"/>
    </row>
    <row r="364" spans="1:7" s="520" customFormat="1" ht="12" customHeight="1" x14ac:dyDescent="0.25">
      <c r="A364" s="529"/>
      <c r="G364" s="535"/>
    </row>
    <row r="365" spans="1:7" s="520" customFormat="1" x14ac:dyDescent="0.25">
      <c r="A365" s="529"/>
      <c r="G365" s="535"/>
    </row>
    <row r="366" spans="1:7" s="520" customFormat="1" x14ac:dyDescent="0.25">
      <c r="A366" s="529"/>
      <c r="B366" s="552" t="s">
        <v>3988</v>
      </c>
      <c r="G366" s="535"/>
    </row>
    <row r="367" spans="1:7" s="520" customFormat="1" x14ac:dyDescent="0.25">
      <c r="A367" s="529"/>
      <c r="G367" s="535"/>
    </row>
    <row r="368" spans="1:7" s="520" customFormat="1" x14ac:dyDescent="0.25">
      <c r="A368" s="529"/>
      <c r="B368" s="520" t="s">
        <v>3989</v>
      </c>
      <c r="G368" s="535"/>
    </row>
    <row r="369" spans="1:7" s="520" customFormat="1" x14ac:dyDescent="0.25">
      <c r="A369" s="529"/>
      <c r="G369" s="535"/>
    </row>
    <row r="370" spans="1:7" s="520" customFormat="1" x14ac:dyDescent="0.25">
      <c r="A370" s="529"/>
      <c r="G370" s="535"/>
    </row>
    <row r="371" spans="1:7" s="520" customFormat="1" x14ac:dyDescent="0.25">
      <c r="A371" s="529"/>
      <c r="G371" s="535"/>
    </row>
    <row r="372" spans="1:7" s="520" customFormat="1" x14ac:dyDescent="0.25">
      <c r="A372" s="529"/>
      <c r="G372" s="535"/>
    </row>
    <row r="373" spans="1:7" s="520" customFormat="1" x14ac:dyDescent="0.25">
      <c r="A373" s="529"/>
      <c r="G373" s="535"/>
    </row>
    <row r="374" spans="1:7" s="520" customFormat="1" x14ac:dyDescent="0.25">
      <c r="A374" s="529"/>
      <c r="G374" s="535"/>
    </row>
    <row r="375" spans="1:7" s="520" customFormat="1" x14ac:dyDescent="0.25">
      <c r="A375" s="529"/>
      <c r="G375" s="535"/>
    </row>
    <row r="376" spans="1:7" s="520" customFormat="1" x14ac:dyDescent="0.25">
      <c r="A376" s="529"/>
      <c r="G376" s="535"/>
    </row>
    <row r="377" spans="1:7" s="520" customFormat="1" x14ac:dyDescent="0.25">
      <c r="A377" s="529"/>
      <c r="G377" s="535"/>
    </row>
    <row r="378" spans="1:7" s="520" customFormat="1" x14ac:dyDescent="0.25">
      <c r="A378" s="529"/>
      <c r="G378" s="535"/>
    </row>
    <row r="379" spans="1:7" s="520" customFormat="1" x14ac:dyDescent="0.25">
      <c r="A379" s="529"/>
      <c r="G379" s="535"/>
    </row>
    <row r="380" spans="1:7" s="520" customFormat="1" x14ac:dyDescent="0.25">
      <c r="A380" s="529"/>
      <c r="G380" s="535"/>
    </row>
    <row r="381" spans="1:7" s="520" customFormat="1" x14ac:dyDescent="0.25">
      <c r="A381" s="529"/>
      <c r="G381" s="535"/>
    </row>
    <row r="382" spans="1:7" s="520" customFormat="1" x14ac:dyDescent="0.25">
      <c r="A382" s="529"/>
      <c r="G382" s="535"/>
    </row>
    <row r="383" spans="1:7" s="520" customFormat="1" x14ac:dyDescent="0.25">
      <c r="A383" s="529"/>
      <c r="G383" s="535"/>
    </row>
    <row r="384" spans="1:7" s="520" customFormat="1" x14ac:dyDescent="0.25">
      <c r="A384" s="529"/>
      <c r="G384" s="535"/>
    </row>
    <row r="385" spans="1:7" s="520" customFormat="1" x14ac:dyDescent="0.25">
      <c r="A385" s="529"/>
      <c r="G385" s="535"/>
    </row>
    <row r="386" spans="1:7" s="520" customFormat="1" x14ac:dyDescent="0.25">
      <c r="A386" s="529"/>
      <c r="G386" s="535"/>
    </row>
    <row r="387" spans="1:7" s="520" customFormat="1" x14ac:dyDescent="0.25">
      <c r="A387" s="529"/>
      <c r="G387" s="535"/>
    </row>
    <row r="388" spans="1:7" s="520" customFormat="1" x14ac:dyDescent="0.25">
      <c r="A388" s="529"/>
      <c r="G388" s="535"/>
    </row>
    <row r="389" spans="1:7" s="520" customFormat="1" x14ac:dyDescent="0.25">
      <c r="A389" s="529"/>
      <c r="G389" s="535"/>
    </row>
    <row r="390" spans="1:7" s="520" customFormat="1" x14ac:dyDescent="0.25">
      <c r="A390" s="529"/>
      <c r="G390" s="535"/>
    </row>
    <row r="391" spans="1:7" s="520" customFormat="1" x14ac:dyDescent="0.25">
      <c r="A391" s="529"/>
      <c r="G391" s="535"/>
    </row>
    <row r="392" spans="1:7" s="520" customFormat="1" x14ac:dyDescent="0.25">
      <c r="A392" s="529"/>
      <c r="G392" s="535"/>
    </row>
    <row r="393" spans="1:7" s="520" customFormat="1" x14ac:dyDescent="0.25">
      <c r="A393" s="529"/>
      <c r="G393" s="535"/>
    </row>
    <row r="394" spans="1:7" s="520" customFormat="1" x14ac:dyDescent="0.25">
      <c r="A394" s="529"/>
      <c r="G394" s="535"/>
    </row>
    <row r="395" spans="1:7" s="520" customFormat="1" x14ac:dyDescent="0.25">
      <c r="A395" s="529"/>
      <c r="G395" s="535"/>
    </row>
    <row r="396" spans="1:7" s="520" customFormat="1" x14ac:dyDescent="0.25">
      <c r="A396" s="529"/>
      <c r="G396" s="535"/>
    </row>
    <row r="397" spans="1:7" s="520" customFormat="1" x14ac:dyDescent="0.25">
      <c r="A397" s="529"/>
      <c r="G397" s="535"/>
    </row>
    <row r="398" spans="1:7" s="520" customFormat="1" x14ac:dyDescent="0.25">
      <c r="A398" s="529"/>
      <c r="G398" s="535"/>
    </row>
    <row r="399" spans="1:7" s="520" customFormat="1" x14ac:dyDescent="0.25">
      <c r="A399" s="529"/>
      <c r="G399" s="535"/>
    </row>
    <row r="400" spans="1:7" s="520" customFormat="1" x14ac:dyDescent="0.25">
      <c r="A400" s="529"/>
      <c r="G400" s="535"/>
    </row>
    <row r="401" spans="1:7" s="520" customFormat="1" x14ac:dyDescent="0.25">
      <c r="A401" s="529"/>
      <c r="G401" s="535"/>
    </row>
    <row r="402" spans="1:7" s="520" customFormat="1" x14ac:dyDescent="0.25">
      <c r="A402" s="529"/>
      <c r="G402" s="535"/>
    </row>
    <row r="403" spans="1:7" s="520" customFormat="1" x14ac:dyDescent="0.25">
      <c r="A403" s="529"/>
      <c r="G403" s="535"/>
    </row>
    <row r="404" spans="1:7" s="520" customFormat="1" x14ac:dyDescent="0.25">
      <c r="A404" s="529"/>
      <c r="G404" s="535"/>
    </row>
    <row r="405" spans="1:7" s="520" customFormat="1" x14ac:dyDescent="0.25">
      <c r="A405" s="529"/>
      <c r="G405" s="535"/>
    </row>
    <row r="406" spans="1:7" s="520" customFormat="1" x14ac:dyDescent="0.25">
      <c r="A406" s="529"/>
      <c r="G406" s="535"/>
    </row>
    <row r="407" spans="1:7" s="520" customFormat="1" x14ac:dyDescent="0.25">
      <c r="A407" s="529"/>
      <c r="G407" s="535"/>
    </row>
    <row r="408" spans="1:7" s="520" customFormat="1" x14ac:dyDescent="0.25">
      <c r="A408" s="529"/>
      <c r="G408" s="535"/>
    </row>
    <row r="409" spans="1:7" s="520" customFormat="1" x14ac:dyDescent="0.25">
      <c r="A409" s="529"/>
      <c r="G409" s="535"/>
    </row>
    <row r="410" spans="1:7" s="520" customFormat="1" x14ac:dyDescent="0.25">
      <c r="A410" s="529"/>
      <c r="G410" s="535"/>
    </row>
    <row r="411" spans="1:7" s="520" customFormat="1" x14ac:dyDescent="0.25">
      <c r="A411" s="529"/>
      <c r="G411" s="535"/>
    </row>
    <row r="412" spans="1:7" s="520" customFormat="1" x14ac:dyDescent="0.25">
      <c r="A412" s="529"/>
      <c r="G412" s="535"/>
    </row>
    <row r="413" spans="1:7" s="520" customFormat="1" x14ac:dyDescent="0.25">
      <c r="A413" s="529"/>
      <c r="G413" s="535"/>
    </row>
    <row r="414" spans="1:7" s="520" customFormat="1" x14ac:dyDescent="0.25">
      <c r="A414" s="529"/>
      <c r="G414" s="535"/>
    </row>
    <row r="415" spans="1:7" s="520" customFormat="1" x14ac:dyDescent="0.25">
      <c r="A415" s="529"/>
      <c r="G415" s="535"/>
    </row>
    <row r="416" spans="1:7" s="520" customFormat="1" x14ac:dyDescent="0.25">
      <c r="A416" s="529"/>
      <c r="G416" s="535"/>
    </row>
    <row r="417" spans="1:7" s="520" customFormat="1" x14ac:dyDescent="0.25">
      <c r="A417" s="529"/>
      <c r="G417" s="535"/>
    </row>
    <row r="418" spans="1:7" s="520" customFormat="1" x14ac:dyDescent="0.25">
      <c r="A418" s="529"/>
      <c r="G418" s="535"/>
    </row>
    <row r="419" spans="1:7" s="520" customFormat="1" x14ac:dyDescent="0.25">
      <c r="A419" s="529"/>
      <c r="G419" s="535"/>
    </row>
    <row r="420" spans="1:7" s="520" customFormat="1" x14ac:dyDescent="0.25">
      <c r="A420" s="529"/>
      <c r="G420" s="535"/>
    </row>
    <row r="421" spans="1:7" s="520" customFormat="1" x14ac:dyDescent="0.25">
      <c r="A421" s="529"/>
      <c r="G421" s="535"/>
    </row>
    <row r="422" spans="1:7" s="520" customFormat="1" x14ac:dyDescent="0.25">
      <c r="A422" s="529"/>
      <c r="G422" s="535"/>
    </row>
    <row r="423" spans="1:7" s="520" customFormat="1" x14ac:dyDescent="0.25">
      <c r="A423" s="529"/>
      <c r="G423" s="535"/>
    </row>
    <row r="424" spans="1:7" s="520" customFormat="1" x14ac:dyDescent="0.25">
      <c r="A424" s="529"/>
      <c r="G424" s="535"/>
    </row>
    <row r="425" spans="1:7" s="520" customFormat="1" x14ac:dyDescent="0.25">
      <c r="A425" s="529"/>
      <c r="G425" s="535"/>
    </row>
    <row r="426" spans="1:7" s="520" customFormat="1" x14ac:dyDescent="0.25">
      <c r="A426" s="529"/>
      <c r="G426" s="535"/>
    </row>
    <row r="427" spans="1:7" s="520" customFormat="1" x14ac:dyDescent="0.25">
      <c r="A427" s="529"/>
      <c r="G427" s="535"/>
    </row>
    <row r="428" spans="1:7" s="520" customFormat="1" x14ac:dyDescent="0.25">
      <c r="A428" s="529"/>
      <c r="G428" s="535"/>
    </row>
    <row r="429" spans="1:7" s="520" customFormat="1" x14ac:dyDescent="0.25">
      <c r="A429" s="529"/>
      <c r="G429" s="535"/>
    </row>
    <row r="430" spans="1:7" s="520" customFormat="1" x14ac:dyDescent="0.25">
      <c r="A430" s="529"/>
      <c r="G430" s="535"/>
    </row>
    <row r="431" spans="1:7" s="520" customFormat="1" x14ac:dyDescent="0.25">
      <c r="A431" s="529"/>
      <c r="G431" s="535"/>
    </row>
    <row r="432" spans="1:7" s="520" customFormat="1" x14ac:dyDescent="0.25">
      <c r="A432" s="529"/>
      <c r="G432" s="535"/>
    </row>
    <row r="433" spans="1:7" s="520" customFormat="1" x14ac:dyDescent="0.25">
      <c r="A433" s="529"/>
      <c r="G433" s="535"/>
    </row>
    <row r="434" spans="1:7" s="520" customFormat="1" x14ac:dyDescent="0.25">
      <c r="A434" s="529"/>
      <c r="G434" s="535"/>
    </row>
    <row r="435" spans="1:7" s="520" customFormat="1" x14ac:dyDescent="0.25">
      <c r="A435" s="529"/>
      <c r="G435" s="535"/>
    </row>
    <row r="436" spans="1:7" s="520" customFormat="1" x14ac:dyDescent="0.25">
      <c r="A436" s="529"/>
      <c r="G436" s="535"/>
    </row>
    <row r="437" spans="1:7" s="520" customFormat="1" x14ac:dyDescent="0.25">
      <c r="A437" s="529"/>
      <c r="G437" s="535"/>
    </row>
    <row r="438" spans="1:7" s="520" customFormat="1" x14ac:dyDescent="0.25">
      <c r="A438" s="529"/>
      <c r="G438" s="535"/>
    </row>
    <row r="439" spans="1:7" s="520" customFormat="1" x14ac:dyDescent="0.25">
      <c r="A439" s="529"/>
      <c r="G439" s="535"/>
    </row>
    <row r="440" spans="1:7" s="520" customFormat="1" x14ac:dyDescent="0.25">
      <c r="A440" s="529"/>
      <c r="G440" s="535"/>
    </row>
    <row r="441" spans="1:7" s="520" customFormat="1" x14ac:dyDescent="0.25">
      <c r="A441" s="529"/>
      <c r="G441" s="535"/>
    </row>
    <row r="442" spans="1:7" s="520" customFormat="1" x14ac:dyDescent="0.25">
      <c r="A442" s="529"/>
      <c r="G442" s="535"/>
    </row>
    <row r="443" spans="1:7" s="520" customFormat="1" x14ac:dyDescent="0.25">
      <c r="A443" s="529"/>
      <c r="G443" s="535"/>
    </row>
    <row r="444" spans="1:7" s="520" customFormat="1" x14ac:dyDescent="0.25">
      <c r="A444" s="529"/>
      <c r="G444" s="535"/>
    </row>
    <row r="445" spans="1:7" s="520" customFormat="1" x14ac:dyDescent="0.25">
      <c r="A445" s="529"/>
      <c r="G445" s="535"/>
    </row>
    <row r="446" spans="1:7" s="520" customFormat="1" x14ac:dyDescent="0.25">
      <c r="A446" s="529"/>
      <c r="G446" s="535"/>
    </row>
    <row r="447" spans="1:7" s="520" customFormat="1" x14ac:dyDescent="0.25">
      <c r="A447" s="529"/>
      <c r="G447" s="535"/>
    </row>
    <row r="448" spans="1:7" s="520" customFormat="1" x14ac:dyDescent="0.25">
      <c r="A448" s="529"/>
      <c r="G448" s="535"/>
    </row>
    <row r="449" spans="1:7" s="520" customFormat="1" x14ac:dyDescent="0.25">
      <c r="A449" s="529"/>
      <c r="G449" s="535"/>
    </row>
    <row r="450" spans="1:7" s="520" customFormat="1" x14ac:dyDescent="0.25">
      <c r="A450" s="529"/>
      <c r="G450" s="535"/>
    </row>
    <row r="451" spans="1:7" s="520" customFormat="1" x14ac:dyDescent="0.25">
      <c r="A451" s="529"/>
      <c r="G451" s="535"/>
    </row>
    <row r="452" spans="1:7" s="520" customFormat="1" x14ac:dyDescent="0.25">
      <c r="A452" s="529"/>
      <c r="G452" s="535"/>
    </row>
    <row r="453" spans="1:7" s="520" customFormat="1" x14ac:dyDescent="0.25">
      <c r="A453" s="529"/>
      <c r="G453" s="535"/>
    </row>
    <row r="454" spans="1:7" s="520" customFormat="1" x14ac:dyDescent="0.25">
      <c r="A454" s="529"/>
      <c r="G454" s="535"/>
    </row>
    <row r="455" spans="1:7" s="520" customFormat="1" x14ac:dyDescent="0.25">
      <c r="A455" s="529"/>
      <c r="G455" s="535"/>
    </row>
    <row r="456" spans="1:7" s="520" customFormat="1" x14ac:dyDescent="0.25">
      <c r="A456" s="529"/>
      <c r="G456" s="535"/>
    </row>
    <row r="457" spans="1:7" s="520" customFormat="1" x14ac:dyDescent="0.25">
      <c r="A457" s="529"/>
      <c r="G457" s="535"/>
    </row>
    <row r="458" spans="1:7" s="520" customFormat="1" x14ac:dyDescent="0.25">
      <c r="A458" s="529"/>
      <c r="G458" s="535"/>
    </row>
    <row r="459" spans="1:7" s="520" customFormat="1" x14ac:dyDescent="0.25">
      <c r="A459" s="529"/>
      <c r="G459" s="535"/>
    </row>
    <row r="460" spans="1:7" s="520" customFormat="1" x14ac:dyDescent="0.25">
      <c r="A460" s="529"/>
      <c r="G460" s="535"/>
    </row>
    <row r="461" spans="1:7" s="520" customFormat="1" x14ac:dyDescent="0.25">
      <c r="A461" s="529"/>
      <c r="G461" s="535"/>
    </row>
    <row r="462" spans="1:7" s="520" customFormat="1" x14ac:dyDescent="0.25">
      <c r="A462" s="529"/>
      <c r="G462" s="535"/>
    </row>
    <row r="463" spans="1:7" s="520" customFormat="1" x14ac:dyDescent="0.25">
      <c r="A463" s="529"/>
      <c r="G463" s="535"/>
    </row>
    <row r="464" spans="1:7" s="520" customFormat="1" x14ac:dyDescent="0.25">
      <c r="A464" s="529"/>
      <c r="G464" s="535"/>
    </row>
    <row r="465" spans="1:7" s="520" customFormat="1" x14ac:dyDescent="0.25">
      <c r="A465" s="529"/>
      <c r="G465" s="535"/>
    </row>
    <row r="466" spans="1:7" s="520" customFormat="1" x14ac:dyDescent="0.25">
      <c r="A466" s="529"/>
      <c r="G466" s="535"/>
    </row>
    <row r="467" spans="1:7" s="520" customFormat="1" x14ac:dyDescent="0.25">
      <c r="A467" s="529"/>
      <c r="G467" s="535"/>
    </row>
    <row r="468" spans="1:7" s="520" customFormat="1" x14ac:dyDescent="0.25">
      <c r="A468" s="529"/>
      <c r="G468" s="535"/>
    </row>
    <row r="469" spans="1:7" s="520" customFormat="1" x14ac:dyDescent="0.25">
      <c r="A469" s="529"/>
      <c r="G469" s="535"/>
    </row>
    <row r="470" spans="1:7" s="520" customFormat="1" x14ac:dyDescent="0.25">
      <c r="A470" s="529"/>
      <c r="G470" s="535"/>
    </row>
    <row r="471" spans="1:7" s="520" customFormat="1" x14ac:dyDescent="0.25">
      <c r="A471" s="529"/>
      <c r="G471" s="535"/>
    </row>
    <row r="472" spans="1:7" s="520" customFormat="1" x14ac:dyDescent="0.25">
      <c r="A472" s="529"/>
      <c r="G472" s="535"/>
    </row>
    <row r="473" spans="1:7" s="520" customFormat="1" x14ac:dyDescent="0.25">
      <c r="A473" s="529"/>
      <c r="G473" s="535"/>
    </row>
    <row r="474" spans="1:7" s="520" customFormat="1" x14ac:dyDescent="0.25">
      <c r="A474" s="529"/>
      <c r="G474" s="535"/>
    </row>
    <row r="475" spans="1:7" s="520" customFormat="1" x14ac:dyDescent="0.25">
      <c r="A475" s="529"/>
      <c r="G475" s="535"/>
    </row>
    <row r="476" spans="1:7" s="520" customFormat="1" x14ac:dyDescent="0.25">
      <c r="A476" s="529"/>
      <c r="G476" s="535"/>
    </row>
    <row r="477" spans="1:7" s="520" customFormat="1" x14ac:dyDescent="0.25">
      <c r="A477" s="529"/>
      <c r="G477" s="535"/>
    </row>
    <row r="478" spans="1:7" s="520" customFormat="1" x14ac:dyDescent="0.25">
      <c r="A478" s="529"/>
      <c r="G478" s="535"/>
    </row>
    <row r="479" spans="1:7" s="520" customFormat="1" x14ac:dyDescent="0.25">
      <c r="A479" s="529"/>
      <c r="G479" s="535"/>
    </row>
    <row r="480" spans="1:7" s="520" customFormat="1" x14ac:dyDescent="0.25">
      <c r="A480" s="529"/>
      <c r="G480" s="535"/>
    </row>
    <row r="481" spans="1:7" s="520" customFormat="1" x14ac:dyDescent="0.25">
      <c r="A481" s="529"/>
      <c r="G481" s="535"/>
    </row>
    <row r="482" spans="1:7" s="520" customFormat="1" x14ac:dyDescent="0.25">
      <c r="A482" s="529"/>
      <c r="G482" s="535"/>
    </row>
    <row r="483" spans="1:7" s="520" customFormat="1" x14ac:dyDescent="0.25">
      <c r="A483" s="529"/>
      <c r="G483" s="535"/>
    </row>
    <row r="484" spans="1:7" s="520" customFormat="1" x14ac:dyDescent="0.25">
      <c r="A484" s="529"/>
      <c r="G484" s="535"/>
    </row>
    <row r="485" spans="1:7" s="520" customFormat="1" x14ac:dyDescent="0.25">
      <c r="A485" s="529"/>
      <c r="G485" s="535"/>
    </row>
    <row r="486" spans="1:7" s="520" customFormat="1" x14ac:dyDescent="0.25">
      <c r="A486" s="529"/>
      <c r="G486" s="535"/>
    </row>
    <row r="487" spans="1:7" s="520" customFormat="1" x14ac:dyDescent="0.25">
      <c r="A487" s="529"/>
      <c r="G487" s="535"/>
    </row>
    <row r="488" spans="1:7" s="520" customFormat="1" x14ac:dyDescent="0.25">
      <c r="A488" s="529"/>
      <c r="G488" s="535"/>
    </row>
    <row r="489" spans="1:7" s="520" customFormat="1" x14ac:dyDescent="0.25">
      <c r="A489" s="529"/>
      <c r="G489" s="535"/>
    </row>
    <row r="490" spans="1:7" s="520" customFormat="1" x14ac:dyDescent="0.25">
      <c r="A490" s="529"/>
      <c r="G490" s="535"/>
    </row>
    <row r="491" spans="1:7" s="520" customFormat="1" x14ac:dyDescent="0.25">
      <c r="A491" s="529"/>
      <c r="G491" s="535"/>
    </row>
    <row r="492" spans="1:7" s="520" customFormat="1" x14ac:dyDescent="0.25">
      <c r="A492" s="529"/>
      <c r="G492" s="535"/>
    </row>
    <row r="493" spans="1:7" s="520" customFormat="1" x14ac:dyDescent="0.25">
      <c r="A493" s="529"/>
      <c r="G493" s="535"/>
    </row>
    <row r="494" spans="1:7" s="520" customFormat="1" x14ac:dyDescent="0.25">
      <c r="A494" s="529"/>
      <c r="G494" s="535"/>
    </row>
    <row r="495" spans="1:7" s="520" customFormat="1" x14ac:dyDescent="0.25">
      <c r="A495" s="529"/>
      <c r="G495" s="535"/>
    </row>
    <row r="496" spans="1:7" s="520" customFormat="1" x14ac:dyDescent="0.25">
      <c r="A496" s="529"/>
      <c r="G496" s="535"/>
    </row>
    <row r="497" spans="1:7" s="520" customFormat="1" x14ac:dyDescent="0.25">
      <c r="A497" s="529"/>
      <c r="G497" s="535"/>
    </row>
    <row r="498" spans="1:7" s="520" customFormat="1" x14ac:dyDescent="0.25">
      <c r="A498" s="529"/>
      <c r="G498" s="535"/>
    </row>
    <row r="499" spans="1:7" s="520" customFormat="1" x14ac:dyDescent="0.25">
      <c r="A499" s="529"/>
      <c r="G499" s="535"/>
    </row>
    <row r="500" spans="1:7" s="520" customFormat="1" x14ac:dyDescent="0.25">
      <c r="A500" s="529"/>
      <c r="G500" s="535"/>
    </row>
    <row r="501" spans="1:7" s="520" customFormat="1" x14ac:dyDescent="0.25">
      <c r="A501" s="529"/>
      <c r="G501" s="535"/>
    </row>
    <row r="502" spans="1:7" s="520" customFormat="1" x14ac:dyDescent="0.25">
      <c r="A502" s="529"/>
      <c r="G502" s="535"/>
    </row>
    <row r="503" spans="1:7" s="520" customFormat="1" x14ac:dyDescent="0.25">
      <c r="A503" s="529"/>
      <c r="G503" s="535"/>
    </row>
    <row r="504" spans="1:7" s="520" customFormat="1" x14ac:dyDescent="0.25">
      <c r="A504" s="529"/>
      <c r="G504" s="535"/>
    </row>
    <row r="505" spans="1:7" s="520" customFormat="1" x14ac:dyDescent="0.25">
      <c r="A505" s="529"/>
      <c r="G505" s="535"/>
    </row>
    <row r="506" spans="1:7" s="520" customFormat="1" x14ac:dyDescent="0.25">
      <c r="A506" s="529"/>
      <c r="G506" s="535"/>
    </row>
    <row r="507" spans="1:7" s="520" customFormat="1" x14ac:dyDescent="0.25">
      <c r="A507" s="529"/>
      <c r="G507" s="535"/>
    </row>
    <row r="508" spans="1:7" s="520" customFormat="1" x14ac:dyDescent="0.25">
      <c r="A508" s="529"/>
      <c r="G508" s="535"/>
    </row>
    <row r="509" spans="1:7" s="520" customFormat="1" x14ac:dyDescent="0.25">
      <c r="A509" s="529"/>
      <c r="G509" s="535"/>
    </row>
    <row r="510" spans="1:7" s="520" customFormat="1" x14ac:dyDescent="0.25">
      <c r="A510" s="529"/>
      <c r="G510" s="535"/>
    </row>
    <row r="511" spans="1:7" s="520" customFormat="1" x14ac:dyDescent="0.25">
      <c r="A511" s="529"/>
      <c r="G511" s="535"/>
    </row>
    <row r="512" spans="1:7" s="520" customFormat="1" x14ac:dyDescent="0.25">
      <c r="A512" s="529"/>
      <c r="G512" s="535"/>
    </row>
    <row r="513" spans="1:7" s="520" customFormat="1" x14ac:dyDescent="0.25">
      <c r="A513" s="529"/>
      <c r="G513" s="535"/>
    </row>
    <row r="514" spans="1:7" s="520" customFormat="1" x14ac:dyDescent="0.25">
      <c r="A514" s="529"/>
      <c r="G514" s="535"/>
    </row>
    <row r="515" spans="1:7" s="520" customFormat="1" x14ac:dyDescent="0.25">
      <c r="A515" s="529"/>
      <c r="G515" s="535"/>
    </row>
    <row r="516" spans="1:7" s="520" customFormat="1" x14ac:dyDescent="0.25">
      <c r="A516" s="529"/>
      <c r="G516" s="535"/>
    </row>
    <row r="517" spans="1:7" s="520" customFormat="1" x14ac:dyDescent="0.25">
      <c r="A517" s="529"/>
      <c r="G517" s="535"/>
    </row>
    <row r="518" spans="1:7" s="520" customFormat="1" x14ac:dyDescent="0.25">
      <c r="A518" s="529"/>
      <c r="G518" s="535"/>
    </row>
    <row r="519" spans="1:7" s="520" customFormat="1" x14ac:dyDescent="0.25">
      <c r="A519" s="529"/>
      <c r="G519" s="535"/>
    </row>
    <row r="520" spans="1:7" s="520" customFormat="1" x14ac:dyDescent="0.25">
      <c r="A520" s="529"/>
      <c r="G520" s="535"/>
    </row>
    <row r="521" spans="1:7" s="520" customFormat="1" x14ac:dyDescent="0.25">
      <c r="A521" s="529"/>
      <c r="G521" s="535"/>
    </row>
    <row r="522" spans="1:7" s="520" customFormat="1" x14ac:dyDescent="0.25">
      <c r="A522" s="529"/>
      <c r="G522" s="535"/>
    </row>
    <row r="523" spans="1:7" s="520" customFormat="1" x14ac:dyDescent="0.25">
      <c r="A523" s="529"/>
      <c r="G523" s="535"/>
    </row>
    <row r="524" spans="1:7" s="520" customFormat="1" x14ac:dyDescent="0.25">
      <c r="A524" s="529"/>
      <c r="G524" s="535"/>
    </row>
    <row r="525" spans="1:7" s="520" customFormat="1" x14ac:dyDescent="0.25">
      <c r="A525" s="529"/>
      <c r="G525" s="535"/>
    </row>
    <row r="526" spans="1:7" s="520" customFormat="1" x14ac:dyDescent="0.25">
      <c r="A526" s="529"/>
      <c r="G526" s="535"/>
    </row>
    <row r="527" spans="1:7" s="520" customFormat="1" x14ac:dyDescent="0.25">
      <c r="A527" s="529"/>
      <c r="G527" s="535"/>
    </row>
    <row r="528" spans="1:7" s="520" customFormat="1" x14ac:dyDescent="0.25">
      <c r="A528" s="529"/>
      <c r="G528" s="535"/>
    </row>
    <row r="529" spans="1:7" s="520" customFormat="1" x14ac:dyDescent="0.25">
      <c r="A529" s="529"/>
      <c r="G529" s="535"/>
    </row>
    <row r="530" spans="1:7" s="520" customFormat="1" x14ac:dyDescent="0.25">
      <c r="A530" s="529"/>
      <c r="G530" s="535"/>
    </row>
    <row r="531" spans="1:7" s="520" customFormat="1" x14ac:dyDescent="0.25">
      <c r="A531" s="529"/>
      <c r="G531" s="535"/>
    </row>
    <row r="532" spans="1:7" s="520" customFormat="1" x14ac:dyDescent="0.25">
      <c r="A532" s="529"/>
      <c r="G532" s="535"/>
    </row>
    <row r="533" spans="1:7" s="520" customFormat="1" x14ac:dyDescent="0.25">
      <c r="A533" s="529"/>
      <c r="G533" s="535"/>
    </row>
    <row r="534" spans="1:7" s="520" customFormat="1" x14ac:dyDescent="0.25">
      <c r="A534" s="529"/>
      <c r="G534" s="535"/>
    </row>
    <row r="535" spans="1:7" s="520" customFormat="1" x14ac:dyDescent="0.25">
      <c r="A535" s="529"/>
      <c r="G535" s="535"/>
    </row>
    <row r="536" spans="1:7" s="520" customFormat="1" x14ac:dyDescent="0.25">
      <c r="A536" s="529"/>
      <c r="G536" s="535"/>
    </row>
    <row r="537" spans="1:7" s="520" customFormat="1" x14ac:dyDescent="0.25">
      <c r="A537" s="529"/>
      <c r="G537" s="535"/>
    </row>
    <row r="538" spans="1:7" s="520" customFormat="1" x14ac:dyDescent="0.25">
      <c r="A538" s="529"/>
      <c r="G538" s="535"/>
    </row>
    <row r="539" spans="1:7" s="520" customFormat="1" x14ac:dyDescent="0.25">
      <c r="A539" s="529"/>
      <c r="G539" s="535"/>
    </row>
    <row r="540" spans="1:7" s="520" customFormat="1" x14ac:dyDescent="0.25">
      <c r="A540" s="529"/>
      <c r="G540" s="535"/>
    </row>
    <row r="541" spans="1:7" s="520" customFormat="1" x14ac:dyDescent="0.25">
      <c r="A541" s="529"/>
      <c r="G541" s="535"/>
    </row>
    <row r="542" spans="1:7" s="520" customFormat="1" x14ac:dyDescent="0.25">
      <c r="A542" s="529"/>
      <c r="G542" s="535"/>
    </row>
    <row r="543" spans="1:7" s="520" customFormat="1" x14ac:dyDescent="0.25">
      <c r="A543" s="529"/>
      <c r="G543" s="535"/>
    </row>
    <row r="544" spans="1:7" s="520" customFormat="1" x14ac:dyDescent="0.25">
      <c r="A544" s="529"/>
      <c r="G544" s="535"/>
    </row>
    <row r="545" spans="1:7" s="520" customFormat="1" x14ac:dyDescent="0.25">
      <c r="A545" s="529"/>
      <c r="G545" s="535"/>
    </row>
    <row r="546" spans="1:7" s="520" customFormat="1" x14ac:dyDescent="0.25">
      <c r="A546" s="529"/>
      <c r="G546" s="535"/>
    </row>
    <row r="547" spans="1:7" s="520" customFormat="1" x14ac:dyDescent="0.25">
      <c r="A547" s="529"/>
      <c r="G547" s="535"/>
    </row>
    <row r="548" spans="1:7" s="520" customFormat="1" x14ac:dyDescent="0.25">
      <c r="A548" s="529"/>
      <c r="G548" s="535"/>
    </row>
    <row r="549" spans="1:7" s="520" customFormat="1" x14ac:dyDescent="0.25">
      <c r="A549" s="529"/>
      <c r="G549" s="535"/>
    </row>
    <row r="550" spans="1:7" s="520" customFormat="1" x14ac:dyDescent="0.25">
      <c r="A550" s="529"/>
      <c r="G550" s="535"/>
    </row>
    <row r="551" spans="1:7" s="520" customFormat="1" x14ac:dyDescent="0.25">
      <c r="A551" s="529"/>
      <c r="G551" s="535"/>
    </row>
    <row r="552" spans="1:7" s="520" customFormat="1" x14ac:dyDescent="0.25">
      <c r="A552" s="529"/>
      <c r="G552" s="535"/>
    </row>
    <row r="553" spans="1:7" s="520" customFormat="1" x14ac:dyDescent="0.25">
      <c r="A553" s="529"/>
      <c r="G553" s="535"/>
    </row>
    <row r="554" spans="1:7" s="520" customFormat="1" x14ac:dyDescent="0.25">
      <c r="A554" s="529"/>
      <c r="G554" s="535"/>
    </row>
    <row r="555" spans="1:7" s="520" customFormat="1" x14ac:dyDescent="0.25">
      <c r="A555" s="529"/>
      <c r="G555" s="535"/>
    </row>
    <row r="556" spans="1:7" s="520" customFormat="1" x14ac:dyDescent="0.25">
      <c r="A556" s="529"/>
      <c r="G556" s="535"/>
    </row>
    <row r="557" spans="1:7" s="520" customFormat="1" x14ac:dyDescent="0.25">
      <c r="A557" s="529"/>
      <c r="G557" s="535"/>
    </row>
    <row r="558" spans="1:7" s="520" customFormat="1" x14ac:dyDescent="0.25">
      <c r="A558" s="529"/>
      <c r="G558" s="535"/>
    </row>
    <row r="559" spans="1:7" s="520" customFormat="1" x14ac:dyDescent="0.25">
      <c r="A559" s="529"/>
      <c r="G559" s="535"/>
    </row>
    <row r="560" spans="1:7" s="520" customFormat="1" x14ac:dyDescent="0.25">
      <c r="A560" s="529"/>
      <c r="G560" s="535"/>
    </row>
    <row r="561" spans="1:7" s="520" customFormat="1" x14ac:dyDescent="0.25">
      <c r="A561" s="529"/>
      <c r="G561" s="535"/>
    </row>
    <row r="562" spans="1:7" s="520" customFormat="1" x14ac:dyDescent="0.25">
      <c r="A562" s="529"/>
      <c r="G562" s="535"/>
    </row>
    <row r="563" spans="1:7" s="520" customFormat="1" x14ac:dyDescent="0.25">
      <c r="A563" s="529"/>
      <c r="G563" s="535"/>
    </row>
    <row r="564" spans="1:7" s="520" customFormat="1" x14ac:dyDescent="0.25">
      <c r="A564" s="529"/>
      <c r="G564" s="535"/>
    </row>
    <row r="565" spans="1:7" s="520" customFormat="1" x14ac:dyDescent="0.25">
      <c r="A565" s="529"/>
      <c r="G565" s="535"/>
    </row>
    <row r="566" spans="1:7" s="520" customFormat="1" x14ac:dyDescent="0.25">
      <c r="A566" s="529"/>
      <c r="G566" s="535"/>
    </row>
    <row r="567" spans="1:7" s="520" customFormat="1" x14ac:dyDescent="0.25">
      <c r="A567" s="529"/>
      <c r="G567" s="535"/>
    </row>
    <row r="568" spans="1:7" s="520" customFormat="1" x14ac:dyDescent="0.25">
      <c r="A568" s="529"/>
      <c r="G568" s="535"/>
    </row>
    <row r="569" spans="1:7" s="520" customFormat="1" x14ac:dyDescent="0.25">
      <c r="A569" s="529"/>
      <c r="G569" s="535"/>
    </row>
    <row r="570" spans="1:7" s="520" customFormat="1" x14ac:dyDescent="0.25">
      <c r="A570" s="529"/>
      <c r="G570" s="535"/>
    </row>
    <row r="571" spans="1:7" s="520" customFormat="1" x14ac:dyDescent="0.25">
      <c r="A571" s="529"/>
      <c r="G571" s="535"/>
    </row>
    <row r="572" spans="1:7" s="520" customFormat="1" x14ac:dyDescent="0.25">
      <c r="A572" s="529"/>
      <c r="G572" s="535"/>
    </row>
    <row r="573" spans="1:7" s="520" customFormat="1" x14ac:dyDescent="0.25">
      <c r="A573" s="529"/>
      <c r="G573" s="535"/>
    </row>
    <row r="574" spans="1:7" s="520" customFormat="1" x14ac:dyDescent="0.25">
      <c r="A574" s="529"/>
      <c r="G574" s="535"/>
    </row>
    <row r="575" spans="1:7" s="520" customFormat="1" x14ac:dyDescent="0.25">
      <c r="A575" s="529"/>
      <c r="G575" s="535"/>
    </row>
    <row r="576" spans="1:7" s="520" customFormat="1" x14ac:dyDescent="0.25">
      <c r="A576" s="529"/>
      <c r="G576" s="535"/>
    </row>
    <row r="577" spans="1:7" s="520" customFormat="1" x14ac:dyDescent="0.25">
      <c r="A577" s="529"/>
      <c r="G577" s="535"/>
    </row>
    <row r="578" spans="1:7" s="520" customFormat="1" x14ac:dyDescent="0.25">
      <c r="A578" s="529"/>
      <c r="G578" s="535"/>
    </row>
    <row r="579" spans="1:7" s="520" customFormat="1" x14ac:dyDescent="0.25">
      <c r="A579" s="529"/>
      <c r="G579" s="535"/>
    </row>
    <row r="580" spans="1:7" s="520" customFormat="1" x14ac:dyDescent="0.25">
      <c r="A580" s="529"/>
      <c r="G580" s="535"/>
    </row>
    <row r="581" spans="1:7" s="520" customFormat="1" x14ac:dyDescent="0.25">
      <c r="A581" s="529"/>
      <c r="G581" s="535"/>
    </row>
    <row r="582" spans="1:7" s="520" customFormat="1" x14ac:dyDescent="0.25">
      <c r="A582" s="529"/>
      <c r="G582" s="535"/>
    </row>
    <row r="583" spans="1:7" s="520" customFormat="1" x14ac:dyDescent="0.25">
      <c r="A583" s="529"/>
      <c r="G583" s="535"/>
    </row>
    <row r="584" spans="1:7" s="520" customFormat="1" x14ac:dyDescent="0.25">
      <c r="A584" s="529"/>
      <c r="G584" s="535"/>
    </row>
    <row r="585" spans="1:7" s="520" customFormat="1" x14ac:dyDescent="0.25">
      <c r="A585" s="529"/>
      <c r="G585" s="535"/>
    </row>
    <row r="586" spans="1:7" s="520" customFormat="1" x14ac:dyDescent="0.25">
      <c r="A586" s="529"/>
      <c r="G586" s="535"/>
    </row>
    <row r="587" spans="1:7" s="520" customFormat="1" x14ac:dyDescent="0.25">
      <c r="A587" s="529"/>
      <c r="G587" s="535"/>
    </row>
    <row r="588" spans="1:7" s="520" customFormat="1" x14ac:dyDescent="0.25">
      <c r="A588" s="529"/>
      <c r="G588" s="535"/>
    </row>
    <row r="589" spans="1:7" s="520" customFormat="1" x14ac:dyDescent="0.25">
      <c r="A589" s="529"/>
      <c r="G589" s="535"/>
    </row>
    <row r="590" spans="1:7" s="520" customFormat="1" x14ac:dyDescent="0.25">
      <c r="A590" s="529"/>
      <c r="G590" s="535"/>
    </row>
    <row r="591" spans="1:7" s="520" customFormat="1" x14ac:dyDescent="0.25">
      <c r="A591" s="529"/>
      <c r="G591" s="535"/>
    </row>
    <row r="592" spans="1:7" s="520" customFormat="1" x14ac:dyDescent="0.25">
      <c r="A592" s="529"/>
      <c r="G592" s="535"/>
    </row>
    <row r="593" spans="1:7" s="520" customFormat="1" x14ac:dyDescent="0.25">
      <c r="A593" s="529"/>
      <c r="G593" s="535"/>
    </row>
    <row r="594" spans="1:7" s="520" customFormat="1" x14ac:dyDescent="0.25">
      <c r="A594" s="529"/>
      <c r="G594" s="535"/>
    </row>
    <row r="595" spans="1:7" s="520" customFormat="1" x14ac:dyDescent="0.25">
      <c r="A595" s="529"/>
      <c r="G595" s="535"/>
    </row>
    <row r="596" spans="1:7" s="520" customFormat="1" x14ac:dyDescent="0.25">
      <c r="A596" s="529"/>
      <c r="G596" s="535"/>
    </row>
    <row r="597" spans="1:7" s="520" customFormat="1" x14ac:dyDescent="0.25">
      <c r="A597" s="529"/>
      <c r="G597" s="535"/>
    </row>
    <row r="598" spans="1:7" s="520" customFormat="1" x14ac:dyDescent="0.25">
      <c r="A598" s="529"/>
      <c r="G598" s="535"/>
    </row>
    <row r="599" spans="1:7" s="520" customFormat="1" x14ac:dyDescent="0.25">
      <c r="A599" s="529"/>
      <c r="G599" s="535"/>
    </row>
    <row r="600" spans="1:7" s="520" customFormat="1" x14ac:dyDescent="0.25">
      <c r="A600" s="529"/>
      <c r="G600" s="535"/>
    </row>
    <row r="601" spans="1:7" s="520" customFormat="1" x14ac:dyDescent="0.25">
      <c r="A601" s="529"/>
      <c r="G601" s="535"/>
    </row>
    <row r="602" spans="1:7" s="520" customFormat="1" x14ac:dyDescent="0.25">
      <c r="A602" s="529"/>
      <c r="G602" s="535"/>
    </row>
    <row r="603" spans="1:7" s="520" customFormat="1" x14ac:dyDescent="0.25">
      <c r="A603" s="529"/>
      <c r="G603" s="535"/>
    </row>
    <row r="604" spans="1:7" s="520" customFormat="1" x14ac:dyDescent="0.25">
      <c r="A604" s="529"/>
      <c r="G604" s="535"/>
    </row>
    <row r="605" spans="1:7" s="520" customFormat="1" x14ac:dyDescent="0.25">
      <c r="A605" s="529"/>
      <c r="G605" s="535"/>
    </row>
    <row r="606" spans="1:7" s="520" customFormat="1" x14ac:dyDescent="0.25">
      <c r="A606" s="529"/>
      <c r="G606" s="535"/>
    </row>
    <row r="607" spans="1:7" s="520" customFormat="1" x14ac:dyDescent="0.25">
      <c r="A607" s="529"/>
      <c r="G607" s="535"/>
    </row>
    <row r="608" spans="1:7" s="520" customFormat="1" x14ac:dyDescent="0.25">
      <c r="A608" s="529"/>
      <c r="G608" s="535"/>
    </row>
    <row r="609" spans="1:7" s="520" customFormat="1" x14ac:dyDescent="0.25">
      <c r="A609" s="529"/>
      <c r="G609" s="535"/>
    </row>
    <row r="610" spans="1:7" s="520" customFormat="1" x14ac:dyDescent="0.25">
      <c r="A610" s="529"/>
      <c r="G610" s="535"/>
    </row>
    <row r="611" spans="1:7" s="520" customFormat="1" x14ac:dyDescent="0.25">
      <c r="A611" s="529"/>
      <c r="G611" s="535"/>
    </row>
    <row r="612" spans="1:7" s="520" customFormat="1" x14ac:dyDescent="0.25">
      <c r="A612" s="529"/>
      <c r="G612" s="535"/>
    </row>
    <row r="613" spans="1:7" s="520" customFormat="1" x14ac:dyDescent="0.25">
      <c r="A613" s="529"/>
      <c r="G613" s="535"/>
    </row>
    <row r="614" spans="1:7" s="520" customFormat="1" x14ac:dyDescent="0.25">
      <c r="A614" s="529"/>
      <c r="G614" s="535"/>
    </row>
    <row r="615" spans="1:7" s="520" customFormat="1" x14ac:dyDescent="0.25">
      <c r="A615" s="529"/>
      <c r="G615" s="535"/>
    </row>
    <row r="616" spans="1:7" s="520" customFormat="1" x14ac:dyDescent="0.25">
      <c r="A616" s="529"/>
      <c r="G616" s="535"/>
    </row>
    <row r="617" spans="1:7" s="520" customFormat="1" x14ac:dyDescent="0.25">
      <c r="A617" s="529"/>
      <c r="G617" s="535"/>
    </row>
    <row r="618" spans="1:7" s="520" customFormat="1" x14ac:dyDescent="0.25">
      <c r="A618" s="529"/>
      <c r="G618" s="535"/>
    </row>
    <row r="619" spans="1:7" s="520" customFormat="1" x14ac:dyDescent="0.25">
      <c r="A619" s="529"/>
      <c r="G619" s="535"/>
    </row>
    <row r="620" spans="1:7" s="520" customFormat="1" x14ac:dyDescent="0.25">
      <c r="A620" s="529"/>
      <c r="G620" s="535"/>
    </row>
    <row r="621" spans="1:7" s="520" customFormat="1" x14ac:dyDescent="0.25">
      <c r="A621" s="529"/>
      <c r="G621" s="535"/>
    </row>
    <row r="622" spans="1:7" s="520" customFormat="1" x14ac:dyDescent="0.25">
      <c r="A622" s="529"/>
      <c r="G622" s="535"/>
    </row>
    <row r="623" spans="1:7" s="520" customFormat="1" x14ac:dyDescent="0.25">
      <c r="A623" s="529"/>
      <c r="G623" s="535"/>
    </row>
    <row r="624" spans="1:7" s="520" customFormat="1" x14ac:dyDescent="0.25">
      <c r="A624" s="529"/>
      <c r="G624" s="535"/>
    </row>
    <row r="625" spans="1:7" s="520" customFormat="1" x14ac:dyDescent="0.25">
      <c r="A625" s="529"/>
      <c r="G625" s="535"/>
    </row>
    <row r="626" spans="1:7" s="520" customFormat="1" x14ac:dyDescent="0.25">
      <c r="A626" s="529"/>
      <c r="G626" s="535"/>
    </row>
    <row r="627" spans="1:7" s="520" customFormat="1" x14ac:dyDescent="0.25">
      <c r="A627" s="529"/>
      <c r="G627" s="535"/>
    </row>
    <row r="628" spans="1:7" s="520" customFormat="1" x14ac:dyDescent="0.25">
      <c r="A628" s="529"/>
      <c r="G628" s="535"/>
    </row>
    <row r="629" spans="1:7" s="520" customFormat="1" x14ac:dyDescent="0.25">
      <c r="A629" s="529"/>
      <c r="G629" s="535"/>
    </row>
    <row r="630" spans="1:7" s="520" customFormat="1" x14ac:dyDescent="0.25">
      <c r="A630" s="529"/>
      <c r="G630" s="535"/>
    </row>
    <row r="631" spans="1:7" s="520" customFormat="1" x14ac:dyDescent="0.25">
      <c r="A631" s="529"/>
      <c r="G631" s="535"/>
    </row>
    <row r="632" spans="1:7" s="520" customFormat="1" x14ac:dyDescent="0.25">
      <c r="A632" s="529"/>
      <c r="G632" s="535"/>
    </row>
    <row r="633" spans="1:7" s="520" customFormat="1" x14ac:dyDescent="0.25">
      <c r="A633" s="529"/>
      <c r="G633" s="535"/>
    </row>
    <row r="634" spans="1:7" s="520" customFormat="1" x14ac:dyDescent="0.25">
      <c r="A634" s="529"/>
      <c r="G634" s="535"/>
    </row>
    <row r="635" spans="1:7" s="520" customFormat="1" x14ac:dyDescent="0.25">
      <c r="A635" s="529"/>
      <c r="G635" s="535"/>
    </row>
    <row r="636" spans="1:7" s="520" customFormat="1" x14ac:dyDescent="0.25">
      <c r="A636" s="529"/>
      <c r="G636" s="535"/>
    </row>
    <row r="637" spans="1:7" s="520" customFormat="1" x14ac:dyDescent="0.25">
      <c r="A637" s="529"/>
      <c r="G637" s="535"/>
    </row>
    <row r="638" spans="1:7" s="520" customFormat="1" x14ac:dyDescent="0.25">
      <c r="A638" s="529"/>
      <c r="G638" s="535"/>
    </row>
    <row r="639" spans="1:7" s="520" customFormat="1" x14ac:dyDescent="0.25">
      <c r="A639" s="529"/>
      <c r="G639" s="535"/>
    </row>
    <row r="640" spans="1:7" s="520" customFormat="1" x14ac:dyDescent="0.25">
      <c r="A640" s="529"/>
      <c r="G640" s="535"/>
    </row>
    <row r="641" spans="1:7" s="520" customFormat="1" x14ac:dyDescent="0.25">
      <c r="A641" s="529"/>
      <c r="G641" s="535"/>
    </row>
    <row r="642" spans="1:7" s="520" customFormat="1" x14ac:dyDescent="0.25">
      <c r="A642" s="529"/>
      <c r="G642" s="535"/>
    </row>
    <row r="643" spans="1:7" s="520" customFormat="1" x14ac:dyDescent="0.25">
      <c r="A643" s="529"/>
      <c r="G643" s="535"/>
    </row>
    <row r="644" spans="1:7" s="520" customFormat="1" x14ac:dyDescent="0.25">
      <c r="A644" s="529"/>
      <c r="G644" s="535"/>
    </row>
    <row r="645" spans="1:7" s="520" customFormat="1" x14ac:dyDescent="0.25">
      <c r="A645" s="529"/>
      <c r="G645" s="535"/>
    </row>
    <row r="646" spans="1:7" s="520" customFormat="1" x14ac:dyDescent="0.25">
      <c r="A646" s="529"/>
      <c r="G646" s="535"/>
    </row>
    <row r="647" spans="1:7" s="520" customFormat="1" x14ac:dyDescent="0.25">
      <c r="A647" s="529"/>
      <c r="G647" s="535"/>
    </row>
    <row r="648" spans="1:7" s="520" customFormat="1" x14ac:dyDescent="0.25">
      <c r="A648" s="529"/>
      <c r="G648" s="535"/>
    </row>
    <row r="649" spans="1:7" s="520" customFormat="1" x14ac:dyDescent="0.25">
      <c r="A649" s="529"/>
      <c r="G649" s="535"/>
    </row>
    <row r="650" spans="1:7" s="520" customFormat="1" x14ac:dyDescent="0.25">
      <c r="A650" s="529"/>
      <c r="G650" s="535"/>
    </row>
    <row r="651" spans="1:7" s="520" customFormat="1" x14ac:dyDescent="0.25">
      <c r="A651" s="529"/>
      <c r="G651" s="535"/>
    </row>
    <row r="652" spans="1:7" s="520" customFormat="1" x14ac:dyDescent="0.25">
      <c r="A652" s="529"/>
      <c r="G652" s="535"/>
    </row>
    <row r="653" spans="1:7" s="520" customFormat="1" x14ac:dyDescent="0.25">
      <c r="A653" s="529"/>
      <c r="G653" s="535"/>
    </row>
    <row r="654" spans="1:7" s="520" customFormat="1" x14ac:dyDescent="0.25">
      <c r="A654" s="529"/>
      <c r="G654" s="535"/>
    </row>
    <row r="655" spans="1:7" s="520" customFormat="1" x14ac:dyDescent="0.25">
      <c r="A655" s="529"/>
      <c r="G655" s="535"/>
    </row>
    <row r="656" spans="1:7" s="520" customFormat="1" x14ac:dyDescent="0.25">
      <c r="A656" s="529"/>
      <c r="G656" s="535"/>
    </row>
    <row r="657" spans="1:7" s="520" customFormat="1" x14ac:dyDescent="0.25">
      <c r="A657" s="529"/>
      <c r="G657" s="535"/>
    </row>
    <row r="658" spans="1:7" s="520" customFormat="1" x14ac:dyDescent="0.25">
      <c r="A658" s="529"/>
      <c r="G658" s="535"/>
    </row>
    <row r="659" spans="1:7" s="520" customFormat="1" x14ac:dyDescent="0.25">
      <c r="A659" s="529"/>
      <c r="G659" s="535"/>
    </row>
    <row r="660" spans="1:7" s="520" customFormat="1" x14ac:dyDescent="0.25">
      <c r="A660" s="529"/>
      <c r="G660" s="535"/>
    </row>
    <row r="661" spans="1:7" s="520" customFormat="1" x14ac:dyDescent="0.25">
      <c r="A661" s="529"/>
      <c r="G661" s="535"/>
    </row>
    <row r="662" spans="1:7" s="520" customFormat="1" x14ac:dyDescent="0.25">
      <c r="A662" s="529"/>
      <c r="G662" s="535"/>
    </row>
    <row r="663" spans="1:7" s="520" customFormat="1" x14ac:dyDescent="0.25">
      <c r="A663" s="529"/>
      <c r="G663" s="535"/>
    </row>
    <row r="664" spans="1:7" s="520" customFormat="1" x14ac:dyDescent="0.25">
      <c r="A664" s="529"/>
      <c r="G664" s="535"/>
    </row>
    <row r="665" spans="1:7" s="520" customFormat="1" x14ac:dyDescent="0.25">
      <c r="A665" s="529"/>
      <c r="G665" s="535"/>
    </row>
    <row r="666" spans="1:7" s="520" customFormat="1" x14ac:dyDescent="0.25">
      <c r="A666" s="529"/>
      <c r="G666" s="535"/>
    </row>
    <row r="667" spans="1:7" s="520" customFormat="1" x14ac:dyDescent="0.25">
      <c r="A667" s="529"/>
      <c r="G667" s="535"/>
    </row>
    <row r="668" spans="1:7" s="520" customFormat="1" x14ac:dyDescent="0.25">
      <c r="A668" s="529"/>
      <c r="G668" s="535"/>
    </row>
    <row r="669" spans="1:7" s="520" customFormat="1" x14ac:dyDescent="0.25">
      <c r="A669" s="529"/>
      <c r="G669" s="535"/>
    </row>
    <row r="670" spans="1:7" s="520" customFormat="1" x14ac:dyDescent="0.25">
      <c r="A670" s="529"/>
      <c r="G670" s="535"/>
    </row>
    <row r="671" spans="1:7" s="520" customFormat="1" x14ac:dyDescent="0.25">
      <c r="A671" s="529"/>
      <c r="G671" s="535"/>
    </row>
    <row r="672" spans="1:7" s="520" customFormat="1" x14ac:dyDescent="0.25">
      <c r="A672" s="529"/>
      <c r="G672" s="535"/>
    </row>
    <row r="673" spans="1:7" s="520" customFormat="1" x14ac:dyDescent="0.25">
      <c r="A673" s="529"/>
      <c r="G673" s="535"/>
    </row>
    <row r="674" spans="1:7" s="520" customFormat="1" x14ac:dyDescent="0.25">
      <c r="A674" s="529"/>
      <c r="G674" s="535"/>
    </row>
    <row r="675" spans="1:7" s="520" customFormat="1" x14ac:dyDescent="0.25">
      <c r="A675" s="529"/>
      <c r="G675" s="535"/>
    </row>
    <row r="676" spans="1:7" s="520" customFormat="1" x14ac:dyDescent="0.25">
      <c r="A676" s="529"/>
      <c r="G676" s="535"/>
    </row>
    <row r="677" spans="1:7" s="520" customFormat="1" x14ac:dyDescent="0.25">
      <c r="A677" s="529"/>
      <c r="G677" s="535"/>
    </row>
    <row r="678" spans="1:7" s="520" customFormat="1" x14ac:dyDescent="0.25">
      <c r="A678" s="529"/>
      <c r="G678" s="535"/>
    </row>
    <row r="679" spans="1:7" s="520" customFormat="1" x14ac:dyDescent="0.25">
      <c r="A679" s="529"/>
      <c r="G679" s="535"/>
    </row>
    <row r="680" spans="1:7" s="520" customFormat="1" x14ac:dyDescent="0.25">
      <c r="A680" s="529"/>
      <c r="G680" s="535"/>
    </row>
    <row r="681" spans="1:7" s="520" customFormat="1" x14ac:dyDescent="0.25">
      <c r="A681" s="529"/>
      <c r="G681" s="535"/>
    </row>
    <row r="682" spans="1:7" s="520" customFormat="1" x14ac:dyDescent="0.25">
      <c r="A682" s="529"/>
      <c r="G682" s="535"/>
    </row>
    <row r="683" spans="1:7" s="520" customFormat="1" x14ac:dyDescent="0.25">
      <c r="A683" s="529"/>
      <c r="G683" s="535"/>
    </row>
    <row r="684" spans="1:7" s="520" customFormat="1" x14ac:dyDescent="0.25">
      <c r="A684" s="529"/>
      <c r="G684" s="535"/>
    </row>
    <row r="685" spans="1:7" s="520" customFormat="1" x14ac:dyDescent="0.25">
      <c r="A685" s="529"/>
      <c r="G685" s="535"/>
    </row>
    <row r="686" spans="1:7" s="520" customFormat="1" x14ac:dyDescent="0.25">
      <c r="A686" s="529"/>
      <c r="G686" s="535"/>
    </row>
    <row r="687" spans="1:7" s="520" customFormat="1" x14ac:dyDescent="0.25">
      <c r="A687" s="529"/>
      <c r="G687" s="535"/>
    </row>
    <row r="688" spans="1:7" s="520" customFormat="1" x14ac:dyDescent="0.25">
      <c r="A688" s="529"/>
      <c r="G688" s="535"/>
    </row>
    <row r="689" spans="1:7" s="520" customFormat="1" x14ac:dyDescent="0.25">
      <c r="A689" s="529"/>
      <c r="G689" s="535"/>
    </row>
    <row r="690" spans="1:7" s="520" customFormat="1" x14ac:dyDescent="0.25">
      <c r="A690" s="529"/>
      <c r="G690" s="535"/>
    </row>
    <row r="691" spans="1:7" s="520" customFormat="1" x14ac:dyDescent="0.25">
      <c r="A691" s="529"/>
      <c r="G691" s="535"/>
    </row>
    <row r="692" spans="1:7" s="520" customFormat="1" x14ac:dyDescent="0.25">
      <c r="A692" s="529"/>
      <c r="G692" s="535"/>
    </row>
    <row r="693" spans="1:7" s="520" customFormat="1" x14ac:dyDescent="0.25">
      <c r="A693" s="529"/>
      <c r="G693" s="535"/>
    </row>
    <row r="694" spans="1:7" s="520" customFormat="1" x14ac:dyDescent="0.25">
      <c r="A694" s="529"/>
      <c r="G694" s="535"/>
    </row>
    <row r="695" spans="1:7" s="520" customFormat="1" x14ac:dyDescent="0.25">
      <c r="A695" s="529"/>
      <c r="G695" s="535"/>
    </row>
    <row r="696" spans="1:7" s="520" customFormat="1" x14ac:dyDescent="0.25">
      <c r="A696" s="529"/>
      <c r="G696" s="535"/>
    </row>
    <row r="697" spans="1:7" s="520" customFormat="1" x14ac:dyDescent="0.25">
      <c r="A697" s="529"/>
      <c r="G697" s="535"/>
    </row>
    <row r="698" spans="1:7" s="520" customFormat="1" x14ac:dyDescent="0.25">
      <c r="A698" s="529"/>
      <c r="G698" s="535"/>
    </row>
    <row r="699" spans="1:7" s="520" customFormat="1" x14ac:dyDescent="0.25">
      <c r="A699" s="529"/>
      <c r="G699" s="535"/>
    </row>
    <row r="700" spans="1:7" s="520" customFormat="1" x14ac:dyDescent="0.25">
      <c r="A700" s="529"/>
      <c r="G700" s="535"/>
    </row>
    <row r="701" spans="1:7" s="520" customFormat="1" x14ac:dyDescent="0.25">
      <c r="A701" s="529"/>
      <c r="G701" s="535"/>
    </row>
    <row r="702" spans="1:7" s="520" customFormat="1" x14ac:dyDescent="0.25">
      <c r="A702" s="529"/>
      <c r="G702" s="535"/>
    </row>
    <row r="703" spans="1:7" s="520" customFormat="1" x14ac:dyDescent="0.25">
      <c r="A703" s="529"/>
      <c r="G703" s="535"/>
    </row>
    <row r="704" spans="1:7" s="520" customFormat="1" x14ac:dyDescent="0.25">
      <c r="A704" s="529"/>
      <c r="G704" s="535"/>
    </row>
    <row r="705" spans="1:7" s="520" customFormat="1" x14ac:dyDescent="0.25">
      <c r="A705" s="529"/>
      <c r="G705" s="535"/>
    </row>
    <row r="706" spans="1:7" s="520" customFormat="1" x14ac:dyDescent="0.25">
      <c r="A706" s="529"/>
      <c r="G706" s="535"/>
    </row>
    <row r="707" spans="1:7" s="520" customFormat="1" x14ac:dyDescent="0.25">
      <c r="A707" s="529"/>
      <c r="G707" s="535"/>
    </row>
    <row r="708" spans="1:7" s="520" customFormat="1" x14ac:dyDescent="0.25">
      <c r="A708" s="529"/>
      <c r="G708" s="535"/>
    </row>
    <row r="709" spans="1:7" s="520" customFormat="1" x14ac:dyDescent="0.25">
      <c r="A709" s="529"/>
      <c r="G709" s="535"/>
    </row>
    <row r="710" spans="1:7" s="520" customFormat="1" x14ac:dyDescent="0.25">
      <c r="A710" s="529"/>
      <c r="G710" s="535"/>
    </row>
    <row r="711" spans="1:7" s="520" customFormat="1" x14ac:dyDescent="0.25">
      <c r="A711" s="529"/>
      <c r="G711" s="535"/>
    </row>
    <row r="712" spans="1:7" s="520" customFormat="1" x14ac:dyDescent="0.25">
      <c r="A712" s="529"/>
      <c r="G712" s="535"/>
    </row>
    <row r="713" spans="1:7" s="520" customFormat="1" x14ac:dyDescent="0.25">
      <c r="A713" s="529"/>
      <c r="G713" s="535"/>
    </row>
    <row r="714" spans="1:7" s="520" customFormat="1" x14ac:dyDescent="0.25">
      <c r="A714" s="529"/>
      <c r="G714" s="535"/>
    </row>
    <row r="715" spans="1:7" s="520" customFormat="1" x14ac:dyDescent="0.25">
      <c r="A715" s="529"/>
      <c r="G715" s="535"/>
    </row>
    <row r="716" spans="1:7" s="520" customFormat="1" x14ac:dyDescent="0.25">
      <c r="A716" s="529"/>
      <c r="G716" s="535"/>
    </row>
    <row r="717" spans="1:7" s="520" customFormat="1" x14ac:dyDescent="0.25">
      <c r="A717" s="529"/>
      <c r="G717" s="535"/>
    </row>
    <row r="718" spans="1:7" s="520" customFormat="1" x14ac:dyDescent="0.25">
      <c r="A718" s="529"/>
      <c r="G718" s="535"/>
    </row>
    <row r="719" spans="1:7" s="520" customFormat="1" x14ac:dyDescent="0.25">
      <c r="A719" s="529"/>
      <c r="G719" s="535"/>
    </row>
    <row r="720" spans="1:7" s="520" customFormat="1" x14ac:dyDescent="0.25">
      <c r="A720" s="529"/>
      <c r="G720" s="535"/>
    </row>
    <row r="721" spans="1:7" s="520" customFormat="1" x14ac:dyDescent="0.25">
      <c r="A721" s="529"/>
      <c r="G721" s="535"/>
    </row>
    <row r="722" spans="1:7" s="520" customFormat="1" x14ac:dyDescent="0.25">
      <c r="A722" s="529"/>
      <c r="G722" s="535"/>
    </row>
    <row r="723" spans="1:7" s="520" customFormat="1" x14ac:dyDescent="0.25">
      <c r="A723" s="529"/>
      <c r="G723" s="535"/>
    </row>
    <row r="724" spans="1:7" s="520" customFormat="1" x14ac:dyDescent="0.25">
      <c r="A724" s="529"/>
      <c r="G724" s="535"/>
    </row>
    <row r="725" spans="1:7" s="520" customFormat="1" x14ac:dyDescent="0.25">
      <c r="A725" s="529"/>
      <c r="G725" s="535"/>
    </row>
    <row r="726" spans="1:7" s="520" customFormat="1" x14ac:dyDescent="0.25">
      <c r="A726" s="529"/>
      <c r="G726" s="535"/>
    </row>
    <row r="727" spans="1:7" s="520" customFormat="1" x14ac:dyDescent="0.25">
      <c r="A727" s="529"/>
      <c r="G727" s="535"/>
    </row>
    <row r="728" spans="1:7" s="520" customFormat="1" x14ac:dyDescent="0.25">
      <c r="A728" s="529"/>
      <c r="G728" s="535"/>
    </row>
    <row r="729" spans="1:7" s="520" customFormat="1" x14ac:dyDescent="0.25">
      <c r="A729" s="529"/>
      <c r="G729" s="535"/>
    </row>
    <row r="730" spans="1:7" s="520" customFormat="1" x14ac:dyDescent="0.25">
      <c r="A730" s="529"/>
      <c r="G730" s="535"/>
    </row>
    <row r="731" spans="1:7" s="520" customFormat="1" x14ac:dyDescent="0.25">
      <c r="A731" s="529"/>
      <c r="G731" s="535"/>
    </row>
    <row r="732" spans="1:7" s="520" customFormat="1" x14ac:dyDescent="0.25">
      <c r="A732" s="529"/>
      <c r="G732" s="535"/>
    </row>
    <row r="733" spans="1:7" s="520" customFormat="1" x14ac:dyDescent="0.25">
      <c r="A733" s="529"/>
      <c r="G733" s="535"/>
    </row>
    <row r="734" spans="1:7" s="520" customFormat="1" x14ac:dyDescent="0.25">
      <c r="A734" s="529"/>
      <c r="G734" s="535"/>
    </row>
    <row r="735" spans="1:7" s="520" customFormat="1" x14ac:dyDescent="0.25">
      <c r="A735" s="529"/>
      <c r="G735" s="535"/>
    </row>
    <row r="736" spans="1:7" s="520" customFormat="1" x14ac:dyDescent="0.25">
      <c r="A736" s="529"/>
      <c r="G736" s="535"/>
    </row>
    <row r="737" spans="1:7" s="520" customFormat="1" x14ac:dyDescent="0.25">
      <c r="A737" s="529"/>
      <c r="G737" s="535"/>
    </row>
    <row r="738" spans="1:7" s="520" customFormat="1" x14ac:dyDescent="0.25">
      <c r="A738" s="529"/>
      <c r="G738" s="535"/>
    </row>
    <row r="739" spans="1:7" s="520" customFormat="1" x14ac:dyDescent="0.25">
      <c r="A739" s="529"/>
      <c r="G739" s="535"/>
    </row>
    <row r="740" spans="1:7" s="520" customFormat="1" x14ac:dyDescent="0.25">
      <c r="A740" s="529"/>
      <c r="G740" s="535"/>
    </row>
    <row r="741" spans="1:7" s="520" customFormat="1" x14ac:dyDescent="0.25">
      <c r="A741" s="529"/>
      <c r="G741" s="535"/>
    </row>
    <row r="742" spans="1:7" s="520" customFormat="1" x14ac:dyDescent="0.25">
      <c r="A742" s="529"/>
      <c r="G742" s="535"/>
    </row>
    <row r="743" spans="1:7" s="520" customFormat="1" x14ac:dyDescent="0.25">
      <c r="A743" s="529"/>
      <c r="G743" s="535"/>
    </row>
    <row r="744" spans="1:7" s="520" customFormat="1" x14ac:dyDescent="0.25">
      <c r="A744" s="529"/>
      <c r="G744" s="535"/>
    </row>
    <row r="745" spans="1:7" s="520" customFormat="1" x14ac:dyDescent="0.25">
      <c r="A745" s="529"/>
      <c r="G745" s="535"/>
    </row>
    <row r="746" spans="1:7" s="520" customFormat="1" x14ac:dyDescent="0.25">
      <c r="A746" s="529"/>
      <c r="G746" s="535"/>
    </row>
    <row r="747" spans="1:7" s="520" customFormat="1" x14ac:dyDescent="0.25">
      <c r="A747" s="529"/>
      <c r="G747" s="535"/>
    </row>
    <row r="748" spans="1:7" s="520" customFormat="1" x14ac:dyDescent="0.25">
      <c r="A748" s="529"/>
      <c r="G748" s="535"/>
    </row>
    <row r="749" spans="1:7" s="520" customFormat="1" x14ac:dyDescent="0.25">
      <c r="A749" s="529"/>
      <c r="G749" s="535"/>
    </row>
    <row r="750" spans="1:7" s="520" customFormat="1" x14ac:dyDescent="0.25">
      <c r="A750" s="529"/>
      <c r="G750" s="535"/>
    </row>
    <row r="751" spans="1:7" s="520" customFormat="1" x14ac:dyDescent="0.25">
      <c r="A751" s="529"/>
      <c r="G751" s="535"/>
    </row>
    <row r="752" spans="1:7" s="520" customFormat="1" x14ac:dyDescent="0.25">
      <c r="A752" s="529"/>
      <c r="G752" s="535"/>
    </row>
    <row r="753" spans="1:7" s="520" customFormat="1" x14ac:dyDescent="0.25">
      <c r="A753" s="529"/>
      <c r="G753" s="535"/>
    </row>
    <row r="754" spans="1:7" s="520" customFormat="1" x14ac:dyDescent="0.25">
      <c r="A754" s="529"/>
      <c r="G754" s="535"/>
    </row>
    <row r="755" spans="1:7" s="520" customFormat="1" x14ac:dyDescent="0.25">
      <c r="A755" s="529"/>
      <c r="G755" s="535"/>
    </row>
    <row r="756" spans="1:7" s="520" customFormat="1" x14ac:dyDescent="0.25">
      <c r="A756" s="529"/>
      <c r="G756" s="535"/>
    </row>
    <row r="757" spans="1:7" s="520" customFormat="1" x14ac:dyDescent="0.25">
      <c r="A757" s="529"/>
      <c r="G757" s="535"/>
    </row>
    <row r="758" spans="1:7" s="520" customFormat="1" x14ac:dyDescent="0.25">
      <c r="A758" s="529"/>
      <c r="G758" s="535"/>
    </row>
    <row r="759" spans="1:7" s="520" customFormat="1" x14ac:dyDescent="0.25">
      <c r="A759" s="529"/>
      <c r="G759" s="535"/>
    </row>
    <row r="760" spans="1:7" s="520" customFormat="1" x14ac:dyDescent="0.25">
      <c r="A760" s="529"/>
      <c r="G760" s="535"/>
    </row>
    <row r="761" spans="1:7" s="520" customFormat="1" x14ac:dyDescent="0.25">
      <c r="A761" s="529"/>
      <c r="G761" s="535"/>
    </row>
    <row r="762" spans="1:7" s="520" customFormat="1" x14ac:dyDescent="0.25">
      <c r="A762" s="529"/>
      <c r="G762" s="535"/>
    </row>
    <row r="763" spans="1:7" s="520" customFormat="1" x14ac:dyDescent="0.25">
      <c r="A763" s="529"/>
      <c r="G763" s="535"/>
    </row>
    <row r="764" spans="1:7" s="520" customFormat="1" x14ac:dyDescent="0.25">
      <c r="A764" s="529"/>
      <c r="G764" s="535"/>
    </row>
    <row r="765" spans="1:7" s="520" customFormat="1" x14ac:dyDescent="0.25">
      <c r="A765" s="529"/>
      <c r="G765" s="535"/>
    </row>
    <row r="766" spans="1:7" s="520" customFormat="1" x14ac:dyDescent="0.25">
      <c r="A766" s="529"/>
      <c r="G766" s="535"/>
    </row>
    <row r="767" spans="1:7" s="520" customFormat="1" x14ac:dyDescent="0.25">
      <c r="A767" s="529"/>
      <c r="G767" s="535"/>
    </row>
    <row r="768" spans="1:7" s="520" customFormat="1" x14ac:dyDescent="0.25">
      <c r="A768" s="529"/>
      <c r="G768" s="535"/>
    </row>
    <row r="769" spans="1:7" s="520" customFormat="1" x14ac:dyDescent="0.25">
      <c r="A769" s="529"/>
      <c r="G769" s="535"/>
    </row>
    <row r="770" spans="1:7" s="520" customFormat="1" x14ac:dyDescent="0.25">
      <c r="A770" s="529"/>
      <c r="G770" s="535"/>
    </row>
    <row r="771" spans="1:7" s="520" customFormat="1" x14ac:dyDescent="0.25">
      <c r="A771" s="529"/>
      <c r="G771" s="535"/>
    </row>
    <row r="772" spans="1:7" s="520" customFormat="1" x14ac:dyDescent="0.25">
      <c r="A772" s="529"/>
      <c r="G772" s="535"/>
    </row>
    <row r="773" spans="1:7" s="520" customFormat="1" x14ac:dyDescent="0.25">
      <c r="A773" s="529"/>
      <c r="G773" s="535"/>
    </row>
    <row r="774" spans="1:7" s="520" customFormat="1" x14ac:dyDescent="0.25">
      <c r="A774" s="529"/>
      <c r="G774" s="535"/>
    </row>
    <row r="775" spans="1:7" s="520" customFormat="1" x14ac:dyDescent="0.25">
      <c r="A775" s="529"/>
      <c r="G775" s="535"/>
    </row>
    <row r="776" spans="1:7" s="520" customFormat="1" x14ac:dyDescent="0.25">
      <c r="A776" s="529"/>
      <c r="G776" s="535"/>
    </row>
    <row r="777" spans="1:7" s="520" customFormat="1" x14ac:dyDescent="0.25">
      <c r="A777" s="529"/>
      <c r="G777" s="535"/>
    </row>
    <row r="778" spans="1:7" s="520" customFormat="1" x14ac:dyDescent="0.25">
      <c r="A778" s="529"/>
      <c r="G778" s="535"/>
    </row>
    <row r="779" spans="1:7" s="520" customFormat="1" x14ac:dyDescent="0.25">
      <c r="A779" s="529"/>
      <c r="G779" s="535"/>
    </row>
    <row r="780" spans="1:7" s="520" customFormat="1" x14ac:dyDescent="0.25">
      <c r="A780" s="529"/>
      <c r="G780" s="535"/>
    </row>
    <row r="781" spans="1:7" s="520" customFormat="1" x14ac:dyDescent="0.25">
      <c r="A781" s="529"/>
      <c r="G781" s="535"/>
    </row>
    <row r="782" spans="1:7" s="520" customFormat="1" x14ac:dyDescent="0.25">
      <c r="A782" s="529"/>
      <c r="G782" s="535"/>
    </row>
    <row r="783" spans="1:7" s="520" customFormat="1" x14ac:dyDescent="0.25">
      <c r="A783" s="529"/>
      <c r="G783" s="535"/>
    </row>
    <row r="784" spans="1:7" s="520" customFormat="1" x14ac:dyDescent="0.25">
      <c r="A784" s="529"/>
      <c r="G784" s="535"/>
    </row>
    <row r="785" spans="1:7" s="520" customFormat="1" x14ac:dyDescent="0.25">
      <c r="A785" s="529"/>
      <c r="G785" s="535"/>
    </row>
    <row r="786" spans="1:7" s="520" customFormat="1" x14ac:dyDescent="0.25">
      <c r="A786" s="529"/>
      <c r="G786" s="535"/>
    </row>
    <row r="787" spans="1:7" s="520" customFormat="1" x14ac:dyDescent="0.25">
      <c r="A787" s="529"/>
      <c r="G787" s="535"/>
    </row>
    <row r="788" spans="1:7" s="520" customFormat="1" x14ac:dyDescent="0.25">
      <c r="A788" s="529"/>
      <c r="G788" s="535"/>
    </row>
    <row r="789" spans="1:7" s="520" customFormat="1" x14ac:dyDescent="0.25">
      <c r="A789" s="529"/>
      <c r="G789" s="535"/>
    </row>
    <row r="790" spans="1:7" s="520" customFormat="1" x14ac:dyDescent="0.25">
      <c r="A790" s="529"/>
      <c r="G790" s="535"/>
    </row>
    <row r="791" spans="1:7" s="520" customFormat="1" x14ac:dyDescent="0.25">
      <c r="A791" s="529"/>
      <c r="G791" s="535"/>
    </row>
    <row r="792" spans="1:7" s="520" customFormat="1" x14ac:dyDescent="0.25">
      <c r="A792" s="529"/>
      <c r="G792" s="535"/>
    </row>
    <row r="793" spans="1:7" s="520" customFormat="1" x14ac:dyDescent="0.25">
      <c r="A793" s="529"/>
      <c r="G793" s="535"/>
    </row>
    <row r="794" spans="1:7" s="520" customFormat="1" x14ac:dyDescent="0.25">
      <c r="A794" s="529"/>
      <c r="G794" s="535"/>
    </row>
    <row r="795" spans="1:7" s="520" customFormat="1" x14ac:dyDescent="0.25">
      <c r="A795" s="529"/>
      <c r="G795" s="535"/>
    </row>
    <row r="796" spans="1:7" s="520" customFormat="1" x14ac:dyDescent="0.25">
      <c r="A796" s="529"/>
      <c r="G796" s="535"/>
    </row>
    <row r="797" spans="1:7" s="520" customFormat="1" x14ac:dyDescent="0.25">
      <c r="A797" s="529"/>
      <c r="G797" s="535"/>
    </row>
    <row r="798" spans="1:7" s="520" customFormat="1" x14ac:dyDescent="0.25">
      <c r="A798" s="529"/>
      <c r="G798" s="535"/>
    </row>
    <row r="799" spans="1:7" s="520" customFormat="1" x14ac:dyDescent="0.25">
      <c r="A799" s="529"/>
      <c r="G799" s="535"/>
    </row>
    <row r="800" spans="1:7" s="520" customFormat="1" x14ac:dyDescent="0.25">
      <c r="A800" s="529"/>
      <c r="G800" s="535"/>
    </row>
    <row r="801" spans="1:7" s="520" customFormat="1" x14ac:dyDescent="0.25">
      <c r="A801" s="529"/>
      <c r="G801" s="535"/>
    </row>
    <row r="802" spans="1:7" s="520" customFormat="1" x14ac:dyDescent="0.25">
      <c r="A802" s="529"/>
      <c r="G802" s="535"/>
    </row>
    <row r="803" spans="1:7" s="520" customFormat="1" x14ac:dyDescent="0.25">
      <c r="A803" s="529"/>
      <c r="G803" s="535"/>
    </row>
    <row r="804" spans="1:7" s="520" customFormat="1" x14ac:dyDescent="0.25">
      <c r="A804" s="529"/>
      <c r="G804" s="535"/>
    </row>
    <row r="805" spans="1:7" s="520" customFormat="1" x14ac:dyDescent="0.25">
      <c r="A805" s="529"/>
      <c r="G805" s="535"/>
    </row>
    <row r="806" spans="1:7" s="520" customFormat="1" x14ac:dyDescent="0.25">
      <c r="A806" s="529"/>
      <c r="G806" s="535"/>
    </row>
    <row r="807" spans="1:7" s="520" customFormat="1" x14ac:dyDescent="0.25">
      <c r="A807" s="529"/>
      <c r="G807" s="535"/>
    </row>
    <row r="808" spans="1:7" s="520" customFormat="1" x14ac:dyDescent="0.25">
      <c r="A808" s="529"/>
      <c r="G808" s="535"/>
    </row>
    <row r="809" spans="1:7" s="520" customFormat="1" x14ac:dyDescent="0.25">
      <c r="A809" s="529"/>
      <c r="G809" s="535"/>
    </row>
    <row r="810" spans="1:7" s="520" customFormat="1" x14ac:dyDescent="0.25">
      <c r="A810" s="529"/>
      <c r="G810" s="535"/>
    </row>
    <row r="811" spans="1:7" s="520" customFormat="1" x14ac:dyDescent="0.25">
      <c r="A811" s="529"/>
      <c r="G811" s="535"/>
    </row>
    <row r="812" spans="1:7" s="520" customFormat="1" x14ac:dyDescent="0.25">
      <c r="A812" s="529"/>
      <c r="G812" s="535"/>
    </row>
    <row r="813" spans="1:7" s="520" customFormat="1" x14ac:dyDescent="0.25">
      <c r="A813" s="529"/>
      <c r="G813" s="535"/>
    </row>
    <row r="814" spans="1:7" s="520" customFormat="1" x14ac:dyDescent="0.25">
      <c r="A814" s="529"/>
      <c r="G814" s="535"/>
    </row>
    <row r="815" spans="1:7" s="520" customFormat="1" x14ac:dyDescent="0.25">
      <c r="A815" s="529"/>
      <c r="G815" s="535"/>
    </row>
    <row r="816" spans="1:7" s="520" customFormat="1" x14ac:dyDescent="0.25">
      <c r="A816" s="529"/>
      <c r="G816" s="535"/>
    </row>
    <row r="817" spans="1:7" s="520" customFormat="1" x14ac:dyDescent="0.25">
      <c r="A817" s="529"/>
      <c r="G817" s="535"/>
    </row>
    <row r="818" spans="1:7" s="520" customFormat="1" x14ac:dyDescent="0.25">
      <c r="A818" s="529"/>
      <c r="G818" s="535"/>
    </row>
    <row r="819" spans="1:7" s="520" customFormat="1" x14ac:dyDescent="0.25">
      <c r="A819" s="529"/>
      <c r="G819" s="535"/>
    </row>
    <row r="820" spans="1:7" s="520" customFormat="1" x14ac:dyDescent="0.25">
      <c r="A820" s="529"/>
      <c r="G820" s="535"/>
    </row>
    <row r="821" spans="1:7" s="520" customFormat="1" x14ac:dyDescent="0.25">
      <c r="A821" s="529"/>
      <c r="G821" s="535"/>
    </row>
    <row r="822" spans="1:7" s="520" customFormat="1" x14ac:dyDescent="0.25">
      <c r="A822" s="529"/>
      <c r="G822" s="535"/>
    </row>
    <row r="823" spans="1:7" s="520" customFormat="1" x14ac:dyDescent="0.25">
      <c r="A823" s="529"/>
      <c r="G823" s="535"/>
    </row>
    <row r="824" spans="1:7" s="520" customFormat="1" x14ac:dyDescent="0.25">
      <c r="A824" s="529"/>
      <c r="G824" s="535"/>
    </row>
    <row r="825" spans="1:7" s="520" customFormat="1" x14ac:dyDescent="0.25">
      <c r="A825" s="529"/>
      <c r="G825" s="535"/>
    </row>
    <row r="826" spans="1:7" s="520" customFormat="1" x14ac:dyDescent="0.25">
      <c r="A826" s="529"/>
      <c r="G826" s="535"/>
    </row>
    <row r="827" spans="1:7" s="520" customFormat="1" x14ac:dyDescent="0.25">
      <c r="A827" s="529"/>
      <c r="G827" s="535"/>
    </row>
    <row r="828" spans="1:7" s="520" customFormat="1" x14ac:dyDescent="0.25">
      <c r="A828" s="529"/>
      <c r="G828" s="535"/>
    </row>
    <row r="829" spans="1:7" s="520" customFormat="1" x14ac:dyDescent="0.25">
      <c r="A829" s="529"/>
      <c r="G829" s="535"/>
    </row>
    <row r="830" spans="1:7" s="520" customFormat="1" x14ac:dyDescent="0.25">
      <c r="A830" s="529"/>
      <c r="G830" s="535"/>
    </row>
    <row r="831" spans="1:7" s="520" customFormat="1" x14ac:dyDescent="0.25">
      <c r="A831" s="529"/>
      <c r="G831" s="535"/>
    </row>
    <row r="832" spans="1:7" s="520" customFormat="1" x14ac:dyDescent="0.25">
      <c r="A832" s="529"/>
      <c r="G832" s="535"/>
    </row>
    <row r="833" spans="1:7" s="520" customFormat="1" x14ac:dyDescent="0.25">
      <c r="A833" s="529"/>
      <c r="G833" s="535"/>
    </row>
    <row r="834" spans="1:7" s="520" customFormat="1" x14ac:dyDescent="0.25">
      <c r="A834" s="529"/>
      <c r="G834" s="535"/>
    </row>
    <row r="835" spans="1:7" s="520" customFormat="1" x14ac:dyDescent="0.25">
      <c r="A835" s="529"/>
      <c r="G835" s="535"/>
    </row>
    <row r="836" spans="1:7" s="520" customFormat="1" x14ac:dyDescent="0.25">
      <c r="A836" s="529"/>
      <c r="G836" s="535"/>
    </row>
    <row r="837" spans="1:7" s="520" customFormat="1" x14ac:dyDescent="0.25">
      <c r="A837" s="529"/>
      <c r="G837" s="535"/>
    </row>
    <row r="838" spans="1:7" s="520" customFormat="1" x14ac:dyDescent="0.25">
      <c r="A838" s="529"/>
      <c r="G838" s="535"/>
    </row>
    <row r="839" spans="1:7" s="520" customFormat="1" x14ac:dyDescent="0.25">
      <c r="A839" s="529"/>
      <c r="G839" s="535"/>
    </row>
    <row r="840" spans="1:7" s="520" customFormat="1" x14ac:dyDescent="0.25">
      <c r="A840" s="529"/>
      <c r="G840" s="535"/>
    </row>
    <row r="841" spans="1:7" s="520" customFormat="1" x14ac:dyDescent="0.25">
      <c r="A841" s="529"/>
      <c r="G841" s="535"/>
    </row>
    <row r="842" spans="1:7" s="520" customFormat="1" x14ac:dyDescent="0.25">
      <c r="A842" s="529"/>
      <c r="G842" s="535"/>
    </row>
    <row r="843" spans="1:7" s="520" customFormat="1" x14ac:dyDescent="0.25">
      <c r="A843" s="529"/>
      <c r="G843" s="535"/>
    </row>
    <row r="844" spans="1:7" s="520" customFormat="1" x14ac:dyDescent="0.25">
      <c r="A844" s="529"/>
      <c r="G844" s="535"/>
    </row>
    <row r="845" spans="1:7" s="520" customFormat="1" x14ac:dyDescent="0.25">
      <c r="A845" s="529"/>
      <c r="G845" s="535"/>
    </row>
    <row r="846" spans="1:7" s="520" customFormat="1" x14ac:dyDescent="0.25">
      <c r="A846" s="529"/>
      <c r="G846" s="535"/>
    </row>
    <row r="847" spans="1:7" s="520" customFormat="1" x14ac:dyDescent="0.25">
      <c r="A847" s="529"/>
      <c r="G847" s="535"/>
    </row>
    <row r="848" spans="1:7" s="520" customFormat="1" x14ac:dyDescent="0.25">
      <c r="A848" s="529"/>
      <c r="G848" s="535"/>
    </row>
    <row r="849" spans="1:7" s="520" customFormat="1" x14ac:dyDescent="0.25">
      <c r="A849" s="529"/>
      <c r="G849" s="535"/>
    </row>
    <row r="850" spans="1:7" s="520" customFormat="1" x14ac:dyDescent="0.25">
      <c r="A850" s="529"/>
      <c r="G850" s="535"/>
    </row>
    <row r="851" spans="1:7" s="520" customFormat="1" x14ac:dyDescent="0.25">
      <c r="A851" s="529"/>
      <c r="G851" s="535"/>
    </row>
    <row r="852" spans="1:7" s="520" customFormat="1" x14ac:dyDescent="0.25">
      <c r="A852" s="529"/>
      <c r="G852" s="535"/>
    </row>
    <row r="853" spans="1:7" s="520" customFormat="1" x14ac:dyDescent="0.25">
      <c r="A853" s="529"/>
      <c r="G853" s="535"/>
    </row>
    <row r="854" spans="1:7" s="520" customFormat="1" x14ac:dyDescent="0.25">
      <c r="A854" s="529"/>
      <c r="G854" s="535"/>
    </row>
    <row r="855" spans="1:7" s="520" customFormat="1" x14ac:dyDescent="0.25">
      <c r="A855" s="529"/>
      <c r="G855" s="535"/>
    </row>
    <row r="856" spans="1:7" s="520" customFormat="1" x14ac:dyDescent="0.25">
      <c r="A856" s="529"/>
      <c r="G856" s="535"/>
    </row>
    <row r="857" spans="1:7" s="520" customFormat="1" x14ac:dyDescent="0.25">
      <c r="A857" s="529"/>
      <c r="G857" s="535"/>
    </row>
    <row r="858" spans="1:7" s="520" customFormat="1" x14ac:dyDescent="0.25">
      <c r="A858" s="529"/>
      <c r="G858" s="535"/>
    </row>
    <row r="859" spans="1:7" s="520" customFormat="1" x14ac:dyDescent="0.25">
      <c r="A859" s="529"/>
      <c r="G859" s="535"/>
    </row>
    <row r="860" spans="1:7" s="520" customFormat="1" x14ac:dyDescent="0.25">
      <c r="A860" s="529"/>
      <c r="G860" s="535"/>
    </row>
    <row r="861" spans="1:7" s="520" customFormat="1" x14ac:dyDescent="0.25">
      <c r="A861" s="529"/>
      <c r="G861" s="535"/>
    </row>
    <row r="862" spans="1:7" s="520" customFormat="1" x14ac:dyDescent="0.25">
      <c r="A862" s="529"/>
      <c r="G862" s="535"/>
    </row>
    <row r="863" spans="1:7" s="520" customFormat="1" x14ac:dyDescent="0.25">
      <c r="A863" s="529"/>
      <c r="G863" s="535"/>
    </row>
    <row r="864" spans="1:7" s="520" customFormat="1" x14ac:dyDescent="0.25">
      <c r="A864" s="529"/>
      <c r="G864" s="535"/>
    </row>
    <row r="865" spans="1:7" s="520" customFormat="1" x14ac:dyDescent="0.25">
      <c r="A865" s="529"/>
      <c r="G865" s="535"/>
    </row>
    <row r="866" spans="1:7" s="520" customFormat="1" x14ac:dyDescent="0.25">
      <c r="A866" s="529"/>
      <c r="G866" s="535"/>
    </row>
    <row r="867" spans="1:7" s="520" customFormat="1" x14ac:dyDescent="0.25">
      <c r="A867" s="529"/>
      <c r="G867" s="535"/>
    </row>
    <row r="868" spans="1:7" s="520" customFormat="1" x14ac:dyDescent="0.25">
      <c r="A868" s="529"/>
      <c r="G868" s="535"/>
    </row>
    <row r="869" spans="1:7" s="520" customFormat="1" x14ac:dyDescent="0.25">
      <c r="A869" s="529"/>
      <c r="G869" s="535"/>
    </row>
    <row r="870" spans="1:7" s="520" customFormat="1" x14ac:dyDescent="0.25">
      <c r="A870" s="529"/>
      <c r="G870" s="535"/>
    </row>
    <row r="871" spans="1:7" s="520" customFormat="1" x14ac:dyDescent="0.25">
      <c r="A871" s="529"/>
      <c r="G871" s="535"/>
    </row>
    <row r="872" spans="1:7" s="520" customFormat="1" x14ac:dyDescent="0.25">
      <c r="A872" s="529"/>
      <c r="G872" s="535"/>
    </row>
    <row r="873" spans="1:7" s="520" customFormat="1" x14ac:dyDescent="0.25">
      <c r="A873" s="529"/>
      <c r="G873" s="535"/>
    </row>
    <row r="874" spans="1:7" s="520" customFormat="1" x14ac:dyDescent="0.25">
      <c r="A874" s="529"/>
      <c r="G874" s="535"/>
    </row>
    <row r="875" spans="1:7" s="520" customFormat="1" x14ac:dyDescent="0.25">
      <c r="A875" s="529"/>
      <c r="G875" s="535"/>
    </row>
    <row r="876" spans="1:7" s="520" customFormat="1" x14ac:dyDescent="0.25">
      <c r="A876" s="529"/>
      <c r="G876" s="535"/>
    </row>
    <row r="877" spans="1:7" s="520" customFormat="1" x14ac:dyDescent="0.25">
      <c r="A877" s="529"/>
      <c r="G877" s="535"/>
    </row>
    <row r="878" spans="1:7" s="520" customFormat="1" x14ac:dyDescent="0.25">
      <c r="A878" s="529"/>
      <c r="G878" s="535"/>
    </row>
    <row r="879" spans="1:7" s="520" customFormat="1" x14ac:dyDescent="0.25">
      <c r="A879" s="529"/>
      <c r="G879" s="535"/>
    </row>
    <row r="880" spans="1:7" s="520" customFormat="1" x14ac:dyDescent="0.25">
      <c r="A880" s="529"/>
      <c r="G880" s="535"/>
    </row>
    <row r="881" spans="1:7" s="520" customFormat="1" x14ac:dyDescent="0.25">
      <c r="A881" s="529"/>
      <c r="G881" s="535"/>
    </row>
    <row r="882" spans="1:7" s="520" customFormat="1" x14ac:dyDescent="0.25">
      <c r="A882" s="529"/>
      <c r="G882" s="535"/>
    </row>
    <row r="883" spans="1:7" s="520" customFormat="1" x14ac:dyDescent="0.25">
      <c r="A883" s="529"/>
      <c r="G883" s="535"/>
    </row>
    <row r="884" spans="1:7" s="520" customFormat="1" x14ac:dyDescent="0.25">
      <c r="A884" s="529"/>
      <c r="G884" s="535"/>
    </row>
    <row r="885" spans="1:7" s="520" customFormat="1" x14ac:dyDescent="0.25">
      <c r="A885" s="529"/>
      <c r="G885" s="535"/>
    </row>
    <row r="886" spans="1:7" s="520" customFormat="1" x14ac:dyDescent="0.25">
      <c r="A886" s="529"/>
      <c r="G886" s="535"/>
    </row>
    <row r="887" spans="1:7" s="520" customFormat="1" x14ac:dyDescent="0.25">
      <c r="A887" s="529"/>
      <c r="G887" s="535"/>
    </row>
    <row r="888" spans="1:7" s="520" customFormat="1" x14ac:dyDescent="0.25">
      <c r="A888" s="529"/>
      <c r="G888" s="535"/>
    </row>
    <row r="889" spans="1:7" s="520" customFormat="1" x14ac:dyDescent="0.25">
      <c r="A889" s="529"/>
      <c r="G889" s="535"/>
    </row>
    <row r="890" spans="1:7" s="520" customFormat="1" x14ac:dyDescent="0.25">
      <c r="A890" s="529"/>
      <c r="G890" s="535"/>
    </row>
    <row r="891" spans="1:7" s="520" customFormat="1" x14ac:dyDescent="0.25">
      <c r="A891" s="529"/>
      <c r="G891" s="535"/>
    </row>
    <row r="892" spans="1:7" s="520" customFormat="1" x14ac:dyDescent="0.25">
      <c r="A892" s="529"/>
      <c r="G892" s="535"/>
    </row>
    <row r="893" spans="1:7" s="520" customFormat="1" x14ac:dyDescent="0.25">
      <c r="A893" s="529"/>
      <c r="G893" s="535"/>
    </row>
    <row r="894" spans="1:7" s="520" customFormat="1" x14ac:dyDescent="0.25">
      <c r="A894" s="529"/>
      <c r="G894" s="535"/>
    </row>
    <row r="895" spans="1:7" s="520" customFormat="1" x14ac:dyDescent="0.25">
      <c r="A895" s="529"/>
      <c r="G895" s="535"/>
    </row>
    <row r="896" spans="1:7" s="520" customFormat="1" x14ac:dyDescent="0.25">
      <c r="A896" s="529"/>
      <c r="G896" s="535"/>
    </row>
    <row r="897" spans="1:7" s="520" customFormat="1" x14ac:dyDescent="0.25">
      <c r="A897" s="529"/>
      <c r="G897" s="535"/>
    </row>
    <row r="898" spans="1:7" s="520" customFormat="1" x14ac:dyDescent="0.25">
      <c r="A898" s="529"/>
      <c r="G898" s="535"/>
    </row>
    <row r="899" spans="1:7" s="520" customFormat="1" x14ac:dyDescent="0.25">
      <c r="A899" s="529"/>
      <c r="G899" s="535"/>
    </row>
    <row r="900" spans="1:7" s="520" customFormat="1" x14ac:dyDescent="0.25">
      <c r="A900" s="529"/>
      <c r="G900" s="535"/>
    </row>
    <row r="901" spans="1:7" s="520" customFormat="1" x14ac:dyDescent="0.25">
      <c r="A901" s="529"/>
      <c r="G901" s="535"/>
    </row>
    <row r="902" spans="1:7" s="520" customFormat="1" x14ac:dyDescent="0.25">
      <c r="A902" s="529"/>
      <c r="G902" s="535"/>
    </row>
    <row r="903" spans="1:7" s="520" customFormat="1" x14ac:dyDescent="0.25">
      <c r="A903" s="529"/>
      <c r="G903" s="535"/>
    </row>
    <row r="904" spans="1:7" s="520" customFormat="1" x14ac:dyDescent="0.25">
      <c r="A904" s="529"/>
      <c r="G904" s="535"/>
    </row>
    <row r="905" spans="1:7" s="520" customFormat="1" x14ac:dyDescent="0.25">
      <c r="A905" s="529"/>
      <c r="G905" s="535"/>
    </row>
    <row r="906" spans="1:7" s="520" customFormat="1" x14ac:dyDescent="0.25">
      <c r="A906" s="529"/>
      <c r="G906" s="535"/>
    </row>
    <row r="907" spans="1:7" s="520" customFormat="1" x14ac:dyDescent="0.25">
      <c r="A907" s="529"/>
      <c r="G907" s="535"/>
    </row>
    <row r="908" spans="1:7" s="520" customFormat="1" x14ac:dyDescent="0.25">
      <c r="A908" s="529"/>
      <c r="G908" s="535"/>
    </row>
    <row r="909" spans="1:7" s="520" customFormat="1" x14ac:dyDescent="0.25">
      <c r="A909" s="529"/>
      <c r="G909" s="535"/>
    </row>
    <row r="910" spans="1:7" s="520" customFormat="1" x14ac:dyDescent="0.25">
      <c r="A910" s="529"/>
      <c r="G910" s="535"/>
    </row>
    <row r="911" spans="1:7" s="520" customFormat="1" x14ac:dyDescent="0.25">
      <c r="A911" s="529"/>
      <c r="G911" s="535"/>
    </row>
    <row r="912" spans="1:7" s="520" customFormat="1" x14ac:dyDescent="0.25">
      <c r="A912" s="529"/>
      <c r="G912" s="535"/>
    </row>
    <row r="913" spans="1:7" s="520" customFormat="1" x14ac:dyDescent="0.25">
      <c r="A913" s="529"/>
      <c r="G913" s="535"/>
    </row>
    <row r="914" spans="1:7" s="520" customFormat="1" x14ac:dyDescent="0.25">
      <c r="A914" s="529"/>
      <c r="G914" s="535"/>
    </row>
    <row r="915" spans="1:7" s="520" customFormat="1" x14ac:dyDescent="0.25">
      <c r="A915" s="529"/>
      <c r="G915" s="535"/>
    </row>
    <row r="916" spans="1:7" s="520" customFormat="1" x14ac:dyDescent="0.25">
      <c r="A916" s="529"/>
      <c r="G916" s="535"/>
    </row>
    <row r="917" spans="1:7" s="520" customFormat="1" x14ac:dyDescent="0.25">
      <c r="A917" s="529"/>
      <c r="G917" s="535"/>
    </row>
    <row r="918" spans="1:7" s="520" customFormat="1" x14ac:dyDescent="0.25">
      <c r="A918" s="529"/>
      <c r="G918" s="535"/>
    </row>
    <row r="919" spans="1:7" s="520" customFormat="1" x14ac:dyDescent="0.25">
      <c r="A919" s="529"/>
      <c r="G919" s="535"/>
    </row>
    <row r="920" spans="1:7" s="520" customFormat="1" x14ac:dyDescent="0.25">
      <c r="A920" s="529"/>
      <c r="G920" s="535"/>
    </row>
    <row r="921" spans="1:7" s="520" customFormat="1" x14ac:dyDescent="0.25">
      <c r="A921" s="529"/>
      <c r="G921" s="535"/>
    </row>
    <row r="922" spans="1:7" s="520" customFormat="1" x14ac:dyDescent="0.25">
      <c r="A922" s="529"/>
      <c r="G922" s="535"/>
    </row>
    <row r="923" spans="1:7" s="520" customFormat="1" x14ac:dyDescent="0.25">
      <c r="A923" s="529"/>
      <c r="G923" s="535"/>
    </row>
    <row r="924" spans="1:7" s="520" customFormat="1" x14ac:dyDescent="0.25">
      <c r="A924" s="529"/>
      <c r="G924" s="535"/>
    </row>
    <row r="925" spans="1:7" s="520" customFormat="1" x14ac:dyDescent="0.25">
      <c r="A925" s="529"/>
      <c r="G925" s="535"/>
    </row>
    <row r="926" spans="1:7" s="520" customFormat="1" x14ac:dyDescent="0.25">
      <c r="A926" s="529"/>
      <c r="G926" s="535"/>
    </row>
    <row r="927" spans="1:7" s="520" customFormat="1" x14ac:dyDescent="0.25">
      <c r="A927" s="529"/>
      <c r="G927" s="535"/>
    </row>
    <row r="928" spans="1:7" s="520" customFormat="1" x14ac:dyDescent="0.25">
      <c r="A928" s="529"/>
      <c r="G928" s="535"/>
    </row>
    <row r="929" spans="1:7" s="520" customFormat="1" x14ac:dyDescent="0.25">
      <c r="A929" s="529"/>
      <c r="G929" s="535"/>
    </row>
    <row r="930" spans="1:7" s="520" customFormat="1" x14ac:dyDescent="0.25">
      <c r="A930" s="529"/>
      <c r="G930" s="535"/>
    </row>
    <row r="931" spans="1:7" s="520" customFormat="1" x14ac:dyDescent="0.25">
      <c r="A931" s="529"/>
      <c r="G931" s="535"/>
    </row>
    <row r="932" spans="1:7" s="520" customFormat="1" x14ac:dyDescent="0.25">
      <c r="A932" s="529"/>
      <c r="G932" s="535"/>
    </row>
    <row r="933" spans="1:7" s="520" customFormat="1" x14ac:dyDescent="0.25">
      <c r="A933" s="529"/>
      <c r="G933" s="535"/>
    </row>
    <row r="934" spans="1:7" s="520" customFormat="1" x14ac:dyDescent="0.25">
      <c r="A934" s="529"/>
      <c r="G934" s="535"/>
    </row>
    <row r="935" spans="1:7" s="520" customFormat="1" x14ac:dyDescent="0.25">
      <c r="A935" s="529"/>
      <c r="G935" s="535"/>
    </row>
    <row r="936" spans="1:7" s="520" customFormat="1" x14ac:dyDescent="0.25">
      <c r="A936" s="529"/>
      <c r="G936" s="535"/>
    </row>
    <row r="937" spans="1:7" s="520" customFormat="1" x14ac:dyDescent="0.25">
      <c r="A937" s="529"/>
      <c r="G937" s="535"/>
    </row>
    <row r="938" spans="1:7" s="520" customFormat="1" x14ac:dyDescent="0.25">
      <c r="A938" s="529"/>
      <c r="G938" s="535"/>
    </row>
    <row r="939" spans="1:7" s="520" customFormat="1" x14ac:dyDescent="0.25">
      <c r="A939" s="529"/>
      <c r="G939" s="535"/>
    </row>
    <row r="940" spans="1:7" s="520" customFormat="1" x14ac:dyDescent="0.25">
      <c r="A940" s="529"/>
      <c r="G940" s="535"/>
    </row>
    <row r="941" spans="1:7" s="520" customFormat="1" x14ac:dyDescent="0.25">
      <c r="A941" s="529"/>
      <c r="G941" s="535"/>
    </row>
    <row r="942" spans="1:7" s="520" customFormat="1" x14ac:dyDescent="0.25">
      <c r="A942" s="529"/>
      <c r="G942" s="535"/>
    </row>
    <row r="943" spans="1:7" s="520" customFormat="1" x14ac:dyDescent="0.25">
      <c r="A943" s="529"/>
      <c r="G943" s="535"/>
    </row>
    <row r="944" spans="1:7" s="520" customFormat="1" x14ac:dyDescent="0.25">
      <c r="A944" s="529"/>
      <c r="G944" s="535"/>
    </row>
    <row r="945" spans="1:7" s="520" customFormat="1" x14ac:dyDescent="0.25">
      <c r="A945" s="529"/>
      <c r="G945" s="535"/>
    </row>
    <row r="946" spans="1:7" s="520" customFormat="1" x14ac:dyDescent="0.25">
      <c r="A946" s="529"/>
      <c r="G946" s="535"/>
    </row>
    <row r="947" spans="1:7" s="520" customFormat="1" x14ac:dyDescent="0.25">
      <c r="A947" s="529"/>
      <c r="G947" s="535"/>
    </row>
    <row r="948" spans="1:7" s="520" customFormat="1" x14ac:dyDescent="0.25">
      <c r="A948" s="529"/>
      <c r="G948" s="535"/>
    </row>
    <row r="949" spans="1:7" s="520" customFormat="1" x14ac:dyDescent="0.25">
      <c r="A949" s="529"/>
      <c r="G949" s="535"/>
    </row>
    <row r="950" spans="1:7" s="520" customFormat="1" x14ac:dyDescent="0.25">
      <c r="A950" s="529"/>
      <c r="G950" s="535"/>
    </row>
    <row r="951" spans="1:7" s="520" customFormat="1" x14ac:dyDescent="0.25">
      <c r="A951" s="529"/>
      <c r="G951" s="535"/>
    </row>
    <row r="952" spans="1:7" s="520" customFormat="1" x14ac:dyDescent="0.25">
      <c r="A952" s="529"/>
      <c r="G952" s="535"/>
    </row>
    <row r="953" spans="1:7" s="520" customFormat="1" x14ac:dyDescent="0.25">
      <c r="A953" s="529"/>
      <c r="G953" s="535"/>
    </row>
    <row r="954" spans="1:7" s="520" customFormat="1" x14ac:dyDescent="0.25">
      <c r="A954" s="529"/>
      <c r="G954" s="535"/>
    </row>
    <row r="955" spans="1:7" s="520" customFormat="1" x14ac:dyDescent="0.25">
      <c r="A955" s="529"/>
      <c r="G955" s="535"/>
    </row>
    <row r="956" spans="1:7" s="520" customFormat="1" x14ac:dyDescent="0.25">
      <c r="A956" s="529"/>
      <c r="G956" s="535"/>
    </row>
    <row r="957" spans="1:7" s="520" customFormat="1" x14ac:dyDescent="0.25">
      <c r="A957" s="529"/>
      <c r="G957" s="535"/>
    </row>
    <row r="958" spans="1:7" s="520" customFormat="1" x14ac:dyDescent="0.25">
      <c r="A958" s="529"/>
      <c r="G958" s="535"/>
    </row>
    <row r="959" spans="1:7" s="520" customFormat="1" x14ac:dyDescent="0.25">
      <c r="A959" s="529"/>
      <c r="G959" s="535"/>
    </row>
    <row r="960" spans="1:7" s="520" customFormat="1" x14ac:dyDescent="0.25">
      <c r="A960" s="529"/>
      <c r="G960" s="535"/>
    </row>
    <row r="961" spans="1:7" s="520" customFormat="1" x14ac:dyDescent="0.25">
      <c r="A961" s="529"/>
      <c r="G961" s="535"/>
    </row>
    <row r="962" spans="1:7" s="520" customFormat="1" x14ac:dyDescent="0.25">
      <c r="A962" s="529"/>
      <c r="G962" s="535"/>
    </row>
    <row r="963" spans="1:7" s="520" customFormat="1" x14ac:dyDescent="0.25">
      <c r="A963" s="529"/>
      <c r="G963" s="535"/>
    </row>
    <row r="964" spans="1:7" s="520" customFormat="1" x14ac:dyDescent="0.25">
      <c r="A964" s="529"/>
      <c r="G964" s="535"/>
    </row>
    <row r="965" spans="1:7" s="520" customFormat="1" x14ac:dyDescent="0.25">
      <c r="A965" s="529"/>
      <c r="G965" s="535"/>
    </row>
    <row r="966" spans="1:7" s="520" customFormat="1" x14ac:dyDescent="0.25">
      <c r="A966" s="529"/>
      <c r="G966" s="535"/>
    </row>
    <row r="967" spans="1:7" s="520" customFormat="1" x14ac:dyDescent="0.25">
      <c r="A967" s="529"/>
      <c r="G967" s="535"/>
    </row>
    <row r="968" spans="1:7" s="520" customFormat="1" x14ac:dyDescent="0.25">
      <c r="A968" s="529"/>
      <c r="G968" s="535"/>
    </row>
    <row r="969" spans="1:7" s="520" customFormat="1" x14ac:dyDescent="0.25">
      <c r="A969" s="529"/>
      <c r="G969" s="535"/>
    </row>
    <row r="970" spans="1:7" s="520" customFormat="1" x14ac:dyDescent="0.25">
      <c r="A970" s="529"/>
      <c r="G970" s="535"/>
    </row>
    <row r="971" spans="1:7" s="520" customFormat="1" x14ac:dyDescent="0.25">
      <c r="A971" s="529"/>
      <c r="G971" s="535"/>
    </row>
    <row r="972" spans="1:7" s="520" customFormat="1" x14ac:dyDescent="0.25">
      <c r="A972" s="529"/>
      <c r="G972" s="535"/>
    </row>
    <row r="973" spans="1:7" s="520" customFormat="1" x14ac:dyDescent="0.25">
      <c r="A973" s="529"/>
      <c r="G973" s="535"/>
    </row>
    <row r="974" spans="1:7" s="520" customFormat="1" x14ac:dyDescent="0.25">
      <c r="A974" s="529"/>
      <c r="G974" s="535"/>
    </row>
    <row r="975" spans="1:7" s="520" customFormat="1" x14ac:dyDescent="0.25">
      <c r="A975" s="529"/>
      <c r="G975" s="535"/>
    </row>
    <row r="976" spans="1:7" s="520" customFormat="1" x14ac:dyDescent="0.25">
      <c r="A976" s="529"/>
      <c r="G976" s="535"/>
    </row>
    <row r="977" spans="1:7" s="520" customFormat="1" x14ac:dyDescent="0.25">
      <c r="A977" s="529"/>
      <c r="G977" s="535"/>
    </row>
    <row r="978" spans="1:7" s="520" customFormat="1" x14ac:dyDescent="0.25">
      <c r="A978" s="529"/>
      <c r="G978" s="535"/>
    </row>
    <row r="979" spans="1:7" s="520" customFormat="1" x14ac:dyDescent="0.25">
      <c r="A979" s="529"/>
      <c r="G979" s="535"/>
    </row>
    <row r="980" spans="1:7" s="520" customFormat="1" x14ac:dyDescent="0.25">
      <c r="A980" s="529"/>
      <c r="G980" s="535"/>
    </row>
    <row r="981" spans="1:7" s="520" customFormat="1" x14ac:dyDescent="0.25">
      <c r="A981" s="529"/>
      <c r="G981" s="535"/>
    </row>
    <row r="982" spans="1:7" s="520" customFormat="1" x14ac:dyDescent="0.25">
      <c r="A982" s="529"/>
      <c r="G982" s="535"/>
    </row>
    <row r="983" spans="1:7" s="520" customFormat="1" x14ac:dyDescent="0.25">
      <c r="A983" s="529"/>
      <c r="G983" s="535"/>
    </row>
    <row r="984" spans="1:7" s="520" customFormat="1" x14ac:dyDescent="0.25">
      <c r="A984" s="529"/>
      <c r="G984" s="535"/>
    </row>
    <row r="985" spans="1:7" s="520" customFormat="1" x14ac:dyDescent="0.25">
      <c r="A985" s="529"/>
      <c r="G985" s="535"/>
    </row>
    <row r="986" spans="1:7" s="520" customFormat="1" x14ac:dyDescent="0.25">
      <c r="A986" s="529"/>
      <c r="G986" s="535"/>
    </row>
    <row r="987" spans="1:7" s="520" customFormat="1" x14ac:dyDescent="0.25">
      <c r="A987" s="529"/>
      <c r="G987" s="535"/>
    </row>
    <row r="988" spans="1:7" s="520" customFormat="1" x14ac:dyDescent="0.25">
      <c r="A988" s="529"/>
      <c r="G988" s="535"/>
    </row>
    <row r="989" spans="1:7" s="520" customFormat="1" x14ac:dyDescent="0.25">
      <c r="A989" s="529"/>
      <c r="G989" s="535"/>
    </row>
    <row r="990" spans="1:7" s="520" customFormat="1" x14ac:dyDescent="0.25">
      <c r="A990" s="529"/>
      <c r="G990" s="535"/>
    </row>
    <row r="991" spans="1:7" s="520" customFormat="1" x14ac:dyDescent="0.25">
      <c r="A991" s="529"/>
      <c r="G991" s="535"/>
    </row>
    <row r="992" spans="1:7" s="520" customFormat="1" x14ac:dyDescent="0.25">
      <c r="A992" s="529"/>
      <c r="G992" s="535"/>
    </row>
    <row r="993" spans="1:7" s="520" customFormat="1" x14ac:dyDescent="0.25">
      <c r="A993" s="529"/>
      <c r="G993" s="535"/>
    </row>
    <row r="994" spans="1:7" s="520" customFormat="1" x14ac:dyDescent="0.25">
      <c r="A994" s="529"/>
      <c r="G994" s="535"/>
    </row>
    <row r="995" spans="1:7" s="520" customFormat="1" x14ac:dyDescent="0.25">
      <c r="A995" s="529"/>
      <c r="G995" s="535"/>
    </row>
    <row r="996" spans="1:7" s="520" customFormat="1" x14ac:dyDescent="0.25">
      <c r="A996" s="529"/>
      <c r="G996" s="535"/>
    </row>
    <row r="997" spans="1:7" s="520" customFormat="1" x14ac:dyDescent="0.25">
      <c r="A997" s="529"/>
      <c r="G997" s="535"/>
    </row>
    <row r="998" spans="1:7" s="520" customFormat="1" x14ac:dyDescent="0.25">
      <c r="A998" s="529"/>
      <c r="G998" s="535"/>
    </row>
    <row r="999" spans="1:7" s="520" customFormat="1" x14ac:dyDescent="0.25">
      <c r="A999" s="529"/>
      <c r="G999" s="535"/>
    </row>
    <row r="1000" spans="1:7" s="520" customFormat="1" x14ac:dyDescent="0.25">
      <c r="A1000" s="529"/>
      <c r="G1000" s="535"/>
    </row>
    <row r="1001" spans="1:7" s="520" customFormat="1" x14ac:dyDescent="0.25">
      <c r="A1001" s="529"/>
      <c r="G1001" s="535"/>
    </row>
    <row r="1002" spans="1:7" s="520" customFormat="1" x14ac:dyDescent="0.25">
      <c r="A1002" s="529"/>
      <c r="G1002" s="535"/>
    </row>
    <row r="1003" spans="1:7" s="520" customFormat="1" x14ac:dyDescent="0.25">
      <c r="A1003" s="529"/>
      <c r="G1003" s="535"/>
    </row>
    <row r="1004" spans="1:7" s="520" customFormat="1" x14ac:dyDescent="0.25">
      <c r="A1004" s="529"/>
      <c r="G1004" s="535"/>
    </row>
    <row r="1005" spans="1:7" s="520" customFormat="1" x14ac:dyDescent="0.25">
      <c r="A1005" s="529"/>
      <c r="G1005" s="535"/>
    </row>
    <row r="1006" spans="1:7" s="520" customFormat="1" x14ac:dyDescent="0.25">
      <c r="A1006" s="529"/>
      <c r="G1006" s="535"/>
    </row>
    <row r="1007" spans="1:7" s="520" customFormat="1" x14ac:dyDescent="0.25">
      <c r="A1007" s="529"/>
      <c r="G1007" s="535"/>
    </row>
    <row r="1008" spans="1:7" s="520" customFormat="1" x14ac:dyDescent="0.25">
      <c r="A1008" s="529"/>
      <c r="G1008" s="535"/>
    </row>
    <row r="1009" spans="1:7" s="520" customFormat="1" x14ac:dyDescent="0.25">
      <c r="A1009" s="529"/>
      <c r="G1009" s="535"/>
    </row>
    <row r="1010" spans="1:7" s="520" customFormat="1" x14ac:dyDescent="0.25">
      <c r="A1010" s="529"/>
      <c r="G1010" s="535"/>
    </row>
    <row r="1011" spans="1:7" s="520" customFormat="1" x14ac:dyDescent="0.25">
      <c r="A1011" s="529"/>
      <c r="G1011" s="535"/>
    </row>
    <row r="1012" spans="1:7" s="520" customFormat="1" x14ac:dyDescent="0.25">
      <c r="A1012" s="529"/>
      <c r="G1012" s="535"/>
    </row>
    <row r="1013" spans="1:7" s="520" customFormat="1" x14ac:dyDescent="0.25">
      <c r="A1013" s="529"/>
      <c r="G1013" s="535"/>
    </row>
    <row r="1014" spans="1:7" s="520" customFormat="1" x14ac:dyDescent="0.25">
      <c r="A1014" s="529"/>
      <c r="G1014" s="535"/>
    </row>
    <row r="1015" spans="1:7" s="520" customFormat="1" x14ac:dyDescent="0.25">
      <c r="A1015" s="529"/>
      <c r="G1015" s="535"/>
    </row>
    <row r="1016" spans="1:7" s="520" customFormat="1" x14ac:dyDescent="0.25">
      <c r="A1016" s="529"/>
      <c r="G1016" s="535"/>
    </row>
    <row r="1017" spans="1:7" s="520" customFormat="1" x14ac:dyDescent="0.25">
      <c r="A1017" s="529"/>
      <c r="G1017" s="535"/>
    </row>
    <row r="1018" spans="1:7" s="520" customFormat="1" x14ac:dyDescent="0.25">
      <c r="A1018" s="529"/>
      <c r="G1018" s="535"/>
    </row>
    <row r="1019" spans="1:7" s="520" customFormat="1" x14ac:dyDescent="0.25">
      <c r="A1019" s="529"/>
      <c r="G1019" s="535"/>
    </row>
    <row r="1020" spans="1:7" s="520" customFormat="1" x14ac:dyDescent="0.25">
      <c r="A1020" s="529"/>
      <c r="G1020" s="535"/>
    </row>
    <row r="1021" spans="1:7" s="520" customFormat="1" x14ac:dyDescent="0.25">
      <c r="A1021" s="529"/>
      <c r="G1021" s="535"/>
    </row>
    <row r="1022" spans="1:7" s="520" customFormat="1" x14ac:dyDescent="0.25">
      <c r="A1022" s="529"/>
      <c r="G1022" s="535"/>
    </row>
    <row r="1023" spans="1:7" s="520" customFormat="1" x14ac:dyDescent="0.25">
      <c r="A1023" s="529"/>
      <c r="G1023" s="535"/>
    </row>
    <row r="1024" spans="1:7" s="520" customFormat="1" x14ac:dyDescent="0.25">
      <c r="A1024" s="529"/>
      <c r="G1024" s="535"/>
    </row>
    <row r="1025" spans="1:7" s="520" customFormat="1" x14ac:dyDescent="0.25">
      <c r="A1025" s="529"/>
      <c r="G1025" s="535"/>
    </row>
    <row r="1026" spans="1:7" s="520" customFormat="1" x14ac:dyDescent="0.25">
      <c r="A1026" s="529"/>
      <c r="G1026" s="535"/>
    </row>
    <row r="1027" spans="1:7" s="520" customFormat="1" x14ac:dyDescent="0.25">
      <c r="A1027" s="529"/>
      <c r="G1027" s="535"/>
    </row>
    <row r="1028" spans="1:7" s="520" customFormat="1" x14ac:dyDescent="0.25">
      <c r="A1028" s="529"/>
      <c r="G1028" s="535"/>
    </row>
    <row r="1029" spans="1:7" s="520" customFormat="1" x14ac:dyDescent="0.25">
      <c r="A1029" s="529"/>
      <c r="G1029" s="535"/>
    </row>
    <row r="1030" spans="1:7" s="520" customFormat="1" x14ac:dyDescent="0.25">
      <c r="A1030" s="529"/>
      <c r="G1030" s="535"/>
    </row>
    <row r="1031" spans="1:7" s="520" customFormat="1" x14ac:dyDescent="0.25">
      <c r="A1031" s="529"/>
      <c r="G1031" s="535"/>
    </row>
    <row r="1032" spans="1:7" s="520" customFormat="1" x14ac:dyDescent="0.25">
      <c r="A1032" s="529"/>
      <c r="G1032" s="535"/>
    </row>
    <row r="1033" spans="1:7" s="520" customFormat="1" x14ac:dyDescent="0.25">
      <c r="A1033" s="529"/>
      <c r="G1033" s="535"/>
    </row>
    <row r="1034" spans="1:7" s="520" customFormat="1" x14ac:dyDescent="0.25">
      <c r="A1034" s="529"/>
      <c r="G1034" s="535"/>
    </row>
    <row r="1035" spans="1:7" s="520" customFormat="1" x14ac:dyDescent="0.25">
      <c r="A1035" s="529"/>
      <c r="G1035" s="535"/>
    </row>
    <row r="1036" spans="1:7" s="520" customFormat="1" x14ac:dyDescent="0.25">
      <c r="A1036" s="529"/>
      <c r="G1036" s="535"/>
    </row>
    <row r="1037" spans="1:7" s="520" customFormat="1" x14ac:dyDescent="0.25">
      <c r="A1037" s="529"/>
      <c r="G1037" s="535"/>
    </row>
    <row r="1038" spans="1:7" s="520" customFormat="1" x14ac:dyDescent="0.25">
      <c r="A1038" s="529"/>
      <c r="G1038" s="535"/>
    </row>
    <row r="1039" spans="1:7" s="520" customFormat="1" x14ac:dyDescent="0.25">
      <c r="A1039" s="529"/>
      <c r="G1039" s="535"/>
    </row>
    <row r="1040" spans="1:7" s="520" customFormat="1" x14ac:dyDescent="0.25">
      <c r="A1040" s="529"/>
      <c r="G1040" s="535"/>
    </row>
    <row r="1041" spans="1:7" s="520" customFormat="1" x14ac:dyDescent="0.25">
      <c r="A1041" s="529"/>
      <c r="G1041" s="535"/>
    </row>
    <row r="1042" spans="1:7" s="520" customFormat="1" x14ac:dyDescent="0.25">
      <c r="A1042" s="529"/>
      <c r="G1042" s="535"/>
    </row>
    <row r="1043" spans="1:7" s="520" customFormat="1" x14ac:dyDescent="0.25">
      <c r="A1043" s="529"/>
      <c r="G1043" s="535"/>
    </row>
    <row r="1044" spans="1:7" s="520" customFormat="1" x14ac:dyDescent="0.25">
      <c r="A1044" s="529"/>
      <c r="G1044" s="535"/>
    </row>
    <row r="1045" spans="1:7" s="520" customFormat="1" x14ac:dyDescent="0.25">
      <c r="A1045" s="529"/>
      <c r="G1045" s="535"/>
    </row>
    <row r="1046" spans="1:7" s="520" customFormat="1" x14ac:dyDescent="0.25">
      <c r="A1046" s="529"/>
      <c r="G1046" s="535"/>
    </row>
    <row r="1047" spans="1:7" s="520" customFormat="1" x14ac:dyDescent="0.25">
      <c r="A1047" s="529"/>
      <c r="G1047" s="535"/>
    </row>
    <row r="1048" spans="1:7" s="520" customFormat="1" x14ac:dyDescent="0.25">
      <c r="A1048" s="529"/>
      <c r="G1048" s="535"/>
    </row>
    <row r="1049" spans="1:7" s="520" customFormat="1" x14ac:dyDescent="0.25">
      <c r="A1049" s="529"/>
      <c r="G1049" s="535"/>
    </row>
    <row r="1050" spans="1:7" s="520" customFormat="1" x14ac:dyDescent="0.25">
      <c r="A1050" s="529"/>
      <c r="G1050" s="535"/>
    </row>
    <row r="1051" spans="1:7" s="520" customFormat="1" x14ac:dyDescent="0.25">
      <c r="A1051" s="529"/>
      <c r="G1051" s="535"/>
    </row>
    <row r="1052" spans="1:7" s="520" customFormat="1" x14ac:dyDescent="0.25">
      <c r="A1052" s="529"/>
      <c r="G1052" s="535"/>
    </row>
    <row r="1053" spans="1:7" s="520" customFormat="1" x14ac:dyDescent="0.25">
      <c r="A1053" s="529"/>
      <c r="G1053" s="535"/>
    </row>
    <row r="1054" spans="1:7" s="520" customFormat="1" x14ac:dyDescent="0.25">
      <c r="A1054" s="529"/>
      <c r="G1054" s="535"/>
    </row>
    <row r="1055" spans="1:7" s="520" customFormat="1" x14ac:dyDescent="0.25">
      <c r="A1055" s="529"/>
      <c r="G1055" s="535"/>
    </row>
    <row r="1056" spans="1:7" s="520" customFormat="1" x14ac:dyDescent="0.25">
      <c r="A1056" s="529"/>
      <c r="G1056" s="535"/>
    </row>
    <row r="1057" spans="1:7" s="520" customFormat="1" x14ac:dyDescent="0.25">
      <c r="A1057" s="529"/>
      <c r="G1057" s="535"/>
    </row>
    <row r="1058" spans="1:7" s="520" customFormat="1" x14ac:dyDescent="0.25">
      <c r="A1058" s="529"/>
      <c r="G1058" s="535"/>
    </row>
    <row r="1059" spans="1:7" s="520" customFormat="1" x14ac:dyDescent="0.25">
      <c r="A1059" s="529"/>
      <c r="G1059" s="535"/>
    </row>
    <row r="1060" spans="1:7" s="520" customFormat="1" x14ac:dyDescent="0.25">
      <c r="A1060" s="529"/>
      <c r="G1060" s="535"/>
    </row>
    <row r="1061" spans="1:7" s="520" customFormat="1" x14ac:dyDescent="0.25">
      <c r="A1061" s="529"/>
      <c r="G1061" s="535"/>
    </row>
    <row r="1062" spans="1:7" s="520" customFormat="1" x14ac:dyDescent="0.25">
      <c r="A1062" s="529"/>
      <c r="G1062" s="535"/>
    </row>
    <row r="1063" spans="1:7" s="520" customFormat="1" x14ac:dyDescent="0.25">
      <c r="A1063" s="529"/>
      <c r="G1063" s="535"/>
    </row>
    <row r="1064" spans="1:7" s="520" customFormat="1" x14ac:dyDescent="0.25">
      <c r="A1064" s="529"/>
      <c r="G1064" s="535"/>
    </row>
    <row r="1065" spans="1:7" s="520" customFormat="1" x14ac:dyDescent="0.25">
      <c r="A1065" s="529"/>
      <c r="G1065" s="535"/>
    </row>
    <row r="1066" spans="1:7" s="520" customFormat="1" x14ac:dyDescent="0.25">
      <c r="A1066" s="529"/>
      <c r="G1066" s="535"/>
    </row>
    <row r="1067" spans="1:7" s="520" customFormat="1" x14ac:dyDescent="0.25">
      <c r="A1067" s="529"/>
      <c r="G1067" s="535"/>
    </row>
    <row r="1068" spans="1:7" s="520" customFormat="1" x14ac:dyDescent="0.25">
      <c r="A1068" s="529"/>
      <c r="G1068" s="535"/>
    </row>
    <row r="1069" spans="1:7" s="520" customFormat="1" x14ac:dyDescent="0.25">
      <c r="A1069" s="529"/>
      <c r="G1069" s="535"/>
    </row>
    <row r="1070" spans="1:7" s="520" customFormat="1" x14ac:dyDescent="0.25">
      <c r="A1070" s="529"/>
      <c r="G1070" s="535"/>
    </row>
    <row r="1071" spans="1:7" s="520" customFormat="1" x14ac:dyDescent="0.25">
      <c r="A1071" s="529"/>
      <c r="G1071" s="535"/>
    </row>
    <row r="1072" spans="1:7" s="520" customFormat="1" x14ac:dyDescent="0.25">
      <c r="A1072" s="529"/>
      <c r="G1072" s="535"/>
    </row>
    <row r="1073" spans="1:7" s="520" customFormat="1" x14ac:dyDescent="0.25">
      <c r="A1073" s="529"/>
      <c r="G1073" s="535"/>
    </row>
    <row r="1074" spans="1:7" s="520" customFormat="1" x14ac:dyDescent="0.25">
      <c r="A1074" s="529"/>
      <c r="G1074" s="535"/>
    </row>
    <row r="1075" spans="1:7" s="520" customFormat="1" x14ac:dyDescent="0.25">
      <c r="A1075" s="529"/>
      <c r="G1075" s="535"/>
    </row>
    <row r="1076" spans="1:7" s="520" customFormat="1" x14ac:dyDescent="0.25">
      <c r="A1076" s="529"/>
      <c r="G1076" s="535"/>
    </row>
    <row r="1077" spans="1:7" s="520" customFormat="1" x14ac:dyDescent="0.25">
      <c r="A1077" s="529"/>
      <c r="G1077" s="535"/>
    </row>
    <row r="1078" spans="1:7" s="520" customFormat="1" x14ac:dyDescent="0.25">
      <c r="A1078" s="529"/>
      <c r="G1078" s="535"/>
    </row>
    <row r="1079" spans="1:7" s="520" customFormat="1" x14ac:dyDescent="0.25">
      <c r="A1079" s="529"/>
      <c r="G1079" s="535"/>
    </row>
    <row r="1080" spans="1:7" s="520" customFormat="1" x14ac:dyDescent="0.25">
      <c r="A1080" s="529"/>
      <c r="G1080" s="535"/>
    </row>
    <row r="1081" spans="1:7" s="520" customFormat="1" x14ac:dyDescent="0.25">
      <c r="A1081" s="529"/>
      <c r="G1081" s="535"/>
    </row>
    <row r="1082" spans="1:7" s="520" customFormat="1" x14ac:dyDescent="0.25">
      <c r="A1082" s="529"/>
      <c r="G1082" s="535"/>
    </row>
    <row r="1083" spans="1:7" s="520" customFormat="1" x14ac:dyDescent="0.25">
      <c r="A1083" s="529"/>
      <c r="G1083" s="535"/>
    </row>
    <row r="1084" spans="1:7" s="520" customFormat="1" x14ac:dyDescent="0.25">
      <c r="A1084" s="529"/>
      <c r="G1084" s="535"/>
    </row>
    <row r="1085" spans="1:7" s="520" customFormat="1" x14ac:dyDescent="0.25">
      <c r="A1085" s="529"/>
      <c r="G1085" s="535"/>
    </row>
    <row r="1086" spans="1:7" s="520" customFormat="1" x14ac:dyDescent="0.25">
      <c r="A1086" s="529"/>
      <c r="G1086" s="535"/>
    </row>
    <row r="1087" spans="1:7" s="520" customFormat="1" x14ac:dyDescent="0.25">
      <c r="A1087" s="529"/>
      <c r="G1087" s="535"/>
    </row>
    <row r="1088" spans="1:7" s="520" customFormat="1" x14ac:dyDescent="0.25">
      <c r="A1088" s="529"/>
      <c r="G1088" s="535"/>
    </row>
    <row r="1089" spans="1:7" s="520" customFormat="1" x14ac:dyDescent="0.25">
      <c r="A1089" s="529"/>
      <c r="G1089" s="535"/>
    </row>
    <row r="1090" spans="1:7" s="520" customFormat="1" x14ac:dyDescent="0.25">
      <c r="A1090" s="529"/>
      <c r="G1090" s="535"/>
    </row>
    <row r="1091" spans="1:7" s="520" customFormat="1" x14ac:dyDescent="0.25">
      <c r="A1091" s="529"/>
      <c r="G1091" s="535"/>
    </row>
    <row r="1092" spans="1:7" s="520" customFormat="1" x14ac:dyDescent="0.25">
      <c r="A1092" s="529"/>
      <c r="G1092" s="535"/>
    </row>
    <row r="1093" spans="1:7" s="520" customFormat="1" x14ac:dyDescent="0.25">
      <c r="A1093" s="529"/>
      <c r="G1093" s="535"/>
    </row>
    <row r="1094" spans="1:7" s="520" customFormat="1" x14ac:dyDescent="0.25">
      <c r="A1094" s="529"/>
      <c r="G1094" s="535"/>
    </row>
    <row r="1095" spans="1:7" s="520" customFormat="1" x14ac:dyDescent="0.25">
      <c r="A1095" s="529"/>
      <c r="G1095" s="535"/>
    </row>
    <row r="1096" spans="1:7" s="520" customFormat="1" x14ac:dyDescent="0.25">
      <c r="A1096" s="529"/>
      <c r="G1096" s="535"/>
    </row>
    <row r="1097" spans="1:7" s="520" customFormat="1" x14ac:dyDescent="0.25">
      <c r="A1097" s="529"/>
      <c r="G1097" s="535"/>
    </row>
    <row r="1098" spans="1:7" s="520" customFormat="1" x14ac:dyDescent="0.25">
      <c r="A1098" s="529"/>
      <c r="G1098" s="535"/>
    </row>
    <row r="1099" spans="1:7" s="520" customFormat="1" x14ac:dyDescent="0.25">
      <c r="A1099" s="529"/>
      <c r="G1099" s="535"/>
    </row>
    <row r="1100" spans="1:7" s="520" customFormat="1" x14ac:dyDescent="0.25">
      <c r="A1100" s="529"/>
      <c r="G1100" s="535"/>
    </row>
    <row r="1101" spans="1:7" s="520" customFormat="1" x14ac:dyDescent="0.25">
      <c r="A1101" s="529"/>
      <c r="G1101" s="535"/>
    </row>
    <row r="1102" spans="1:7" s="520" customFormat="1" x14ac:dyDescent="0.25">
      <c r="A1102" s="529"/>
      <c r="G1102" s="535"/>
    </row>
    <row r="1103" spans="1:7" s="520" customFormat="1" x14ac:dyDescent="0.25">
      <c r="A1103" s="529"/>
      <c r="G1103" s="535"/>
    </row>
    <row r="1104" spans="1:7" s="520" customFormat="1" x14ac:dyDescent="0.25">
      <c r="A1104" s="529"/>
      <c r="G1104" s="535"/>
    </row>
    <row r="1105" spans="1:7" s="520" customFormat="1" x14ac:dyDescent="0.25">
      <c r="A1105" s="529"/>
      <c r="G1105" s="535"/>
    </row>
    <row r="1106" spans="1:7" s="520" customFormat="1" x14ac:dyDescent="0.25">
      <c r="A1106" s="529"/>
      <c r="G1106" s="535"/>
    </row>
    <row r="1107" spans="1:7" s="520" customFormat="1" x14ac:dyDescent="0.25">
      <c r="A1107" s="529"/>
      <c r="G1107" s="535"/>
    </row>
    <row r="1108" spans="1:7" s="520" customFormat="1" x14ac:dyDescent="0.25">
      <c r="A1108" s="529"/>
      <c r="G1108" s="535"/>
    </row>
    <row r="1109" spans="1:7" s="520" customFormat="1" x14ac:dyDescent="0.25">
      <c r="A1109" s="529"/>
      <c r="G1109" s="535"/>
    </row>
    <row r="1110" spans="1:7" s="520" customFormat="1" x14ac:dyDescent="0.25">
      <c r="A1110" s="529"/>
      <c r="G1110" s="535"/>
    </row>
    <row r="1111" spans="1:7" s="520" customFormat="1" x14ac:dyDescent="0.25">
      <c r="A1111" s="529"/>
      <c r="G1111" s="535"/>
    </row>
    <row r="1112" spans="1:7" s="520" customFormat="1" x14ac:dyDescent="0.25">
      <c r="A1112" s="529"/>
      <c r="G1112" s="535"/>
    </row>
    <row r="1113" spans="1:7" s="520" customFormat="1" x14ac:dyDescent="0.25">
      <c r="A1113" s="529"/>
      <c r="G1113" s="535"/>
    </row>
    <row r="1114" spans="1:7" s="520" customFormat="1" x14ac:dyDescent="0.25">
      <c r="A1114" s="529"/>
      <c r="G1114" s="535"/>
    </row>
    <row r="1115" spans="1:7" s="520" customFormat="1" x14ac:dyDescent="0.25">
      <c r="A1115" s="529"/>
      <c r="G1115" s="535"/>
    </row>
    <row r="1116" spans="1:7" s="520" customFormat="1" x14ac:dyDescent="0.25">
      <c r="A1116" s="529"/>
      <c r="G1116" s="535"/>
    </row>
    <row r="1117" spans="1:7" s="520" customFormat="1" x14ac:dyDescent="0.25">
      <c r="A1117" s="529"/>
      <c r="G1117" s="535"/>
    </row>
    <row r="1118" spans="1:7" s="520" customFormat="1" x14ac:dyDescent="0.25">
      <c r="A1118" s="529"/>
      <c r="G1118" s="535"/>
    </row>
    <row r="1119" spans="1:7" s="520" customFormat="1" x14ac:dyDescent="0.25">
      <c r="A1119" s="529"/>
      <c r="G1119" s="535"/>
    </row>
    <row r="1120" spans="1:7" s="520" customFormat="1" x14ac:dyDescent="0.25">
      <c r="A1120" s="529"/>
      <c r="G1120" s="535"/>
    </row>
    <row r="1121" spans="1:7" s="520" customFormat="1" x14ac:dyDescent="0.25">
      <c r="A1121" s="529"/>
      <c r="G1121" s="535"/>
    </row>
    <row r="1122" spans="1:7" s="520" customFormat="1" x14ac:dyDescent="0.25">
      <c r="A1122" s="529"/>
      <c r="G1122" s="535"/>
    </row>
    <row r="1123" spans="1:7" s="520" customFormat="1" x14ac:dyDescent="0.25">
      <c r="A1123" s="529"/>
      <c r="G1123" s="535"/>
    </row>
    <row r="1124" spans="1:7" s="520" customFormat="1" x14ac:dyDescent="0.25">
      <c r="A1124" s="529"/>
      <c r="G1124" s="535"/>
    </row>
    <row r="1125" spans="1:7" s="520" customFormat="1" x14ac:dyDescent="0.25">
      <c r="A1125" s="529"/>
      <c r="G1125" s="535"/>
    </row>
    <row r="1126" spans="1:7" s="520" customFormat="1" x14ac:dyDescent="0.25">
      <c r="A1126" s="529"/>
      <c r="G1126" s="535"/>
    </row>
    <row r="1127" spans="1:7" s="520" customFormat="1" x14ac:dyDescent="0.25">
      <c r="A1127" s="529"/>
      <c r="G1127" s="535"/>
    </row>
    <row r="1128" spans="1:7" s="520" customFormat="1" x14ac:dyDescent="0.25">
      <c r="A1128" s="529"/>
      <c r="G1128" s="535"/>
    </row>
    <row r="1129" spans="1:7" s="520" customFormat="1" x14ac:dyDescent="0.25">
      <c r="A1129" s="529"/>
      <c r="G1129" s="535"/>
    </row>
    <row r="1130" spans="1:7" s="520" customFormat="1" x14ac:dyDescent="0.25">
      <c r="A1130" s="529"/>
      <c r="G1130" s="535"/>
    </row>
    <row r="1131" spans="1:7" s="520" customFormat="1" x14ac:dyDescent="0.25">
      <c r="A1131" s="529"/>
      <c r="G1131" s="535"/>
    </row>
    <row r="1132" spans="1:7" s="520" customFormat="1" x14ac:dyDescent="0.25">
      <c r="A1132" s="529"/>
      <c r="G1132" s="535"/>
    </row>
    <row r="1133" spans="1:7" s="520" customFormat="1" x14ac:dyDescent="0.25">
      <c r="A1133" s="529"/>
      <c r="G1133" s="535"/>
    </row>
    <row r="1134" spans="1:7" s="520" customFormat="1" x14ac:dyDescent="0.25">
      <c r="A1134" s="529"/>
      <c r="G1134" s="535"/>
    </row>
    <row r="1135" spans="1:7" s="520" customFormat="1" x14ac:dyDescent="0.25">
      <c r="A1135" s="529"/>
      <c r="G1135" s="535"/>
    </row>
    <row r="1136" spans="1:7" s="520" customFormat="1" x14ac:dyDescent="0.25">
      <c r="A1136" s="529"/>
      <c r="G1136" s="535"/>
    </row>
    <row r="1137" spans="1:7" s="520" customFormat="1" x14ac:dyDescent="0.25">
      <c r="A1137" s="529"/>
      <c r="G1137" s="535"/>
    </row>
    <row r="1138" spans="1:7" s="520" customFormat="1" x14ac:dyDescent="0.25">
      <c r="A1138" s="529"/>
      <c r="G1138" s="535"/>
    </row>
    <row r="1139" spans="1:7" s="520" customFormat="1" x14ac:dyDescent="0.25">
      <c r="A1139" s="529"/>
      <c r="G1139" s="535"/>
    </row>
    <row r="1140" spans="1:7" s="520" customFormat="1" x14ac:dyDescent="0.25">
      <c r="A1140" s="529"/>
      <c r="G1140" s="535"/>
    </row>
    <row r="1141" spans="1:7" s="520" customFormat="1" x14ac:dyDescent="0.25">
      <c r="A1141" s="529"/>
      <c r="G1141" s="535"/>
    </row>
    <row r="1142" spans="1:7" s="520" customFormat="1" x14ac:dyDescent="0.25">
      <c r="A1142" s="529"/>
      <c r="G1142" s="535"/>
    </row>
    <row r="1143" spans="1:7" s="520" customFormat="1" x14ac:dyDescent="0.25">
      <c r="A1143" s="529"/>
      <c r="G1143" s="535"/>
    </row>
    <row r="1144" spans="1:7" s="520" customFormat="1" x14ac:dyDescent="0.25">
      <c r="A1144" s="529"/>
      <c r="G1144" s="535"/>
    </row>
    <row r="1145" spans="1:7" s="520" customFormat="1" x14ac:dyDescent="0.25">
      <c r="A1145" s="529"/>
      <c r="G1145" s="535"/>
    </row>
    <row r="1146" spans="1:7" s="520" customFormat="1" x14ac:dyDescent="0.25">
      <c r="A1146" s="529"/>
      <c r="G1146" s="535"/>
    </row>
    <row r="1147" spans="1:7" s="520" customFormat="1" x14ac:dyDescent="0.25">
      <c r="A1147" s="529"/>
      <c r="G1147" s="535"/>
    </row>
    <row r="1148" spans="1:7" s="520" customFormat="1" x14ac:dyDescent="0.25">
      <c r="A1148" s="529"/>
      <c r="G1148" s="535"/>
    </row>
    <row r="1149" spans="1:7" s="520" customFormat="1" x14ac:dyDescent="0.25">
      <c r="A1149" s="529"/>
      <c r="G1149" s="535"/>
    </row>
    <row r="1150" spans="1:7" s="520" customFormat="1" x14ac:dyDescent="0.25">
      <c r="A1150" s="529"/>
      <c r="G1150" s="535"/>
    </row>
    <row r="1151" spans="1:7" s="520" customFormat="1" x14ac:dyDescent="0.25">
      <c r="A1151" s="529"/>
      <c r="G1151" s="535"/>
    </row>
    <row r="1152" spans="1:7" s="520" customFormat="1" x14ac:dyDescent="0.25">
      <c r="A1152" s="529"/>
      <c r="G1152" s="535"/>
    </row>
    <row r="1153" spans="1:7" s="520" customFormat="1" x14ac:dyDescent="0.25">
      <c r="A1153" s="529"/>
      <c r="G1153" s="535"/>
    </row>
    <row r="1154" spans="1:7" s="520" customFormat="1" x14ac:dyDescent="0.25">
      <c r="A1154" s="529"/>
      <c r="G1154" s="535"/>
    </row>
    <row r="1155" spans="1:7" s="520" customFormat="1" x14ac:dyDescent="0.25">
      <c r="A1155" s="529"/>
      <c r="G1155" s="535"/>
    </row>
    <row r="1156" spans="1:7" s="520" customFormat="1" x14ac:dyDescent="0.25">
      <c r="A1156" s="529"/>
      <c r="G1156" s="535"/>
    </row>
    <row r="1157" spans="1:7" s="520" customFormat="1" x14ac:dyDescent="0.25">
      <c r="A1157" s="529"/>
      <c r="G1157" s="535"/>
    </row>
    <row r="1158" spans="1:7" s="520" customFormat="1" x14ac:dyDescent="0.25">
      <c r="A1158" s="529"/>
      <c r="G1158" s="535"/>
    </row>
    <row r="1159" spans="1:7" s="520" customFormat="1" x14ac:dyDescent="0.25">
      <c r="A1159" s="529"/>
      <c r="G1159" s="535"/>
    </row>
    <row r="1160" spans="1:7" s="520" customFormat="1" x14ac:dyDescent="0.25">
      <c r="A1160" s="529"/>
      <c r="G1160" s="535"/>
    </row>
    <row r="1161" spans="1:7" s="520" customFormat="1" x14ac:dyDescent="0.25">
      <c r="A1161" s="529"/>
      <c r="G1161" s="535"/>
    </row>
    <row r="1162" spans="1:7" s="520" customFormat="1" x14ac:dyDescent="0.25">
      <c r="A1162" s="529"/>
      <c r="G1162" s="535"/>
    </row>
    <row r="1163" spans="1:7" s="520" customFormat="1" x14ac:dyDescent="0.25">
      <c r="A1163" s="529"/>
      <c r="G1163" s="535"/>
    </row>
    <row r="1164" spans="1:7" s="520" customFormat="1" x14ac:dyDescent="0.25">
      <c r="A1164" s="529"/>
      <c r="G1164" s="535"/>
    </row>
    <row r="1165" spans="1:7" s="520" customFormat="1" x14ac:dyDescent="0.25">
      <c r="A1165" s="529"/>
      <c r="G1165" s="535"/>
    </row>
    <row r="1166" spans="1:7" s="520" customFormat="1" x14ac:dyDescent="0.25">
      <c r="A1166" s="529"/>
      <c r="G1166" s="535"/>
    </row>
    <row r="1167" spans="1:7" s="520" customFormat="1" x14ac:dyDescent="0.25">
      <c r="A1167" s="529"/>
      <c r="G1167" s="535"/>
    </row>
    <row r="1168" spans="1:7" s="520" customFormat="1" x14ac:dyDescent="0.25">
      <c r="A1168" s="529"/>
      <c r="G1168" s="535"/>
    </row>
    <row r="1169" spans="1:7" s="520" customFormat="1" x14ac:dyDescent="0.25">
      <c r="A1169" s="529"/>
      <c r="G1169" s="535"/>
    </row>
    <row r="1170" spans="1:7" s="520" customFormat="1" x14ac:dyDescent="0.25">
      <c r="A1170" s="529"/>
      <c r="G1170" s="535"/>
    </row>
    <row r="1171" spans="1:7" s="520" customFormat="1" x14ac:dyDescent="0.25">
      <c r="A1171" s="529"/>
      <c r="G1171" s="535"/>
    </row>
    <row r="1172" spans="1:7" s="520" customFormat="1" x14ac:dyDescent="0.25">
      <c r="A1172" s="529"/>
      <c r="G1172" s="535"/>
    </row>
    <row r="1173" spans="1:7" s="520" customFormat="1" x14ac:dyDescent="0.25">
      <c r="A1173" s="529"/>
      <c r="G1173" s="535"/>
    </row>
    <row r="1174" spans="1:7" s="520" customFormat="1" x14ac:dyDescent="0.25">
      <c r="A1174" s="529"/>
      <c r="G1174" s="535"/>
    </row>
    <row r="1175" spans="1:7" s="520" customFormat="1" x14ac:dyDescent="0.25">
      <c r="A1175" s="529"/>
      <c r="G1175" s="535"/>
    </row>
    <row r="1176" spans="1:7" s="520" customFormat="1" x14ac:dyDescent="0.25">
      <c r="A1176" s="529"/>
      <c r="G1176" s="535"/>
    </row>
    <row r="1177" spans="1:7" s="520" customFormat="1" x14ac:dyDescent="0.25">
      <c r="A1177" s="529"/>
      <c r="G1177" s="535"/>
    </row>
    <row r="1178" spans="1:7" s="520" customFormat="1" x14ac:dyDescent="0.25">
      <c r="A1178" s="529"/>
      <c r="G1178" s="535"/>
    </row>
    <row r="1179" spans="1:7" s="520" customFormat="1" x14ac:dyDescent="0.25">
      <c r="A1179" s="529"/>
      <c r="G1179" s="535"/>
    </row>
    <row r="1180" spans="1:7" s="520" customFormat="1" x14ac:dyDescent="0.25">
      <c r="A1180" s="529"/>
      <c r="G1180" s="535"/>
    </row>
    <row r="1181" spans="1:7" s="520" customFormat="1" x14ac:dyDescent="0.25">
      <c r="A1181" s="529"/>
      <c r="G1181" s="535"/>
    </row>
    <row r="1182" spans="1:7" s="520" customFormat="1" x14ac:dyDescent="0.25">
      <c r="A1182" s="529"/>
      <c r="G1182" s="535"/>
    </row>
    <row r="1183" spans="1:7" s="520" customFormat="1" x14ac:dyDescent="0.25">
      <c r="A1183" s="529"/>
      <c r="G1183" s="535"/>
    </row>
    <row r="1184" spans="1:7" s="520" customFormat="1" x14ac:dyDescent="0.25">
      <c r="A1184" s="529"/>
      <c r="G1184" s="535"/>
    </row>
    <row r="1185" spans="1:7" s="520" customFormat="1" x14ac:dyDescent="0.25">
      <c r="A1185" s="529"/>
      <c r="G1185" s="535"/>
    </row>
    <row r="1186" spans="1:7" s="520" customFormat="1" x14ac:dyDescent="0.25">
      <c r="A1186" s="529"/>
      <c r="G1186" s="535"/>
    </row>
    <row r="1187" spans="1:7" s="520" customFormat="1" x14ac:dyDescent="0.25">
      <c r="A1187" s="529"/>
      <c r="G1187" s="535"/>
    </row>
    <row r="1188" spans="1:7" s="520" customFormat="1" x14ac:dyDescent="0.25">
      <c r="A1188" s="529"/>
      <c r="G1188" s="535"/>
    </row>
    <row r="1189" spans="1:7" s="520" customFormat="1" x14ac:dyDescent="0.25">
      <c r="A1189" s="529"/>
      <c r="G1189" s="535"/>
    </row>
    <row r="1190" spans="1:7" s="520" customFormat="1" x14ac:dyDescent="0.25">
      <c r="A1190" s="529"/>
      <c r="G1190" s="535"/>
    </row>
    <row r="1191" spans="1:7" s="520" customFormat="1" x14ac:dyDescent="0.25">
      <c r="A1191" s="529"/>
      <c r="G1191" s="535"/>
    </row>
    <row r="1192" spans="1:7" s="520" customFormat="1" x14ac:dyDescent="0.25">
      <c r="A1192" s="529"/>
      <c r="G1192" s="535"/>
    </row>
    <row r="1193" spans="1:7" s="520" customFormat="1" x14ac:dyDescent="0.25">
      <c r="A1193" s="529"/>
      <c r="G1193" s="535"/>
    </row>
    <row r="1194" spans="1:7" s="520" customFormat="1" x14ac:dyDescent="0.25">
      <c r="A1194" s="529"/>
      <c r="G1194" s="535"/>
    </row>
    <row r="1195" spans="1:7" s="520" customFormat="1" x14ac:dyDescent="0.25">
      <c r="A1195" s="529"/>
      <c r="G1195" s="535"/>
    </row>
    <row r="1196" spans="1:7" s="520" customFormat="1" x14ac:dyDescent="0.25">
      <c r="A1196" s="529"/>
      <c r="G1196" s="535"/>
    </row>
    <row r="1197" spans="1:7" s="520" customFormat="1" x14ac:dyDescent="0.25">
      <c r="A1197" s="529"/>
      <c r="G1197" s="535"/>
    </row>
    <row r="1198" spans="1:7" s="520" customFormat="1" x14ac:dyDescent="0.25">
      <c r="A1198" s="529"/>
      <c r="G1198" s="535"/>
    </row>
    <row r="1199" spans="1:7" s="520" customFormat="1" x14ac:dyDescent="0.25">
      <c r="A1199" s="529"/>
      <c r="G1199" s="535"/>
    </row>
    <row r="1200" spans="1:7" s="520" customFormat="1" x14ac:dyDescent="0.25">
      <c r="A1200" s="529"/>
      <c r="G1200" s="535"/>
    </row>
    <row r="1201" spans="1:7" s="520" customFormat="1" x14ac:dyDescent="0.25">
      <c r="A1201" s="529"/>
      <c r="G1201" s="535"/>
    </row>
    <row r="1202" spans="1:7" s="520" customFormat="1" x14ac:dyDescent="0.25">
      <c r="A1202" s="529"/>
      <c r="G1202" s="535"/>
    </row>
    <row r="1203" spans="1:7" s="520" customFormat="1" x14ac:dyDescent="0.25">
      <c r="A1203" s="529"/>
      <c r="G1203" s="535"/>
    </row>
    <row r="1204" spans="1:7" s="520" customFormat="1" x14ac:dyDescent="0.25">
      <c r="A1204" s="529"/>
      <c r="G1204" s="535"/>
    </row>
    <row r="1205" spans="1:7" s="520" customFormat="1" x14ac:dyDescent="0.25">
      <c r="A1205" s="529"/>
      <c r="G1205" s="535"/>
    </row>
    <row r="1206" spans="1:7" s="520" customFormat="1" x14ac:dyDescent="0.25">
      <c r="A1206" s="529"/>
      <c r="G1206" s="535"/>
    </row>
    <row r="1207" spans="1:7" s="520" customFormat="1" x14ac:dyDescent="0.25">
      <c r="A1207" s="529"/>
      <c r="G1207" s="535"/>
    </row>
    <row r="1208" spans="1:7" s="520" customFormat="1" x14ac:dyDescent="0.25">
      <c r="A1208" s="529"/>
      <c r="G1208" s="535"/>
    </row>
    <row r="1209" spans="1:7" s="520" customFormat="1" x14ac:dyDescent="0.25">
      <c r="A1209" s="529"/>
      <c r="G1209" s="535"/>
    </row>
    <row r="1210" spans="1:7" s="520" customFormat="1" x14ac:dyDescent="0.25">
      <c r="A1210" s="529"/>
      <c r="G1210" s="535"/>
    </row>
    <row r="1211" spans="1:7" s="520" customFormat="1" x14ac:dyDescent="0.25">
      <c r="A1211" s="529"/>
      <c r="G1211" s="535"/>
    </row>
    <row r="1212" spans="1:7" s="520" customFormat="1" x14ac:dyDescent="0.25">
      <c r="A1212" s="529"/>
      <c r="G1212" s="535"/>
    </row>
    <row r="1213" spans="1:7" s="520" customFormat="1" x14ac:dyDescent="0.25">
      <c r="A1213" s="529"/>
      <c r="G1213" s="535"/>
    </row>
    <row r="1214" spans="1:7" s="520" customFormat="1" x14ac:dyDescent="0.25">
      <c r="A1214" s="529"/>
      <c r="G1214" s="535"/>
    </row>
    <row r="1215" spans="1:7" s="520" customFormat="1" x14ac:dyDescent="0.25">
      <c r="A1215" s="529"/>
      <c r="G1215" s="535"/>
    </row>
    <row r="1216" spans="1:7" s="520" customFormat="1" x14ac:dyDescent="0.25">
      <c r="A1216" s="529"/>
      <c r="G1216" s="535"/>
    </row>
    <row r="1217" spans="1:7" s="520" customFormat="1" x14ac:dyDescent="0.25">
      <c r="A1217" s="529"/>
      <c r="G1217" s="535"/>
    </row>
    <row r="1218" spans="1:7" s="520" customFormat="1" x14ac:dyDescent="0.25">
      <c r="A1218" s="529"/>
      <c r="G1218" s="535"/>
    </row>
    <row r="1219" spans="1:7" s="520" customFormat="1" x14ac:dyDescent="0.25">
      <c r="A1219" s="529"/>
      <c r="G1219" s="535"/>
    </row>
    <row r="1220" spans="1:7" s="520" customFormat="1" x14ac:dyDescent="0.25">
      <c r="A1220" s="529"/>
      <c r="G1220" s="535"/>
    </row>
    <row r="1221" spans="1:7" s="520" customFormat="1" x14ac:dyDescent="0.25">
      <c r="A1221" s="529"/>
      <c r="G1221" s="535"/>
    </row>
    <row r="1222" spans="1:7" s="520" customFormat="1" x14ac:dyDescent="0.25">
      <c r="A1222" s="529"/>
      <c r="G1222" s="535"/>
    </row>
    <row r="1223" spans="1:7" s="520" customFormat="1" x14ac:dyDescent="0.25">
      <c r="A1223" s="529"/>
      <c r="G1223" s="535"/>
    </row>
    <row r="1224" spans="1:7" s="520" customFormat="1" x14ac:dyDescent="0.25">
      <c r="A1224" s="529"/>
      <c r="G1224" s="535"/>
    </row>
    <row r="1225" spans="1:7" s="520" customFormat="1" x14ac:dyDescent="0.25">
      <c r="A1225" s="529"/>
      <c r="G1225" s="535"/>
    </row>
    <row r="1226" spans="1:7" s="520" customFormat="1" x14ac:dyDescent="0.25">
      <c r="A1226" s="529"/>
      <c r="G1226" s="535"/>
    </row>
    <row r="1227" spans="1:7" s="520" customFormat="1" x14ac:dyDescent="0.25">
      <c r="A1227" s="529"/>
      <c r="G1227" s="535"/>
    </row>
    <row r="1228" spans="1:7" s="520" customFormat="1" x14ac:dyDescent="0.25">
      <c r="A1228" s="529"/>
      <c r="G1228" s="535"/>
    </row>
    <row r="1229" spans="1:7" s="520" customFormat="1" x14ac:dyDescent="0.25">
      <c r="A1229" s="529"/>
      <c r="G1229" s="535"/>
    </row>
    <row r="1230" spans="1:7" s="520" customFormat="1" x14ac:dyDescent="0.25">
      <c r="A1230" s="529"/>
      <c r="G1230" s="535"/>
    </row>
    <row r="1231" spans="1:7" s="520" customFormat="1" x14ac:dyDescent="0.25">
      <c r="A1231" s="529"/>
      <c r="G1231" s="535"/>
    </row>
    <row r="1232" spans="1:7" s="520" customFormat="1" x14ac:dyDescent="0.25">
      <c r="A1232" s="529"/>
      <c r="G1232" s="535"/>
    </row>
    <row r="1233" spans="1:7" s="520" customFormat="1" x14ac:dyDescent="0.25">
      <c r="A1233" s="529"/>
      <c r="G1233" s="535"/>
    </row>
    <row r="1234" spans="1:7" s="520" customFormat="1" x14ac:dyDescent="0.25">
      <c r="A1234" s="529"/>
      <c r="G1234" s="535"/>
    </row>
    <row r="1235" spans="1:7" s="520" customFormat="1" x14ac:dyDescent="0.25">
      <c r="A1235" s="529"/>
      <c r="G1235" s="535"/>
    </row>
    <row r="1236" spans="1:7" s="520" customFormat="1" x14ac:dyDescent="0.25">
      <c r="A1236" s="529"/>
      <c r="G1236" s="535"/>
    </row>
    <row r="1237" spans="1:7" s="520" customFormat="1" x14ac:dyDescent="0.25">
      <c r="A1237" s="529"/>
      <c r="G1237" s="535"/>
    </row>
    <row r="1238" spans="1:7" s="520" customFormat="1" x14ac:dyDescent="0.25">
      <c r="A1238" s="529"/>
      <c r="G1238" s="535"/>
    </row>
    <row r="1239" spans="1:7" s="520" customFormat="1" x14ac:dyDescent="0.25">
      <c r="A1239" s="529"/>
      <c r="G1239" s="535"/>
    </row>
    <row r="1240" spans="1:7" s="520" customFormat="1" x14ac:dyDescent="0.25">
      <c r="A1240" s="529"/>
      <c r="G1240" s="535"/>
    </row>
    <row r="1241" spans="1:7" s="520" customFormat="1" x14ac:dyDescent="0.25">
      <c r="A1241" s="529"/>
      <c r="G1241" s="535"/>
    </row>
    <row r="1242" spans="1:7" s="520" customFormat="1" x14ac:dyDescent="0.25">
      <c r="A1242" s="529"/>
      <c r="G1242" s="535"/>
    </row>
    <row r="1243" spans="1:7" s="520" customFormat="1" x14ac:dyDescent="0.25">
      <c r="A1243" s="529"/>
      <c r="G1243" s="535"/>
    </row>
    <row r="1244" spans="1:7" s="520" customFormat="1" x14ac:dyDescent="0.25">
      <c r="A1244" s="529"/>
      <c r="G1244" s="535"/>
    </row>
    <row r="1245" spans="1:7" s="520" customFormat="1" x14ac:dyDescent="0.25">
      <c r="A1245" s="529"/>
      <c r="G1245" s="535"/>
    </row>
    <row r="1246" spans="1:7" s="520" customFormat="1" x14ac:dyDescent="0.25">
      <c r="A1246" s="529"/>
      <c r="G1246" s="535"/>
    </row>
    <row r="1247" spans="1:7" s="520" customFormat="1" x14ac:dyDescent="0.25">
      <c r="A1247" s="529"/>
      <c r="G1247" s="535"/>
    </row>
    <row r="1248" spans="1:7" s="520" customFormat="1" x14ac:dyDescent="0.25">
      <c r="A1248" s="529"/>
      <c r="G1248" s="535"/>
    </row>
    <row r="1249" spans="1:7" s="520" customFormat="1" x14ac:dyDescent="0.25">
      <c r="A1249" s="529"/>
      <c r="G1249" s="535"/>
    </row>
    <row r="1250" spans="1:7" s="520" customFormat="1" x14ac:dyDescent="0.25">
      <c r="A1250" s="529"/>
      <c r="G1250" s="535"/>
    </row>
    <row r="1251" spans="1:7" s="520" customFormat="1" x14ac:dyDescent="0.25">
      <c r="A1251" s="529"/>
      <c r="G1251" s="535"/>
    </row>
    <row r="1252" spans="1:7" s="520" customFormat="1" x14ac:dyDescent="0.25">
      <c r="A1252" s="529"/>
      <c r="G1252" s="535"/>
    </row>
    <row r="1253" spans="1:7" s="520" customFormat="1" x14ac:dyDescent="0.25">
      <c r="A1253" s="529"/>
      <c r="G1253" s="535"/>
    </row>
    <row r="1254" spans="1:7" s="520" customFormat="1" x14ac:dyDescent="0.25">
      <c r="A1254" s="529"/>
      <c r="G1254" s="535"/>
    </row>
    <row r="1255" spans="1:7" s="520" customFormat="1" x14ac:dyDescent="0.25">
      <c r="A1255" s="529"/>
      <c r="G1255" s="535"/>
    </row>
    <row r="1256" spans="1:7" s="520" customFormat="1" x14ac:dyDescent="0.25">
      <c r="A1256" s="529"/>
      <c r="G1256" s="535"/>
    </row>
    <row r="1257" spans="1:7" s="520" customFormat="1" x14ac:dyDescent="0.25">
      <c r="A1257" s="529"/>
      <c r="G1257" s="535"/>
    </row>
    <row r="1258" spans="1:7" s="520" customFormat="1" x14ac:dyDescent="0.25">
      <c r="A1258" s="529"/>
      <c r="G1258" s="535"/>
    </row>
    <row r="1259" spans="1:7" s="520" customFormat="1" x14ac:dyDescent="0.25">
      <c r="A1259" s="529"/>
      <c r="G1259" s="535"/>
    </row>
    <row r="1260" spans="1:7" s="520" customFormat="1" x14ac:dyDescent="0.25">
      <c r="A1260" s="529"/>
      <c r="G1260" s="535"/>
    </row>
    <row r="1261" spans="1:7" s="520" customFormat="1" x14ac:dyDescent="0.25">
      <c r="A1261" s="529"/>
      <c r="G1261" s="535"/>
    </row>
    <row r="1262" spans="1:7" s="520" customFormat="1" x14ac:dyDescent="0.25">
      <c r="A1262" s="529"/>
      <c r="G1262" s="535"/>
    </row>
    <row r="1263" spans="1:7" s="520" customFormat="1" x14ac:dyDescent="0.25">
      <c r="A1263" s="529"/>
      <c r="G1263" s="535"/>
    </row>
    <row r="1264" spans="1:7" s="520" customFormat="1" x14ac:dyDescent="0.25">
      <c r="A1264" s="529"/>
      <c r="G1264" s="535"/>
    </row>
    <row r="1265" spans="1:7" s="520" customFormat="1" x14ac:dyDescent="0.25">
      <c r="A1265" s="529"/>
      <c r="G1265" s="535"/>
    </row>
    <row r="1266" spans="1:7" s="520" customFormat="1" x14ac:dyDescent="0.25">
      <c r="A1266" s="529"/>
      <c r="G1266" s="535"/>
    </row>
    <row r="1267" spans="1:7" s="520" customFormat="1" x14ac:dyDescent="0.25">
      <c r="A1267" s="529"/>
      <c r="G1267" s="535"/>
    </row>
    <row r="1268" spans="1:7" s="520" customFormat="1" x14ac:dyDescent="0.25">
      <c r="A1268" s="529"/>
      <c r="G1268" s="535"/>
    </row>
    <row r="1269" spans="1:7" s="520" customFormat="1" x14ac:dyDescent="0.25">
      <c r="A1269" s="529"/>
      <c r="G1269" s="535"/>
    </row>
    <row r="1270" spans="1:7" s="520" customFormat="1" x14ac:dyDescent="0.25">
      <c r="A1270" s="529"/>
      <c r="G1270" s="535"/>
    </row>
    <row r="1271" spans="1:7" s="520" customFormat="1" x14ac:dyDescent="0.25">
      <c r="A1271" s="529"/>
      <c r="G1271" s="535"/>
    </row>
    <row r="1272" spans="1:7" s="520" customFormat="1" x14ac:dyDescent="0.25">
      <c r="A1272" s="529"/>
      <c r="G1272" s="535"/>
    </row>
    <row r="1273" spans="1:7" s="520" customFormat="1" x14ac:dyDescent="0.25">
      <c r="A1273" s="529"/>
      <c r="G1273" s="535"/>
    </row>
    <row r="1274" spans="1:7" s="520" customFormat="1" x14ac:dyDescent="0.25">
      <c r="A1274" s="529"/>
      <c r="G1274" s="535"/>
    </row>
    <row r="1275" spans="1:7" s="520" customFormat="1" x14ac:dyDescent="0.25">
      <c r="A1275" s="529"/>
      <c r="G1275" s="535"/>
    </row>
    <row r="1276" spans="1:7" s="520" customFormat="1" x14ac:dyDescent="0.25">
      <c r="A1276" s="529"/>
      <c r="G1276" s="535"/>
    </row>
    <row r="1277" spans="1:7" s="520" customFormat="1" x14ac:dyDescent="0.25">
      <c r="A1277" s="529"/>
      <c r="G1277" s="535"/>
    </row>
    <row r="1278" spans="1:7" s="520" customFormat="1" x14ac:dyDescent="0.25">
      <c r="A1278" s="529"/>
      <c r="G1278" s="535"/>
    </row>
    <row r="1279" spans="1:7" s="520" customFormat="1" x14ac:dyDescent="0.25">
      <c r="A1279" s="529"/>
      <c r="G1279" s="535"/>
    </row>
    <row r="1280" spans="1:7" s="520" customFormat="1" x14ac:dyDescent="0.25">
      <c r="A1280" s="529"/>
      <c r="G1280" s="535"/>
    </row>
    <row r="1281" spans="1:7" s="520" customFormat="1" x14ac:dyDescent="0.25">
      <c r="A1281" s="529"/>
      <c r="G1281" s="535"/>
    </row>
    <row r="1282" spans="1:7" s="520" customFormat="1" x14ac:dyDescent="0.25">
      <c r="A1282" s="529"/>
      <c r="G1282" s="535"/>
    </row>
    <row r="1283" spans="1:7" s="520" customFormat="1" x14ac:dyDescent="0.25">
      <c r="A1283" s="529"/>
      <c r="G1283" s="535"/>
    </row>
    <row r="1284" spans="1:7" s="520" customFormat="1" x14ac:dyDescent="0.25">
      <c r="A1284" s="529"/>
      <c r="G1284" s="535"/>
    </row>
    <row r="1285" spans="1:7" s="520" customFormat="1" x14ac:dyDescent="0.25">
      <c r="A1285" s="529"/>
      <c r="G1285" s="535"/>
    </row>
    <row r="1286" spans="1:7" s="520" customFormat="1" x14ac:dyDescent="0.25">
      <c r="A1286" s="529"/>
      <c r="G1286" s="535"/>
    </row>
    <row r="1287" spans="1:7" s="520" customFormat="1" x14ac:dyDescent="0.25">
      <c r="A1287" s="529"/>
      <c r="G1287" s="535"/>
    </row>
    <row r="1288" spans="1:7" s="520" customFormat="1" x14ac:dyDescent="0.25">
      <c r="A1288" s="529"/>
      <c r="G1288" s="535"/>
    </row>
    <row r="1289" spans="1:7" s="520" customFormat="1" x14ac:dyDescent="0.25">
      <c r="A1289" s="529"/>
      <c r="G1289" s="535"/>
    </row>
    <row r="1290" spans="1:7" s="520" customFormat="1" x14ac:dyDescent="0.25">
      <c r="A1290" s="529"/>
      <c r="G1290" s="535"/>
    </row>
    <row r="1291" spans="1:7" s="520" customFormat="1" x14ac:dyDescent="0.25">
      <c r="A1291" s="529"/>
      <c r="G1291" s="535"/>
    </row>
    <row r="1292" spans="1:7" s="520" customFormat="1" x14ac:dyDescent="0.25">
      <c r="A1292" s="529"/>
      <c r="G1292" s="535"/>
    </row>
    <row r="1293" spans="1:7" s="520" customFormat="1" x14ac:dyDescent="0.25">
      <c r="A1293" s="529"/>
      <c r="G1293" s="535"/>
    </row>
    <row r="1294" spans="1:7" s="520" customFormat="1" x14ac:dyDescent="0.25">
      <c r="A1294" s="529"/>
      <c r="G1294" s="535"/>
    </row>
    <row r="1295" spans="1:7" s="520" customFormat="1" x14ac:dyDescent="0.25">
      <c r="A1295" s="529"/>
      <c r="G1295" s="535"/>
    </row>
    <row r="1296" spans="1:7" s="520" customFormat="1" x14ac:dyDescent="0.25">
      <c r="A1296" s="529"/>
      <c r="G1296" s="535"/>
    </row>
    <row r="1297" spans="1:7" s="520" customFormat="1" x14ac:dyDescent="0.25">
      <c r="A1297" s="529"/>
      <c r="G1297" s="535"/>
    </row>
    <row r="1298" spans="1:7" s="520" customFormat="1" x14ac:dyDescent="0.25">
      <c r="A1298" s="529"/>
      <c r="G1298" s="535"/>
    </row>
    <row r="1299" spans="1:7" s="520" customFormat="1" x14ac:dyDescent="0.25">
      <c r="A1299" s="529"/>
      <c r="G1299" s="535"/>
    </row>
    <row r="1300" spans="1:7" s="520" customFormat="1" x14ac:dyDescent="0.25">
      <c r="A1300" s="529"/>
      <c r="G1300" s="535"/>
    </row>
    <row r="1301" spans="1:7" s="520" customFormat="1" x14ac:dyDescent="0.25">
      <c r="A1301" s="529"/>
      <c r="G1301" s="535"/>
    </row>
    <row r="1302" spans="1:7" s="520" customFormat="1" x14ac:dyDescent="0.25">
      <c r="A1302" s="529"/>
      <c r="G1302" s="535"/>
    </row>
    <row r="1303" spans="1:7" s="520" customFormat="1" x14ac:dyDescent="0.25">
      <c r="A1303" s="529"/>
      <c r="G1303" s="535"/>
    </row>
    <row r="1304" spans="1:7" s="520" customFormat="1" x14ac:dyDescent="0.25">
      <c r="A1304" s="529"/>
      <c r="G1304" s="535"/>
    </row>
    <row r="1305" spans="1:7" s="520" customFormat="1" x14ac:dyDescent="0.25">
      <c r="A1305" s="529"/>
      <c r="G1305" s="535"/>
    </row>
    <row r="1306" spans="1:7" s="520" customFormat="1" x14ac:dyDescent="0.25">
      <c r="A1306" s="529"/>
      <c r="G1306" s="535"/>
    </row>
    <row r="1307" spans="1:7" s="520" customFormat="1" x14ac:dyDescent="0.25">
      <c r="A1307" s="529"/>
      <c r="G1307" s="535"/>
    </row>
    <row r="1308" spans="1:7" s="520" customFormat="1" x14ac:dyDescent="0.25">
      <c r="A1308" s="529"/>
      <c r="G1308" s="535"/>
    </row>
    <row r="1309" spans="1:7" s="520" customFormat="1" x14ac:dyDescent="0.25">
      <c r="A1309" s="529"/>
      <c r="G1309" s="535"/>
    </row>
    <row r="1310" spans="1:7" s="520" customFormat="1" x14ac:dyDescent="0.25">
      <c r="A1310" s="529"/>
      <c r="G1310" s="535"/>
    </row>
    <row r="1311" spans="1:7" s="520" customFormat="1" x14ac:dyDescent="0.25">
      <c r="A1311" s="529"/>
      <c r="G1311" s="535"/>
    </row>
    <row r="1312" spans="1:7" s="520" customFormat="1" x14ac:dyDescent="0.25">
      <c r="A1312" s="529"/>
      <c r="G1312" s="535"/>
    </row>
    <row r="1313" spans="1:7" s="520" customFormat="1" x14ac:dyDescent="0.25">
      <c r="A1313" s="529"/>
      <c r="G1313" s="535"/>
    </row>
    <row r="1314" spans="1:7" s="520" customFormat="1" x14ac:dyDescent="0.25">
      <c r="A1314" s="529"/>
      <c r="G1314" s="535"/>
    </row>
    <row r="1315" spans="1:7" s="520" customFormat="1" x14ac:dyDescent="0.25">
      <c r="A1315" s="529"/>
      <c r="G1315" s="535"/>
    </row>
    <row r="1316" spans="1:7" s="520" customFormat="1" x14ac:dyDescent="0.25">
      <c r="A1316" s="529"/>
      <c r="G1316" s="535"/>
    </row>
    <row r="1317" spans="1:7" s="520" customFormat="1" x14ac:dyDescent="0.25">
      <c r="A1317" s="529"/>
      <c r="G1317" s="535"/>
    </row>
    <row r="1318" spans="1:7" s="520" customFormat="1" x14ac:dyDescent="0.25">
      <c r="A1318" s="529"/>
      <c r="G1318" s="535"/>
    </row>
    <row r="1319" spans="1:7" s="520" customFormat="1" x14ac:dyDescent="0.25">
      <c r="A1319" s="529"/>
      <c r="G1319" s="535"/>
    </row>
    <row r="1320" spans="1:7" s="520" customFormat="1" x14ac:dyDescent="0.25">
      <c r="A1320" s="529"/>
      <c r="G1320" s="535"/>
    </row>
    <row r="1321" spans="1:7" s="520" customFormat="1" x14ac:dyDescent="0.25">
      <c r="A1321" s="529"/>
      <c r="G1321" s="535"/>
    </row>
    <row r="1322" spans="1:7" s="520" customFormat="1" x14ac:dyDescent="0.25">
      <c r="A1322" s="529"/>
      <c r="G1322" s="535"/>
    </row>
    <row r="1323" spans="1:7" s="520" customFormat="1" x14ac:dyDescent="0.25">
      <c r="A1323" s="529"/>
      <c r="G1323" s="535"/>
    </row>
    <row r="1324" spans="1:7" s="520" customFormat="1" x14ac:dyDescent="0.25">
      <c r="A1324" s="529"/>
      <c r="G1324" s="535"/>
    </row>
    <row r="1325" spans="1:7" s="520" customFormat="1" x14ac:dyDescent="0.25">
      <c r="A1325" s="529"/>
      <c r="G1325" s="535"/>
    </row>
    <row r="1326" spans="1:7" s="520" customFormat="1" x14ac:dyDescent="0.25">
      <c r="A1326" s="529"/>
      <c r="G1326" s="535"/>
    </row>
    <row r="1327" spans="1:7" s="520" customFormat="1" x14ac:dyDescent="0.25">
      <c r="A1327" s="529"/>
      <c r="G1327" s="535"/>
    </row>
    <row r="1328" spans="1:7" s="520" customFormat="1" x14ac:dyDescent="0.25">
      <c r="A1328" s="529"/>
      <c r="G1328" s="535"/>
    </row>
    <row r="1329" spans="1:7" s="520" customFormat="1" x14ac:dyDescent="0.25">
      <c r="A1329" s="529"/>
      <c r="G1329" s="535"/>
    </row>
    <row r="1330" spans="1:7" s="520" customFormat="1" x14ac:dyDescent="0.25">
      <c r="A1330" s="529"/>
      <c r="G1330" s="535"/>
    </row>
    <row r="1331" spans="1:7" s="520" customFormat="1" x14ac:dyDescent="0.25">
      <c r="A1331" s="529"/>
      <c r="G1331" s="535"/>
    </row>
    <row r="1332" spans="1:7" s="520" customFormat="1" x14ac:dyDescent="0.25">
      <c r="A1332" s="529"/>
      <c r="G1332" s="535"/>
    </row>
    <row r="1333" spans="1:7" s="520" customFormat="1" x14ac:dyDescent="0.25">
      <c r="A1333" s="529"/>
      <c r="G1333" s="535"/>
    </row>
    <row r="1334" spans="1:7" s="520" customFormat="1" x14ac:dyDescent="0.25">
      <c r="A1334" s="529"/>
      <c r="G1334" s="535"/>
    </row>
    <row r="1335" spans="1:7" s="520" customFormat="1" x14ac:dyDescent="0.25">
      <c r="A1335" s="529"/>
      <c r="G1335" s="535"/>
    </row>
    <row r="1336" spans="1:7" s="520" customFormat="1" x14ac:dyDescent="0.25">
      <c r="A1336" s="529"/>
      <c r="G1336" s="535"/>
    </row>
    <row r="1337" spans="1:7" s="520" customFormat="1" x14ac:dyDescent="0.25">
      <c r="A1337" s="529"/>
      <c r="G1337" s="535"/>
    </row>
    <row r="1338" spans="1:7" s="520" customFormat="1" x14ac:dyDescent="0.25">
      <c r="A1338" s="529"/>
      <c r="G1338" s="535"/>
    </row>
    <row r="1339" spans="1:7" s="520" customFormat="1" x14ac:dyDescent="0.25">
      <c r="A1339" s="529"/>
      <c r="G1339" s="535"/>
    </row>
    <row r="1340" spans="1:7" s="520" customFormat="1" x14ac:dyDescent="0.25">
      <c r="A1340" s="529"/>
      <c r="G1340" s="535"/>
    </row>
    <row r="1341" spans="1:7" s="520" customFormat="1" x14ac:dyDescent="0.25">
      <c r="A1341" s="529"/>
      <c r="G1341" s="535"/>
    </row>
    <row r="1342" spans="1:7" s="520" customFormat="1" x14ac:dyDescent="0.25">
      <c r="A1342" s="529"/>
      <c r="G1342" s="535"/>
    </row>
    <row r="1343" spans="1:7" s="520" customFormat="1" x14ac:dyDescent="0.25">
      <c r="A1343" s="529"/>
      <c r="G1343" s="535"/>
    </row>
    <row r="1344" spans="1:7" s="520" customFormat="1" x14ac:dyDescent="0.25">
      <c r="A1344" s="529"/>
      <c r="G1344" s="535"/>
    </row>
    <row r="1345" spans="1:7" s="520" customFormat="1" x14ac:dyDescent="0.25">
      <c r="A1345" s="529"/>
      <c r="G1345" s="535"/>
    </row>
    <row r="1346" spans="1:7" s="520" customFormat="1" x14ac:dyDescent="0.25">
      <c r="A1346" s="529"/>
      <c r="G1346" s="535"/>
    </row>
    <row r="1347" spans="1:7" s="520" customFormat="1" x14ac:dyDescent="0.25">
      <c r="A1347" s="529"/>
      <c r="G1347" s="535"/>
    </row>
    <row r="1348" spans="1:7" s="520" customFormat="1" x14ac:dyDescent="0.25">
      <c r="A1348" s="529"/>
      <c r="G1348" s="535"/>
    </row>
    <row r="1349" spans="1:7" s="520" customFormat="1" x14ac:dyDescent="0.25">
      <c r="A1349" s="529"/>
      <c r="G1349" s="535"/>
    </row>
    <row r="1350" spans="1:7" s="520" customFormat="1" x14ac:dyDescent="0.25">
      <c r="A1350" s="529"/>
      <c r="G1350" s="535"/>
    </row>
    <row r="1351" spans="1:7" s="520" customFormat="1" x14ac:dyDescent="0.25">
      <c r="A1351" s="529"/>
      <c r="G1351" s="535"/>
    </row>
    <row r="1352" spans="1:7" s="520" customFormat="1" x14ac:dyDescent="0.25">
      <c r="A1352" s="529"/>
      <c r="G1352" s="535"/>
    </row>
    <row r="1353" spans="1:7" s="520" customFormat="1" x14ac:dyDescent="0.25">
      <c r="A1353" s="529"/>
      <c r="G1353" s="535"/>
    </row>
    <row r="1354" spans="1:7" s="520" customFormat="1" x14ac:dyDescent="0.25">
      <c r="A1354" s="529"/>
      <c r="G1354" s="535"/>
    </row>
    <row r="1355" spans="1:7" s="520" customFormat="1" x14ac:dyDescent="0.25">
      <c r="A1355" s="529"/>
      <c r="G1355" s="535"/>
    </row>
    <row r="1356" spans="1:7" s="520" customFormat="1" x14ac:dyDescent="0.25">
      <c r="A1356" s="529"/>
      <c r="G1356" s="535"/>
    </row>
    <row r="1357" spans="1:7" s="520" customFormat="1" x14ac:dyDescent="0.25">
      <c r="A1357" s="529"/>
      <c r="G1357" s="535"/>
    </row>
    <row r="1358" spans="1:7" s="520" customFormat="1" x14ac:dyDescent="0.25">
      <c r="A1358" s="529"/>
      <c r="G1358" s="535"/>
    </row>
    <row r="1359" spans="1:7" s="520" customFormat="1" x14ac:dyDescent="0.25">
      <c r="A1359" s="529"/>
      <c r="G1359" s="535"/>
    </row>
    <row r="1360" spans="1:7" s="520" customFormat="1" x14ac:dyDescent="0.25">
      <c r="A1360" s="529"/>
      <c r="G1360" s="535"/>
    </row>
    <row r="1361" spans="1:7" s="520" customFormat="1" x14ac:dyDescent="0.25">
      <c r="A1361" s="529"/>
      <c r="G1361" s="535"/>
    </row>
    <row r="1362" spans="1:7" s="520" customFormat="1" x14ac:dyDescent="0.25">
      <c r="A1362" s="529"/>
      <c r="G1362" s="535"/>
    </row>
    <row r="1363" spans="1:7" s="520" customFormat="1" x14ac:dyDescent="0.25">
      <c r="A1363" s="529"/>
      <c r="G1363" s="535"/>
    </row>
    <row r="1364" spans="1:7" s="520" customFormat="1" x14ac:dyDescent="0.25">
      <c r="A1364" s="529"/>
      <c r="G1364" s="535"/>
    </row>
    <row r="1365" spans="1:7" s="520" customFormat="1" x14ac:dyDescent="0.25">
      <c r="A1365" s="529"/>
      <c r="G1365" s="535"/>
    </row>
    <row r="1366" spans="1:7" s="520" customFormat="1" x14ac:dyDescent="0.25">
      <c r="A1366" s="529"/>
      <c r="G1366" s="535"/>
    </row>
    <row r="1367" spans="1:7" s="520" customFormat="1" x14ac:dyDescent="0.25">
      <c r="A1367" s="529"/>
      <c r="G1367" s="535"/>
    </row>
    <row r="1368" spans="1:7" s="520" customFormat="1" x14ac:dyDescent="0.25">
      <c r="A1368" s="529"/>
      <c r="G1368" s="535"/>
    </row>
    <row r="1369" spans="1:7" s="520" customFormat="1" x14ac:dyDescent="0.25">
      <c r="A1369" s="529"/>
      <c r="G1369" s="535"/>
    </row>
    <row r="1370" spans="1:7" s="520" customFormat="1" x14ac:dyDescent="0.25">
      <c r="A1370" s="529"/>
      <c r="G1370" s="535"/>
    </row>
    <row r="1371" spans="1:7" s="520" customFormat="1" x14ac:dyDescent="0.25">
      <c r="A1371" s="529"/>
      <c r="G1371" s="535"/>
    </row>
    <row r="1372" spans="1:7" s="520" customFormat="1" x14ac:dyDescent="0.25">
      <c r="A1372" s="529"/>
      <c r="G1372" s="535"/>
    </row>
    <row r="1373" spans="1:7" s="520" customFormat="1" x14ac:dyDescent="0.25">
      <c r="A1373" s="529"/>
      <c r="G1373" s="535"/>
    </row>
    <row r="1374" spans="1:7" s="520" customFormat="1" x14ac:dyDescent="0.25">
      <c r="A1374" s="529"/>
      <c r="G1374" s="535"/>
    </row>
    <row r="1375" spans="1:7" s="520" customFormat="1" x14ac:dyDescent="0.25">
      <c r="A1375" s="529"/>
      <c r="G1375" s="535"/>
    </row>
    <row r="1376" spans="1:7" s="520" customFormat="1" x14ac:dyDescent="0.25">
      <c r="A1376" s="529"/>
      <c r="G1376" s="535"/>
    </row>
    <row r="1377" spans="1:7" s="520" customFormat="1" x14ac:dyDescent="0.25">
      <c r="A1377" s="529"/>
      <c r="G1377" s="535"/>
    </row>
    <row r="1378" spans="1:7" s="520" customFormat="1" x14ac:dyDescent="0.25">
      <c r="A1378" s="529"/>
      <c r="G1378" s="535"/>
    </row>
    <row r="1379" spans="1:7" s="520" customFormat="1" x14ac:dyDescent="0.25">
      <c r="A1379" s="529"/>
      <c r="G1379" s="535"/>
    </row>
    <row r="1380" spans="1:7" s="520" customFormat="1" x14ac:dyDescent="0.25">
      <c r="A1380" s="529"/>
      <c r="G1380" s="535"/>
    </row>
    <row r="1381" spans="1:7" s="520" customFormat="1" x14ac:dyDescent="0.25">
      <c r="A1381" s="529"/>
      <c r="G1381" s="535"/>
    </row>
    <row r="1382" spans="1:7" s="520" customFormat="1" x14ac:dyDescent="0.25">
      <c r="A1382" s="529"/>
      <c r="G1382" s="535"/>
    </row>
    <row r="1383" spans="1:7" s="520" customFormat="1" x14ac:dyDescent="0.25">
      <c r="A1383" s="529"/>
      <c r="G1383" s="535"/>
    </row>
    <row r="1384" spans="1:7" s="520" customFormat="1" x14ac:dyDescent="0.25">
      <c r="A1384" s="529"/>
      <c r="G1384" s="535"/>
    </row>
    <row r="1385" spans="1:7" s="520" customFormat="1" x14ac:dyDescent="0.25">
      <c r="A1385" s="529"/>
      <c r="G1385" s="535"/>
    </row>
    <row r="1386" spans="1:7" s="520" customFormat="1" x14ac:dyDescent="0.25">
      <c r="A1386" s="529"/>
      <c r="G1386" s="535"/>
    </row>
    <row r="1387" spans="1:7" s="520" customFormat="1" x14ac:dyDescent="0.25">
      <c r="A1387" s="529"/>
      <c r="G1387" s="535"/>
    </row>
    <row r="1388" spans="1:7" s="520" customFormat="1" x14ac:dyDescent="0.25">
      <c r="A1388" s="529"/>
      <c r="G1388" s="535"/>
    </row>
    <row r="1389" spans="1:7" s="520" customFormat="1" x14ac:dyDescent="0.25">
      <c r="A1389" s="529"/>
      <c r="G1389" s="535"/>
    </row>
    <row r="1390" spans="1:7" s="520" customFormat="1" x14ac:dyDescent="0.25">
      <c r="A1390" s="529"/>
      <c r="G1390" s="535"/>
    </row>
    <row r="1391" spans="1:7" s="520" customFormat="1" x14ac:dyDescent="0.25">
      <c r="A1391" s="529"/>
      <c r="G1391" s="535"/>
    </row>
    <row r="1392" spans="1:7" s="520" customFormat="1" x14ac:dyDescent="0.25">
      <c r="A1392" s="529"/>
      <c r="G1392" s="535"/>
    </row>
    <row r="1393" spans="1:7" s="520" customFormat="1" x14ac:dyDescent="0.25">
      <c r="A1393" s="529"/>
      <c r="G1393" s="535"/>
    </row>
    <row r="1394" spans="1:7" s="520" customFormat="1" x14ac:dyDescent="0.25">
      <c r="A1394" s="529"/>
      <c r="G1394" s="535"/>
    </row>
    <row r="1395" spans="1:7" s="520" customFormat="1" x14ac:dyDescent="0.25">
      <c r="A1395" s="529"/>
      <c r="G1395" s="535"/>
    </row>
    <row r="1396" spans="1:7" s="520" customFormat="1" x14ac:dyDescent="0.25">
      <c r="A1396" s="529"/>
      <c r="G1396" s="535"/>
    </row>
    <row r="1397" spans="1:7" s="520" customFormat="1" x14ac:dyDescent="0.25">
      <c r="A1397" s="529"/>
      <c r="G1397" s="535"/>
    </row>
    <row r="1398" spans="1:7" s="520" customFormat="1" x14ac:dyDescent="0.25">
      <c r="A1398" s="529"/>
      <c r="G1398" s="535"/>
    </row>
    <row r="1399" spans="1:7" s="520" customFormat="1" x14ac:dyDescent="0.25">
      <c r="A1399" s="529"/>
      <c r="G1399" s="535"/>
    </row>
    <row r="1400" spans="1:7" s="520" customFormat="1" x14ac:dyDescent="0.25">
      <c r="A1400" s="529"/>
      <c r="G1400" s="535"/>
    </row>
    <row r="1401" spans="1:7" s="520" customFormat="1" x14ac:dyDescent="0.25">
      <c r="A1401" s="529"/>
      <c r="G1401" s="535"/>
    </row>
    <row r="1402" spans="1:7" s="520" customFormat="1" x14ac:dyDescent="0.25">
      <c r="A1402" s="529"/>
      <c r="G1402" s="535"/>
    </row>
    <row r="1403" spans="1:7" s="520" customFormat="1" x14ac:dyDescent="0.25">
      <c r="A1403" s="529"/>
      <c r="G1403" s="535"/>
    </row>
    <row r="1404" spans="1:7" s="520" customFormat="1" x14ac:dyDescent="0.25">
      <c r="A1404" s="529"/>
      <c r="G1404" s="535"/>
    </row>
    <row r="1405" spans="1:7" s="520" customFormat="1" x14ac:dyDescent="0.25">
      <c r="A1405" s="529"/>
      <c r="G1405" s="535"/>
    </row>
    <row r="1406" spans="1:7" s="520" customFormat="1" x14ac:dyDescent="0.25">
      <c r="A1406" s="529"/>
      <c r="G1406" s="535"/>
    </row>
    <row r="1407" spans="1:7" s="520" customFormat="1" x14ac:dyDescent="0.25">
      <c r="A1407" s="529"/>
      <c r="G1407" s="535"/>
    </row>
    <row r="1408" spans="1:7" s="520" customFormat="1" x14ac:dyDescent="0.25">
      <c r="A1408" s="529"/>
      <c r="G1408" s="535"/>
    </row>
    <row r="1409" spans="1:7" s="520" customFormat="1" x14ac:dyDescent="0.25">
      <c r="A1409" s="529"/>
      <c r="G1409" s="535"/>
    </row>
    <row r="1410" spans="1:7" s="520" customFormat="1" x14ac:dyDescent="0.25">
      <c r="A1410" s="529"/>
      <c r="G1410" s="535"/>
    </row>
    <row r="1411" spans="1:7" s="520" customFormat="1" x14ac:dyDescent="0.25">
      <c r="A1411" s="529"/>
      <c r="G1411" s="535"/>
    </row>
    <row r="1412" spans="1:7" s="520" customFormat="1" x14ac:dyDescent="0.25">
      <c r="A1412" s="529"/>
      <c r="G1412" s="535"/>
    </row>
    <row r="1413" spans="1:7" s="520" customFormat="1" x14ac:dyDescent="0.25">
      <c r="A1413" s="529"/>
      <c r="G1413" s="535"/>
    </row>
    <row r="1414" spans="1:7" s="520" customFormat="1" x14ac:dyDescent="0.25">
      <c r="A1414" s="529"/>
      <c r="G1414" s="535"/>
    </row>
    <row r="1415" spans="1:7" s="520" customFormat="1" x14ac:dyDescent="0.25">
      <c r="A1415" s="529"/>
      <c r="G1415" s="535"/>
    </row>
    <row r="1416" spans="1:7" s="520" customFormat="1" x14ac:dyDescent="0.25">
      <c r="A1416" s="529"/>
      <c r="G1416" s="535"/>
    </row>
    <row r="1417" spans="1:7" s="520" customFormat="1" x14ac:dyDescent="0.25">
      <c r="A1417" s="529"/>
      <c r="G1417" s="535"/>
    </row>
    <row r="1418" spans="1:7" s="520" customFormat="1" x14ac:dyDescent="0.25">
      <c r="A1418" s="529"/>
      <c r="G1418" s="535"/>
    </row>
    <row r="1419" spans="1:7" s="520" customFormat="1" x14ac:dyDescent="0.25">
      <c r="A1419" s="529"/>
      <c r="G1419" s="535"/>
    </row>
    <row r="1420" spans="1:7" s="520" customFormat="1" x14ac:dyDescent="0.25">
      <c r="A1420" s="529"/>
      <c r="G1420" s="535"/>
    </row>
    <row r="1421" spans="1:7" s="520" customFormat="1" x14ac:dyDescent="0.25">
      <c r="A1421" s="529"/>
      <c r="G1421" s="535"/>
    </row>
    <row r="1422" spans="1:7" s="520" customFormat="1" x14ac:dyDescent="0.25">
      <c r="A1422" s="529"/>
      <c r="G1422" s="535"/>
    </row>
    <row r="1423" spans="1:7" s="520" customFormat="1" x14ac:dyDescent="0.25">
      <c r="A1423" s="529"/>
      <c r="G1423" s="535"/>
    </row>
    <row r="1424" spans="1:7" s="520" customFormat="1" x14ac:dyDescent="0.25">
      <c r="A1424" s="529"/>
      <c r="G1424" s="535"/>
    </row>
    <row r="1425" spans="1:7" s="520" customFormat="1" x14ac:dyDescent="0.25">
      <c r="A1425" s="529"/>
      <c r="G1425" s="535"/>
    </row>
    <row r="1426" spans="1:7" s="520" customFormat="1" x14ac:dyDescent="0.25">
      <c r="A1426" s="529"/>
      <c r="G1426" s="535"/>
    </row>
    <row r="1427" spans="1:7" s="520" customFormat="1" x14ac:dyDescent="0.25">
      <c r="A1427" s="529"/>
      <c r="G1427" s="535"/>
    </row>
    <row r="1428" spans="1:7" s="520" customFormat="1" x14ac:dyDescent="0.25">
      <c r="A1428" s="529"/>
      <c r="G1428" s="535"/>
    </row>
    <row r="1429" spans="1:7" s="520" customFormat="1" x14ac:dyDescent="0.25">
      <c r="A1429" s="529"/>
      <c r="G1429" s="535"/>
    </row>
    <row r="1430" spans="1:7" s="520" customFormat="1" x14ac:dyDescent="0.25">
      <c r="A1430" s="529"/>
      <c r="G1430" s="535"/>
    </row>
    <row r="1431" spans="1:7" s="520" customFormat="1" x14ac:dyDescent="0.25">
      <c r="A1431" s="529"/>
      <c r="G1431" s="535"/>
    </row>
    <row r="1432" spans="1:7" s="520" customFormat="1" x14ac:dyDescent="0.25">
      <c r="A1432" s="529"/>
      <c r="G1432" s="535"/>
    </row>
    <row r="1433" spans="1:7" s="520" customFormat="1" x14ac:dyDescent="0.25">
      <c r="A1433" s="529"/>
      <c r="G1433" s="535"/>
    </row>
    <row r="1434" spans="1:7" s="520" customFormat="1" x14ac:dyDescent="0.25">
      <c r="A1434" s="529"/>
      <c r="G1434" s="535"/>
    </row>
    <row r="1435" spans="1:7" s="520" customFormat="1" x14ac:dyDescent="0.25">
      <c r="A1435" s="529"/>
      <c r="G1435" s="535"/>
    </row>
    <row r="1436" spans="1:7" s="520" customFormat="1" x14ac:dyDescent="0.25">
      <c r="A1436" s="529"/>
      <c r="G1436" s="535"/>
    </row>
    <row r="1437" spans="1:7" s="520" customFormat="1" x14ac:dyDescent="0.25">
      <c r="A1437" s="529"/>
      <c r="G1437" s="535"/>
    </row>
    <row r="1438" spans="1:7" s="520" customFormat="1" x14ac:dyDescent="0.25">
      <c r="A1438" s="529"/>
      <c r="G1438" s="535"/>
    </row>
    <row r="1439" spans="1:7" s="520" customFormat="1" x14ac:dyDescent="0.25">
      <c r="A1439" s="529"/>
      <c r="G1439" s="535"/>
    </row>
    <row r="1440" spans="1:7" s="520" customFormat="1" x14ac:dyDescent="0.25">
      <c r="A1440" s="529"/>
      <c r="G1440" s="535"/>
    </row>
    <row r="1441" spans="1:7" s="520" customFormat="1" x14ac:dyDescent="0.25">
      <c r="A1441" s="529"/>
      <c r="G1441" s="535"/>
    </row>
    <row r="1442" spans="1:7" s="520" customFormat="1" x14ac:dyDescent="0.25">
      <c r="A1442" s="529"/>
      <c r="G1442" s="535"/>
    </row>
    <row r="1443" spans="1:7" s="520" customFormat="1" x14ac:dyDescent="0.25">
      <c r="A1443" s="529"/>
      <c r="G1443" s="535"/>
    </row>
    <row r="1444" spans="1:7" s="520" customFormat="1" x14ac:dyDescent="0.25">
      <c r="A1444" s="529"/>
      <c r="G1444" s="535"/>
    </row>
    <row r="1445" spans="1:7" s="520" customFormat="1" x14ac:dyDescent="0.25">
      <c r="A1445" s="529"/>
      <c r="G1445" s="535"/>
    </row>
    <row r="1446" spans="1:7" s="520" customFormat="1" x14ac:dyDescent="0.25">
      <c r="A1446" s="529"/>
      <c r="G1446" s="535"/>
    </row>
    <row r="1447" spans="1:7" s="520" customFormat="1" x14ac:dyDescent="0.25">
      <c r="A1447" s="529"/>
      <c r="G1447" s="535"/>
    </row>
    <row r="1448" spans="1:7" s="520" customFormat="1" x14ac:dyDescent="0.25">
      <c r="A1448" s="529"/>
      <c r="G1448" s="535"/>
    </row>
    <row r="1449" spans="1:7" s="520" customFormat="1" x14ac:dyDescent="0.25">
      <c r="A1449" s="529"/>
      <c r="G1449" s="535"/>
    </row>
    <row r="1450" spans="1:7" s="520" customFormat="1" x14ac:dyDescent="0.25">
      <c r="A1450" s="529"/>
      <c r="G1450" s="535"/>
    </row>
    <row r="1451" spans="1:7" s="520" customFormat="1" x14ac:dyDescent="0.25">
      <c r="A1451" s="529"/>
      <c r="G1451" s="535"/>
    </row>
    <row r="1452" spans="1:7" s="520" customFormat="1" x14ac:dyDescent="0.25">
      <c r="A1452" s="529"/>
      <c r="G1452" s="535"/>
    </row>
    <row r="1453" spans="1:7" s="520" customFormat="1" x14ac:dyDescent="0.25">
      <c r="A1453" s="529"/>
      <c r="G1453" s="535"/>
    </row>
    <row r="1454" spans="1:7" s="520" customFormat="1" x14ac:dyDescent="0.25">
      <c r="A1454" s="529"/>
      <c r="G1454" s="535"/>
    </row>
    <row r="1455" spans="1:7" s="520" customFormat="1" x14ac:dyDescent="0.25">
      <c r="A1455" s="529"/>
      <c r="G1455" s="535"/>
    </row>
    <row r="1456" spans="1:7" s="520" customFormat="1" x14ac:dyDescent="0.25">
      <c r="A1456" s="529"/>
      <c r="G1456" s="535"/>
    </row>
    <row r="1457" spans="1:7" s="520" customFormat="1" x14ac:dyDescent="0.25">
      <c r="A1457" s="529"/>
      <c r="G1457" s="535"/>
    </row>
    <row r="1458" spans="1:7" s="520" customFormat="1" x14ac:dyDescent="0.25">
      <c r="A1458" s="529"/>
      <c r="G1458" s="535"/>
    </row>
    <row r="1459" spans="1:7" s="520" customFormat="1" x14ac:dyDescent="0.25">
      <c r="A1459" s="529"/>
      <c r="G1459" s="535"/>
    </row>
    <row r="1460" spans="1:7" s="520" customFormat="1" x14ac:dyDescent="0.25">
      <c r="A1460" s="529"/>
      <c r="G1460" s="535"/>
    </row>
    <row r="1461" spans="1:7" s="520" customFormat="1" x14ac:dyDescent="0.25">
      <c r="A1461" s="529"/>
      <c r="G1461" s="535"/>
    </row>
    <row r="1462" spans="1:7" s="520" customFormat="1" x14ac:dyDescent="0.25">
      <c r="A1462" s="529"/>
      <c r="G1462" s="535"/>
    </row>
    <row r="1463" spans="1:7" s="520" customFormat="1" x14ac:dyDescent="0.25">
      <c r="A1463" s="529"/>
      <c r="G1463" s="535"/>
    </row>
    <row r="1464" spans="1:7" s="520" customFormat="1" x14ac:dyDescent="0.25">
      <c r="A1464" s="529"/>
      <c r="G1464" s="535"/>
    </row>
    <row r="1465" spans="1:7" s="520" customFormat="1" x14ac:dyDescent="0.25">
      <c r="A1465" s="529"/>
      <c r="G1465" s="535"/>
    </row>
    <row r="1466" spans="1:7" s="520" customFormat="1" x14ac:dyDescent="0.25">
      <c r="A1466" s="529"/>
      <c r="G1466" s="535"/>
    </row>
    <row r="1467" spans="1:7" s="520" customFormat="1" x14ac:dyDescent="0.25">
      <c r="A1467" s="529"/>
      <c r="G1467" s="535"/>
    </row>
    <row r="1468" spans="1:7" s="520" customFormat="1" x14ac:dyDescent="0.25">
      <c r="A1468" s="529"/>
      <c r="G1468" s="535"/>
    </row>
    <row r="1469" spans="1:7" s="520" customFormat="1" x14ac:dyDescent="0.25">
      <c r="A1469" s="529"/>
      <c r="G1469" s="535"/>
    </row>
    <row r="1470" spans="1:7" s="520" customFormat="1" x14ac:dyDescent="0.25">
      <c r="A1470" s="529"/>
      <c r="G1470" s="535"/>
    </row>
    <row r="1471" spans="1:7" s="520" customFormat="1" x14ac:dyDescent="0.25">
      <c r="A1471" s="529"/>
      <c r="G1471" s="535"/>
    </row>
    <row r="1472" spans="1:7" s="520" customFormat="1" x14ac:dyDescent="0.25">
      <c r="A1472" s="529"/>
      <c r="G1472" s="535"/>
    </row>
    <row r="1473" spans="1:7" s="520" customFormat="1" x14ac:dyDescent="0.25">
      <c r="A1473" s="529"/>
      <c r="G1473" s="535"/>
    </row>
    <row r="1474" spans="1:7" s="520" customFormat="1" x14ac:dyDescent="0.25">
      <c r="A1474" s="529"/>
      <c r="G1474" s="535"/>
    </row>
    <row r="1475" spans="1:7" s="520" customFormat="1" x14ac:dyDescent="0.25">
      <c r="A1475" s="529"/>
      <c r="G1475" s="535"/>
    </row>
    <row r="1476" spans="1:7" s="520" customFormat="1" x14ac:dyDescent="0.25">
      <c r="A1476" s="529"/>
      <c r="G1476" s="535"/>
    </row>
    <row r="1477" spans="1:7" s="520" customFormat="1" x14ac:dyDescent="0.25">
      <c r="A1477" s="529"/>
      <c r="G1477" s="535"/>
    </row>
    <row r="1478" spans="1:7" s="520" customFormat="1" x14ac:dyDescent="0.25">
      <c r="A1478" s="529"/>
      <c r="G1478" s="535"/>
    </row>
    <row r="1479" spans="1:7" s="520" customFormat="1" x14ac:dyDescent="0.25">
      <c r="A1479" s="529"/>
      <c r="G1479" s="535"/>
    </row>
    <row r="1480" spans="1:7" s="520" customFormat="1" x14ac:dyDescent="0.25">
      <c r="A1480" s="529"/>
      <c r="G1480" s="535"/>
    </row>
    <row r="1481" spans="1:7" s="520" customFormat="1" x14ac:dyDescent="0.25">
      <c r="A1481" s="529"/>
      <c r="G1481" s="535"/>
    </row>
    <row r="1482" spans="1:7" s="520" customFormat="1" x14ac:dyDescent="0.25">
      <c r="A1482" s="529"/>
      <c r="G1482" s="535"/>
    </row>
    <row r="1483" spans="1:7" s="520" customFormat="1" x14ac:dyDescent="0.25">
      <c r="A1483" s="529"/>
      <c r="G1483" s="535"/>
    </row>
    <row r="1484" spans="1:7" s="520" customFormat="1" x14ac:dyDescent="0.25">
      <c r="A1484" s="529"/>
      <c r="G1484" s="535"/>
    </row>
    <row r="1485" spans="1:7" s="520" customFormat="1" x14ac:dyDescent="0.25">
      <c r="A1485" s="529"/>
      <c r="G1485" s="535"/>
    </row>
    <row r="1486" spans="1:7" s="520" customFormat="1" x14ac:dyDescent="0.25">
      <c r="A1486" s="529"/>
      <c r="G1486" s="535"/>
    </row>
    <row r="1487" spans="1:7" s="520" customFormat="1" x14ac:dyDescent="0.25">
      <c r="A1487" s="529"/>
      <c r="G1487" s="535"/>
    </row>
    <row r="1488" spans="1:7" s="520" customFormat="1" x14ac:dyDescent="0.25">
      <c r="A1488" s="529"/>
      <c r="G1488" s="535"/>
    </row>
    <row r="1489" spans="1:7" s="520" customFormat="1" x14ac:dyDescent="0.25">
      <c r="A1489" s="529"/>
      <c r="G1489" s="535"/>
    </row>
    <row r="1490" spans="1:7" s="520" customFormat="1" x14ac:dyDescent="0.25">
      <c r="A1490" s="529"/>
      <c r="G1490" s="535"/>
    </row>
    <row r="1491" spans="1:7" s="520" customFormat="1" x14ac:dyDescent="0.25">
      <c r="A1491" s="529"/>
      <c r="G1491" s="535"/>
    </row>
    <row r="1492" spans="1:7" s="520" customFormat="1" x14ac:dyDescent="0.25">
      <c r="A1492" s="529"/>
      <c r="G1492" s="535"/>
    </row>
    <row r="1493" spans="1:7" s="520" customFormat="1" x14ac:dyDescent="0.25">
      <c r="A1493" s="529"/>
      <c r="G1493" s="535"/>
    </row>
    <row r="1494" spans="1:7" s="520" customFormat="1" x14ac:dyDescent="0.25">
      <c r="A1494" s="529"/>
      <c r="G1494" s="535"/>
    </row>
    <row r="1495" spans="1:7" s="520" customFormat="1" x14ac:dyDescent="0.25">
      <c r="A1495" s="529"/>
      <c r="G1495" s="535"/>
    </row>
    <row r="1496" spans="1:7" s="520" customFormat="1" x14ac:dyDescent="0.25">
      <c r="A1496" s="529"/>
      <c r="G1496" s="535"/>
    </row>
    <row r="1497" spans="1:7" s="520" customFormat="1" x14ac:dyDescent="0.25">
      <c r="A1497" s="529"/>
      <c r="G1497" s="535"/>
    </row>
    <row r="1498" spans="1:7" s="520" customFormat="1" x14ac:dyDescent="0.25">
      <c r="A1498" s="529"/>
      <c r="G1498" s="535"/>
    </row>
    <row r="1499" spans="1:7" s="520" customFormat="1" x14ac:dyDescent="0.25">
      <c r="A1499" s="529"/>
      <c r="G1499" s="535"/>
    </row>
    <row r="1500" spans="1:7" s="520" customFormat="1" x14ac:dyDescent="0.25">
      <c r="A1500" s="529"/>
      <c r="G1500" s="535"/>
    </row>
    <row r="1501" spans="1:7" s="520" customFormat="1" x14ac:dyDescent="0.25">
      <c r="A1501" s="529"/>
      <c r="G1501" s="535"/>
    </row>
    <row r="1502" spans="1:7" s="520" customFormat="1" x14ac:dyDescent="0.25">
      <c r="A1502" s="529"/>
      <c r="G1502" s="535"/>
    </row>
    <row r="1503" spans="1:7" s="520" customFormat="1" x14ac:dyDescent="0.25">
      <c r="A1503" s="529"/>
      <c r="G1503" s="535"/>
    </row>
    <row r="1504" spans="1:7" s="520" customFormat="1" x14ac:dyDescent="0.25">
      <c r="A1504" s="529"/>
      <c r="G1504" s="535"/>
    </row>
    <row r="1505" spans="1:7" s="520" customFormat="1" x14ac:dyDescent="0.25">
      <c r="A1505" s="529"/>
      <c r="G1505" s="535"/>
    </row>
    <row r="1506" spans="1:7" s="520" customFormat="1" x14ac:dyDescent="0.25">
      <c r="A1506" s="529"/>
      <c r="G1506" s="535"/>
    </row>
    <row r="1507" spans="1:7" s="520" customFormat="1" x14ac:dyDescent="0.25">
      <c r="A1507" s="529"/>
      <c r="G1507" s="535"/>
    </row>
    <row r="1508" spans="1:7" s="520" customFormat="1" x14ac:dyDescent="0.25">
      <c r="A1508" s="529"/>
      <c r="G1508" s="535"/>
    </row>
    <row r="1509" spans="1:7" s="520" customFormat="1" x14ac:dyDescent="0.25">
      <c r="A1509" s="529"/>
      <c r="G1509" s="535"/>
    </row>
    <row r="1510" spans="1:7" s="520" customFormat="1" x14ac:dyDescent="0.25">
      <c r="A1510" s="529"/>
      <c r="G1510" s="535"/>
    </row>
    <row r="1511" spans="1:7" s="520" customFormat="1" x14ac:dyDescent="0.25">
      <c r="A1511" s="529"/>
      <c r="G1511" s="535"/>
    </row>
    <row r="1512" spans="1:7" s="520" customFormat="1" x14ac:dyDescent="0.25">
      <c r="A1512" s="529"/>
      <c r="G1512" s="535"/>
    </row>
    <row r="1513" spans="1:7" s="520" customFormat="1" x14ac:dyDescent="0.25">
      <c r="A1513" s="529"/>
      <c r="G1513" s="535"/>
    </row>
    <row r="1514" spans="1:7" s="520" customFormat="1" x14ac:dyDescent="0.25">
      <c r="A1514" s="529"/>
      <c r="G1514" s="535"/>
    </row>
    <row r="1515" spans="1:7" s="520" customFormat="1" x14ac:dyDescent="0.25">
      <c r="A1515" s="529"/>
      <c r="G1515" s="535"/>
    </row>
    <row r="1516" spans="1:7" s="520" customFormat="1" x14ac:dyDescent="0.25">
      <c r="A1516" s="529"/>
      <c r="G1516" s="535"/>
    </row>
    <row r="1517" spans="1:7" s="520" customFormat="1" x14ac:dyDescent="0.25">
      <c r="A1517" s="529"/>
      <c r="G1517" s="535"/>
    </row>
    <row r="1518" spans="1:7" s="520" customFormat="1" x14ac:dyDescent="0.25">
      <c r="A1518" s="529"/>
      <c r="G1518" s="535"/>
    </row>
    <row r="1519" spans="1:7" s="520" customFormat="1" x14ac:dyDescent="0.25">
      <c r="A1519" s="529"/>
      <c r="G1519" s="535"/>
    </row>
    <row r="1520" spans="1:7" s="520" customFormat="1" x14ac:dyDescent="0.25">
      <c r="A1520" s="529"/>
      <c r="G1520" s="535"/>
    </row>
    <row r="1521" spans="1:7" s="520" customFormat="1" x14ac:dyDescent="0.25">
      <c r="A1521" s="529"/>
      <c r="G1521" s="535"/>
    </row>
    <row r="1522" spans="1:7" s="520" customFormat="1" x14ac:dyDescent="0.25">
      <c r="A1522" s="529"/>
      <c r="G1522" s="535"/>
    </row>
    <row r="1523" spans="1:7" s="520" customFormat="1" x14ac:dyDescent="0.25">
      <c r="A1523" s="529"/>
      <c r="G1523" s="535"/>
    </row>
    <row r="1524" spans="1:7" s="520" customFormat="1" x14ac:dyDescent="0.25">
      <c r="A1524" s="529"/>
      <c r="G1524" s="535"/>
    </row>
    <row r="1525" spans="1:7" s="520" customFormat="1" x14ac:dyDescent="0.25">
      <c r="A1525" s="529"/>
      <c r="G1525" s="535"/>
    </row>
    <row r="1526" spans="1:7" s="520" customFormat="1" x14ac:dyDescent="0.25">
      <c r="A1526" s="529"/>
      <c r="G1526" s="535"/>
    </row>
    <row r="1527" spans="1:7" s="520" customFormat="1" x14ac:dyDescent="0.25">
      <c r="A1527" s="529"/>
      <c r="G1527" s="535"/>
    </row>
    <row r="1528" spans="1:7" s="520" customFormat="1" x14ac:dyDescent="0.25">
      <c r="A1528" s="529"/>
      <c r="G1528" s="535"/>
    </row>
    <row r="1529" spans="1:7" s="520" customFormat="1" x14ac:dyDescent="0.25">
      <c r="A1529" s="529"/>
      <c r="G1529" s="535"/>
    </row>
    <row r="1530" spans="1:7" s="520" customFormat="1" x14ac:dyDescent="0.25">
      <c r="A1530" s="529"/>
      <c r="G1530" s="535"/>
    </row>
    <row r="1531" spans="1:7" s="520" customFormat="1" x14ac:dyDescent="0.25">
      <c r="A1531" s="529"/>
      <c r="G1531" s="535"/>
    </row>
    <row r="1532" spans="1:7" s="520" customFormat="1" x14ac:dyDescent="0.25">
      <c r="A1532" s="529"/>
      <c r="G1532" s="535"/>
    </row>
    <row r="1533" spans="1:7" s="520" customFormat="1" x14ac:dyDescent="0.25">
      <c r="A1533" s="529"/>
      <c r="G1533" s="535"/>
    </row>
    <row r="1534" spans="1:7" s="520" customFormat="1" x14ac:dyDescent="0.25">
      <c r="A1534" s="529"/>
      <c r="G1534" s="535"/>
    </row>
    <row r="1535" spans="1:7" s="520" customFormat="1" x14ac:dyDescent="0.25">
      <c r="A1535" s="529"/>
      <c r="G1535" s="535"/>
    </row>
    <row r="1536" spans="1:7" s="520" customFormat="1" x14ac:dyDescent="0.25">
      <c r="A1536" s="529"/>
      <c r="G1536" s="535"/>
    </row>
    <row r="1537" spans="1:7" s="520" customFormat="1" x14ac:dyDescent="0.25">
      <c r="A1537" s="529"/>
      <c r="G1537" s="535"/>
    </row>
    <row r="1538" spans="1:7" s="520" customFormat="1" x14ac:dyDescent="0.25">
      <c r="A1538" s="529"/>
      <c r="G1538" s="535"/>
    </row>
    <row r="1539" spans="1:7" s="520" customFormat="1" x14ac:dyDescent="0.25">
      <c r="A1539" s="529"/>
      <c r="G1539" s="535"/>
    </row>
    <row r="1540" spans="1:7" s="520" customFormat="1" x14ac:dyDescent="0.25">
      <c r="A1540" s="529"/>
      <c r="G1540" s="535"/>
    </row>
    <row r="1541" spans="1:7" s="520" customFormat="1" x14ac:dyDescent="0.25">
      <c r="A1541" s="529"/>
      <c r="G1541" s="535"/>
    </row>
    <row r="1542" spans="1:7" s="520" customFormat="1" x14ac:dyDescent="0.25">
      <c r="A1542" s="529"/>
      <c r="G1542" s="535"/>
    </row>
    <row r="1543" spans="1:7" s="520" customFormat="1" x14ac:dyDescent="0.25">
      <c r="A1543" s="529"/>
      <c r="G1543" s="535"/>
    </row>
    <row r="1544" spans="1:7" s="520" customFormat="1" x14ac:dyDescent="0.25">
      <c r="A1544" s="529"/>
      <c r="G1544" s="535"/>
    </row>
    <row r="1545" spans="1:7" s="520" customFormat="1" x14ac:dyDescent="0.25">
      <c r="A1545" s="529"/>
      <c r="G1545" s="535"/>
    </row>
    <row r="1546" spans="1:7" s="520" customFormat="1" x14ac:dyDescent="0.25">
      <c r="A1546" s="529"/>
      <c r="G1546" s="535"/>
    </row>
    <row r="1547" spans="1:7" s="520" customFormat="1" x14ac:dyDescent="0.25">
      <c r="A1547" s="529"/>
      <c r="G1547" s="535"/>
    </row>
    <row r="1548" spans="1:7" s="520" customFormat="1" x14ac:dyDescent="0.25">
      <c r="A1548" s="529"/>
      <c r="G1548" s="535"/>
    </row>
    <row r="1549" spans="1:7" s="520" customFormat="1" x14ac:dyDescent="0.25">
      <c r="A1549" s="529"/>
      <c r="G1549" s="535"/>
    </row>
    <row r="1550" spans="1:7" s="520" customFormat="1" x14ac:dyDescent="0.25">
      <c r="A1550" s="529"/>
      <c r="G1550" s="535"/>
    </row>
    <row r="1551" spans="1:7" s="520" customFormat="1" x14ac:dyDescent="0.25">
      <c r="A1551" s="529"/>
      <c r="G1551" s="535"/>
    </row>
    <row r="1552" spans="1:7" s="520" customFormat="1" x14ac:dyDescent="0.25">
      <c r="A1552" s="529"/>
      <c r="G1552" s="535"/>
    </row>
    <row r="1553" spans="1:7" s="520" customFormat="1" x14ac:dyDescent="0.25">
      <c r="A1553" s="529"/>
      <c r="G1553" s="535"/>
    </row>
    <row r="1554" spans="1:7" s="520" customFormat="1" x14ac:dyDescent="0.25">
      <c r="A1554" s="529"/>
      <c r="G1554" s="535"/>
    </row>
    <row r="1555" spans="1:7" s="520" customFormat="1" x14ac:dyDescent="0.25">
      <c r="A1555" s="529"/>
      <c r="G1555" s="535"/>
    </row>
    <row r="1556" spans="1:7" s="520" customFormat="1" x14ac:dyDescent="0.25">
      <c r="A1556" s="529"/>
      <c r="G1556" s="535"/>
    </row>
    <row r="1557" spans="1:7" s="520" customFormat="1" x14ac:dyDescent="0.25">
      <c r="A1557" s="529"/>
      <c r="G1557" s="535"/>
    </row>
    <row r="1558" spans="1:7" s="520" customFormat="1" x14ac:dyDescent="0.25">
      <c r="A1558" s="529"/>
      <c r="G1558" s="535"/>
    </row>
    <row r="1559" spans="1:7" s="520" customFormat="1" x14ac:dyDescent="0.25">
      <c r="A1559" s="529"/>
      <c r="G1559" s="535"/>
    </row>
    <row r="1560" spans="1:7" s="520" customFormat="1" x14ac:dyDescent="0.25">
      <c r="A1560" s="529"/>
      <c r="G1560" s="535"/>
    </row>
    <row r="1561" spans="1:7" s="520" customFormat="1" x14ac:dyDescent="0.25">
      <c r="A1561" s="529"/>
      <c r="G1561" s="535"/>
    </row>
    <row r="1562" spans="1:7" s="520" customFormat="1" x14ac:dyDescent="0.25">
      <c r="A1562" s="529"/>
      <c r="G1562" s="535"/>
    </row>
    <row r="1563" spans="1:7" s="520" customFormat="1" x14ac:dyDescent="0.25">
      <c r="A1563" s="529"/>
      <c r="G1563" s="535"/>
    </row>
    <row r="1564" spans="1:7" s="520" customFormat="1" x14ac:dyDescent="0.25">
      <c r="A1564" s="529"/>
      <c r="G1564" s="535"/>
    </row>
    <row r="1565" spans="1:7" s="520" customFormat="1" x14ac:dyDescent="0.25">
      <c r="A1565" s="529"/>
      <c r="G1565" s="535"/>
    </row>
    <row r="1566" spans="1:7" s="520" customFormat="1" x14ac:dyDescent="0.25">
      <c r="A1566" s="529"/>
      <c r="G1566" s="535"/>
    </row>
    <row r="1567" spans="1:7" s="520" customFormat="1" x14ac:dyDescent="0.25">
      <c r="A1567" s="529"/>
      <c r="G1567" s="535"/>
    </row>
    <row r="1568" spans="1:7" s="520" customFormat="1" x14ac:dyDescent="0.25">
      <c r="A1568" s="529"/>
      <c r="G1568" s="535"/>
    </row>
    <row r="1569" spans="1:7" s="520" customFormat="1" x14ac:dyDescent="0.25">
      <c r="A1569" s="529"/>
      <c r="G1569" s="535"/>
    </row>
    <row r="1570" spans="1:7" s="520" customFormat="1" x14ac:dyDescent="0.25">
      <c r="A1570" s="529"/>
      <c r="G1570" s="535"/>
    </row>
    <row r="1571" spans="1:7" s="520" customFormat="1" x14ac:dyDescent="0.25">
      <c r="A1571" s="529"/>
      <c r="G1571" s="535"/>
    </row>
    <row r="1572" spans="1:7" s="520" customFormat="1" x14ac:dyDescent="0.25">
      <c r="A1572" s="529"/>
      <c r="G1572" s="535"/>
    </row>
    <row r="1573" spans="1:7" s="520" customFormat="1" x14ac:dyDescent="0.25">
      <c r="A1573" s="529"/>
      <c r="G1573" s="535"/>
    </row>
    <row r="1574" spans="1:7" s="520" customFormat="1" x14ac:dyDescent="0.25">
      <c r="A1574" s="529"/>
      <c r="G1574" s="535"/>
    </row>
    <row r="1575" spans="1:7" s="520" customFormat="1" x14ac:dyDescent="0.25">
      <c r="A1575" s="529"/>
      <c r="G1575" s="535"/>
    </row>
    <row r="1576" spans="1:7" s="520" customFormat="1" x14ac:dyDescent="0.25">
      <c r="A1576" s="529"/>
      <c r="G1576" s="535"/>
    </row>
    <row r="1577" spans="1:7" s="520" customFormat="1" x14ac:dyDescent="0.25">
      <c r="A1577" s="529"/>
      <c r="G1577" s="535"/>
    </row>
    <row r="1578" spans="1:7" s="520" customFormat="1" x14ac:dyDescent="0.25">
      <c r="A1578" s="529"/>
      <c r="G1578" s="535"/>
    </row>
    <row r="1579" spans="1:7" s="520" customFormat="1" x14ac:dyDescent="0.25">
      <c r="A1579" s="529"/>
      <c r="G1579" s="535"/>
    </row>
    <row r="1580" spans="1:7" s="520" customFormat="1" x14ac:dyDescent="0.25">
      <c r="A1580" s="529"/>
      <c r="G1580" s="535"/>
    </row>
    <row r="1581" spans="1:7" s="520" customFormat="1" x14ac:dyDescent="0.25">
      <c r="A1581" s="529"/>
      <c r="G1581" s="535"/>
    </row>
    <row r="1582" spans="1:7" s="520" customFormat="1" x14ac:dyDescent="0.25">
      <c r="A1582" s="529"/>
      <c r="G1582" s="535"/>
    </row>
    <row r="1583" spans="1:7" s="520" customFormat="1" x14ac:dyDescent="0.25">
      <c r="A1583" s="529"/>
      <c r="G1583" s="535"/>
    </row>
    <row r="1584" spans="1:7" s="520" customFormat="1" x14ac:dyDescent="0.25">
      <c r="A1584" s="529"/>
      <c r="G1584" s="535"/>
    </row>
    <row r="1585" spans="1:7" s="520" customFormat="1" x14ac:dyDescent="0.25">
      <c r="A1585" s="529"/>
      <c r="G1585" s="535"/>
    </row>
    <row r="1586" spans="1:7" s="520" customFormat="1" x14ac:dyDescent="0.25">
      <c r="A1586" s="529"/>
      <c r="G1586" s="535"/>
    </row>
    <row r="1587" spans="1:7" s="520" customFormat="1" x14ac:dyDescent="0.25">
      <c r="A1587" s="529"/>
      <c r="G1587" s="535"/>
    </row>
    <row r="1588" spans="1:7" s="520" customFormat="1" x14ac:dyDescent="0.25">
      <c r="A1588" s="529"/>
      <c r="G1588" s="535"/>
    </row>
    <row r="1589" spans="1:7" s="520" customFormat="1" x14ac:dyDescent="0.25">
      <c r="A1589" s="529"/>
      <c r="G1589" s="535"/>
    </row>
    <row r="1590" spans="1:7" s="520" customFormat="1" x14ac:dyDescent="0.25">
      <c r="A1590" s="529"/>
      <c r="G1590" s="535"/>
    </row>
    <row r="1591" spans="1:7" s="520" customFormat="1" x14ac:dyDescent="0.25">
      <c r="A1591" s="529"/>
      <c r="G1591" s="535"/>
    </row>
    <row r="1592" spans="1:7" s="520" customFormat="1" x14ac:dyDescent="0.25">
      <c r="A1592" s="529"/>
      <c r="G1592" s="535"/>
    </row>
    <row r="1593" spans="1:7" s="520" customFormat="1" x14ac:dyDescent="0.25">
      <c r="A1593" s="529"/>
      <c r="G1593" s="535"/>
    </row>
    <row r="1594" spans="1:7" s="520" customFormat="1" x14ac:dyDescent="0.25">
      <c r="A1594" s="529"/>
      <c r="G1594" s="535"/>
    </row>
    <row r="1595" spans="1:7" s="520" customFormat="1" x14ac:dyDescent="0.25">
      <c r="A1595" s="529"/>
      <c r="G1595" s="535"/>
    </row>
    <row r="1596" spans="1:7" s="520" customFormat="1" x14ac:dyDescent="0.25">
      <c r="A1596" s="529"/>
      <c r="G1596" s="535"/>
    </row>
    <row r="1597" spans="1:7" s="520" customFormat="1" x14ac:dyDescent="0.25">
      <c r="A1597" s="529"/>
      <c r="G1597" s="535"/>
    </row>
    <row r="1598" spans="1:7" s="520" customFormat="1" x14ac:dyDescent="0.25">
      <c r="A1598" s="529"/>
      <c r="G1598" s="535"/>
    </row>
    <row r="1599" spans="1:7" s="520" customFormat="1" x14ac:dyDescent="0.25">
      <c r="A1599" s="529"/>
      <c r="G1599" s="535"/>
    </row>
    <row r="1600" spans="1:7" s="520" customFormat="1" x14ac:dyDescent="0.25">
      <c r="A1600" s="529"/>
      <c r="G1600" s="535"/>
    </row>
    <row r="1601" spans="1:7" s="520" customFormat="1" x14ac:dyDescent="0.25">
      <c r="A1601" s="529"/>
      <c r="G1601" s="535"/>
    </row>
    <row r="1602" spans="1:7" s="520" customFormat="1" x14ac:dyDescent="0.25">
      <c r="A1602" s="529"/>
      <c r="G1602" s="535"/>
    </row>
    <row r="1603" spans="1:7" s="520" customFormat="1" x14ac:dyDescent="0.25">
      <c r="A1603" s="529"/>
      <c r="G1603" s="535"/>
    </row>
    <row r="1604" spans="1:7" s="520" customFormat="1" x14ac:dyDescent="0.25">
      <c r="A1604" s="529"/>
      <c r="G1604" s="535"/>
    </row>
    <row r="1605" spans="1:7" s="520" customFormat="1" x14ac:dyDescent="0.25">
      <c r="A1605" s="529"/>
      <c r="G1605" s="535"/>
    </row>
    <row r="1606" spans="1:7" s="520" customFormat="1" x14ac:dyDescent="0.25">
      <c r="A1606" s="529"/>
      <c r="G1606" s="535"/>
    </row>
    <row r="1607" spans="1:7" s="520" customFormat="1" x14ac:dyDescent="0.25">
      <c r="A1607" s="529"/>
      <c r="G1607" s="535"/>
    </row>
    <row r="1608" spans="1:7" s="520" customFormat="1" x14ac:dyDescent="0.25">
      <c r="A1608" s="529"/>
      <c r="G1608" s="535"/>
    </row>
    <row r="1609" spans="1:7" s="520" customFormat="1" x14ac:dyDescent="0.25">
      <c r="A1609" s="529"/>
      <c r="G1609" s="535"/>
    </row>
    <row r="1610" spans="1:7" s="520" customFormat="1" x14ac:dyDescent="0.25">
      <c r="A1610" s="529"/>
      <c r="G1610" s="535"/>
    </row>
    <row r="1611" spans="1:7" s="520" customFormat="1" x14ac:dyDescent="0.25">
      <c r="A1611" s="529"/>
      <c r="G1611" s="535"/>
    </row>
    <row r="1612" spans="1:7" s="520" customFormat="1" x14ac:dyDescent="0.25">
      <c r="A1612" s="529"/>
      <c r="G1612" s="535"/>
    </row>
    <row r="1613" spans="1:7" s="520" customFormat="1" x14ac:dyDescent="0.25">
      <c r="A1613" s="529"/>
      <c r="G1613" s="535"/>
    </row>
    <row r="1614" spans="1:7" s="520" customFormat="1" x14ac:dyDescent="0.25">
      <c r="A1614" s="529"/>
      <c r="G1614" s="535"/>
    </row>
    <row r="1615" spans="1:7" s="520" customFormat="1" x14ac:dyDescent="0.25">
      <c r="A1615" s="529"/>
      <c r="G1615" s="535"/>
    </row>
    <row r="1616" spans="1:7" s="520" customFormat="1" x14ac:dyDescent="0.25">
      <c r="A1616" s="529"/>
      <c r="G1616" s="535"/>
    </row>
    <row r="1617" spans="1:7" s="520" customFormat="1" x14ac:dyDescent="0.25">
      <c r="A1617" s="529"/>
      <c r="G1617" s="535"/>
    </row>
    <row r="1618" spans="1:7" s="520" customFormat="1" x14ac:dyDescent="0.25">
      <c r="A1618" s="529"/>
      <c r="G1618" s="535"/>
    </row>
    <row r="1619" spans="1:7" s="520" customFormat="1" x14ac:dyDescent="0.25">
      <c r="A1619" s="529"/>
      <c r="G1619" s="535"/>
    </row>
    <row r="1620" spans="1:7" s="520" customFormat="1" x14ac:dyDescent="0.25">
      <c r="A1620" s="529"/>
      <c r="G1620" s="535"/>
    </row>
    <row r="1621" spans="1:7" s="520" customFormat="1" x14ac:dyDescent="0.25">
      <c r="A1621" s="529"/>
      <c r="G1621" s="535"/>
    </row>
    <row r="1622" spans="1:7" s="520" customFormat="1" x14ac:dyDescent="0.25">
      <c r="A1622" s="529"/>
      <c r="G1622" s="535"/>
    </row>
    <row r="1623" spans="1:7" s="520" customFormat="1" x14ac:dyDescent="0.25">
      <c r="A1623" s="529"/>
      <c r="G1623" s="535"/>
    </row>
    <row r="1624" spans="1:7" s="520" customFormat="1" x14ac:dyDescent="0.25">
      <c r="A1624" s="529"/>
      <c r="G1624" s="535"/>
    </row>
    <row r="1625" spans="1:7" s="520" customFormat="1" x14ac:dyDescent="0.25">
      <c r="A1625" s="529"/>
      <c r="G1625" s="535"/>
    </row>
    <row r="1626" spans="1:7" s="520" customFormat="1" x14ac:dyDescent="0.25">
      <c r="A1626" s="529"/>
      <c r="G1626" s="535"/>
    </row>
    <row r="1627" spans="1:7" s="520" customFormat="1" x14ac:dyDescent="0.25">
      <c r="A1627" s="529"/>
      <c r="G1627" s="535"/>
    </row>
    <row r="1628" spans="1:7" s="520" customFormat="1" x14ac:dyDescent="0.25">
      <c r="A1628" s="529"/>
      <c r="G1628" s="535"/>
    </row>
    <row r="1629" spans="1:7" s="520" customFormat="1" x14ac:dyDescent="0.25">
      <c r="A1629" s="529"/>
      <c r="G1629" s="535"/>
    </row>
    <row r="1630" spans="1:7" s="520" customFormat="1" x14ac:dyDescent="0.25">
      <c r="A1630" s="529"/>
      <c r="G1630" s="535"/>
    </row>
    <row r="1631" spans="1:7" s="520" customFormat="1" x14ac:dyDescent="0.25">
      <c r="A1631" s="529"/>
      <c r="G1631" s="535"/>
    </row>
    <row r="1632" spans="1:7" s="520" customFormat="1" x14ac:dyDescent="0.25">
      <c r="A1632" s="529"/>
      <c r="G1632" s="535"/>
    </row>
    <row r="1633" spans="1:7" s="520" customFormat="1" x14ac:dyDescent="0.25">
      <c r="A1633" s="529"/>
      <c r="G1633" s="535"/>
    </row>
    <row r="1634" spans="1:7" s="520" customFormat="1" x14ac:dyDescent="0.25">
      <c r="A1634" s="529"/>
      <c r="G1634" s="535"/>
    </row>
    <row r="1635" spans="1:7" s="520" customFormat="1" x14ac:dyDescent="0.25">
      <c r="A1635" s="529"/>
      <c r="G1635" s="535"/>
    </row>
    <row r="1636" spans="1:7" s="520" customFormat="1" x14ac:dyDescent="0.25">
      <c r="A1636" s="529"/>
      <c r="G1636" s="535"/>
    </row>
    <row r="1637" spans="1:7" s="520" customFormat="1" x14ac:dyDescent="0.25">
      <c r="A1637" s="529"/>
      <c r="G1637" s="535"/>
    </row>
    <row r="1638" spans="1:7" s="520" customFormat="1" x14ac:dyDescent="0.25">
      <c r="A1638" s="529"/>
      <c r="G1638" s="535"/>
    </row>
    <row r="1639" spans="1:7" s="520" customFormat="1" x14ac:dyDescent="0.25">
      <c r="A1639" s="529"/>
      <c r="G1639" s="535"/>
    </row>
    <row r="1640" spans="1:7" s="520" customFormat="1" x14ac:dyDescent="0.25">
      <c r="A1640" s="529"/>
      <c r="G1640" s="535"/>
    </row>
    <row r="1641" spans="1:7" s="520" customFormat="1" x14ac:dyDescent="0.25">
      <c r="A1641" s="529"/>
      <c r="G1641" s="535"/>
    </row>
    <row r="1642" spans="1:7" s="520" customFormat="1" x14ac:dyDescent="0.25">
      <c r="A1642" s="529"/>
      <c r="G1642" s="535"/>
    </row>
    <row r="1643" spans="1:7" s="520" customFormat="1" x14ac:dyDescent="0.25">
      <c r="A1643" s="529"/>
      <c r="G1643" s="535"/>
    </row>
    <row r="1644" spans="1:7" s="520" customFormat="1" x14ac:dyDescent="0.25">
      <c r="A1644" s="529"/>
      <c r="G1644" s="535"/>
    </row>
    <row r="1645" spans="1:7" s="520" customFormat="1" x14ac:dyDescent="0.25">
      <c r="A1645" s="529"/>
      <c r="G1645" s="535"/>
    </row>
    <row r="1646" spans="1:7" s="520" customFormat="1" x14ac:dyDescent="0.25">
      <c r="A1646" s="529"/>
      <c r="G1646" s="535"/>
    </row>
    <row r="1647" spans="1:7" s="520" customFormat="1" x14ac:dyDescent="0.25">
      <c r="A1647" s="529"/>
      <c r="G1647" s="535"/>
    </row>
    <row r="1648" spans="1:7" s="520" customFormat="1" x14ac:dyDescent="0.25">
      <c r="A1648" s="529"/>
      <c r="G1648" s="535"/>
    </row>
    <row r="1649" spans="1:7" s="520" customFormat="1" x14ac:dyDescent="0.25">
      <c r="A1649" s="529"/>
      <c r="G1649" s="535"/>
    </row>
    <row r="1650" spans="1:7" s="520" customFormat="1" x14ac:dyDescent="0.25">
      <c r="A1650" s="529"/>
      <c r="G1650" s="535"/>
    </row>
    <row r="1651" spans="1:7" s="520" customFormat="1" x14ac:dyDescent="0.25">
      <c r="A1651" s="529"/>
      <c r="G1651" s="535"/>
    </row>
    <row r="1652" spans="1:7" s="520" customFormat="1" x14ac:dyDescent="0.25">
      <c r="A1652" s="529"/>
      <c r="G1652" s="535"/>
    </row>
    <row r="1653" spans="1:7" s="520" customFormat="1" x14ac:dyDescent="0.25">
      <c r="A1653" s="529"/>
      <c r="G1653" s="535"/>
    </row>
    <row r="1654" spans="1:7" s="520" customFormat="1" x14ac:dyDescent="0.25">
      <c r="A1654" s="529"/>
      <c r="G1654" s="535"/>
    </row>
    <row r="1655" spans="1:7" s="520" customFormat="1" x14ac:dyDescent="0.25">
      <c r="A1655" s="529"/>
      <c r="G1655" s="535"/>
    </row>
    <row r="1656" spans="1:7" s="520" customFormat="1" x14ac:dyDescent="0.25">
      <c r="A1656" s="529"/>
      <c r="G1656" s="535"/>
    </row>
    <row r="1657" spans="1:7" s="520" customFormat="1" x14ac:dyDescent="0.25">
      <c r="A1657" s="529"/>
      <c r="G1657" s="535"/>
    </row>
    <row r="1658" spans="1:7" s="520" customFormat="1" x14ac:dyDescent="0.25">
      <c r="A1658" s="529"/>
      <c r="G1658" s="535"/>
    </row>
    <row r="1659" spans="1:7" s="520" customFormat="1" x14ac:dyDescent="0.25">
      <c r="A1659" s="529"/>
      <c r="G1659" s="535"/>
    </row>
    <row r="1660" spans="1:7" s="520" customFormat="1" x14ac:dyDescent="0.25">
      <c r="A1660" s="529"/>
      <c r="G1660" s="535"/>
    </row>
    <row r="1661" spans="1:7" s="520" customFormat="1" x14ac:dyDescent="0.25">
      <c r="A1661" s="529"/>
      <c r="G1661" s="535"/>
    </row>
    <row r="1662" spans="1:7" s="520" customFormat="1" x14ac:dyDescent="0.25">
      <c r="A1662" s="529"/>
      <c r="G1662" s="535"/>
    </row>
    <row r="1663" spans="1:7" s="520" customFormat="1" x14ac:dyDescent="0.25">
      <c r="A1663" s="529"/>
      <c r="G1663" s="535"/>
    </row>
    <row r="1664" spans="1:7" s="520" customFormat="1" x14ac:dyDescent="0.25">
      <c r="A1664" s="529"/>
      <c r="G1664" s="535"/>
    </row>
    <row r="1665" spans="1:7" s="520" customFormat="1" x14ac:dyDescent="0.25">
      <c r="A1665" s="529"/>
      <c r="G1665" s="535"/>
    </row>
    <row r="1666" spans="1:7" s="520" customFormat="1" x14ac:dyDescent="0.25">
      <c r="A1666" s="529"/>
      <c r="G1666" s="535"/>
    </row>
    <row r="1667" spans="1:7" s="520" customFormat="1" x14ac:dyDescent="0.25">
      <c r="A1667" s="529"/>
      <c r="G1667" s="535"/>
    </row>
    <row r="1668" spans="1:7" s="520" customFormat="1" x14ac:dyDescent="0.25">
      <c r="A1668" s="529"/>
      <c r="G1668" s="535"/>
    </row>
    <row r="1669" spans="1:7" s="520" customFormat="1" x14ac:dyDescent="0.25">
      <c r="A1669" s="529"/>
      <c r="G1669" s="535"/>
    </row>
    <row r="1670" spans="1:7" s="520" customFormat="1" x14ac:dyDescent="0.25">
      <c r="A1670" s="529"/>
      <c r="G1670" s="535"/>
    </row>
    <row r="1671" spans="1:7" s="520" customFormat="1" x14ac:dyDescent="0.25">
      <c r="A1671" s="529"/>
      <c r="G1671" s="535"/>
    </row>
    <row r="1672" spans="1:7" s="520" customFormat="1" x14ac:dyDescent="0.25">
      <c r="A1672" s="529"/>
      <c r="G1672" s="535"/>
    </row>
    <row r="1673" spans="1:7" s="520" customFormat="1" x14ac:dyDescent="0.25">
      <c r="A1673" s="529"/>
      <c r="G1673" s="535"/>
    </row>
    <row r="1674" spans="1:7" s="520" customFormat="1" x14ac:dyDescent="0.25">
      <c r="A1674" s="529"/>
      <c r="G1674" s="535"/>
    </row>
    <row r="1675" spans="1:7" s="520" customFormat="1" x14ac:dyDescent="0.25">
      <c r="A1675" s="529"/>
      <c r="G1675" s="535"/>
    </row>
    <row r="1676" spans="1:7" s="520" customFormat="1" x14ac:dyDescent="0.25">
      <c r="A1676" s="529"/>
      <c r="G1676" s="535"/>
    </row>
    <row r="1677" spans="1:7" s="520" customFormat="1" x14ac:dyDescent="0.25">
      <c r="A1677" s="529"/>
      <c r="G1677" s="535"/>
    </row>
    <row r="1678" spans="1:7" s="520" customFormat="1" x14ac:dyDescent="0.25">
      <c r="A1678" s="529"/>
      <c r="G1678" s="535"/>
    </row>
    <row r="1679" spans="1:7" s="520" customFormat="1" x14ac:dyDescent="0.25">
      <c r="A1679" s="529"/>
      <c r="G1679" s="535"/>
    </row>
    <row r="1680" spans="1:7" s="520" customFormat="1" x14ac:dyDescent="0.25">
      <c r="A1680" s="529"/>
      <c r="G1680" s="535"/>
    </row>
    <row r="1681" spans="1:7" s="520" customFormat="1" x14ac:dyDescent="0.25">
      <c r="A1681" s="529"/>
      <c r="G1681" s="535"/>
    </row>
    <row r="1682" spans="1:7" s="520" customFormat="1" x14ac:dyDescent="0.25">
      <c r="A1682" s="529"/>
      <c r="G1682" s="535"/>
    </row>
    <row r="1683" spans="1:7" s="520" customFormat="1" x14ac:dyDescent="0.25">
      <c r="A1683" s="529"/>
      <c r="G1683" s="535"/>
    </row>
    <row r="1684" spans="1:7" s="520" customFormat="1" x14ac:dyDescent="0.25">
      <c r="A1684" s="529"/>
      <c r="G1684" s="535"/>
    </row>
    <row r="1685" spans="1:7" s="520" customFormat="1" x14ac:dyDescent="0.25">
      <c r="A1685" s="529"/>
      <c r="G1685" s="535"/>
    </row>
    <row r="1686" spans="1:7" s="520" customFormat="1" x14ac:dyDescent="0.25">
      <c r="A1686" s="529"/>
      <c r="G1686" s="535"/>
    </row>
    <row r="1687" spans="1:7" s="520" customFormat="1" x14ac:dyDescent="0.25">
      <c r="A1687" s="529"/>
      <c r="G1687" s="535"/>
    </row>
    <row r="1688" spans="1:7" s="520" customFormat="1" x14ac:dyDescent="0.25">
      <c r="A1688" s="529"/>
      <c r="G1688" s="535"/>
    </row>
    <row r="1689" spans="1:7" s="520" customFormat="1" x14ac:dyDescent="0.25">
      <c r="A1689" s="529"/>
      <c r="G1689" s="535"/>
    </row>
    <row r="1690" spans="1:7" s="520" customFormat="1" x14ac:dyDescent="0.25">
      <c r="A1690" s="529"/>
      <c r="G1690" s="535"/>
    </row>
    <row r="1691" spans="1:7" s="520" customFormat="1" x14ac:dyDescent="0.25">
      <c r="A1691" s="529"/>
      <c r="G1691" s="535"/>
    </row>
    <row r="1692" spans="1:7" s="520" customFormat="1" x14ac:dyDescent="0.25">
      <c r="A1692" s="529"/>
      <c r="G1692" s="535"/>
    </row>
    <row r="1693" spans="1:7" s="520" customFormat="1" x14ac:dyDescent="0.25">
      <c r="A1693" s="529"/>
      <c r="G1693" s="535"/>
    </row>
    <row r="1694" spans="1:7" s="520" customFormat="1" x14ac:dyDescent="0.25">
      <c r="A1694" s="529"/>
      <c r="G1694" s="535"/>
    </row>
    <row r="1695" spans="1:7" s="520" customFormat="1" x14ac:dyDescent="0.25">
      <c r="A1695" s="529"/>
      <c r="G1695" s="535"/>
    </row>
    <row r="1696" spans="1:7" s="520" customFormat="1" x14ac:dyDescent="0.25">
      <c r="A1696" s="529"/>
      <c r="G1696" s="535"/>
    </row>
    <row r="1697" spans="1:7" s="520" customFormat="1" x14ac:dyDescent="0.25">
      <c r="A1697" s="529"/>
      <c r="G1697" s="535"/>
    </row>
    <row r="1698" spans="1:7" s="520" customFormat="1" x14ac:dyDescent="0.25">
      <c r="A1698" s="529"/>
      <c r="G1698" s="535"/>
    </row>
    <row r="1699" spans="1:7" s="520" customFormat="1" x14ac:dyDescent="0.25">
      <c r="A1699" s="529"/>
      <c r="G1699" s="535"/>
    </row>
    <row r="1700" spans="1:7" s="520" customFormat="1" x14ac:dyDescent="0.25">
      <c r="A1700" s="529"/>
      <c r="G1700" s="535"/>
    </row>
    <row r="1701" spans="1:7" s="520" customFormat="1" x14ac:dyDescent="0.25">
      <c r="A1701" s="529"/>
      <c r="G1701" s="535"/>
    </row>
    <row r="1702" spans="1:7" s="520" customFormat="1" x14ac:dyDescent="0.25">
      <c r="A1702" s="529"/>
      <c r="G1702" s="535"/>
    </row>
    <row r="1703" spans="1:7" s="520" customFormat="1" x14ac:dyDescent="0.25">
      <c r="A1703" s="529"/>
      <c r="G1703" s="535"/>
    </row>
    <row r="1704" spans="1:7" s="520" customFormat="1" x14ac:dyDescent="0.25">
      <c r="A1704" s="529"/>
      <c r="G1704" s="535"/>
    </row>
    <row r="1705" spans="1:7" s="520" customFormat="1" x14ac:dyDescent="0.25">
      <c r="A1705" s="529"/>
      <c r="G1705" s="535"/>
    </row>
    <row r="1706" spans="1:7" s="520" customFormat="1" x14ac:dyDescent="0.25">
      <c r="A1706" s="529"/>
      <c r="G1706" s="535"/>
    </row>
    <row r="1707" spans="1:7" s="520" customFormat="1" x14ac:dyDescent="0.25">
      <c r="A1707" s="529"/>
      <c r="G1707" s="535"/>
    </row>
    <row r="1708" spans="1:7" s="520" customFormat="1" x14ac:dyDescent="0.25">
      <c r="A1708" s="529"/>
      <c r="G1708" s="535"/>
    </row>
    <row r="1709" spans="1:7" s="520" customFormat="1" x14ac:dyDescent="0.25">
      <c r="A1709" s="529"/>
      <c r="G1709" s="535"/>
    </row>
    <row r="1710" spans="1:7" s="520" customFormat="1" x14ac:dyDescent="0.25">
      <c r="A1710" s="529"/>
      <c r="G1710" s="535"/>
    </row>
    <row r="1711" spans="1:7" s="520" customFormat="1" x14ac:dyDescent="0.25">
      <c r="A1711" s="529"/>
      <c r="G1711" s="535"/>
    </row>
    <row r="1712" spans="1:7" s="520" customFormat="1" x14ac:dyDescent="0.25">
      <c r="A1712" s="529"/>
      <c r="G1712" s="535"/>
    </row>
    <row r="1713" spans="1:7" s="520" customFormat="1" x14ac:dyDescent="0.25">
      <c r="A1713" s="529"/>
      <c r="G1713" s="535"/>
    </row>
    <row r="1714" spans="1:7" s="520" customFormat="1" x14ac:dyDescent="0.25">
      <c r="A1714" s="529"/>
      <c r="G1714" s="535"/>
    </row>
    <row r="1715" spans="1:7" s="520" customFormat="1" x14ac:dyDescent="0.25">
      <c r="A1715" s="529"/>
      <c r="G1715" s="535"/>
    </row>
    <row r="1716" spans="1:7" s="520" customFormat="1" x14ac:dyDescent="0.25">
      <c r="A1716" s="529"/>
      <c r="G1716" s="535"/>
    </row>
    <row r="1717" spans="1:7" s="520" customFormat="1" x14ac:dyDescent="0.25">
      <c r="A1717" s="529"/>
      <c r="G1717" s="535"/>
    </row>
    <row r="1718" spans="1:7" s="520" customFormat="1" x14ac:dyDescent="0.25">
      <c r="A1718" s="529"/>
      <c r="G1718" s="535"/>
    </row>
    <row r="1719" spans="1:7" s="520" customFormat="1" x14ac:dyDescent="0.25">
      <c r="A1719" s="529"/>
      <c r="G1719" s="535"/>
    </row>
    <row r="1720" spans="1:7" s="520" customFormat="1" x14ac:dyDescent="0.25">
      <c r="A1720" s="529"/>
      <c r="G1720" s="535"/>
    </row>
    <row r="1721" spans="1:7" s="520" customFormat="1" x14ac:dyDescent="0.25">
      <c r="A1721" s="529"/>
      <c r="G1721" s="535"/>
    </row>
    <row r="1722" spans="1:7" s="520" customFormat="1" x14ac:dyDescent="0.25">
      <c r="A1722" s="529"/>
      <c r="G1722" s="535"/>
    </row>
    <row r="1723" spans="1:7" s="520" customFormat="1" x14ac:dyDescent="0.25">
      <c r="A1723" s="529"/>
      <c r="G1723" s="535"/>
    </row>
    <row r="1724" spans="1:7" s="520" customFormat="1" x14ac:dyDescent="0.25">
      <c r="A1724" s="529"/>
      <c r="G1724" s="535"/>
    </row>
    <row r="1725" spans="1:7" s="520" customFormat="1" x14ac:dyDescent="0.25">
      <c r="A1725" s="529"/>
      <c r="G1725" s="535"/>
    </row>
    <row r="1726" spans="1:7" s="520" customFormat="1" x14ac:dyDescent="0.25">
      <c r="A1726" s="529"/>
      <c r="G1726" s="535"/>
    </row>
    <row r="1727" spans="1:7" s="520" customFormat="1" x14ac:dyDescent="0.25">
      <c r="A1727" s="529"/>
      <c r="G1727" s="535"/>
    </row>
    <row r="1728" spans="1:7" s="520" customFormat="1" x14ac:dyDescent="0.25">
      <c r="A1728" s="529"/>
      <c r="G1728" s="535"/>
    </row>
    <row r="1729" spans="1:7" s="520" customFormat="1" x14ac:dyDescent="0.25">
      <c r="A1729" s="529"/>
      <c r="G1729" s="535"/>
    </row>
    <row r="1730" spans="1:7" s="520" customFormat="1" x14ac:dyDescent="0.25">
      <c r="A1730" s="529"/>
      <c r="G1730" s="535"/>
    </row>
    <row r="1731" spans="1:7" s="520" customFormat="1" x14ac:dyDescent="0.25">
      <c r="A1731" s="529"/>
      <c r="G1731" s="535"/>
    </row>
    <row r="1732" spans="1:7" s="520" customFormat="1" x14ac:dyDescent="0.25">
      <c r="A1732" s="529"/>
      <c r="G1732" s="535"/>
    </row>
    <row r="1733" spans="1:7" s="520" customFormat="1" x14ac:dyDescent="0.25">
      <c r="A1733" s="529"/>
      <c r="G1733" s="535"/>
    </row>
    <row r="1734" spans="1:7" s="520" customFormat="1" x14ac:dyDescent="0.25">
      <c r="A1734" s="529"/>
      <c r="G1734" s="535"/>
    </row>
    <row r="1735" spans="1:7" s="520" customFormat="1" x14ac:dyDescent="0.25">
      <c r="A1735" s="529"/>
      <c r="G1735" s="535"/>
    </row>
    <row r="1736" spans="1:7" s="520" customFormat="1" x14ac:dyDescent="0.25">
      <c r="A1736" s="529"/>
      <c r="G1736" s="535"/>
    </row>
    <row r="1737" spans="1:7" s="520" customFormat="1" x14ac:dyDescent="0.25">
      <c r="A1737" s="529"/>
      <c r="G1737" s="535"/>
    </row>
    <row r="1738" spans="1:7" s="520" customFormat="1" x14ac:dyDescent="0.25">
      <c r="A1738" s="529"/>
      <c r="G1738" s="535"/>
    </row>
    <row r="1739" spans="1:7" s="520" customFormat="1" x14ac:dyDescent="0.25">
      <c r="A1739" s="529"/>
      <c r="G1739" s="535"/>
    </row>
    <row r="1740" spans="1:7" s="520" customFormat="1" x14ac:dyDescent="0.25">
      <c r="A1740" s="529"/>
      <c r="G1740" s="535"/>
    </row>
    <row r="1741" spans="1:7" s="520" customFormat="1" x14ac:dyDescent="0.25">
      <c r="A1741" s="529"/>
      <c r="G1741" s="535"/>
    </row>
    <row r="1742" spans="1:7" s="520" customFormat="1" x14ac:dyDescent="0.25">
      <c r="A1742" s="529"/>
      <c r="G1742" s="535"/>
    </row>
    <row r="1743" spans="1:7" s="520" customFormat="1" x14ac:dyDescent="0.25">
      <c r="A1743" s="529"/>
      <c r="G1743" s="535"/>
    </row>
    <row r="1744" spans="1:7" s="520" customFormat="1" x14ac:dyDescent="0.25">
      <c r="A1744" s="529"/>
      <c r="G1744" s="535"/>
    </row>
    <row r="1745" spans="1:7" s="520" customFormat="1" x14ac:dyDescent="0.25">
      <c r="A1745" s="529"/>
      <c r="G1745" s="535"/>
    </row>
    <row r="1746" spans="1:7" s="520" customFormat="1" x14ac:dyDescent="0.25">
      <c r="A1746" s="529"/>
      <c r="G1746" s="535"/>
    </row>
    <row r="1747" spans="1:7" s="520" customFormat="1" x14ac:dyDescent="0.25">
      <c r="A1747" s="529"/>
      <c r="G1747" s="535"/>
    </row>
    <row r="1748" spans="1:7" s="520" customFormat="1" x14ac:dyDescent="0.25">
      <c r="A1748" s="529"/>
      <c r="G1748" s="535"/>
    </row>
    <row r="1749" spans="1:7" s="520" customFormat="1" x14ac:dyDescent="0.25">
      <c r="A1749" s="529"/>
      <c r="G1749" s="535"/>
    </row>
    <row r="1750" spans="1:7" s="520" customFormat="1" x14ac:dyDescent="0.25">
      <c r="A1750" s="529"/>
      <c r="G1750" s="535"/>
    </row>
    <row r="1751" spans="1:7" s="520" customFormat="1" x14ac:dyDescent="0.25">
      <c r="A1751" s="529"/>
      <c r="G1751" s="535"/>
    </row>
    <row r="1752" spans="1:7" s="520" customFormat="1" x14ac:dyDescent="0.25">
      <c r="A1752" s="529"/>
      <c r="G1752" s="535"/>
    </row>
    <row r="1753" spans="1:7" s="520" customFormat="1" x14ac:dyDescent="0.25">
      <c r="A1753" s="529"/>
      <c r="G1753" s="535"/>
    </row>
    <row r="1754" spans="1:7" s="520" customFormat="1" x14ac:dyDescent="0.25">
      <c r="A1754" s="529"/>
      <c r="G1754" s="535"/>
    </row>
    <row r="1755" spans="1:7" s="520" customFormat="1" x14ac:dyDescent="0.25">
      <c r="A1755" s="529"/>
      <c r="G1755" s="535"/>
    </row>
    <row r="1756" spans="1:7" s="520" customFormat="1" x14ac:dyDescent="0.25">
      <c r="A1756" s="529"/>
      <c r="G1756" s="535"/>
    </row>
    <row r="1757" spans="1:7" s="520" customFormat="1" x14ac:dyDescent="0.25">
      <c r="A1757" s="529"/>
      <c r="G1757" s="535"/>
    </row>
    <row r="1758" spans="1:7" s="520" customFormat="1" x14ac:dyDescent="0.25">
      <c r="A1758" s="529"/>
      <c r="G1758" s="535"/>
    </row>
    <row r="1759" spans="1:7" s="520" customFormat="1" x14ac:dyDescent="0.25">
      <c r="A1759" s="529"/>
      <c r="G1759" s="535"/>
    </row>
    <row r="1760" spans="1:7" s="520" customFormat="1" x14ac:dyDescent="0.25">
      <c r="A1760" s="529"/>
      <c r="G1760" s="535"/>
    </row>
    <row r="1761" spans="1:7" s="520" customFormat="1" x14ac:dyDescent="0.25">
      <c r="A1761" s="529"/>
      <c r="G1761" s="535"/>
    </row>
    <row r="1762" spans="1:7" s="520" customFormat="1" x14ac:dyDescent="0.25">
      <c r="A1762" s="529"/>
      <c r="G1762" s="535"/>
    </row>
    <row r="1763" spans="1:7" s="520" customFormat="1" x14ac:dyDescent="0.25">
      <c r="A1763" s="529"/>
      <c r="G1763" s="535"/>
    </row>
    <row r="1764" spans="1:7" s="520" customFormat="1" x14ac:dyDescent="0.25">
      <c r="A1764" s="529"/>
      <c r="G1764" s="535"/>
    </row>
    <row r="1765" spans="1:7" s="520" customFormat="1" x14ac:dyDescent="0.25">
      <c r="A1765" s="529"/>
      <c r="G1765" s="535"/>
    </row>
    <row r="1766" spans="1:7" s="520" customFormat="1" x14ac:dyDescent="0.25">
      <c r="A1766" s="529"/>
      <c r="G1766" s="535"/>
    </row>
    <row r="1767" spans="1:7" s="520" customFormat="1" x14ac:dyDescent="0.25">
      <c r="A1767" s="529"/>
      <c r="G1767" s="535"/>
    </row>
    <row r="1768" spans="1:7" s="520" customFormat="1" x14ac:dyDescent="0.25">
      <c r="A1768" s="529"/>
      <c r="G1768" s="535"/>
    </row>
    <row r="1769" spans="1:7" s="520" customFormat="1" x14ac:dyDescent="0.25">
      <c r="A1769" s="529"/>
      <c r="G1769" s="535"/>
    </row>
    <row r="1770" spans="1:7" s="520" customFormat="1" x14ac:dyDescent="0.25">
      <c r="A1770" s="529"/>
      <c r="G1770" s="535"/>
    </row>
    <row r="1771" spans="1:7" s="520" customFormat="1" x14ac:dyDescent="0.25">
      <c r="A1771" s="529"/>
      <c r="G1771" s="535"/>
    </row>
    <row r="1772" spans="1:7" s="520" customFormat="1" x14ac:dyDescent="0.25">
      <c r="A1772" s="529"/>
      <c r="G1772" s="535"/>
    </row>
    <row r="1773" spans="1:7" s="520" customFormat="1" x14ac:dyDescent="0.25">
      <c r="A1773" s="529"/>
      <c r="G1773" s="535"/>
    </row>
    <row r="1774" spans="1:7" s="520" customFormat="1" x14ac:dyDescent="0.25">
      <c r="A1774" s="529"/>
      <c r="G1774" s="535"/>
    </row>
    <row r="1775" spans="1:7" s="520" customFormat="1" x14ac:dyDescent="0.25">
      <c r="A1775" s="529"/>
      <c r="G1775" s="535"/>
    </row>
    <row r="1776" spans="1:7" s="520" customFormat="1" x14ac:dyDescent="0.25">
      <c r="A1776" s="529"/>
      <c r="G1776" s="535"/>
    </row>
    <row r="1777" spans="1:7" s="520" customFormat="1" x14ac:dyDescent="0.25">
      <c r="A1777" s="529"/>
      <c r="G1777" s="535"/>
    </row>
    <row r="1778" spans="1:7" s="520" customFormat="1" x14ac:dyDescent="0.25">
      <c r="A1778" s="529"/>
      <c r="G1778" s="535"/>
    </row>
    <row r="1779" spans="1:7" s="520" customFormat="1" x14ac:dyDescent="0.25">
      <c r="A1779" s="529"/>
      <c r="G1779" s="535"/>
    </row>
    <row r="1780" spans="1:7" s="520" customFormat="1" x14ac:dyDescent="0.25">
      <c r="A1780" s="529"/>
      <c r="G1780" s="535"/>
    </row>
    <row r="1781" spans="1:7" s="520" customFormat="1" x14ac:dyDescent="0.25">
      <c r="A1781" s="529"/>
      <c r="G1781" s="535"/>
    </row>
    <row r="1782" spans="1:7" s="520" customFormat="1" x14ac:dyDescent="0.25">
      <c r="A1782" s="529"/>
      <c r="G1782" s="535"/>
    </row>
    <row r="1783" spans="1:7" s="520" customFormat="1" x14ac:dyDescent="0.25">
      <c r="A1783" s="529"/>
      <c r="G1783" s="535"/>
    </row>
    <row r="1784" spans="1:7" s="520" customFormat="1" x14ac:dyDescent="0.25">
      <c r="A1784" s="529"/>
      <c r="G1784" s="535"/>
    </row>
    <row r="1785" spans="1:7" s="520" customFormat="1" x14ac:dyDescent="0.25">
      <c r="A1785" s="529"/>
      <c r="G1785" s="535"/>
    </row>
    <row r="1786" spans="1:7" s="520" customFormat="1" x14ac:dyDescent="0.25">
      <c r="A1786" s="529"/>
      <c r="G1786" s="535"/>
    </row>
    <row r="1787" spans="1:7" s="520" customFormat="1" x14ac:dyDescent="0.25">
      <c r="A1787" s="529"/>
      <c r="G1787" s="535"/>
    </row>
    <row r="1788" spans="1:7" s="520" customFormat="1" x14ac:dyDescent="0.25">
      <c r="A1788" s="529"/>
      <c r="G1788" s="535"/>
    </row>
    <row r="1789" spans="1:7" s="520" customFormat="1" x14ac:dyDescent="0.25">
      <c r="A1789" s="529"/>
      <c r="G1789" s="535"/>
    </row>
    <row r="1790" spans="1:7" s="520" customFormat="1" x14ac:dyDescent="0.25">
      <c r="A1790" s="529"/>
      <c r="G1790" s="535"/>
    </row>
    <row r="1791" spans="1:7" s="520" customFormat="1" x14ac:dyDescent="0.25">
      <c r="A1791" s="529"/>
      <c r="G1791" s="535"/>
    </row>
    <row r="1792" spans="1:7" s="520" customFormat="1" x14ac:dyDescent="0.25">
      <c r="A1792" s="529"/>
      <c r="G1792" s="535"/>
    </row>
    <row r="1793" spans="1:7" s="520" customFormat="1" x14ac:dyDescent="0.25">
      <c r="A1793" s="529"/>
      <c r="G1793" s="535"/>
    </row>
    <row r="1794" spans="1:7" s="520" customFormat="1" x14ac:dyDescent="0.25">
      <c r="A1794" s="529"/>
      <c r="G1794" s="535"/>
    </row>
    <row r="1795" spans="1:7" s="520" customFormat="1" x14ac:dyDescent="0.25">
      <c r="A1795" s="529"/>
      <c r="G1795" s="535"/>
    </row>
    <row r="1796" spans="1:7" s="520" customFormat="1" x14ac:dyDescent="0.25">
      <c r="A1796" s="529"/>
      <c r="G1796" s="535"/>
    </row>
    <row r="1797" spans="1:7" s="520" customFormat="1" x14ac:dyDescent="0.25">
      <c r="A1797" s="529"/>
      <c r="G1797" s="535"/>
    </row>
    <row r="1798" spans="1:7" s="520" customFormat="1" x14ac:dyDescent="0.25">
      <c r="A1798" s="529"/>
      <c r="G1798" s="535"/>
    </row>
    <row r="1799" spans="1:7" s="520" customFormat="1" x14ac:dyDescent="0.25">
      <c r="A1799" s="529"/>
      <c r="G1799" s="535"/>
    </row>
    <row r="1800" spans="1:7" s="520" customFormat="1" x14ac:dyDescent="0.25">
      <c r="A1800" s="529"/>
      <c r="G1800" s="535"/>
    </row>
    <row r="1801" spans="1:7" s="520" customFormat="1" x14ac:dyDescent="0.25">
      <c r="A1801" s="529"/>
      <c r="G1801" s="535"/>
    </row>
    <row r="1802" spans="1:7" s="520" customFormat="1" x14ac:dyDescent="0.25">
      <c r="A1802" s="529"/>
      <c r="G1802" s="535"/>
    </row>
    <row r="1803" spans="1:7" s="520" customFormat="1" x14ac:dyDescent="0.25">
      <c r="A1803" s="529"/>
      <c r="G1803" s="535"/>
    </row>
    <row r="1804" spans="1:7" s="520" customFormat="1" x14ac:dyDescent="0.25">
      <c r="A1804" s="529"/>
      <c r="G1804" s="535"/>
    </row>
    <row r="1805" spans="1:7" s="520" customFormat="1" x14ac:dyDescent="0.25">
      <c r="A1805" s="529"/>
      <c r="G1805" s="535"/>
    </row>
    <row r="1806" spans="1:7" s="520" customFormat="1" x14ac:dyDescent="0.25">
      <c r="A1806" s="529"/>
      <c r="G1806" s="535"/>
    </row>
    <row r="1807" spans="1:7" s="520" customFormat="1" x14ac:dyDescent="0.25">
      <c r="A1807" s="529"/>
      <c r="G1807" s="535"/>
    </row>
    <row r="1808" spans="1:7" s="520" customFormat="1" x14ac:dyDescent="0.25">
      <c r="A1808" s="529"/>
      <c r="G1808" s="535"/>
    </row>
    <row r="1809" spans="1:7" s="520" customFormat="1" x14ac:dyDescent="0.25">
      <c r="A1809" s="529"/>
      <c r="G1809" s="535"/>
    </row>
    <row r="1810" spans="1:7" s="520" customFormat="1" x14ac:dyDescent="0.25">
      <c r="A1810" s="529"/>
      <c r="G1810" s="535"/>
    </row>
    <row r="1811" spans="1:7" s="520" customFormat="1" x14ac:dyDescent="0.25">
      <c r="A1811" s="529"/>
      <c r="G1811" s="535"/>
    </row>
    <row r="1812" spans="1:7" s="520" customFormat="1" x14ac:dyDescent="0.25">
      <c r="A1812" s="529"/>
      <c r="G1812" s="535"/>
    </row>
    <row r="1813" spans="1:7" s="520" customFormat="1" x14ac:dyDescent="0.25">
      <c r="A1813" s="529"/>
      <c r="G1813" s="535"/>
    </row>
    <row r="1814" spans="1:7" s="520" customFormat="1" x14ac:dyDescent="0.25">
      <c r="A1814" s="529"/>
      <c r="G1814" s="535"/>
    </row>
    <row r="1815" spans="1:7" s="520" customFormat="1" x14ac:dyDescent="0.25">
      <c r="A1815" s="529"/>
      <c r="G1815" s="535"/>
    </row>
    <row r="1816" spans="1:7" s="520" customFormat="1" x14ac:dyDescent="0.25">
      <c r="A1816" s="529"/>
      <c r="G1816" s="535"/>
    </row>
    <row r="1817" spans="1:7" s="520" customFormat="1" x14ac:dyDescent="0.25">
      <c r="A1817" s="529"/>
      <c r="G1817" s="535"/>
    </row>
    <row r="1818" spans="1:7" s="520" customFormat="1" x14ac:dyDescent="0.25">
      <c r="A1818" s="529"/>
      <c r="G1818" s="535"/>
    </row>
    <row r="1819" spans="1:7" s="520" customFormat="1" x14ac:dyDescent="0.25">
      <c r="A1819" s="529"/>
      <c r="G1819" s="535"/>
    </row>
    <row r="1820" spans="1:7" s="520" customFormat="1" x14ac:dyDescent="0.25">
      <c r="A1820" s="529"/>
      <c r="G1820" s="535"/>
    </row>
    <row r="1821" spans="1:7" s="520" customFormat="1" x14ac:dyDescent="0.25">
      <c r="A1821" s="529"/>
      <c r="G1821" s="535"/>
    </row>
    <row r="1822" spans="1:7" s="520" customFormat="1" x14ac:dyDescent="0.25">
      <c r="A1822" s="529"/>
      <c r="G1822" s="535"/>
    </row>
    <row r="1823" spans="1:7" s="520" customFormat="1" x14ac:dyDescent="0.25">
      <c r="A1823" s="529"/>
      <c r="G1823" s="535"/>
    </row>
    <row r="1824" spans="1:7" s="520" customFormat="1" x14ac:dyDescent="0.25">
      <c r="A1824" s="529"/>
      <c r="G1824" s="535"/>
    </row>
    <row r="1825" spans="1:7" s="520" customFormat="1" x14ac:dyDescent="0.25">
      <c r="A1825" s="529"/>
      <c r="G1825" s="535"/>
    </row>
    <row r="1826" spans="1:7" s="520" customFormat="1" x14ac:dyDescent="0.25">
      <c r="A1826" s="529"/>
      <c r="G1826" s="535"/>
    </row>
    <row r="1827" spans="1:7" s="520" customFormat="1" x14ac:dyDescent="0.25">
      <c r="A1827" s="529"/>
      <c r="G1827" s="535"/>
    </row>
    <row r="1828" spans="1:7" s="520" customFormat="1" x14ac:dyDescent="0.25">
      <c r="A1828" s="529"/>
      <c r="G1828" s="535"/>
    </row>
    <row r="1829" spans="1:7" s="520" customFormat="1" x14ac:dyDescent="0.25">
      <c r="A1829" s="529"/>
      <c r="G1829" s="535"/>
    </row>
    <row r="1830" spans="1:7" s="520" customFormat="1" x14ac:dyDescent="0.25">
      <c r="A1830" s="529"/>
      <c r="G1830" s="535"/>
    </row>
    <row r="1831" spans="1:7" s="520" customFormat="1" x14ac:dyDescent="0.25">
      <c r="A1831" s="529"/>
      <c r="G1831" s="535"/>
    </row>
    <row r="1832" spans="1:7" s="520" customFormat="1" x14ac:dyDescent="0.25">
      <c r="A1832" s="529"/>
      <c r="G1832" s="535"/>
    </row>
    <row r="1833" spans="1:7" s="520" customFormat="1" x14ac:dyDescent="0.25">
      <c r="A1833" s="529"/>
      <c r="G1833" s="535"/>
    </row>
    <row r="1834" spans="1:7" s="520" customFormat="1" x14ac:dyDescent="0.25">
      <c r="A1834" s="529"/>
      <c r="G1834" s="535"/>
    </row>
    <row r="1835" spans="1:7" s="520" customFormat="1" x14ac:dyDescent="0.25">
      <c r="A1835" s="529"/>
      <c r="G1835" s="535"/>
    </row>
    <row r="1836" spans="1:7" s="520" customFormat="1" x14ac:dyDescent="0.25">
      <c r="A1836" s="529"/>
      <c r="G1836" s="535"/>
    </row>
    <row r="1837" spans="1:7" s="520" customFormat="1" x14ac:dyDescent="0.25">
      <c r="A1837" s="529"/>
      <c r="G1837" s="535"/>
    </row>
    <row r="1838" spans="1:7" s="520" customFormat="1" x14ac:dyDescent="0.25">
      <c r="A1838" s="529"/>
      <c r="G1838" s="535"/>
    </row>
    <row r="1839" spans="1:7" s="520" customFormat="1" x14ac:dyDescent="0.25">
      <c r="A1839" s="529"/>
      <c r="G1839" s="535"/>
    </row>
    <row r="1840" spans="1:7" s="520" customFormat="1" x14ac:dyDescent="0.25">
      <c r="A1840" s="529"/>
      <c r="G1840" s="535"/>
    </row>
    <row r="1841" spans="1:7" s="520" customFormat="1" x14ac:dyDescent="0.25">
      <c r="A1841" s="529"/>
      <c r="G1841" s="535"/>
    </row>
    <row r="1842" spans="1:7" s="520" customFormat="1" x14ac:dyDescent="0.25">
      <c r="A1842" s="529"/>
      <c r="G1842" s="535"/>
    </row>
    <row r="1843" spans="1:7" s="520" customFormat="1" x14ac:dyDescent="0.25">
      <c r="A1843" s="529"/>
      <c r="G1843" s="535"/>
    </row>
    <row r="1844" spans="1:7" s="520" customFormat="1" x14ac:dyDescent="0.25">
      <c r="A1844" s="529"/>
      <c r="G1844" s="535"/>
    </row>
    <row r="1845" spans="1:7" s="520" customFormat="1" x14ac:dyDescent="0.25">
      <c r="A1845" s="529"/>
      <c r="G1845" s="535"/>
    </row>
    <row r="1846" spans="1:7" s="520" customFormat="1" x14ac:dyDescent="0.25">
      <c r="A1846" s="529"/>
      <c r="G1846" s="535"/>
    </row>
    <row r="1847" spans="1:7" s="520" customFormat="1" x14ac:dyDescent="0.25">
      <c r="A1847" s="529"/>
      <c r="G1847" s="535"/>
    </row>
    <row r="1848" spans="1:7" s="520" customFormat="1" x14ac:dyDescent="0.25">
      <c r="A1848" s="529"/>
      <c r="G1848" s="535"/>
    </row>
    <row r="1849" spans="1:7" s="520" customFormat="1" x14ac:dyDescent="0.25">
      <c r="A1849" s="529"/>
      <c r="G1849" s="535"/>
    </row>
    <row r="1850" spans="1:7" s="520" customFormat="1" x14ac:dyDescent="0.25">
      <c r="A1850" s="529"/>
      <c r="G1850" s="535"/>
    </row>
    <row r="1851" spans="1:7" s="520" customFormat="1" x14ac:dyDescent="0.25">
      <c r="A1851" s="529"/>
      <c r="G1851" s="535"/>
    </row>
    <row r="1852" spans="1:7" s="520" customFormat="1" x14ac:dyDescent="0.25">
      <c r="A1852" s="529"/>
      <c r="G1852" s="535"/>
    </row>
    <row r="1853" spans="1:7" s="520" customFormat="1" x14ac:dyDescent="0.25">
      <c r="A1853" s="529"/>
      <c r="G1853" s="535"/>
    </row>
    <row r="1854" spans="1:7" s="520" customFormat="1" x14ac:dyDescent="0.25">
      <c r="A1854" s="529"/>
      <c r="G1854" s="535"/>
    </row>
    <row r="1855" spans="1:7" s="520" customFormat="1" x14ac:dyDescent="0.25">
      <c r="A1855" s="529"/>
      <c r="G1855" s="535"/>
    </row>
    <row r="1856" spans="1:7" s="520" customFormat="1" x14ac:dyDescent="0.25">
      <c r="A1856" s="529"/>
      <c r="G1856" s="535"/>
    </row>
    <row r="1857" spans="1:7" s="520" customFormat="1" x14ac:dyDescent="0.25">
      <c r="A1857" s="529"/>
      <c r="G1857" s="535"/>
    </row>
    <row r="1858" spans="1:7" s="520" customFormat="1" x14ac:dyDescent="0.25">
      <c r="A1858" s="529"/>
      <c r="G1858" s="535"/>
    </row>
    <row r="1859" spans="1:7" s="520" customFormat="1" x14ac:dyDescent="0.25">
      <c r="A1859" s="529"/>
      <c r="G1859" s="535"/>
    </row>
    <row r="1860" spans="1:7" s="520" customFormat="1" x14ac:dyDescent="0.25">
      <c r="A1860" s="529"/>
      <c r="G1860" s="535"/>
    </row>
    <row r="1861" spans="1:7" s="520" customFormat="1" x14ac:dyDescent="0.25">
      <c r="A1861" s="529"/>
      <c r="G1861" s="535"/>
    </row>
    <row r="1862" spans="1:7" s="520" customFormat="1" x14ac:dyDescent="0.25">
      <c r="A1862" s="529"/>
      <c r="G1862" s="535"/>
    </row>
    <row r="1863" spans="1:7" s="520" customFormat="1" x14ac:dyDescent="0.25">
      <c r="A1863" s="529"/>
      <c r="G1863" s="535"/>
    </row>
    <row r="1864" spans="1:7" s="520" customFormat="1" x14ac:dyDescent="0.25">
      <c r="A1864" s="529"/>
      <c r="G1864" s="535"/>
    </row>
    <row r="1865" spans="1:7" s="520" customFormat="1" x14ac:dyDescent="0.25">
      <c r="A1865" s="529"/>
      <c r="G1865" s="535"/>
    </row>
    <row r="1866" spans="1:7" s="520" customFormat="1" x14ac:dyDescent="0.25">
      <c r="A1866" s="529"/>
      <c r="G1866" s="535"/>
    </row>
    <row r="1867" spans="1:7" s="520" customFormat="1" x14ac:dyDescent="0.25">
      <c r="A1867" s="529"/>
      <c r="G1867" s="535"/>
    </row>
    <row r="1868" spans="1:7" s="520" customFormat="1" x14ac:dyDescent="0.25">
      <c r="A1868" s="529"/>
      <c r="G1868" s="535"/>
    </row>
    <row r="1869" spans="1:7" s="520" customFormat="1" x14ac:dyDescent="0.25">
      <c r="A1869" s="529"/>
      <c r="G1869" s="535"/>
    </row>
    <row r="1870" spans="1:7" s="520" customFormat="1" x14ac:dyDescent="0.25">
      <c r="A1870" s="529"/>
      <c r="G1870" s="535"/>
    </row>
    <row r="1871" spans="1:7" s="520" customFormat="1" x14ac:dyDescent="0.25">
      <c r="A1871" s="529"/>
      <c r="G1871" s="535"/>
    </row>
    <row r="1872" spans="1:7" s="520" customFormat="1" x14ac:dyDescent="0.25">
      <c r="A1872" s="529"/>
      <c r="G1872" s="535"/>
    </row>
    <row r="1873" spans="1:7" s="520" customFormat="1" x14ac:dyDescent="0.25">
      <c r="A1873" s="529"/>
      <c r="G1873" s="535"/>
    </row>
    <row r="1874" spans="1:7" s="520" customFormat="1" x14ac:dyDescent="0.25">
      <c r="A1874" s="529"/>
      <c r="G1874" s="535"/>
    </row>
    <row r="1875" spans="1:7" s="520" customFormat="1" x14ac:dyDescent="0.25">
      <c r="A1875" s="529"/>
      <c r="G1875" s="535"/>
    </row>
    <row r="1876" spans="1:7" s="520" customFormat="1" x14ac:dyDescent="0.25">
      <c r="A1876" s="529"/>
      <c r="G1876" s="535"/>
    </row>
    <row r="1877" spans="1:7" s="520" customFormat="1" x14ac:dyDescent="0.25">
      <c r="A1877" s="529"/>
      <c r="G1877" s="535"/>
    </row>
    <row r="1878" spans="1:7" s="520" customFormat="1" x14ac:dyDescent="0.25">
      <c r="A1878" s="529"/>
      <c r="G1878" s="535"/>
    </row>
    <row r="1879" spans="1:7" s="520" customFormat="1" x14ac:dyDescent="0.25">
      <c r="A1879" s="529"/>
      <c r="G1879" s="535"/>
    </row>
    <row r="1880" spans="1:7" s="520" customFormat="1" x14ac:dyDescent="0.25">
      <c r="A1880" s="529"/>
      <c r="G1880" s="535"/>
    </row>
    <row r="1881" spans="1:7" s="520" customFormat="1" x14ac:dyDescent="0.25">
      <c r="A1881" s="529"/>
      <c r="G1881" s="535"/>
    </row>
    <row r="1882" spans="1:7" s="520" customFormat="1" x14ac:dyDescent="0.25">
      <c r="A1882" s="529"/>
      <c r="G1882" s="535"/>
    </row>
    <row r="1883" spans="1:7" s="520" customFormat="1" x14ac:dyDescent="0.25">
      <c r="A1883" s="529"/>
      <c r="G1883" s="535"/>
    </row>
    <row r="1884" spans="1:7" s="520" customFormat="1" x14ac:dyDescent="0.25">
      <c r="A1884" s="529"/>
      <c r="G1884" s="535"/>
    </row>
    <row r="1885" spans="1:7" s="520" customFormat="1" x14ac:dyDescent="0.25">
      <c r="A1885" s="529"/>
      <c r="G1885" s="535"/>
    </row>
    <row r="1886" spans="1:7" s="520" customFormat="1" x14ac:dyDescent="0.25">
      <c r="A1886" s="529"/>
      <c r="G1886" s="535"/>
    </row>
    <row r="1887" spans="1:7" s="520" customFormat="1" x14ac:dyDescent="0.25">
      <c r="A1887" s="529"/>
      <c r="G1887" s="535"/>
    </row>
    <row r="1888" spans="1:7" s="520" customFormat="1" x14ac:dyDescent="0.25">
      <c r="A1888" s="529"/>
      <c r="G1888" s="535"/>
    </row>
    <row r="1889" spans="1:7" s="520" customFormat="1" x14ac:dyDescent="0.25">
      <c r="A1889" s="529"/>
      <c r="G1889" s="535"/>
    </row>
    <row r="1890" spans="1:7" s="520" customFormat="1" x14ac:dyDescent="0.25">
      <c r="A1890" s="529"/>
      <c r="G1890" s="535"/>
    </row>
    <row r="1891" spans="1:7" s="520" customFormat="1" x14ac:dyDescent="0.25">
      <c r="A1891" s="529"/>
      <c r="G1891" s="535"/>
    </row>
    <row r="1892" spans="1:7" s="520" customFormat="1" x14ac:dyDescent="0.25">
      <c r="A1892" s="529"/>
      <c r="G1892" s="535"/>
    </row>
    <row r="1893" spans="1:7" s="520" customFormat="1" x14ac:dyDescent="0.25">
      <c r="A1893" s="529"/>
      <c r="G1893" s="535"/>
    </row>
    <row r="1894" spans="1:7" s="520" customFormat="1" x14ac:dyDescent="0.25">
      <c r="A1894" s="529"/>
      <c r="G1894" s="535"/>
    </row>
    <row r="1895" spans="1:7" s="520" customFormat="1" x14ac:dyDescent="0.25">
      <c r="A1895" s="529"/>
      <c r="G1895" s="535"/>
    </row>
    <row r="1896" spans="1:7" s="520" customFormat="1" x14ac:dyDescent="0.25">
      <c r="A1896" s="529"/>
      <c r="G1896" s="535"/>
    </row>
    <row r="1897" spans="1:7" s="520" customFormat="1" x14ac:dyDescent="0.25">
      <c r="A1897" s="529"/>
      <c r="G1897" s="535"/>
    </row>
    <row r="1898" spans="1:7" s="520" customFormat="1" x14ac:dyDescent="0.25">
      <c r="A1898" s="529"/>
      <c r="G1898" s="535"/>
    </row>
    <row r="1899" spans="1:7" s="520" customFormat="1" x14ac:dyDescent="0.25">
      <c r="A1899" s="529"/>
      <c r="G1899" s="535"/>
    </row>
    <row r="1900" spans="1:7" s="520" customFormat="1" x14ac:dyDescent="0.25">
      <c r="A1900" s="529"/>
      <c r="G1900" s="535"/>
    </row>
    <row r="1901" spans="1:7" s="520" customFormat="1" x14ac:dyDescent="0.25">
      <c r="A1901" s="529"/>
      <c r="G1901" s="535"/>
    </row>
    <row r="1902" spans="1:7" s="520" customFormat="1" x14ac:dyDescent="0.25">
      <c r="A1902" s="529"/>
      <c r="G1902" s="535"/>
    </row>
    <row r="1903" spans="1:7" s="520" customFormat="1" x14ac:dyDescent="0.25">
      <c r="A1903" s="529"/>
      <c r="G1903" s="535"/>
    </row>
    <row r="1904" spans="1:7" s="520" customFormat="1" x14ac:dyDescent="0.25">
      <c r="A1904" s="529"/>
      <c r="G1904" s="535"/>
    </row>
    <row r="1905" spans="1:7" s="520" customFormat="1" x14ac:dyDescent="0.25">
      <c r="A1905" s="529"/>
      <c r="G1905" s="535"/>
    </row>
    <row r="1906" spans="1:7" s="520" customFormat="1" x14ac:dyDescent="0.25">
      <c r="A1906" s="529"/>
      <c r="G1906" s="535"/>
    </row>
    <row r="1907" spans="1:7" s="520" customFormat="1" x14ac:dyDescent="0.25">
      <c r="A1907" s="529"/>
      <c r="G1907" s="535"/>
    </row>
    <row r="1908" spans="1:7" s="520" customFormat="1" x14ac:dyDescent="0.25">
      <c r="A1908" s="529"/>
      <c r="G1908" s="535"/>
    </row>
    <row r="1909" spans="1:7" s="520" customFormat="1" x14ac:dyDescent="0.25">
      <c r="A1909" s="529"/>
      <c r="G1909" s="535"/>
    </row>
    <row r="1910" spans="1:7" s="520" customFormat="1" x14ac:dyDescent="0.25">
      <c r="A1910" s="529"/>
      <c r="G1910" s="535"/>
    </row>
    <row r="1911" spans="1:7" s="520" customFormat="1" x14ac:dyDescent="0.25">
      <c r="A1911" s="529"/>
      <c r="G1911" s="535"/>
    </row>
    <row r="1912" spans="1:7" s="520" customFormat="1" x14ac:dyDescent="0.25">
      <c r="A1912" s="529"/>
      <c r="G1912" s="535"/>
    </row>
    <row r="1913" spans="1:7" s="520" customFormat="1" x14ac:dyDescent="0.25">
      <c r="A1913" s="529"/>
      <c r="G1913" s="535"/>
    </row>
    <row r="1914" spans="1:7" s="520" customFormat="1" x14ac:dyDescent="0.25">
      <c r="A1914" s="529"/>
      <c r="G1914" s="535"/>
    </row>
    <row r="1915" spans="1:7" s="520" customFormat="1" x14ac:dyDescent="0.25">
      <c r="A1915" s="529"/>
      <c r="G1915" s="535"/>
    </row>
    <row r="1916" spans="1:7" s="520" customFormat="1" x14ac:dyDescent="0.25">
      <c r="A1916" s="529"/>
      <c r="G1916" s="535"/>
    </row>
    <row r="1917" spans="1:7" s="520" customFormat="1" x14ac:dyDescent="0.25">
      <c r="A1917" s="529"/>
      <c r="G1917" s="535"/>
    </row>
    <row r="1918" spans="1:7" s="520" customFormat="1" x14ac:dyDescent="0.25">
      <c r="A1918" s="529"/>
      <c r="G1918" s="535"/>
    </row>
    <row r="1919" spans="1:7" s="520" customFormat="1" x14ac:dyDescent="0.25">
      <c r="A1919" s="529"/>
      <c r="G1919" s="535"/>
    </row>
    <row r="1920" spans="1:7" s="520" customFormat="1" x14ac:dyDescent="0.25">
      <c r="A1920" s="529"/>
      <c r="G1920" s="535"/>
    </row>
    <row r="1921" spans="1:7" s="520" customFormat="1" x14ac:dyDescent="0.25">
      <c r="A1921" s="529"/>
      <c r="G1921" s="535"/>
    </row>
    <row r="1922" spans="1:7" s="520" customFormat="1" x14ac:dyDescent="0.25">
      <c r="A1922" s="529"/>
      <c r="G1922" s="535"/>
    </row>
    <row r="1923" spans="1:7" s="520" customFormat="1" x14ac:dyDescent="0.25">
      <c r="A1923" s="529"/>
      <c r="G1923" s="535"/>
    </row>
    <row r="1924" spans="1:7" s="520" customFormat="1" x14ac:dyDescent="0.25">
      <c r="A1924" s="529"/>
      <c r="G1924" s="535"/>
    </row>
    <row r="1925" spans="1:7" s="520" customFormat="1" x14ac:dyDescent="0.25">
      <c r="A1925" s="529"/>
      <c r="G1925" s="535"/>
    </row>
    <row r="1926" spans="1:7" s="520" customFormat="1" x14ac:dyDescent="0.25">
      <c r="A1926" s="529"/>
      <c r="G1926" s="535"/>
    </row>
    <row r="1927" spans="1:7" s="520" customFormat="1" x14ac:dyDescent="0.25">
      <c r="A1927" s="529"/>
      <c r="G1927" s="535"/>
    </row>
    <row r="1928" spans="1:7" s="520" customFormat="1" x14ac:dyDescent="0.25">
      <c r="A1928" s="529"/>
      <c r="G1928" s="535"/>
    </row>
    <row r="1929" spans="1:7" s="520" customFormat="1" x14ac:dyDescent="0.25">
      <c r="A1929" s="529"/>
      <c r="G1929" s="535"/>
    </row>
    <row r="1930" spans="1:7" s="520" customFormat="1" x14ac:dyDescent="0.25">
      <c r="A1930" s="529"/>
      <c r="G1930" s="535"/>
    </row>
    <row r="1931" spans="1:7" s="520" customFormat="1" x14ac:dyDescent="0.25">
      <c r="A1931" s="529"/>
      <c r="G1931" s="535"/>
    </row>
    <row r="1932" spans="1:7" s="520" customFormat="1" x14ac:dyDescent="0.25">
      <c r="A1932" s="529"/>
      <c r="G1932" s="535"/>
    </row>
    <row r="1933" spans="1:7" s="520" customFormat="1" x14ac:dyDescent="0.25">
      <c r="A1933" s="529"/>
      <c r="G1933" s="535"/>
    </row>
    <row r="1934" spans="1:7" s="520" customFormat="1" x14ac:dyDescent="0.25">
      <c r="A1934" s="529"/>
      <c r="G1934" s="535"/>
    </row>
    <row r="1935" spans="1:7" s="520" customFormat="1" x14ac:dyDescent="0.25">
      <c r="A1935" s="529"/>
      <c r="G1935" s="535"/>
    </row>
    <row r="1936" spans="1:7" s="520" customFormat="1" x14ac:dyDescent="0.25">
      <c r="A1936" s="529"/>
      <c r="G1936" s="535"/>
    </row>
    <row r="1937" spans="1:7" s="520" customFormat="1" x14ac:dyDescent="0.25">
      <c r="A1937" s="529"/>
      <c r="G1937" s="535"/>
    </row>
    <row r="1938" spans="1:7" s="520" customFormat="1" x14ac:dyDescent="0.25">
      <c r="A1938" s="529"/>
      <c r="G1938" s="535"/>
    </row>
    <row r="1939" spans="1:7" s="520" customFormat="1" x14ac:dyDescent="0.25">
      <c r="A1939" s="529"/>
      <c r="G1939" s="535"/>
    </row>
    <row r="1940" spans="1:7" s="520" customFormat="1" x14ac:dyDescent="0.25">
      <c r="A1940" s="529"/>
      <c r="G1940" s="535"/>
    </row>
    <row r="1941" spans="1:7" s="520" customFormat="1" x14ac:dyDescent="0.25">
      <c r="A1941" s="529"/>
      <c r="G1941" s="535"/>
    </row>
    <row r="1942" spans="1:7" s="520" customFormat="1" x14ac:dyDescent="0.25">
      <c r="A1942" s="529"/>
      <c r="G1942" s="535"/>
    </row>
    <row r="1943" spans="1:7" s="520" customFormat="1" x14ac:dyDescent="0.25">
      <c r="A1943" s="529"/>
      <c r="G1943" s="535"/>
    </row>
    <row r="1944" spans="1:7" s="520" customFormat="1" x14ac:dyDescent="0.25">
      <c r="A1944" s="529"/>
      <c r="G1944" s="535"/>
    </row>
    <row r="1945" spans="1:7" s="520" customFormat="1" x14ac:dyDescent="0.25">
      <c r="A1945" s="529"/>
      <c r="G1945" s="535"/>
    </row>
    <row r="1946" spans="1:7" s="520" customFormat="1" x14ac:dyDescent="0.25">
      <c r="A1946" s="529"/>
      <c r="G1946" s="535"/>
    </row>
    <row r="1947" spans="1:7" s="520" customFormat="1" x14ac:dyDescent="0.25">
      <c r="A1947" s="529"/>
      <c r="G1947" s="535"/>
    </row>
    <row r="1948" spans="1:7" s="520" customFormat="1" x14ac:dyDescent="0.25">
      <c r="A1948" s="529"/>
      <c r="G1948" s="535"/>
    </row>
    <row r="1949" spans="1:7" s="520" customFormat="1" x14ac:dyDescent="0.25">
      <c r="A1949" s="529"/>
      <c r="G1949" s="535"/>
    </row>
    <row r="1950" spans="1:7" s="520" customFormat="1" x14ac:dyDescent="0.25">
      <c r="A1950" s="529"/>
      <c r="G1950" s="535"/>
    </row>
    <row r="1951" spans="1:7" s="520" customFormat="1" x14ac:dyDescent="0.25">
      <c r="A1951" s="529"/>
      <c r="G1951" s="535"/>
    </row>
    <row r="1952" spans="1:7" s="520" customFormat="1" x14ac:dyDescent="0.25">
      <c r="A1952" s="529"/>
      <c r="G1952" s="535"/>
    </row>
    <row r="1953" spans="1:7" s="520" customFormat="1" x14ac:dyDescent="0.25">
      <c r="A1953" s="529"/>
      <c r="G1953" s="535"/>
    </row>
    <row r="1954" spans="1:7" s="520" customFormat="1" x14ac:dyDescent="0.25">
      <c r="A1954" s="529"/>
      <c r="G1954" s="535"/>
    </row>
    <row r="1955" spans="1:7" s="520" customFormat="1" x14ac:dyDescent="0.25">
      <c r="A1955" s="529"/>
      <c r="G1955" s="535"/>
    </row>
    <row r="1956" spans="1:7" s="520" customFormat="1" x14ac:dyDescent="0.25">
      <c r="A1956" s="529"/>
      <c r="G1956" s="535"/>
    </row>
    <row r="1957" spans="1:7" s="520" customFormat="1" x14ac:dyDescent="0.25">
      <c r="A1957" s="529"/>
      <c r="G1957" s="535"/>
    </row>
    <row r="1958" spans="1:7" s="520" customFormat="1" x14ac:dyDescent="0.25">
      <c r="A1958" s="529"/>
      <c r="G1958" s="535"/>
    </row>
    <row r="1959" spans="1:7" s="520" customFormat="1" x14ac:dyDescent="0.25">
      <c r="A1959" s="529"/>
      <c r="G1959" s="535"/>
    </row>
    <row r="1960" spans="1:7" s="520" customFormat="1" x14ac:dyDescent="0.25">
      <c r="A1960" s="529"/>
      <c r="G1960" s="535"/>
    </row>
    <row r="1961" spans="1:7" s="520" customFormat="1" x14ac:dyDescent="0.25">
      <c r="A1961" s="529"/>
      <c r="G1961" s="535"/>
    </row>
    <row r="1962" spans="1:7" s="520" customFormat="1" x14ac:dyDescent="0.25">
      <c r="A1962" s="529"/>
      <c r="G1962" s="535"/>
    </row>
    <row r="1963" spans="1:7" s="520" customFormat="1" x14ac:dyDescent="0.25">
      <c r="A1963" s="529"/>
      <c r="G1963" s="535"/>
    </row>
    <row r="1964" spans="1:7" s="520" customFormat="1" x14ac:dyDescent="0.25">
      <c r="A1964" s="529"/>
      <c r="G1964" s="535"/>
    </row>
    <row r="1965" spans="1:7" s="520" customFormat="1" x14ac:dyDescent="0.25">
      <c r="A1965" s="529"/>
      <c r="G1965" s="535"/>
    </row>
    <row r="1966" spans="1:7" s="520" customFormat="1" x14ac:dyDescent="0.25">
      <c r="A1966" s="529"/>
      <c r="G1966" s="535"/>
    </row>
    <row r="1967" spans="1:7" s="520" customFormat="1" x14ac:dyDescent="0.25">
      <c r="A1967" s="529"/>
      <c r="G1967" s="535"/>
    </row>
    <row r="1968" spans="1:7" s="520" customFormat="1" x14ac:dyDescent="0.25">
      <c r="A1968" s="529"/>
      <c r="G1968" s="535"/>
    </row>
    <row r="1969" spans="1:7" s="520" customFormat="1" x14ac:dyDescent="0.25">
      <c r="A1969" s="529"/>
      <c r="G1969" s="535"/>
    </row>
    <row r="1970" spans="1:7" s="520" customFormat="1" x14ac:dyDescent="0.25">
      <c r="A1970" s="529"/>
      <c r="G1970" s="535"/>
    </row>
    <row r="1971" spans="1:7" s="520" customFormat="1" x14ac:dyDescent="0.25">
      <c r="A1971" s="529"/>
      <c r="G1971" s="535"/>
    </row>
    <row r="1972" spans="1:7" s="520" customFormat="1" x14ac:dyDescent="0.25">
      <c r="A1972" s="529"/>
      <c r="G1972" s="535"/>
    </row>
    <row r="1973" spans="1:7" s="520" customFormat="1" x14ac:dyDescent="0.25">
      <c r="A1973" s="529"/>
      <c r="G1973" s="535"/>
    </row>
    <row r="1974" spans="1:7" s="520" customFormat="1" x14ac:dyDescent="0.25">
      <c r="A1974" s="529"/>
      <c r="G1974" s="535"/>
    </row>
    <row r="1975" spans="1:7" s="520" customFormat="1" x14ac:dyDescent="0.25">
      <c r="A1975" s="529"/>
      <c r="G1975" s="535"/>
    </row>
    <row r="1976" spans="1:7" s="520" customFormat="1" x14ac:dyDescent="0.25">
      <c r="A1976" s="529"/>
      <c r="G1976" s="535"/>
    </row>
    <row r="1977" spans="1:7" s="520" customFormat="1" x14ac:dyDescent="0.25">
      <c r="A1977" s="529"/>
      <c r="G1977" s="535"/>
    </row>
    <row r="1978" spans="1:7" s="520" customFormat="1" x14ac:dyDescent="0.25">
      <c r="A1978" s="529"/>
      <c r="G1978" s="535"/>
    </row>
    <row r="1979" spans="1:7" s="520" customFormat="1" x14ac:dyDescent="0.25">
      <c r="A1979" s="529"/>
      <c r="G1979" s="535"/>
    </row>
    <row r="1980" spans="1:7" s="520" customFormat="1" x14ac:dyDescent="0.25">
      <c r="A1980" s="529"/>
      <c r="G1980" s="535"/>
    </row>
    <row r="1981" spans="1:7" s="520" customFormat="1" x14ac:dyDescent="0.25">
      <c r="A1981" s="529"/>
      <c r="G1981" s="535"/>
    </row>
    <row r="1982" spans="1:7" s="520" customFormat="1" x14ac:dyDescent="0.25">
      <c r="A1982" s="529"/>
      <c r="G1982" s="535"/>
    </row>
    <row r="1983" spans="1:7" s="520" customFormat="1" x14ac:dyDescent="0.25">
      <c r="A1983" s="529"/>
      <c r="G1983" s="535"/>
    </row>
    <row r="1984" spans="1:7" s="520" customFormat="1" x14ac:dyDescent="0.25">
      <c r="A1984" s="529"/>
      <c r="G1984" s="535"/>
    </row>
    <row r="1985" spans="1:7" s="520" customFormat="1" x14ac:dyDescent="0.25">
      <c r="A1985" s="529"/>
      <c r="G1985" s="535"/>
    </row>
    <row r="1986" spans="1:7" s="520" customFormat="1" x14ac:dyDescent="0.25">
      <c r="A1986" s="529"/>
      <c r="G1986" s="535"/>
    </row>
    <row r="1987" spans="1:7" s="520" customFormat="1" x14ac:dyDescent="0.25">
      <c r="A1987" s="529"/>
      <c r="G1987" s="535"/>
    </row>
    <row r="1988" spans="1:7" s="520" customFormat="1" x14ac:dyDescent="0.25">
      <c r="A1988" s="529"/>
      <c r="G1988" s="535"/>
    </row>
    <row r="1989" spans="1:7" s="520" customFormat="1" x14ac:dyDescent="0.25">
      <c r="A1989" s="529"/>
      <c r="G1989" s="535"/>
    </row>
    <row r="1990" spans="1:7" s="520" customFormat="1" x14ac:dyDescent="0.25">
      <c r="A1990" s="529"/>
      <c r="G1990" s="535"/>
    </row>
    <row r="1991" spans="1:7" s="520" customFormat="1" x14ac:dyDescent="0.25">
      <c r="A1991" s="529"/>
      <c r="G1991" s="535"/>
    </row>
    <row r="1992" spans="1:7" s="520" customFormat="1" x14ac:dyDescent="0.25">
      <c r="A1992" s="529"/>
      <c r="G1992" s="535"/>
    </row>
    <row r="1993" spans="1:7" s="520" customFormat="1" x14ac:dyDescent="0.25">
      <c r="A1993" s="529"/>
      <c r="G1993" s="535"/>
    </row>
    <row r="1994" spans="1:7" s="520" customFormat="1" x14ac:dyDescent="0.25">
      <c r="A1994" s="529"/>
      <c r="G1994" s="535"/>
    </row>
    <row r="1995" spans="1:7" s="520" customFormat="1" x14ac:dyDescent="0.25">
      <c r="A1995" s="529"/>
      <c r="G1995" s="535"/>
    </row>
    <row r="1996" spans="1:7" s="520" customFormat="1" x14ac:dyDescent="0.25">
      <c r="A1996" s="529"/>
      <c r="G1996" s="535"/>
    </row>
    <row r="1997" spans="1:7" s="520" customFormat="1" x14ac:dyDescent="0.25">
      <c r="A1997" s="529"/>
      <c r="G1997" s="535"/>
    </row>
    <row r="1998" spans="1:7" s="520" customFormat="1" x14ac:dyDescent="0.25">
      <c r="A1998" s="529"/>
      <c r="G1998" s="535"/>
    </row>
    <row r="1999" spans="1:7" s="520" customFormat="1" x14ac:dyDescent="0.25">
      <c r="A1999" s="529"/>
      <c r="G1999" s="535"/>
    </row>
    <row r="2000" spans="1:7" s="520" customFormat="1" x14ac:dyDescent="0.25">
      <c r="A2000" s="529"/>
      <c r="G2000" s="535"/>
    </row>
    <row r="2001" spans="1:7" s="520" customFormat="1" x14ac:dyDescent="0.25">
      <c r="A2001" s="529"/>
      <c r="G2001" s="535"/>
    </row>
    <row r="2002" spans="1:7" s="520" customFormat="1" x14ac:dyDescent="0.25">
      <c r="A2002" s="529"/>
      <c r="G2002" s="535"/>
    </row>
    <row r="2003" spans="1:7" s="520" customFormat="1" x14ac:dyDescent="0.25">
      <c r="A2003" s="529"/>
      <c r="G2003" s="535"/>
    </row>
    <row r="2004" spans="1:7" s="520" customFormat="1" x14ac:dyDescent="0.25">
      <c r="A2004" s="529"/>
      <c r="G2004" s="535"/>
    </row>
    <row r="2005" spans="1:7" s="520" customFormat="1" x14ac:dyDescent="0.25">
      <c r="A2005" s="529"/>
      <c r="G2005" s="535"/>
    </row>
    <row r="2006" spans="1:7" s="520" customFormat="1" x14ac:dyDescent="0.25">
      <c r="A2006" s="529"/>
      <c r="G2006" s="535"/>
    </row>
    <row r="2007" spans="1:7" s="520" customFormat="1" x14ac:dyDescent="0.25">
      <c r="A2007" s="529"/>
      <c r="G2007" s="535"/>
    </row>
    <row r="2008" spans="1:7" s="520" customFormat="1" x14ac:dyDescent="0.25">
      <c r="A2008" s="529"/>
      <c r="G2008" s="535"/>
    </row>
    <row r="2009" spans="1:7" s="520" customFormat="1" x14ac:dyDescent="0.25">
      <c r="A2009" s="529"/>
      <c r="G2009" s="535"/>
    </row>
    <row r="2010" spans="1:7" s="520" customFormat="1" x14ac:dyDescent="0.25">
      <c r="A2010" s="529"/>
      <c r="G2010" s="535"/>
    </row>
    <row r="2011" spans="1:7" s="520" customFormat="1" x14ac:dyDescent="0.25">
      <c r="A2011" s="529"/>
      <c r="G2011" s="535"/>
    </row>
    <row r="2012" spans="1:7" s="520" customFormat="1" x14ac:dyDescent="0.25">
      <c r="A2012" s="529"/>
      <c r="G2012" s="535"/>
    </row>
    <row r="2013" spans="1:7" s="520" customFormat="1" x14ac:dyDescent="0.25">
      <c r="A2013" s="529"/>
      <c r="G2013" s="535"/>
    </row>
    <row r="2014" spans="1:7" s="520" customFormat="1" x14ac:dyDescent="0.25">
      <c r="A2014" s="529"/>
      <c r="G2014" s="535"/>
    </row>
    <row r="2015" spans="1:7" s="520" customFormat="1" x14ac:dyDescent="0.25">
      <c r="A2015" s="529"/>
      <c r="G2015" s="535"/>
    </row>
    <row r="2016" spans="1:7" s="520" customFormat="1" x14ac:dyDescent="0.25">
      <c r="A2016" s="529"/>
      <c r="G2016" s="535"/>
    </row>
    <row r="2017" spans="1:7" s="520" customFormat="1" x14ac:dyDescent="0.25">
      <c r="A2017" s="529"/>
      <c r="G2017" s="535"/>
    </row>
    <row r="2018" spans="1:7" s="520" customFormat="1" x14ac:dyDescent="0.25">
      <c r="A2018" s="529"/>
      <c r="G2018" s="535"/>
    </row>
    <row r="2019" spans="1:7" s="520" customFormat="1" x14ac:dyDescent="0.25">
      <c r="A2019" s="529"/>
      <c r="G2019" s="535"/>
    </row>
    <row r="2020" spans="1:7" s="520" customFormat="1" x14ac:dyDescent="0.25">
      <c r="A2020" s="529"/>
      <c r="G2020" s="535"/>
    </row>
    <row r="2021" spans="1:7" s="520" customFormat="1" x14ac:dyDescent="0.25">
      <c r="A2021" s="529"/>
      <c r="G2021" s="535"/>
    </row>
    <row r="2022" spans="1:7" s="520" customFormat="1" x14ac:dyDescent="0.25">
      <c r="A2022" s="529"/>
      <c r="G2022" s="535"/>
    </row>
    <row r="2023" spans="1:7" s="520" customFormat="1" x14ac:dyDescent="0.25">
      <c r="A2023" s="529"/>
      <c r="G2023" s="535"/>
    </row>
    <row r="2024" spans="1:7" s="520" customFormat="1" x14ac:dyDescent="0.25">
      <c r="A2024" s="529"/>
      <c r="G2024" s="535"/>
    </row>
    <row r="2025" spans="1:7" s="520" customFormat="1" x14ac:dyDescent="0.25">
      <c r="A2025" s="529"/>
      <c r="G2025" s="535"/>
    </row>
    <row r="2026" spans="1:7" s="520" customFormat="1" x14ac:dyDescent="0.25">
      <c r="A2026" s="529"/>
      <c r="G2026" s="535"/>
    </row>
    <row r="2027" spans="1:7" s="520" customFormat="1" x14ac:dyDescent="0.25">
      <c r="A2027" s="529"/>
      <c r="G2027" s="535"/>
    </row>
    <row r="2028" spans="1:7" s="520" customFormat="1" x14ac:dyDescent="0.25">
      <c r="A2028" s="529"/>
      <c r="G2028" s="535"/>
    </row>
    <row r="2029" spans="1:7" s="520" customFormat="1" x14ac:dyDescent="0.25">
      <c r="A2029" s="529"/>
      <c r="G2029" s="535"/>
    </row>
    <row r="2030" spans="1:7" s="520" customFormat="1" x14ac:dyDescent="0.25">
      <c r="A2030" s="529"/>
      <c r="G2030" s="535"/>
    </row>
    <row r="2031" spans="1:7" s="520" customFormat="1" x14ac:dyDescent="0.25">
      <c r="A2031" s="529"/>
      <c r="G2031" s="535"/>
    </row>
    <row r="2032" spans="1:7" s="520" customFormat="1" x14ac:dyDescent="0.25">
      <c r="A2032" s="529"/>
      <c r="G2032" s="535"/>
    </row>
    <row r="2033" spans="1:7" s="520" customFormat="1" x14ac:dyDescent="0.25">
      <c r="A2033" s="529"/>
      <c r="G2033" s="535"/>
    </row>
    <row r="2034" spans="1:7" s="520" customFormat="1" x14ac:dyDescent="0.25">
      <c r="A2034" s="529"/>
      <c r="G2034" s="535"/>
    </row>
    <row r="2035" spans="1:7" s="520" customFormat="1" x14ac:dyDescent="0.25">
      <c r="A2035" s="529"/>
      <c r="G2035" s="535"/>
    </row>
    <row r="2036" spans="1:7" s="520" customFormat="1" x14ac:dyDescent="0.25">
      <c r="A2036" s="529"/>
      <c r="G2036" s="535"/>
    </row>
    <row r="2037" spans="1:7" s="520" customFormat="1" x14ac:dyDescent="0.25">
      <c r="A2037" s="529"/>
      <c r="G2037" s="535"/>
    </row>
    <row r="2038" spans="1:7" s="520" customFormat="1" x14ac:dyDescent="0.25">
      <c r="A2038" s="529"/>
      <c r="G2038" s="535"/>
    </row>
    <row r="2039" spans="1:7" s="520" customFormat="1" x14ac:dyDescent="0.25">
      <c r="A2039" s="529"/>
      <c r="G2039" s="535"/>
    </row>
    <row r="2040" spans="1:7" s="520" customFormat="1" x14ac:dyDescent="0.25">
      <c r="A2040" s="529"/>
      <c r="G2040" s="535"/>
    </row>
    <row r="2041" spans="1:7" s="520" customFormat="1" x14ac:dyDescent="0.25">
      <c r="A2041" s="529"/>
      <c r="G2041" s="535"/>
    </row>
    <row r="2042" spans="1:7" s="520" customFormat="1" x14ac:dyDescent="0.25">
      <c r="A2042" s="529"/>
      <c r="G2042" s="535"/>
    </row>
    <row r="2043" spans="1:7" s="520" customFormat="1" x14ac:dyDescent="0.25">
      <c r="A2043" s="529"/>
      <c r="G2043" s="535"/>
    </row>
    <row r="2044" spans="1:7" s="520" customFormat="1" x14ac:dyDescent="0.25">
      <c r="A2044" s="529"/>
      <c r="G2044" s="535"/>
    </row>
    <row r="2045" spans="1:7" s="520" customFormat="1" x14ac:dyDescent="0.25">
      <c r="A2045" s="529"/>
      <c r="G2045" s="535"/>
    </row>
    <row r="2046" spans="1:7" s="520" customFormat="1" x14ac:dyDescent="0.25">
      <c r="A2046" s="529"/>
      <c r="G2046" s="535"/>
    </row>
    <row r="2047" spans="1:7" s="520" customFormat="1" x14ac:dyDescent="0.25">
      <c r="A2047" s="529"/>
      <c r="G2047" s="535"/>
    </row>
    <row r="2048" spans="1:7" s="520" customFormat="1" x14ac:dyDescent="0.25">
      <c r="A2048" s="529"/>
      <c r="G2048" s="535"/>
    </row>
    <row r="2049" spans="1:7" s="520" customFormat="1" x14ac:dyDescent="0.25">
      <c r="A2049" s="529"/>
      <c r="G2049" s="535"/>
    </row>
    <row r="2050" spans="1:7" s="520" customFormat="1" x14ac:dyDescent="0.25">
      <c r="A2050" s="529"/>
      <c r="G2050" s="535"/>
    </row>
    <row r="2051" spans="1:7" s="520" customFormat="1" x14ac:dyDescent="0.25">
      <c r="A2051" s="529"/>
      <c r="G2051" s="535"/>
    </row>
    <row r="2052" spans="1:7" s="520" customFormat="1" x14ac:dyDescent="0.25">
      <c r="A2052" s="529"/>
      <c r="G2052" s="535"/>
    </row>
    <row r="2053" spans="1:7" s="520" customFormat="1" x14ac:dyDescent="0.25">
      <c r="A2053" s="529"/>
      <c r="G2053" s="535"/>
    </row>
    <row r="2054" spans="1:7" s="520" customFormat="1" x14ac:dyDescent="0.25">
      <c r="A2054" s="529"/>
      <c r="G2054" s="535"/>
    </row>
    <row r="2055" spans="1:7" s="520" customFormat="1" x14ac:dyDescent="0.25">
      <c r="A2055" s="529"/>
      <c r="G2055" s="535"/>
    </row>
    <row r="2056" spans="1:7" s="520" customFormat="1" x14ac:dyDescent="0.25">
      <c r="A2056" s="529"/>
      <c r="G2056" s="535"/>
    </row>
    <row r="2057" spans="1:7" s="520" customFormat="1" x14ac:dyDescent="0.25">
      <c r="A2057" s="529"/>
      <c r="G2057" s="535"/>
    </row>
    <row r="2058" spans="1:7" s="520" customFormat="1" x14ac:dyDescent="0.25">
      <c r="A2058" s="529"/>
      <c r="G2058" s="535"/>
    </row>
    <row r="2059" spans="1:7" s="520" customFormat="1" x14ac:dyDescent="0.25">
      <c r="A2059" s="529"/>
      <c r="G2059" s="535"/>
    </row>
    <row r="2060" spans="1:7" s="520" customFormat="1" x14ac:dyDescent="0.25">
      <c r="A2060" s="529"/>
      <c r="G2060" s="535"/>
    </row>
    <row r="2061" spans="1:7" s="520" customFormat="1" x14ac:dyDescent="0.25">
      <c r="A2061" s="529"/>
      <c r="G2061" s="535"/>
    </row>
    <row r="2062" spans="1:7" s="520" customFormat="1" x14ac:dyDescent="0.25">
      <c r="A2062" s="529"/>
      <c r="G2062" s="535"/>
    </row>
    <row r="2063" spans="1:7" s="520" customFormat="1" x14ac:dyDescent="0.25">
      <c r="A2063" s="529"/>
      <c r="G2063" s="535"/>
    </row>
    <row r="2064" spans="1:7" s="520" customFormat="1" x14ac:dyDescent="0.25">
      <c r="A2064" s="529"/>
      <c r="G2064" s="535"/>
    </row>
    <row r="2065" spans="1:7" s="520" customFormat="1" x14ac:dyDescent="0.25">
      <c r="A2065" s="529"/>
      <c r="G2065" s="535"/>
    </row>
    <row r="2066" spans="1:7" s="520" customFormat="1" x14ac:dyDescent="0.25">
      <c r="A2066" s="529"/>
      <c r="G2066" s="535"/>
    </row>
    <row r="2067" spans="1:7" s="520" customFormat="1" x14ac:dyDescent="0.25">
      <c r="A2067" s="529"/>
      <c r="G2067" s="535"/>
    </row>
    <row r="2068" spans="1:7" s="520" customFormat="1" x14ac:dyDescent="0.25">
      <c r="A2068" s="529"/>
      <c r="G2068" s="535"/>
    </row>
    <row r="2069" spans="1:7" s="520" customFormat="1" x14ac:dyDescent="0.25">
      <c r="A2069" s="529"/>
      <c r="G2069" s="535"/>
    </row>
    <row r="2070" spans="1:7" s="520" customFormat="1" x14ac:dyDescent="0.25">
      <c r="A2070" s="529"/>
      <c r="G2070" s="535"/>
    </row>
    <row r="2071" spans="1:7" s="520" customFormat="1" x14ac:dyDescent="0.25">
      <c r="A2071" s="529"/>
      <c r="G2071" s="535"/>
    </row>
    <row r="2072" spans="1:7" s="520" customFormat="1" x14ac:dyDescent="0.25">
      <c r="A2072" s="529"/>
      <c r="G2072" s="535"/>
    </row>
    <row r="2073" spans="1:7" s="520" customFormat="1" x14ac:dyDescent="0.25">
      <c r="A2073" s="529"/>
      <c r="G2073" s="535"/>
    </row>
    <row r="2074" spans="1:7" s="520" customFormat="1" x14ac:dyDescent="0.25">
      <c r="A2074" s="529"/>
      <c r="G2074" s="535"/>
    </row>
    <row r="2075" spans="1:7" s="520" customFormat="1" x14ac:dyDescent="0.25">
      <c r="A2075" s="529"/>
      <c r="G2075" s="535"/>
    </row>
    <row r="2076" spans="1:7" s="520" customFormat="1" x14ac:dyDescent="0.25">
      <c r="A2076" s="529"/>
      <c r="G2076" s="535"/>
    </row>
    <row r="2077" spans="1:7" s="520" customFormat="1" x14ac:dyDescent="0.25">
      <c r="A2077" s="529"/>
      <c r="G2077" s="535"/>
    </row>
    <row r="2078" spans="1:7" s="520" customFormat="1" x14ac:dyDescent="0.25">
      <c r="A2078" s="529"/>
      <c r="G2078" s="535"/>
    </row>
    <row r="2079" spans="1:7" s="520" customFormat="1" x14ac:dyDescent="0.25">
      <c r="A2079" s="529"/>
      <c r="G2079" s="535"/>
    </row>
    <row r="2080" spans="1:7" s="520" customFormat="1" x14ac:dyDescent="0.25">
      <c r="A2080" s="529"/>
      <c r="G2080" s="535"/>
    </row>
    <row r="2081" spans="1:7" s="520" customFormat="1" x14ac:dyDescent="0.25">
      <c r="A2081" s="529"/>
      <c r="G2081" s="535"/>
    </row>
    <row r="2082" spans="1:7" s="520" customFormat="1" x14ac:dyDescent="0.25">
      <c r="A2082" s="529"/>
      <c r="G2082" s="535"/>
    </row>
    <row r="2083" spans="1:7" s="520" customFormat="1" x14ac:dyDescent="0.25">
      <c r="A2083" s="529"/>
      <c r="G2083" s="535"/>
    </row>
    <row r="2084" spans="1:7" s="520" customFormat="1" x14ac:dyDescent="0.25">
      <c r="A2084" s="529"/>
      <c r="G2084" s="535"/>
    </row>
    <row r="2085" spans="1:7" s="520" customFormat="1" x14ac:dyDescent="0.25">
      <c r="A2085" s="529"/>
      <c r="G2085" s="535"/>
    </row>
    <row r="2086" spans="1:7" s="520" customFormat="1" x14ac:dyDescent="0.25">
      <c r="A2086" s="529"/>
      <c r="G2086" s="535"/>
    </row>
    <row r="2087" spans="1:7" s="520" customFormat="1" x14ac:dyDescent="0.25">
      <c r="A2087" s="529"/>
      <c r="G2087" s="535"/>
    </row>
    <row r="2088" spans="1:7" s="520" customFormat="1" x14ac:dyDescent="0.25">
      <c r="A2088" s="529"/>
      <c r="G2088" s="535"/>
    </row>
    <row r="2089" spans="1:7" s="520" customFormat="1" x14ac:dyDescent="0.25">
      <c r="A2089" s="529"/>
      <c r="G2089" s="535"/>
    </row>
    <row r="2090" spans="1:7" s="520" customFormat="1" x14ac:dyDescent="0.25">
      <c r="A2090" s="529"/>
      <c r="G2090" s="535"/>
    </row>
    <row r="2091" spans="1:7" s="520" customFormat="1" x14ac:dyDescent="0.25">
      <c r="A2091" s="529"/>
      <c r="G2091" s="535"/>
    </row>
    <row r="2092" spans="1:7" s="520" customFormat="1" x14ac:dyDescent="0.25">
      <c r="A2092" s="529"/>
      <c r="G2092" s="535"/>
    </row>
    <row r="2093" spans="1:7" s="520" customFormat="1" x14ac:dyDescent="0.25">
      <c r="A2093" s="529"/>
      <c r="G2093" s="535"/>
    </row>
    <row r="2094" spans="1:7" s="520" customFormat="1" x14ac:dyDescent="0.25">
      <c r="A2094" s="529"/>
      <c r="G2094" s="535"/>
    </row>
    <row r="2095" spans="1:7" s="520" customFormat="1" x14ac:dyDescent="0.25">
      <c r="A2095" s="529"/>
      <c r="G2095" s="535"/>
    </row>
    <row r="2096" spans="1:7" s="520" customFormat="1" x14ac:dyDescent="0.25">
      <c r="A2096" s="529"/>
      <c r="G2096" s="535"/>
    </row>
    <row r="2097" spans="1:7" s="520" customFormat="1" x14ac:dyDescent="0.25">
      <c r="A2097" s="529"/>
      <c r="G2097" s="535"/>
    </row>
    <row r="2098" spans="1:7" s="520" customFormat="1" x14ac:dyDescent="0.25">
      <c r="A2098" s="529"/>
      <c r="G2098" s="535"/>
    </row>
    <row r="2099" spans="1:7" s="520" customFormat="1" x14ac:dyDescent="0.25">
      <c r="A2099" s="529"/>
      <c r="G2099" s="535"/>
    </row>
    <row r="2100" spans="1:7" s="520" customFormat="1" x14ac:dyDescent="0.25">
      <c r="A2100" s="529"/>
      <c r="G2100" s="535"/>
    </row>
    <row r="2101" spans="1:7" s="520" customFormat="1" x14ac:dyDescent="0.25">
      <c r="A2101" s="529"/>
      <c r="G2101" s="535"/>
    </row>
    <row r="2102" spans="1:7" s="520" customFormat="1" x14ac:dyDescent="0.25">
      <c r="A2102" s="529"/>
      <c r="G2102" s="535"/>
    </row>
    <row r="2103" spans="1:7" s="520" customFormat="1" x14ac:dyDescent="0.25">
      <c r="A2103" s="529"/>
      <c r="G2103" s="535"/>
    </row>
    <row r="2104" spans="1:7" s="520" customFormat="1" x14ac:dyDescent="0.25">
      <c r="A2104" s="529"/>
      <c r="G2104" s="535"/>
    </row>
    <row r="2105" spans="1:7" s="520" customFormat="1" x14ac:dyDescent="0.25">
      <c r="A2105" s="529"/>
      <c r="G2105" s="535"/>
    </row>
    <row r="2106" spans="1:7" s="520" customFormat="1" x14ac:dyDescent="0.25">
      <c r="A2106" s="529"/>
      <c r="G2106" s="535"/>
    </row>
    <row r="2107" spans="1:7" s="520" customFormat="1" x14ac:dyDescent="0.25">
      <c r="A2107" s="529"/>
      <c r="G2107" s="535"/>
    </row>
    <row r="2108" spans="1:7" s="520" customFormat="1" x14ac:dyDescent="0.25">
      <c r="A2108" s="529"/>
      <c r="G2108" s="535"/>
    </row>
    <row r="2109" spans="1:7" s="520" customFormat="1" x14ac:dyDescent="0.25">
      <c r="A2109" s="529"/>
      <c r="G2109" s="535"/>
    </row>
    <row r="2110" spans="1:7" s="520" customFormat="1" x14ac:dyDescent="0.25">
      <c r="A2110" s="529"/>
      <c r="G2110" s="535"/>
    </row>
    <row r="2111" spans="1:7" s="520" customFormat="1" x14ac:dyDescent="0.25">
      <c r="A2111" s="529"/>
      <c r="G2111" s="535"/>
    </row>
    <row r="2112" spans="1:7" s="520" customFormat="1" x14ac:dyDescent="0.25">
      <c r="A2112" s="529"/>
      <c r="G2112" s="535"/>
    </row>
    <row r="2113" spans="1:7" s="520" customFormat="1" x14ac:dyDescent="0.25">
      <c r="A2113" s="529"/>
      <c r="G2113" s="535"/>
    </row>
    <row r="2114" spans="1:7" s="520" customFormat="1" x14ac:dyDescent="0.25">
      <c r="A2114" s="529"/>
      <c r="G2114" s="535"/>
    </row>
    <row r="2115" spans="1:7" s="520" customFormat="1" x14ac:dyDescent="0.25">
      <c r="A2115" s="529"/>
      <c r="G2115" s="535"/>
    </row>
    <row r="2116" spans="1:7" s="520" customFormat="1" x14ac:dyDescent="0.25">
      <c r="A2116" s="529"/>
      <c r="G2116" s="535"/>
    </row>
    <row r="2117" spans="1:7" s="520" customFormat="1" x14ac:dyDescent="0.25">
      <c r="A2117" s="529"/>
      <c r="G2117" s="535"/>
    </row>
    <row r="2118" spans="1:7" s="520" customFormat="1" x14ac:dyDescent="0.25">
      <c r="A2118" s="529"/>
      <c r="G2118" s="535"/>
    </row>
    <row r="2119" spans="1:7" s="520" customFormat="1" x14ac:dyDescent="0.25">
      <c r="A2119" s="529"/>
      <c r="G2119" s="535"/>
    </row>
    <row r="2120" spans="1:7" s="520" customFormat="1" x14ac:dyDescent="0.25">
      <c r="A2120" s="529"/>
      <c r="G2120" s="535"/>
    </row>
    <row r="2121" spans="1:7" s="520" customFormat="1" x14ac:dyDescent="0.25">
      <c r="A2121" s="529"/>
      <c r="G2121" s="535"/>
    </row>
    <row r="2122" spans="1:7" s="520" customFormat="1" x14ac:dyDescent="0.25">
      <c r="A2122" s="529"/>
      <c r="G2122" s="535"/>
    </row>
    <row r="2123" spans="1:7" s="520" customFormat="1" x14ac:dyDescent="0.25">
      <c r="A2123" s="529"/>
      <c r="G2123" s="535"/>
    </row>
    <row r="2124" spans="1:7" s="520" customFormat="1" x14ac:dyDescent="0.25">
      <c r="A2124" s="529"/>
      <c r="G2124" s="535"/>
    </row>
    <row r="2125" spans="1:7" s="520" customFormat="1" x14ac:dyDescent="0.25">
      <c r="A2125" s="529"/>
      <c r="G2125" s="535"/>
    </row>
    <row r="2126" spans="1:7" s="520" customFormat="1" x14ac:dyDescent="0.25">
      <c r="A2126" s="529"/>
      <c r="G2126" s="535"/>
    </row>
    <row r="2127" spans="1:7" s="520" customFormat="1" x14ac:dyDescent="0.25">
      <c r="A2127" s="529"/>
      <c r="G2127" s="535"/>
    </row>
    <row r="2128" spans="1:7" s="520" customFormat="1" x14ac:dyDescent="0.25">
      <c r="A2128" s="529"/>
      <c r="G2128" s="535"/>
    </row>
    <row r="2129" spans="1:7" s="520" customFormat="1" x14ac:dyDescent="0.25">
      <c r="A2129" s="529"/>
      <c r="G2129" s="535"/>
    </row>
    <row r="2130" spans="1:7" s="520" customFormat="1" x14ac:dyDescent="0.25">
      <c r="A2130" s="529"/>
      <c r="G2130" s="535"/>
    </row>
    <row r="2131" spans="1:7" s="520" customFormat="1" x14ac:dyDescent="0.25">
      <c r="A2131" s="529"/>
      <c r="G2131" s="535"/>
    </row>
    <row r="2132" spans="1:7" s="520" customFormat="1" x14ac:dyDescent="0.25">
      <c r="A2132" s="529"/>
      <c r="G2132" s="535"/>
    </row>
    <row r="2133" spans="1:7" s="520" customFormat="1" x14ac:dyDescent="0.25">
      <c r="A2133" s="529"/>
      <c r="G2133" s="535"/>
    </row>
    <row r="2134" spans="1:7" s="520" customFormat="1" x14ac:dyDescent="0.25">
      <c r="A2134" s="529"/>
      <c r="G2134" s="535"/>
    </row>
    <row r="2135" spans="1:7" s="520" customFormat="1" x14ac:dyDescent="0.25">
      <c r="A2135" s="529"/>
      <c r="G2135" s="535"/>
    </row>
    <row r="2136" spans="1:7" s="520" customFormat="1" x14ac:dyDescent="0.25">
      <c r="A2136" s="529"/>
      <c r="G2136" s="535"/>
    </row>
    <row r="2137" spans="1:7" s="520" customFormat="1" x14ac:dyDescent="0.25">
      <c r="A2137" s="529"/>
      <c r="G2137" s="535"/>
    </row>
    <row r="2138" spans="1:7" s="520" customFormat="1" x14ac:dyDescent="0.25">
      <c r="A2138" s="529"/>
      <c r="G2138" s="535"/>
    </row>
    <row r="2139" spans="1:7" s="520" customFormat="1" x14ac:dyDescent="0.25">
      <c r="A2139" s="529"/>
      <c r="G2139" s="535"/>
    </row>
    <row r="2140" spans="1:7" s="520" customFormat="1" x14ac:dyDescent="0.25">
      <c r="A2140" s="529"/>
      <c r="G2140" s="535"/>
    </row>
    <row r="2141" spans="1:7" s="520" customFormat="1" x14ac:dyDescent="0.25">
      <c r="A2141" s="529"/>
      <c r="G2141" s="535"/>
    </row>
    <row r="2142" spans="1:7" s="520" customFormat="1" x14ac:dyDescent="0.25">
      <c r="A2142" s="529"/>
      <c r="G2142" s="535"/>
    </row>
    <row r="2143" spans="1:7" s="520" customFormat="1" x14ac:dyDescent="0.25">
      <c r="A2143" s="529"/>
      <c r="G2143" s="535"/>
    </row>
    <row r="2144" spans="1:7" s="520" customFormat="1" x14ac:dyDescent="0.25">
      <c r="A2144" s="529"/>
      <c r="G2144" s="535"/>
    </row>
    <row r="2145" spans="1:7" s="520" customFormat="1" x14ac:dyDescent="0.25">
      <c r="A2145" s="529"/>
      <c r="G2145" s="535"/>
    </row>
    <row r="2146" spans="1:7" s="520" customFormat="1" x14ac:dyDescent="0.25">
      <c r="A2146" s="529"/>
      <c r="G2146" s="535"/>
    </row>
    <row r="2147" spans="1:7" s="520" customFormat="1" x14ac:dyDescent="0.25">
      <c r="A2147" s="529"/>
      <c r="G2147" s="535"/>
    </row>
    <row r="2148" spans="1:7" s="520" customFormat="1" x14ac:dyDescent="0.25">
      <c r="A2148" s="529"/>
      <c r="G2148" s="535"/>
    </row>
    <row r="2149" spans="1:7" s="520" customFormat="1" x14ac:dyDescent="0.25">
      <c r="A2149" s="529"/>
      <c r="G2149" s="535"/>
    </row>
    <row r="2150" spans="1:7" s="520" customFormat="1" x14ac:dyDescent="0.25">
      <c r="A2150" s="529"/>
      <c r="G2150" s="535"/>
    </row>
    <row r="2151" spans="1:7" s="520" customFormat="1" x14ac:dyDescent="0.25">
      <c r="A2151" s="529"/>
      <c r="G2151" s="535"/>
    </row>
    <row r="2152" spans="1:7" s="520" customFormat="1" x14ac:dyDescent="0.25">
      <c r="A2152" s="529"/>
      <c r="G2152" s="535"/>
    </row>
    <row r="2153" spans="1:7" s="520" customFormat="1" x14ac:dyDescent="0.25">
      <c r="A2153" s="529"/>
      <c r="G2153" s="535"/>
    </row>
    <row r="2154" spans="1:7" s="520" customFormat="1" x14ac:dyDescent="0.25">
      <c r="A2154" s="529"/>
      <c r="G2154" s="535"/>
    </row>
    <row r="2155" spans="1:7" s="520" customFormat="1" x14ac:dyDescent="0.25">
      <c r="A2155" s="529"/>
      <c r="G2155" s="535"/>
    </row>
    <row r="2156" spans="1:7" s="520" customFormat="1" x14ac:dyDescent="0.25">
      <c r="A2156" s="529"/>
      <c r="G2156" s="535"/>
    </row>
    <row r="2157" spans="1:7" s="520" customFormat="1" x14ac:dyDescent="0.25">
      <c r="A2157" s="529"/>
      <c r="G2157" s="535"/>
    </row>
    <row r="2158" spans="1:7" s="520" customFormat="1" x14ac:dyDescent="0.25">
      <c r="A2158" s="529"/>
      <c r="G2158" s="535"/>
    </row>
    <row r="2159" spans="1:7" s="520" customFormat="1" x14ac:dyDescent="0.25">
      <c r="A2159" s="529"/>
      <c r="G2159" s="535"/>
    </row>
    <row r="2160" spans="1:7" s="520" customFormat="1" x14ac:dyDescent="0.25">
      <c r="A2160" s="529"/>
      <c r="G2160" s="535"/>
    </row>
    <row r="2161" spans="1:7" s="520" customFormat="1" x14ac:dyDescent="0.25">
      <c r="A2161" s="529"/>
      <c r="G2161" s="535"/>
    </row>
    <row r="2162" spans="1:7" s="520" customFormat="1" x14ac:dyDescent="0.25">
      <c r="A2162" s="529"/>
      <c r="G2162" s="535"/>
    </row>
    <row r="2163" spans="1:7" s="520" customFormat="1" x14ac:dyDescent="0.25">
      <c r="A2163" s="529"/>
      <c r="G2163" s="535"/>
    </row>
    <row r="2164" spans="1:7" s="520" customFormat="1" x14ac:dyDescent="0.25">
      <c r="A2164" s="529"/>
      <c r="G2164" s="535"/>
    </row>
    <row r="2165" spans="1:7" s="520" customFormat="1" x14ac:dyDescent="0.25">
      <c r="A2165" s="529"/>
      <c r="G2165" s="535"/>
    </row>
    <row r="2166" spans="1:7" s="520" customFormat="1" x14ac:dyDescent="0.25">
      <c r="A2166" s="529"/>
      <c r="G2166" s="535"/>
    </row>
    <row r="2167" spans="1:7" s="520" customFormat="1" x14ac:dyDescent="0.25">
      <c r="A2167" s="529"/>
      <c r="G2167" s="535"/>
    </row>
    <row r="2168" spans="1:7" s="520" customFormat="1" x14ac:dyDescent="0.25">
      <c r="A2168" s="529"/>
      <c r="G2168" s="535"/>
    </row>
    <row r="2169" spans="1:7" s="520" customFormat="1" x14ac:dyDescent="0.25">
      <c r="A2169" s="529"/>
      <c r="G2169" s="535"/>
    </row>
    <row r="2170" spans="1:7" s="520" customFormat="1" x14ac:dyDescent="0.25">
      <c r="A2170" s="529"/>
      <c r="G2170" s="535"/>
    </row>
    <row r="2171" spans="1:7" s="520" customFormat="1" x14ac:dyDescent="0.25">
      <c r="A2171" s="529"/>
      <c r="G2171" s="535"/>
    </row>
    <row r="2172" spans="1:7" s="520" customFormat="1" x14ac:dyDescent="0.25">
      <c r="A2172" s="529"/>
      <c r="G2172" s="535"/>
    </row>
    <row r="2173" spans="1:7" s="520" customFormat="1" x14ac:dyDescent="0.25">
      <c r="A2173" s="529"/>
      <c r="G2173" s="535"/>
    </row>
    <row r="2174" spans="1:7" s="520" customFormat="1" x14ac:dyDescent="0.25">
      <c r="A2174" s="529"/>
      <c r="G2174" s="535"/>
    </row>
    <row r="2175" spans="1:7" s="520" customFormat="1" x14ac:dyDescent="0.25">
      <c r="A2175" s="529"/>
      <c r="G2175" s="535"/>
    </row>
    <row r="2176" spans="1:7" s="520" customFormat="1" x14ac:dyDescent="0.25">
      <c r="A2176" s="529"/>
      <c r="G2176" s="535"/>
    </row>
    <row r="2177" spans="1:7" s="520" customFormat="1" x14ac:dyDescent="0.25">
      <c r="A2177" s="529"/>
      <c r="G2177" s="535"/>
    </row>
    <row r="2178" spans="1:7" s="520" customFormat="1" x14ac:dyDescent="0.25">
      <c r="A2178" s="529"/>
      <c r="G2178" s="535"/>
    </row>
    <row r="2179" spans="1:7" s="520" customFormat="1" x14ac:dyDescent="0.25">
      <c r="A2179" s="529"/>
      <c r="G2179" s="535"/>
    </row>
    <row r="2180" spans="1:7" s="520" customFormat="1" x14ac:dyDescent="0.25">
      <c r="A2180" s="529"/>
      <c r="G2180" s="535"/>
    </row>
    <row r="2181" spans="1:7" s="520" customFormat="1" x14ac:dyDescent="0.25">
      <c r="A2181" s="529"/>
      <c r="G2181" s="535"/>
    </row>
    <row r="2182" spans="1:7" s="520" customFormat="1" x14ac:dyDescent="0.25">
      <c r="A2182" s="529"/>
      <c r="G2182" s="535"/>
    </row>
    <row r="2183" spans="1:7" s="520" customFormat="1" x14ac:dyDescent="0.25">
      <c r="A2183" s="529"/>
      <c r="G2183" s="535"/>
    </row>
    <row r="2184" spans="1:7" s="520" customFormat="1" x14ac:dyDescent="0.25">
      <c r="A2184" s="529"/>
      <c r="G2184" s="535"/>
    </row>
    <row r="2185" spans="1:7" s="520" customFormat="1" x14ac:dyDescent="0.25">
      <c r="A2185" s="529"/>
      <c r="G2185" s="535"/>
    </row>
    <row r="2186" spans="1:7" s="520" customFormat="1" x14ac:dyDescent="0.25">
      <c r="A2186" s="529"/>
      <c r="G2186" s="535"/>
    </row>
    <row r="2187" spans="1:7" s="520" customFormat="1" x14ac:dyDescent="0.25">
      <c r="A2187" s="529"/>
      <c r="G2187" s="535"/>
    </row>
    <row r="2188" spans="1:7" s="520" customFormat="1" x14ac:dyDescent="0.25">
      <c r="A2188" s="529"/>
      <c r="G2188" s="535"/>
    </row>
    <row r="2189" spans="1:7" s="520" customFormat="1" x14ac:dyDescent="0.25">
      <c r="A2189" s="529"/>
      <c r="G2189" s="535"/>
    </row>
    <row r="2190" spans="1:7" s="520" customFormat="1" x14ac:dyDescent="0.25">
      <c r="A2190" s="529"/>
      <c r="G2190" s="535"/>
    </row>
    <row r="2191" spans="1:7" s="520" customFormat="1" x14ac:dyDescent="0.25">
      <c r="A2191" s="529"/>
      <c r="G2191" s="535"/>
    </row>
    <row r="2192" spans="1:7" s="520" customFormat="1" x14ac:dyDescent="0.25">
      <c r="A2192" s="529"/>
      <c r="G2192" s="535"/>
    </row>
    <row r="2193" spans="1:7" s="520" customFormat="1" x14ac:dyDescent="0.25">
      <c r="A2193" s="529"/>
      <c r="G2193" s="535"/>
    </row>
    <row r="2194" spans="1:7" s="520" customFormat="1" x14ac:dyDescent="0.25">
      <c r="A2194" s="529"/>
      <c r="G2194" s="535"/>
    </row>
    <row r="2195" spans="1:7" s="520" customFormat="1" x14ac:dyDescent="0.25">
      <c r="A2195" s="529"/>
      <c r="G2195" s="535"/>
    </row>
    <row r="2196" spans="1:7" s="520" customFormat="1" x14ac:dyDescent="0.25">
      <c r="A2196" s="529"/>
      <c r="G2196" s="535"/>
    </row>
    <row r="2197" spans="1:7" s="520" customFormat="1" x14ac:dyDescent="0.25">
      <c r="A2197" s="529"/>
      <c r="G2197" s="535"/>
    </row>
    <row r="2198" spans="1:7" s="520" customFormat="1" x14ac:dyDescent="0.25">
      <c r="A2198" s="529"/>
      <c r="G2198" s="535"/>
    </row>
    <row r="2199" spans="1:7" s="520" customFormat="1" x14ac:dyDescent="0.25">
      <c r="A2199" s="529"/>
      <c r="G2199" s="535"/>
    </row>
    <row r="2200" spans="1:7" s="520" customFormat="1" x14ac:dyDescent="0.25">
      <c r="A2200" s="529"/>
      <c r="G2200" s="535"/>
    </row>
    <row r="2201" spans="1:7" s="520" customFormat="1" x14ac:dyDescent="0.25">
      <c r="A2201" s="529"/>
      <c r="G2201" s="535"/>
    </row>
    <row r="2202" spans="1:7" s="520" customFormat="1" x14ac:dyDescent="0.25">
      <c r="A2202" s="529"/>
      <c r="G2202" s="535"/>
    </row>
    <row r="2203" spans="1:7" s="520" customFormat="1" x14ac:dyDescent="0.25">
      <c r="A2203" s="529"/>
      <c r="G2203" s="535"/>
    </row>
    <row r="2204" spans="1:7" s="520" customFormat="1" x14ac:dyDescent="0.25">
      <c r="A2204" s="529"/>
      <c r="G2204" s="535"/>
    </row>
    <row r="2205" spans="1:7" s="520" customFormat="1" x14ac:dyDescent="0.25">
      <c r="A2205" s="529"/>
      <c r="G2205" s="535"/>
    </row>
    <row r="2206" spans="1:7" s="520" customFormat="1" x14ac:dyDescent="0.25">
      <c r="A2206" s="529"/>
      <c r="G2206" s="535"/>
    </row>
    <row r="2207" spans="1:7" s="520" customFormat="1" x14ac:dyDescent="0.25">
      <c r="A2207" s="529"/>
      <c r="G2207" s="535"/>
    </row>
    <row r="2208" spans="1:7" s="520" customFormat="1" x14ac:dyDescent="0.25">
      <c r="A2208" s="529"/>
      <c r="G2208" s="535"/>
    </row>
    <row r="2209" spans="1:7" s="520" customFormat="1" x14ac:dyDescent="0.25">
      <c r="A2209" s="529"/>
      <c r="G2209" s="535"/>
    </row>
    <row r="2210" spans="1:7" s="520" customFormat="1" x14ac:dyDescent="0.25">
      <c r="A2210" s="529"/>
      <c r="G2210" s="535"/>
    </row>
    <row r="2211" spans="1:7" s="520" customFormat="1" x14ac:dyDescent="0.25">
      <c r="A2211" s="529"/>
      <c r="G2211" s="535"/>
    </row>
    <row r="2212" spans="1:7" s="520" customFormat="1" x14ac:dyDescent="0.25">
      <c r="A2212" s="529"/>
      <c r="G2212" s="535"/>
    </row>
    <row r="2213" spans="1:7" s="520" customFormat="1" x14ac:dyDescent="0.25">
      <c r="A2213" s="529"/>
      <c r="G2213" s="535"/>
    </row>
    <row r="2214" spans="1:7" s="520" customFormat="1" x14ac:dyDescent="0.25">
      <c r="A2214" s="529"/>
      <c r="G2214" s="535"/>
    </row>
    <row r="2215" spans="1:7" s="520" customFormat="1" x14ac:dyDescent="0.25">
      <c r="A2215" s="529"/>
      <c r="G2215" s="535"/>
    </row>
    <row r="2216" spans="1:7" s="520" customFormat="1" x14ac:dyDescent="0.25">
      <c r="A2216" s="529"/>
      <c r="G2216" s="535"/>
    </row>
    <row r="2217" spans="1:7" s="520" customFormat="1" x14ac:dyDescent="0.25">
      <c r="A2217" s="529"/>
      <c r="G2217" s="535"/>
    </row>
    <row r="2218" spans="1:7" s="520" customFormat="1" x14ac:dyDescent="0.25">
      <c r="A2218" s="529"/>
      <c r="G2218" s="535"/>
    </row>
    <row r="2219" spans="1:7" s="520" customFormat="1" x14ac:dyDescent="0.25">
      <c r="A2219" s="529"/>
      <c r="G2219" s="535"/>
    </row>
    <row r="2220" spans="1:7" s="520" customFormat="1" x14ac:dyDescent="0.25">
      <c r="A2220" s="529"/>
      <c r="G2220" s="535"/>
    </row>
    <row r="2221" spans="1:7" s="520" customFormat="1" x14ac:dyDescent="0.25">
      <c r="A2221" s="529"/>
      <c r="G2221" s="535"/>
    </row>
    <row r="2222" spans="1:7" s="520" customFormat="1" x14ac:dyDescent="0.25">
      <c r="A2222" s="529"/>
      <c r="G2222" s="535"/>
    </row>
    <row r="2223" spans="1:7" s="520" customFormat="1" x14ac:dyDescent="0.25">
      <c r="A2223" s="529"/>
      <c r="G2223" s="535"/>
    </row>
    <row r="2224" spans="1:7" s="520" customFormat="1" x14ac:dyDescent="0.25">
      <c r="A2224" s="529"/>
      <c r="G2224" s="535"/>
    </row>
    <row r="2225" spans="1:7" s="520" customFormat="1" x14ac:dyDescent="0.25">
      <c r="A2225" s="529"/>
      <c r="G2225" s="535"/>
    </row>
    <row r="2226" spans="1:7" s="520" customFormat="1" x14ac:dyDescent="0.25">
      <c r="A2226" s="529"/>
      <c r="G2226" s="535"/>
    </row>
    <row r="2227" spans="1:7" s="520" customFormat="1" x14ac:dyDescent="0.25">
      <c r="A2227" s="529"/>
      <c r="G2227" s="535"/>
    </row>
    <row r="2228" spans="1:7" s="520" customFormat="1" x14ac:dyDescent="0.25">
      <c r="A2228" s="529"/>
      <c r="G2228" s="535"/>
    </row>
    <row r="2229" spans="1:7" s="520" customFormat="1" x14ac:dyDescent="0.25">
      <c r="A2229" s="529"/>
      <c r="G2229" s="535"/>
    </row>
    <row r="2230" spans="1:7" s="520" customFormat="1" x14ac:dyDescent="0.25">
      <c r="A2230" s="529"/>
      <c r="G2230" s="535"/>
    </row>
    <row r="2231" spans="1:7" s="520" customFormat="1" x14ac:dyDescent="0.25">
      <c r="A2231" s="529"/>
      <c r="G2231" s="535"/>
    </row>
    <row r="2232" spans="1:7" s="520" customFormat="1" x14ac:dyDescent="0.25">
      <c r="A2232" s="529"/>
      <c r="G2232" s="535"/>
    </row>
    <row r="2233" spans="1:7" s="520" customFormat="1" x14ac:dyDescent="0.25">
      <c r="A2233" s="529"/>
      <c r="G2233" s="535"/>
    </row>
    <row r="2234" spans="1:7" s="520" customFormat="1" x14ac:dyDescent="0.25">
      <c r="A2234" s="529"/>
      <c r="G2234" s="535"/>
    </row>
    <row r="2235" spans="1:7" s="520" customFormat="1" x14ac:dyDescent="0.25">
      <c r="A2235" s="529"/>
      <c r="G2235" s="535"/>
    </row>
    <row r="2236" spans="1:7" s="520" customFormat="1" x14ac:dyDescent="0.25">
      <c r="A2236" s="529"/>
      <c r="G2236" s="535"/>
    </row>
    <row r="2237" spans="1:7" s="520" customFormat="1" x14ac:dyDescent="0.25">
      <c r="A2237" s="529"/>
      <c r="G2237" s="535"/>
    </row>
    <row r="2238" spans="1:7" s="520" customFormat="1" x14ac:dyDescent="0.25">
      <c r="A2238" s="529"/>
      <c r="G2238" s="535"/>
    </row>
    <row r="2239" spans="1:7" s="520" customFormat="1" x14ac:dyDescent="0.25">
      <c r="A2239" s="529"/>
      <c r="G2239" s="535"/>
    </row>
    <row r="2240" spans="1:7" s="520" customFormat="1" x14ac:dyDescent="0.25">
      <c r="A2240" s="529"/>
      <c r="G2240" s="535"/>
    </row>
    <row r="2241" spans="1:7" s="520" customFormat="1" x14ac:dyDescent="0.25">
      <c r="A2241" s="529"/>
      <c r="G2241" s="535"/>
    </row>
    <row r="2242" spans="1:7" s="520" customFormat="1" x14ac:dyDescent="0.25">
      <c r="A2242" s="529"/>
      <c r="G2242" s="535"/>
    </row>
    <row r="2243" spans="1:7" s="520" customFormat="1" x14ac:dyDescent="0.25">
      <c r="A2243" s="529"/>
      <c r="G2243" s="535"/>
    </row>
    <row r="2244" spans="1:7" s="520" customFormat="1" x14ac:dyDescent="0.25">
      <c r="A2244" s="529"/>
      <c r="G2244" s="535"/>
    </row>
    <row r="2245" spans="1:7" s="520" customFormat="1" x14ac:dyDescent="0.25">
      <c r="A2245" s="529"/>
      <c r="G2245" s="535"/>
    </row>
    <row r="2246" spans="1:7" s="520" customFormat="1" x14ac:dyDescent="0.25">
      <c r="A2246" s="529"/>
      <c r="G2246" s="535"/>
    </row>
    <row r="2247" spans="1:7" s="520" customFormat="1" x14ac:dyDescent="0.25">
      <c r="A2247" s="529"/>
      <c r="G2247" s="535"/>
    </row>
    <row r="2248" spans="1:7" s="520" customFormat="1" x14ac:dyDescent="0.25">
      <c r="A2248" s="529"/>
      <c r="G2248" s="535"/>
    </row>
    <row r="2249" spans="1:7" s="520" customFormat="1" x14ac:dyDescent="0.25">
      <c r="A2249" s="529"/>
      <c r="G2249" s="535"/>
    </row>
    <row r="2250" spans="1:7" s="520" customFormat="1" x14ac:dyDescent="0.25">
      <c r="A2250" s="529"/>
      <c r="G2250" s="535"/>
    </row>
    <row r="2251" spans="1:7" s="520" customFormat="1" x14ac:dyDescent="0.25">
      <c r="A2251" s="529"/>
      <c r="G2251" s="535"/>
    </row>
    <row r="2252" spans="1:7" s="520" customFormat="1" x14ac:dyDescent="0.25">
      <c r="A2252" s="529"/>
      <c r="G2252" s="535"/>
    </row>
    <row r="2253" spans="1:7" s="520" customFormat="1" x14ac:dyDescent="0.25">
      <c r="A2253" s="529"/>
      <c r="G2253" s="535"/>
    </row>
    <row r="2254" spans="1:7" s="520" customFormat="1" x14ac:dyDescent="0.25">
      <c r="A2254" s="529"/>
      <c r="G2254" s="535"/>
    </row>
    <row r="2255" spans="1:7" s="520" customFormat="1" x14ac:dyDescent="0.25">
      <c r="A2255" s="529"/>
      <c r="G2255" s="535"/>
    </row>
    <row r="2256" spans="1:7" s="520" customFormat="1" x14ac:dyDescent="0.25">
      <c r="A2256" s="529"/>
      <c r="G2256" s="535"/>
    </row>
    <row r="2257" spans="1:7" s="520" customFormat="1" x14ac:dyDescent="0.25">
      <c r="A2257" s="529"/>
      <c r="G2257" s="535"/>
    </row>
    <row r="2258" spans="1:7" s="520" customFormat="1" x14ac:dyDescent="0.25">
      <c r="A2258" s="529"/>
      <c r="G2258" s="535"/>
    </row>
    <row r="2259" spans="1:7" s="520" customFormat="1" x14ac:dyDescent="0.25">
      <c r="A2259" s="529"/>
      <c r="G2259" s="535"/>
    </row>
    <row r="2260" spans="1:7" s="520" customFormat="1" x14ac:dyDescent="0.25">
      <c r="A2260" s="529"/>
      <c r="G2260" s="535"/>
    </row>
    <row r="2261" spans="1:7" s="520" customFormat="1" x14ac:dyDescent="0.25">
      <c r="A2261" s="529"/>
      <c r="G2261" s="535"/>
    </row>
    <row r="2262" spans="1:7" s="520" customFormat="1" x14ac:dyDescent="0.25">
      <c r="A2262" s="529"/>
      <c r="G2262" s="535"/>
    </row>
    <row r="2263" spans="1:7" s="520" customFormat="1" x14ac:dyDescent="0.25">
      <c r="A2263" s="529"/>
      <c r="G2263" s="535"/>
    </row>
    <row r="2264" spans="1:7" s="520" customFormat="1" x14ac:dyDescent="0.25">
      <c r="A2264" s="529"/>
      <c r="G2264" s="535"/>
    </row>
    <row r="2265" spans="1:7" s="520" customFormat="1" x14ac:dyDescent="0.25">
      <c r="A2265" s="529"/>
      <c r="G2265" s="535"/>
    </row>
    <row r="2266" spans="1:7" s="520" customFormat="1" x14ac:dyDescent="0.25">
      <c r="A2266" s="529"/>
      <c r="G2266" s="535"/>
    </row>
    <row r="2267" spans="1:7" s="520" customFormat="1" x14ac:dyDescent="0.25">
      <c r="A2267" s="529"/>
      <c r="G2267" s="535"/>
    </row>
    <row r="2268" spans="1:7" s="520" customFormat="1" x14ac:dyDescent="0.25">
      <c r="A2268" s="529"/>
      <c r="G2268" s="535"/>
    </row>
    <row r="2269" spans="1:7" s="520" customFormat="1" x14ac:dyDescent="0.25">
      <c r="A2269" s="529"/>
      <c r="G2269" s="535"/>
    </row>
    <row r="2270" spans="1:7" s="520" customFormat="1" x14ac:dyDescent="0.25">
      <c r="A2270" s="529"/>
      <c r="G2270" s="535"/>
    </row>
    <row r="2271" spans="1:7" s="520" customFormat="1" x14ac:dyDescent="0.25">
      <c r="A2271" s="529"/>
      <c r="G2271" s="535"/>
    </row>
    <row r="2272" spans="1:7" s="520" customFormat="1" x14ac:dyDescent="0.25">
      <c r="A2272" s="529"/>
      <c r="G2272" s="535"/>
    </row>
    <row r="2273" spans="1:7" s="520" customFormat="1" x14ac:dyDescent="0.25">
      <c r="A2273" s="529"/>
      <c r="G2273" s="535"/>
    </row>
    <row r="2274" spans="1:7" s="520" customFormat="1" x14ac:dyDescent="0.25">
      <c r="A2274" s="529"/>
      <c r="G2274" s="535"/>
    </row>
    <row r="2275" spans="1:7" s="520" customFormat="1" x14ac:dyDescent="0.25">
      <c r="A2275" s="529"/>
      <c r="G2275" s="535"/>
    </row>
    <row r="2276" spans="1:7" s="520" customFormat="1" x14ac:dyDescent="0.25">
      <c r="A2276" s="529"/>
      <c r="G2276" s="535"/>
    </row>
    <row r="2277" spans="1:7" s="520" customFormat="1" x14ac:dyDescent="0.25">
      <c r="A2277" s="529"/>
      <c r="G2277" s="535"/>
    </row>
    <row r="2278" spans="1:7" s="520" customFormat="1" x14ac:dyDescent="0.25">
      <c r="A2278" s="529"/>
      <c r="G2278" s="535"/>
    </row>
    <row r="2279" spans="1:7" s="520" customFormat="1" x14ac:dyDescent="0.25">
      <c r="A2279" s="529"/>
      <c r="G2279" s="535"/>
    </row>
    <row r="2280" spans="1:7" s="520" customFormat="1" x14ac:dyDescent="0.25">
      <c r="A2280" s="529"/>
      <c r="G2280" s="535"/>
    </row>
    <row r="2281" spans="1:7" s="520" customFormat="1" x14ac:dyDescent="0.25">
      <c r="A2281" s="529"/>
      <c r="G2281" s="535"/>
    </row>
    <row r="2282" spans="1:7" s="520" customFormat="1" x14ac:dyDescent="0.25">
      <c r="A2282" s="529"/>
      <c r="G2282" s="535"/>
    </row>
    <row r="2283" spans="1:7" s="520" customFormat="1" x14ac:dyDescent="0.25">
      <c r="A2283" s="529"/>
      <c r="G2283" s="535"/>
    </row>
    <row r="2284" spans="1:7" s="520" customFormat="1" x14ac:dyDescent="0.25">
      <c r="A2284" s="529"/>
      <c r="G2284" s="535"/>
    </row>
    <row r="2285" spans="1:7" s="520" customFormat="1" x14ac:dyDescent="0.25">
      <c r="A2285" s="529"/>
      <c r="G2285" s="535"/>
    </row>
    <row r="2286" spans="1:7" s="520" customFormat="1" x14ac:dyDescent="0.25">
      <c r="A2286" s="529"/>
      <c r="G2286" s="535"/>
    </row>
    <row r="2287" spans="1:7" s="520" customFormat="1" x14ac:dyDescent="0.25">
      <c r="A2287" s="529"/>
      <c r="G2287" s="535"/>
    </row>
    <row r="2288" spans="1:7" s="520" customFormat="1" x14ac:dyDescent="0.25">
      <c r="A2288" s="529"/>
      <c r="G2288" s="535"/>
    </row>
    <row r="2289" spans="1:7" s="520" customFormat="1" x14ac:dyDescent="0.25">
      <c r="A2289" s="529"/>
      <c r="G2289" s="535"/>
    </row>
    <row r="2290" spans="1:7" s="520" customFormat="1" x14ac:dyDescent="0.25">
      <c r="A2290" s="529"/>
      <c r="G2290" s="535"/>
    </row>
    <row r="2291" spans="1:7" s="520" customFormat="1" x14ac:dyDescent="0.25">
      <c r="A2291" s="529"/>
      <c r="G2291" s="535"/>
    </row>
    <row r="2292" spans="1:7" s="520" customFormat="1" x14ac:dyDescent="0.25">
      <c r="A2292" s="529"/>
      <c r="G2292" s="535"/>
    </row>
    <row r="2293" spans="1:7" s="520" customFormat="1" x14ac:dyDescent="0.25">
      <c r="A2293" s="529"/>
      <c r="G2293" s="535"/>
    </row>
    <row r="2294" spans="1:7" s="520" customFormat="1" x14ac:dyDescent="0.25">
      <c r="A2294" s="529"/>
      <c r="G2294" s="535"/>
    </row>
    <row r="2295" spans="1:7" s="520" customFormat="1" x14ac:dyDescent="0.25">
      <c r="A2295" s="529"/>
      <c r="G2295" s="535"/>
    </row>
    <row r="2296" spans="1:7" s="520" customFormat="1" x14ac:dyDescent="0.25">
      <c r="A2296" s="529"/>
      <c r="G2296" s="535"/>
    </row>
    <row r="2297" spans="1:7" s="520" customFormat="1" x14ac:dyDescent="0.25">
      <c r="A2297" s="529"/>
      <c r="G2297" s="535"/>
    </row>
    <row r="2298" spans="1:7" s="520" customFormat="1" x14ac:dyDescent="0.25">
      <c r="A2298" s="529"/>
      <c r="G2298" s="535"/>
    </row>
    <row r="2299" spans="1:7" s="520" customFormat="1" x14ac:dyDescent="0.25">
      <c r="A2299" s="529"/>
      <c r="G2299" s="535"/>
    </row>
    <row r="2300" spans="1:7" s="520" customFormat="1" x14ac:dyDescent="0.25">
      <c r="A2300" s="529"/>
      <c r="G2300" s="535"/>
    </row>
    <row r="2301" spans="1:7" s="520" customFormat="1" x14ac:dyDescent="0.25">
      <c r="A2301" s="529"/>
      <c r="G2301" s="535"/>
    </row>
    <row r="2302" spans="1:7" s="520" customFormat="1" x14ac:dyDescent="0.25">
      <c r="A2302" s="529"/>
      <c r="G2302" s="535"/>
    </row>
    <row r="2303" spans="1:7" s="520" customFormat="1" x14ac:dyDescent="0.25">
      <c r="A2303" s="529"/>
      <c r="G2303" s="535"/>
    </row>
    <row r="2304" spans="1:7" s="520" customFormat="1" x14ac:dyDescent="0.25">
      <c r="A2304" s="529"/>
      <c r="G2304" s="535"/>
    </row>
    <row r="2305" spans="1:7" s="520" customFormat="1" x14ac:dyDescent="0.25">
      <c r="A2305" s="529"/>
      <c r="G2305" s="535"/>
    </row>
    <row r="2306" spans="1:7" s="520" customFormat="1" x14ac:dyDescent="0.25">
      <c r="A2306" s="529"/>
      <c r="G2306" s="535"/>
    </row>
    <row r="2307" spans="1:7" s="520" customFormat="1" x14ac:dyDescent="0.25">
      <c r="A2307" s="529"/>
      <c r="G2307" s="535"/>
    </row>
    <row r="2308" spans="1:7" s="520" customFormat="1" x14ac:dyDescent="0.25">
      <c r="A2308" s="529"/>
      <c r="G2308" s="535"/>
    </row>
    <row r="2309" spans="1:7" s="520" customFormat="1" x14ac:dyDescent="0.25">
      <c r="A2309" s="529"/>
      <c r="G2309" s="535"/>
    </row>
    <row r="2310" spans="1:7" s="520" customFormat="1" x14ac:dyDescent="0.25">
      <c r="A2310" s="529"/>
      <c r="G2310" s="535"/>
    </row>
    <row r="2311" spans="1:7" s="520" customFormat="1" x14ac:dyDescent="0.25">
      <c r="A2311" s="529"/>
      <c r="G2311" s="535"/>
    </row>
    <row r="2312" spans="1:7" s="520" customFormat="1" x14ac:dyDescent="0.25">
      <c r="A2312" s="529"/>
      <c r="G2312" s="535"/>
    </row>
    <row r="2313" spans="1:7" s="520" customFormat="1" x14ac:dyDescent="0.25">
      <c r="A2313" s="529"/>
      <c r="G2313" s="535"/>
    </row>
    <row r="2314" spans="1:7" s="520" customFormat="1" x14ac:dyDescent="0.25">
      <c r="A2314" s="529"/>
      <c r="G2314" s="535"/>
    </row>
    <row r="2315" spans="1:7" s="520" customFormat="1" x14ac:dyDescent="0.25">
      <c r="A2315" s="529"/>
      <c r="G2315" s="535"/>
    </row>
    <row r="2316" spans="1:7" s="520" customFormat="1" x14ac:dyDescent="0.25">
      <c r="A2316" s="529"/>
      <c r="G2316" s="535"/>
    </row>
    <row r="2317" spans="1:7" s="520" customFormat="1" x14ac:dyDescent="0.25">
      <c r="A2317" s="529"/>
      <c r="G2317" s="535"/>
    </row>
    <row r="2318" spans="1:7" s="520" customFormat="1" x14ac:dyDescent="0.25">
      <c r="A2318" s="529"/>
      <c r="G2318" s="535"/>
    </row>
    <row r="2319" spans="1:7" s="520" customFormat="1" x14ac:dyDescent="0.25">
      <c r="A2319" s="529"/>
      <c r="G2319" s="535"/>
    </row>
    <row r="2320" spans="1:7" s="520" customFormat="1" x14ac:dyDescent="0.25">
      <c r="A2320" s="529"/>
      <c r="G2320" s="535"/>
    </row>
    <row r="2321" spans="1:7" s="520" customFormat="1" x14ac:dyDescent="0.25">
      <c r="A2321" s="529"/>
      <c r="G2321" s="535"/>
    </row>
    <row r="2322" spans="1:7" s="520" customFormat="1" x14ac:dyDescent="0.25">
      <c r="A2322" s="529"/>
      <c r="G2322" s="535"/>
    </row>
    <row r="2323" spans="1:7" s="520" customFormat="1" x14ac:dyDescent="0.25">
      <c r="A2323" s="529"/>
      <c r="G2323" s="535"/>
    </row>
    <row r="2324" spans="1:7" s="520" customFormat="1" x14ac:dyDescent="0.25">
      <c r="A2324" s="529"/>
      <c r="G2324" s="535"/>
    </row>
    <row r="2325" spans="1:7" s="520" customFormat="1" x14ac:dyDescent="0.25">
      <c r="A2325" s="529"/>
      <c r="G2325" s="535"/>
    </row>
    <row r="2326" spans="1:7" s="520" customFormat="1" x14ac:dyDescent="0.25">
      <c r="A2326" s="529"/>
      <c r="G2326" s="535"/>
    </row>
    <row r="2327" spans="1:7" s="520" customFormat="1" x14ac:dyDescent="0.25">
      <c r="A2327" s="529"/>
      <c r="G2327" s="535"/>
    </row>
    <row r="2328" spans="1:7" s="520" customFormat="1" x14ac:dyDescent="0.25">
      <c r="A2328" s="529"/>
      <c r="G2328" s="535"/>
    </row>
    <row r="2329" spans="1:7" s="520" customFormat="1" x14ac:dyDescent="0.25">
      <c r="A2329" s="529"/>
      <c r="G2329" s="535"/>
    </row>
    <row r="2330" spans="1:7" s="520" customFormat="1" x14ac:dyDescent="0.25">
      <c r="A2330" s="529"/>
      <c r="G2330" s="535"/>
    </row>
    <row r="2331" spans="1:7" s="520" customFormat="1" x14ac:dyDescent="0.25">
      <c r="A2331" s="529"/>
      <c r="G2331" s="535"/>
    </row>
    <row r="2332" spans="1:7" s="520" customFormat="1" x14ac:dyDescent="0.25">
      <c r="A2332" s="529"/>
      <c r="G2332" s="535"/>
    </row>
    <row r="2333" spans="1:7" s="520" customFormat="1" x14ac:dyDescent="0.25">
      <c r="A2333" s="529"/>
      <c r="G2333" s="535"/>
    </row>
    <row r="2334" spans="1:7" s="520" customFormat="1" x14ac:dyDescent="0.25">
      <c r="A2334" s="529"/>
      <c r="G2334" s="535"/>
    </row>
    <row r="2335" spans="1:7" s="520" customFormat="1" x14ac:dyDescent="0.25">
      <c r="A2335" s="529"/>
      <c r="G2335" s="535"/>
    </row>
    <row r="2336" spans="1:7" s="520" customFormat="1" x14ac:dyDescent="0.25">
      <c r="A2336" s="529"/>
      <c r="G2336" s="535"/>
    </row>
    <row r="2337" spans="1:7" s="520" customFormat="1" x14ac:dyDescent="0.25">
      <c r="A2337" s="529"/>
      <c r="G2337" s="535"/>
    </row>
    <row r="2338" spans="1:7" s="520" customFormat="1" x14ac:dyDescent="0.25">
      <c r="A2338" s="529"/>
      <c r="G2338" s="535"/>
    </row>
    <row r="2339" spans="1:7" s="520" customFormat="1" x14ac:dyDescent="0.25">
      <c r="A2339" s="529"/>
      <c r="G2339" s="535"/>
    </row>
    <row r="2340" spans="1:7" s="520" customFormat="1" x14ac:dyDescent="0.25">
      <c r="A2340" s="529"/>
      <c r="G2340" s="535"/>
    </row>
    <row r="2341" spans="1:7" s="520" customFormat="1" x14ac:dyDescent="0.25">
      <c r="A2341" s="529"/>
      <c r="G2341" s="535"/>
    </row>
    <row r="2342" spans="1:7" s="520" customFormat="1" x14ac:dyDescent="0.25">
      <c r="A2342" s="529"/>
      <c r="G2342" s="535"/>
    </row>
    <row r="2343" spans="1:7" s="520" customFormat="1" x14ac:dyDescent="0.25">
      <c r="A2343" s="529"/>
      <c r="G2343" s="535"/>
    </row>
    <row r="2344" spans="1:7" s="520" customFormat="1" x14ac:dyDescent="0.25">
      <c r="A2344" s="529"/>
      <c r="G2344" s="535"/>
    </row>
    <row r="2345" spans="1:7" s="520" customFormat="1" x14ac:dyDescent="0.25">
      <c r="A2345" s="529"/>
      <c r="G2345" s="535"/>
    </row>
    <row r="2346" spans="1:7" s="520" customFormat="1" x14ac:dyDescent="0.25">
      <c r="A2346" s="529"/>
      <c r="G2346" s="535"/>
    </row>
    <row r="2347" spans="1:7" s="520" customFormat="1" x14ac:dyDescent="0.25">
      <c r="A2347" s="529"/>
      <c r="G2347" s="535"/>
    </row>
    <row r="2348" spans="1:7" s="520" customFormat="1" x14ac:dyDescent="0.25">
      <c r="A2348" s="529"/>
      <c r="G2348" s="535"/>
    </row>
    <row r="2349" spans="1:7" s="520" customFormat="1" x14ac:dyDescent="0.25">
      <c r="A2349" s="529"/>
      <c r="G2349" s="535"/>
    </row>
    <row r="2350" spans="1:7" s="520" customFormat="1" x14ac:dyDescent="0.25">
      <c r="A2350" s="529"/>
      <c r="G2350" s="535"/>
    </row>
    <row r="2351" spans="1:7" s="520" customFormat="1" x14ac:dyDescent="0.25">
      <c r="A2351" s="529"/>
      <c r="G2351" s="535"/>
    </row>
    <row r="2352" spans="1:7" s="520" customFormat="1" x14ac:dyDescent="0.25">
      <c r="A2352" s="529"/>
      <c r="G2352" s="535"/>
    </row>
    <row r="2353" spans="1:7" s="520" customFormat="1" x14ac:dyDescent="0.25">
      <c r="A2353" s="529"/>
      <c r="G2353" s="535"/>
    </row>
    <row r="2354" spans="1:7" s="520" customFormat="1" x14ac:dyDescent="0.25">
      <c r="A2354" s="529"/>
      <c r="G2354" s="535"/>
    </row>
    <row r="2355" spans="1:7" s="520" customFormat="1" x14ac:dyDescent="0.25">
      <c r="A2355" s="529"/>
      <c r="G2355" s="535"/>
    </row>
    <row r="2356" spans="1:7" s="520" customFormat="1" x14ac:dyDescent="0.25">
      <c r="A2356" s="529"/>
      <c r="G2356" s="535"/>
    </row>
    <row r="2357" spans="1:7" s="520" customFormat="1" x14ac:dyDescent="0.25">
      <c r="A2357" s="529"/>
      <c r="G2357" s="535"/>
    </row>
    <row r="2358" spans="1:7" s="520" customFormat="1" x14ac:dyDescent="0.25">
      <c r="A2358" s="529"/>
      <c r="G2358" s="535"/>
    </row>
    <row r="2359" spans="1:7" s="520" customFormat="1" x14ac:dyDescent="0.25">
      <c r="A2359" s="529"/>
      <c r="G2359" s="535"/>
    </row>
    <row r="2360" spans="1:7" s="520" customFormat="1" x14ac:dyDescent="0.25">
      <c r="A2360" s="529"/>
      <c r="G2360" s="535"/>
    </row>
    <row r="2361" spans="1:7" s="520" customFormat="1" x14ac:dyDescent="0.25">
      <c r="A2361" s="529"/>
      <c r="G2361" s="535"/>
    </row>
    <row r="2362" spans="1:7" s="520" customFormat="1" x14ac:dyDescent="0.25">
      <c r="A2362" s="529"/>
      <c r="G2362" s="535"/>
    </row>
    <row r="2363" spans="1:7" s="520" customFormat="1" x14ac:dyDescent="0.25">
      <c r="A2363" s="529"/>
      <c r="G2363" s="535"/>
    </row>
    <row r="2364" spans="1:7" s="520" customFormat="1" x14ac:dyDescent="0.25">
      <c r="A2364" s="529"/>
      <c r="G2364" s="535"/>
    </row>
    <row r="2365" spans="1:7" s="520" customFormat="1" x14ac:dyDescent="0.25">
      <c r="A2365" s="529"/>
      <c r="G2365" s="535"/>
    </row>
    <row r="2366" spans="1:7" s="520" customFormat="1" x14ac:dyDescent="0.25">
      <c r="A2366" s="529"/>
      <c r="G2366" s="535"/>
    </row>
    <row r="2367" spans="1:7" s="520" customFormat="1" x14ac:dyDescent="0.25">
      <c r="A2367" s="529"/>
      <c r="G2367" s="535"/>
    </row>
    <row r="2368" spans="1:7" s="520" customFormat="1" x14ac:dyDescent="0.25">
      <c r="A2368" s="529"/>
      <c r="G2368" s="535"/>
    </row>
    <row r="2369" spans="1:7" s="520" customFormat="1" x14ac:dyDescent="0.25">
      <c r="A2369" s="529"/>
      <c r="G2369" s="535"/>
    </row>
    <row r="2370" spans="1:7" s="520" customFormat="1" x14ac:dyDescent="0.25">
      <c r="A2370" s="529"/>
      <c r="G2370" s="535"/>
    </row>
    <row r="2371" spans="1:7" s="520" customFormat="1" x14ac:dyDescent="0.25">
      <c r="A2371" s="529"/>
      <c r="G2371" s="535"/>
    </row>
    <row r="2372" spans="1:7" s="520" customFormat="1" x14ac:dyDescent="0.25">
      <c r="A2372" s="529"/>
      <c r="G2372" s="535"/>
    </row>
    <row r="2373" spans="1:7" s="520" customFormat="1" x14ac:dyDescent="0.25">
      <c r="A2373" s="529"/>
      <c r="G2373" s="535"/>
    </row>
    <row r="2374" spans="1:7" s="520" customFormat="1" x14ac:dyDescent="0.25">
      <c r="A2374" s="529"/>
      <c r="G2374" s="535"/>
    </row>
    <row r="2375" spans="1:7" s="520" customFormat="1" x14ac:dyDescent="0.25">
      <c r="A2375" s="529"/>
      <c r="G2375" s="535"/>
    </row>
    <row r="2376" spans="1:7" s="520" customFormat="1" x14ac:dyDescent="0.25">
      <c r="A2376" s="529"/>
      <c r="G2376" s="535"/>
    </row>
    <row r="2377" spans="1:7" s="520" customFormat="1" x14ac:dyDescent="0.25">
      <c r="A2377" s="529"/>
      <c r="G2377" s="535"/>
    </row>
    <row r="2378" spans="1:7" s="520" customFormat="1" x14ac:dyDescent="0.25">
      <c r="A2378" s="529"/>
      <c r="G2378" s="535"/>
    </row>
    <row r="2379" spans="1:7" s="520" customFormat="1" x14ac:dyDescent="0.25">
      <c r="A2379" s="529"/>
      <c r="G2379" s="535"/>
    </row>
    <row r="2380" spans="1:7" s="520" customFormat="1" x14ac:dyDescent="0.25">
      <c r="A2380" s="529"/>
      <c r="G2380" s="535"/>
    </row>
    <row r="2381" spans="1:7" s="520" customFormat="1" x14ac:dyDescent="0.25">
      <c r="A2381" s="529"/>
      <c r="G2381" s="535"/>
    </row>
    <row r="2382" spans="1:7" s="520" customFormat="1" x14ac:dyDescent="0.25">
      <c r="A2382" s="529"/>
      <c r="G2382" s="535"/>
    </row>
    <row r="2383" spans="1:7" s="520" customFormat="1" x14ac:dyDescent="0.25">
      <c r="A2383" s="529"/>
      <c r="G2383" s="535"/>
    </row>
    <row r="2384" spans="1:7" s="520" customFormat="1" x14ac:dyDescent="0.25">
      <c r="A2384" s="529"/>
      <c r="G2384" s="535"/>
    </row>
    <row r="2385" spans="1:7" s="520" customFormat="1" x14ac:dyDescent="0.25">
      <c r="A2385" s="529"/>
      <c r="G2385" s="535"/>
    </row>
    <row r="2386" spans="1:7" s="520" customFormat="1" x14ac:dyDescent="0.25">
      <c r="A2386" s="529"/>
      <c r="G2386" s="535"/>
    </row>
    <row r="2387" spans="1:7" s="520" customFormat="1" x14ac:dyDescent="0.25">
      <c r="A2387" s="529"/>
      <c r="G2387" s="535"/>
    </row>
    <row r="2388" spans="1:7" s="520" customFormat="1" x14ac:dyDescent="0.25">
      <c r="A2388" s="529"/>
      <c r="G2388" s="535"/>
    </row>
    <row r="2389" spans="1:7" s="520" customFormat="1" x14ac:dyDescent="0.25">
      <c r="A2389" s="529"/>
      <c r="G2389" s="535"/>
    </row>
    <row r="2390" spans="1:7" s="520" customFormat="1" x14ac:dyDescent="0.25">
      <c r="A2390" s="529"/>
      <c r="G2390" s="535"/>
    </row>
    <row r="2391" spans="1:7" s="520" customFormat="1" x14ac:dyDescent="0.25">
      <c r="A2391" s="529"/>
      <c r="G2391" s="535"/>
    </row>
    <row r="2392" spans="1:7" s="520" customFormat="1" x14ac:dyDescent="0.25">
      <c r="A2392" s="529"/>
      <c r="G2392" s="535"/>
    </row>
    <row r="2393" spans="1:7" s="520" customFormat="1" x14ac:dyDescent="0.25">
      <c r="A2393" s="529"/>
      <c r="G2393" s="535"/>
    </row>
    <row r="2394" spans="1:7" s="520" customFormat="1" x14ac:dyDescent="0.25">
      <c r="A2394" s="529"/>
      <c r="G2394" s="535"/>
    </row>
    <row r="2395" spans="1:7" s="520" customFormat="1" x14ac:dyDescent="0.25">
      <c r="A2395" s="529"/>
      <c r="G2395" s="535"/>
    </row>
    <row r="2396" spans="1:7" s="520" customFormat="1" x14ac:dyDescent="0.25">
      <c r="A2396" s="529"/>
      <c r="G2396" s="535"/>
    </row>
    <row r="2397" spans="1:7" s="520" customFormat="1" x14ac:dyDescent="0.25">
      <c r="A2397" s="529"/>
      <c r="G2397" s="535"/>
    </row>
    <row r="2398" spans="1:7" s="520" customFormat="1" x14ac:dyDescent="0.25">
      <c r="A2398" s="529"/>
      <c r="G2398" s="535"/>
    </row>
    <row r="2399" spans="1:7" s="520" customFormat="1" x14ac:dyDescent="0.25">
      <c r="A2399" s="529"/>
      <c r="G2399" s="535"/>
    </row>
    <row r="2400" spans="1:7" s="520" customFormat="1" x14ac:dyDescent="0.25">
      <c r="A2400" s="529"/>
      <c r="G2400" s="535"/>
    </row>
    <row r="2401" spans="1:7" s="520" customFormat="1" x14ac:dyDescent="0.25">
      <c r="A2401" s="529"/>
      <c r="G2401" s="535"/>
    </row>
    <row r="2402" spans="1:7" s="520" customFormat="1" x14ac:dyDescent="0.25">
      <c r="A2402" s="529"/>
      <c r="G2402" s="535"/>
    </row>
    <row r="2403" spans="1:7" s="520" customFormat="1" x14ac:dyDescent="0.25">
      <c r="A2403" s="529"/>
      <c r="G2403" s="535"/>
    </row>
    <row r="2404" spans="1:7" s="520" customFormat="1" x14ac:dyDescent="0.25">
      <c r="A2404" s="529"/>
      <c r="G2404" s="535"/>
    </row>
    <row r="2405" spans="1:7" s="520" customFormat="1" x14ac:dyDescent="0.25">
      <c r="A2405" s="529"/>
      <c r="G2405" s="535"/>
    </row>
    <row r="2406" spans="1:7" s="520" customFormat="1" x14ac:dyDescent="0.25">
      <c r="A2406" s="529"/>
      <c r="G2406" s="535"/>
    </row>
    <row r="2407" spans="1:7" s="520" customFormat="1" x14ac:dyDescent="0.25">
      <c r="A2407" s="529"/>
      <c r="G2407" s="535"/>
    </row>
    <row r="2408" spans="1:7" s="520" customFormat="1" x14ac:dyDescent="0.25">
      <c r="A2408" s="529"/>
      <c r="G2408" s="535"/>
    </row>
    <row r="2409" spans="1:7" s="520" customFormat="1" x14ac:dyDescent="0.25">
      <c r="A2409" s="529"/>
      <c r="G2409" s="535"/>
    </row>
    <row r="2410" spans="1:7" s="520" customFormat="1" x14ac:dyDescent="0.25">
      <c r="A2410" s="529"/>
      <c r="G2410" s="535"/>
    </row>
    <row r="2411" spans="1:7" s="520" customFormat="1" x14ac:dyDescent="0.25">
      <c r="A2411" s="529"/>
      <c r="G2411" s="535"/>
    </row>
    <row r="2412" spans="1:7" s="520" customFormat="1" x14ac:dyDescent="0.25">
      <c r="A2412" s="529"/>
      <c r="G2412" s="535"/>
    </row>
    <row r="2413" spans="1:7" s="520" customFormat="1" x14ac:dyDescent="0.25">
      <c r="A2413" s="529"/>
      <c r="G2413" s="535"/>
    </row>
    <row r="2414" spans="1:7" s="520" customFormat="1" x14ac:dyDescent="0.25">
      <c r="A2414" s="529"/>
      <c r="G2414" s="535"/>
    </row>
    <row r="2415" spans="1:7" s="520" customFormat="1" x14ac:dyDescent="0.25">
      <c r="A2415" s="529"/>
      <c r="G2415" s="535"/>
    </row>
    <row r="2416" spans="1:7" s="520" customFormat="1" x14ac:dyDescent="0.25">
      <c r="A2416" s="529"/>
      <c r="G2416" s="535"/>
    </row>
    <row r="2417" spans="1:7" s="520" customFormat="1" x14ac:dyDescent="0.25">
      <c r="A2417" s="529"/>
      <c r="G2417" s="535"/>
    </row>
    <row r="2418" spans="1:7" s="520" customFormat="1" x14ac:dyDescent="0.25">
      <c r="A2418" s="529"/>
      <c r="G2418" s="535"/>
    </row>
    <row r="2419" spans="1:7" s="520" customFormat="1" x14ac:dyDescent="0.25">
      <c r="A2419" s="529"/>
      <c r="G2419" s="535"/>
    </row>
    <row r="2420" spans="1:7" s="520" customFormat="1" x14ac:dyDescent="0.25">
      <c r="A2420" s="529"/>
      <c r="G2420" s="535"/>
    </row>
    <row r="2421" spans="1:7" s="520" customFormat="1" x14ac:dyDescent="0.25">
      <c r="A2421" s="529"/>
      <c r="G2421" s="535"/>
    </row>
    <row r="2422" spans="1:7" s="520" customFormat="1" x14ac:dyDescent="0.25">
      <c r="A2422" s="529"/>
      <c r="G2422" s="535"/>
    </row>
    <row r="2423" spans="1:7" s="520" customFormat="1" x14ac:dyDescent="0.25">
      <c r="A2423" s="529"/>
      <c r="G2423" s="535"/>
    </row>
    <row r="2424" spans="1:7" s="520" customFormat="1" x14ac:dyDescent="0.25">
      <c r="A2424" s="529"/>
      <c r="G2424" s="535"/>
    </row>
    <row r="2425" spans="1:7" s="520" customFormat="1" x14ac:dyDescent="0.25">
      <c r="A2425" s="529"/>
      <c r="G2425" s="535"/>
    </row>
    <row r="2426" spans="1:7" s="520" customFormat="1" x14ac:dyDescent="0.25">
      <c r="A2426" s="529"/>
      <c r="G2426" s="535"/>
    </row>
    <row r="2427" spans="1:7" s="520" customFormat="1" x14ac:dyDescent="0.25">
      <c r="A2427" s="529"/>
      <c r="G2427" s="535"/>
    </row>
    <row r="2428" spans="1:7" s="520" customFormat="1" x14ac:dyDescent="0.25">
      <c r="A2428" s="529"/>
      <c r="G2428" s="535"/>
    </row>
    <row r="2429" spans="1:7" s="520" customFormat="1" x14ac:dyDescent="0.25">
      <c r="A2429" s="529"/>
      <c r="G2429" s="535"/>
    </row>
    <row r="2430" spans="1:7" s="520" customFormat="1" x14ac:dyDescent="0.25">
      <c r="A2430" s="529"/>
      <c r="G2430" s="535"/>
    </row>
    <row r="2431" spans="1:7" s="520" customFormat="1" x14ac:dyDescent="0.25">
      <c r="A2431" s="529"/>
      <c r="G2431" s="535"/>
    </row>
    <row r="2432" spans="1:7" s="520" customFormat="1" x14ac:dyDescent="0.25">
      <c r="A2432" s="529"/>
      <c r="G2432" s="535"/>
    </row>
    <row r="2433" spans="1:7" s="520" customFormat="1" x14ac:dyDescent="0.25">
      <c r="A2433" s="529"/>
      <c r="G2433" s="535"/>
    </row>
    <row r="2434" spans="1:7" s="520" customFormat="1" x14ac:dyDescent="0.25">
      <c r="A2434" s="529"/>
      <c r="G2434" s="535"/>
    </row>
    <row r="2435" spans="1:7" s="520" customFormat="1" x14ac:dyDescent="0.25">
      <c r="A2435" s="529"/>
      <c r="G2435" s="535"/>
    </row>
    <row r="2436" spans="1:7" s="520" customFormat="1" x14ac:dyDescent="0.25">
      <c r="A2436" s="529"/>
      <c r="G2436" s="535"/>
    </row>
    <row r="2437" spans="1:7" s="520" customFormat="1" x14ac:dyDescent="0.25">
      <c r="A2437" s="529"/>
      <c r="G2437" s="535"/>
    </row>
    <row r="2438" spans="1:7" s="520" customFormat="1" x14ac:dyDescent="0.25">
      <c r="A2438" s="529"/>
      <c r="G2438" s="535"/>
    </row>
    <row r="2439" spans="1:7" s="520" customFormat="1" x14ac:dyDescent="0.25">
      <c r="A2439" s="529"/>
      <c r="G2439" s="535"/>
    </row>
    <row r="2440" spans="1:7" s="520" customFormat="1" x14ac:dyDescent="0.25">
      <c r="A2440" s="529"/>
      <c r="G2440" s="535"/>
    </row>
    <row r="2441" spans="1:7" s="520" customFormat="1" x14ac:dyDescent="0.25">
      <c r="A2441" s="529"/>
      <c r="G2441" s="535"/>
    </row>
    <row r="2442" spans="1:7" s="520" customFormat="1" x14ac:dyDescent="0.25">
      <c r="A2442" s="529"/>
      <c r="G2442" s="535"/>
    </row>
    <row r="2443" spans="1:7" s="520" customFormat="1" x14ac:dyDescent="0.25">
      <c r="A2443" s="529"/>
      <c r="G2443" s="535"/>
    </row>
    <row r="2444" spans="1:7" s="520" customFormat="1" x14ac:dyDescent="0.25">
      <c r="A2444" s="529"/>
      <c r="G2444" s="535"/>
    </row>
    <row r="2445" spans="1:7" s="520" customFormat="1" x14ac:dyDescent="0.25">
      <c r="A2445" s="529"/>
      <c r="G2445" s="535"/>
    </row>
    <row r="2446" spans="1:7" s="520" customFormat="1" x14ac:dyDescent="0.25">
      <c r="A2446" s="529"/>
      <c r="G2446" s="535"/>
    </row>
    <row r="2447" spans="1:7" s="520" customFormat="1" x14ac:dyDescent="0.25">
      <c r="A2447" s="529"/>
      <c r="G2447" s="535"/>
    </row>
    <row r="2448" spans="1:7" s="520" customFormat="1" x14ac:dyDescent="0.25">
      <c r="A2448" s="529"/>
      <c r="G2448" s="535"/>
    </row>
    <row r="2449" spans="1:7" s="520" customFormat="1" x14ac:dyDescent="0.25">
      <c r="A2449" s="529"/>
      <c r="G2449" s="535"/>
    </row>
    <row r="2450" spans="1:7" s="520" customFormat="1" x14ac:dyDescent="0.25">
      <c r="A2450" s="529"/>
      <c r="G2450" s="535"/>
    </row>
    <row r="2451" spans="1:7" s="520" customFormat="1" x14ac:dyDescent="0.25">
      <c r="A2451" s="529"/>
      <c r="G2451" s="535"/>
    </row>
    <row r="2452" spans="1:7" s="520" customFormat="1" x14ac:dyDescent="0.25">
      <c r="A2452" s="529"/>
      <c r="G2452" s="535"/>
    </row>
    <row r="2453" spans="1:7" s="520" customFormat="1" x14ac:dyDescent="0.25">
      <c r="A2453" s="529"/>
      <c r="G2453" s="535"/>
    </row>
    <row r="2454" spans="1:7" s="520" customFormat="1" x14ac:dyDescent="0.25">
      <c r="A2454" s="529"/>
      <c r="G2454" s="535"/>
    </row>
    <row r="2455" spans="1:7" s="520" customFormat="1" x14ac:dyDescent="0.25">
      <c r="A2455" s="529"/>
      <c r="G2455" s="535"/>
    </row>
    <row r="2456" spans="1:7" s="520" customFormat="1" x14ac:dyDescent="0.25">
      <c r="A2456" s="529"/>
      <c r="G2456" s="535"/>
    </row>
    <row r="2457" spans="1:7" s="520" customFormat="1" x14ac:dyDescent="0.25">
      <c r="A2457" s="529"/>
      <c r="G2457" s="535"/>
    </row>
    <row r="2458" spans="1:7" s="520" customFormat="1" x14ac:dyDescent="0.25">
      <c r="A2458" s="529"/>
      <c r="G2458" s="535"/>
    </row>
    <row r="2459" spans="1:7" s="520" customFormat="1" x14ac:dyDescent="0.25">
      <c r="A2459" s="529"/>
      <c r="G2459" s="535"/>
    </row>
    <row r="2460" spans="1:7" s="520" customFormat="1" x14ac:dyDescent="0.25">
      <c r="A2460" s="529"/>
      <c r="G2460" s="535"/>
    </row>
    <row r="2461" spans="1:7" s="520" customFormat="1" x14ac:dyDescent="0.25">
      <c r="A2461" s="529"/>
      <c r="G2461" s="535"/>
    </row>
    <row r="2462" spans="1:7" s="520" customFormat="1" x14ac:dyDescent="0.25">
      <c r="A2462" s="529"/>
      <c r="G2462" s="535"/>
    </row>
    <row r="2463" spans="1:7" s="520" customFormat="1" x14ac:dyDescent="0.25">
      <c r="A2463" s="529"/>
      <c r="G2463" s="535"/>
    </row>
    <row r="2464" spans="1:7" s="520" customFormat="1" x14ac:dyDescent="0.25">
      <c r="A2464" s="529"/>
      <c r="G2464" s="535"/>
    </row>
    <row r="2465" spans="1:7" s="520" customFormat="1" x14ac:dyDescent="0.25">
      <c r="A2465" s="529"/>
      <c r="G2465" s="535"/>
    </row>
    <row r="2466" spans="1:7" s="520" customFormat="1" x14ac:dyDescent="0.25">
      <c r="A2466" s="529"/>
      <c r="G2466" s="535"/>
    </row>
    <row r="2467" spans="1:7" s="520" customFormat="1" x14ac:dyDescent="0.25">
      <c r="A2467" s="529"/>
      <c r="G2467" s="535"/>
    </row>
    <row r="2468" spans="1:7" s="520" customFormat="1" x14ac:dyDescent="0.25">
      <c r="A2468" s="529"/>
      <c r="G2468" s="535"/>
    </row>
    <row r="2469" spans="1:7" s="520" customFormat="1" x14ac:dyDescent="0.25">
      <c r="A2469" s="529"/>
      <c r="G2469" s="535"/>
    </row>
    <row r="2470" spans="1:7" s="520" customFormat="1" x14ac:dyDescent="0.25">
      <c r="A2470" s="529"/>
      <c r="G2470" s="535"/>
    </row>
    <row r="2471" spans="1:7" s="520" customFormat="1" x14ac:dyDescent="0.25">
      <c r="A2471" s="529"/>
      <c r="G2471" s="535"/>
    </row>
    <row r="2472" spans="1:7" s="520" customFormat="1" x14ac:dyDescent="0.25">
      <c r="A2472" s="529"/>
      <c r="G2472" s="535"/>
    </row>
    <row r="2473" spans="1:7" s="520" customFormat="1" x14ac:dyDescent="0.25">
      <c r="A2473" s="529"/>
      <c r="G2473" s="535"/>
    </row>
    <row r="2474" spans="1:7" s="520" customFormat="1" x14ac:dyDescent="0.25">
      <c r="A2474" s="529"/>
      <c r="G2474" s="535"/>
    </row>
    <row r="2475" spans="1:7" s="520" customFormat="1" x14ac:dyDescent="0.25">
      <c r="A2475" s="529"/>
      <c r="G2475" s="535"/>
    </row>
    <row r="2476" spans="1:7" s="520" customFormat="1" x14ac:dyDescent="0.25">
      <c r="A2476" s="529"/>
      <c r="G2476" s="535"/>
    </row>
    <row r="2477" spans="1:7" s="520" customFormat="1" x14ac:dyDescent="0.25">
      <c r="A2477" s="529"/>
      <c r="G2477" s="535"/>
    </row>
    <row r="2478" spans="1:7" s="520" customFormat="1" x14ac:dyDescent="0.25">
      <c r="A2478" s="529"/>
      <c r="G2478" s="535"/>
    </row>
    <row r="2479" spans="1:7" s="520" customFormat="1" x14ac:dyDescent="0.25">
      <c r="A2479" s="529"/>
      <c r="G2479" s="535"/>
    </row>
    <row r="2480" spans="1:7" s="520" customFormat="1" x14ac:dyDescent="0.25">
      <c r="A2480" s="529"/>
      <c r="G2480" s="535"/>
    </row>
    <row r="2481" spans="1:7" s="520" customFormat="1" x14ac:dyDescent="0.25">
      <c r="A2481" s="529"/>
      <c r="G2481" s="535"/>
    </row>
    <row r="2482" spans="1:7" s="520" customFormat="1" x14ac:dyDescent="0.25">
      <c r="A2482" s="529"/>
      <c r="G2482" s="535"/>
    </row>
    <row r="2483" spans="1:7" s="520" customFormat="1" x14ac:dyDescent="0.25">
      <c r="A2483" s="529"/>
      <c r="G2483" s="535"/>
    </row>
    <row r="2484" spans="1:7" s="520" customFormat="1" x14ac:dyDescent="0.25">
      <c r="A2484" s="529"/>
      <c r="G2484" s="535"/>
    </row>
    <row r="2485" spans="1:7" s="520" customFormat="1" x14ac:dyDescent="0.25">
      <c r="A2485" s="529"/>
      <c r="G2485" s="535"/>
    </row>
    <row r="2486" spans="1:7" s="520" customFormat="1" x14ac:dyDescent="0.25">
      <c r="A2486" s="529"/>
      <c r="G2486" s="535"/>
    </row>
    <row r="2487" spans="1:7" s="520" customFormat="1" x14ac:dyDescent="0.25">
      <c r="A2487" s="529"/>
      <c r="G2487" s="535"/>
    </row>
    <row r="2488" spans="1:7" s="520" customFormat="1" x14ac:dyDescent="0.25">
      <c r="A2488" s="529"/>
      <c r="G2488" s="535"/>
    </row>
    <row r="2489" spans="1:7" s="520" customFormat="1" x14ac:dyDescent="0.25">
      <c r="A2489" s="529"/>
      <c r="G2489" s="535"/>
    </row>
    <row r="2490" spans="1:7" s="520" customFormat="1" x14ac:dyDescent="0.25">
      <c r="A2490" s="529"/>
      <c r="G2490" s="535"/>
    </row>
    <row r="2491" spans="1:7" s="520" customFormat="1" x14ac:dyDescent="0.25">
      <c r="A2491" s="529"/>
      <c r="G2491" s="535"/>
    </row>
    <row r="2492" spans="1:7" s="520" customFormat="1" x14ac:dyDescent="0.25">
      <c r="A2492" s="529"/>
      <c r="G2492" s="535"/>
    </row>
    <row r="2493" spans="1:7" s="520" customFormat="1" x14ac:dyDescent="0.25">
      <c r="A2493" s="529"/>
      <c r="G2493" s="535"/>
    </row>
    <row r="2494" spans="1:7" s="520" customFormat="1" x14ac:dyDescent="0.25">
      <c r="A2494" s="529"/>
      <c r="G2494" s="535"/>
    </row>
    <row r="2495" spans="1:7" s="520" customFormat="1" x14ac:dyDescent="0.25">
      <c r="A2495" s="529"/>
      <c r="G2495" s="535"/>
    </row>
    <row r="2496" spans="1:7" s="520" customFormat="1" x14ac:dyDescent="0.25">
      <c r="A2496" s="529"/>
      <c r="G2496" s="535"/>
    </row>
    <row r="2497" spans="1:7" s="520" customFormat="1" x14ac:dyDescent="0.25">
      <c r="A2497" s="529"/>
      <c r="G2497" s="535"/>
    </row>
    <row r="2498" spans="1:7" s="520" customFormat="1" x14ac:dyDescent="0.25">
      <c r="A2498" s="529"/>
      <c r="G2498" s="535"/>
    </row>
    <row r="2499" spans="1:7" s="520" customFormat="1" x14ac:dyDescent="0.25">
      <c r="A2499" s="529"/>
      <c r="G2499" s="535"/>
    </row>
    <row r="2500" spans="1:7" s="520" customFormat="1" x14ac:dyDescent="0.25">
      <c r="A2500" s="529"/>
      <c r="G2500" s="535"/>
    </row>
    <row r="2501" spans="1:7" s="520" customFormat="1" x14ac:dyDescent="0.25">
      <c r="A2501" s="529"/>
      <c r="G2501" s="535"/>
    </row>
    <row r="2502" spans="1:7" s="520" customFormat="1" x14ac:dyDescent="0.25">
      <c r="A2502" s="529"/>
      <c r="G2502" s="535"/>
    </row>
    <row r="2503" spans="1:7" s="520" customFormat="1" x14ac:dyDescent="0.25">
      <c r="A2503" s="529"/>
      <c r="G2503" s="535"/>
    </row>
    <row r="2504" spans="1:7" s="520" customFormat="1" x14ac:dyDescent="0.25">
      <c r="A2504" s="529"/>
      <c r="G2504" s="535"/>
    </row>
    <row r="2505" spans="1:7" s="520" customFormat="1" x14ac:dyDescent="0.25">
      <c r="A2505" s="529"/>
      <c r="G2505" s="535"/>
    </row>
    <row r="2506" spans="1:7" s="520" customFormat="1" x14ac:dyDescent="0.25">
      <c r="A2506" s="529"/>
      <c r="G2506" s="535"/>
    </row>
    <row r="2507" spans="1:7" s="520" customFormat="1" x14ac:dyDescent="0.25">
      <c r="A2507" s="529"/>
      <c r="G2507" s="535"/>
    </row>
    <row r="2508" spans="1:7" s="520" customFormat="1" x14ac:dyDescent="0.25">
      <c r="A2508" s="529"/>
      <c r="G2508" s="535"/>
    </row>
    <row r="2509" spans="1:7" s="520" customFormat="1" x14ac:dyDescent="0.25">
      <c r="A2509" s="529"/>
      <c r="G2509" s="535"/>
    </row>
    <row r="2510" spans="1:7" s="520" customFormat="1" x14ac:dyDescent="0.25">
      <c r="A2510" s="529"/>
      <c r="G2510" s="535"/>
    </row>
    <row r="2511" spans="1:7" s="520" customFormat="1" x14ac:dyDescent="0.25">
      <c r="A2511" s="529"/>
      <c r="G2511" s="535"/>
    </row>
    <row r="2512" spans="1:7" s="520" customFormat="1" x14ac:dyDescent="0.25">
      <c r="A2512" s="529"/>
      <c r="G2512" s="535"/>
    </row>
    <row r="2513" spans="1:7" s="520" customFormat="1" x14ac:dyDescent="0.25">
      <c r="A2513" s="529"/>
      <c r="G2513" s="535"/>
    </row>
    <row r="2514" spans="1:7" s="520" customFormat="1" x14ac:dyDescent="0.25">
      <c r="A2514" s="529"/>
      <c r="G2514" s="535"/>
    </row>
    <row r="2515" spans="1:7" s="520" customFormat="1" x14ac:dyDescent="0.25">
      <c r="A2515" s="529"/>
      <c r="G2515" s="535"/>
    </row>
    <row r="2516" spans="1:7" s="520" customFormat="1" x14ac:dyDescent="0.25">
      <c r="A2516" s="529"/>
      <c r="G2516" s="535"/>
    </row>
    <row r="2517" spans="1:7" s="520" customFormat="1" x14ac:dyDescent="0.25">
      <c r="A2517" s="529"/>
      <c r="G2517" s="535"/>
    </row>
    <row r="2518" spans="1:7" s="520" customFormat="1" x14ac:dyDescent="0.25">
      <c r="A2518" s="529"/>
      <c r="G2518" s="535"/>
    </row>
    <row r="2519" spans="1:7" s="520" customFormat="1" x14ac:dyDescent="0.25">
      <c r="A2519" s="529"/>
      <c r="G2519" s="535"/>
    </row>
    <row r="2520" spans="1:7" s="520" customFormat="1" x14ac:dyDescent="0.25">
      <c r="A2520" s="529"/>
      <c r="G2520" s="535"/>
    </row>
    <row r="2521" spans="1:7" s="520" customFormat="1" x14ac:dyDescent="0.25">
      <c r="A2521" s="529"/>
      <c r="G2521" s="535"/>
    </row>
    <row r="2522" spans="1:7" s="520" customFormat="1" x14ac:dyDescent="0.25">
      <c r="A2522" s="529"/>
      <c r="G2522" s="535"/>
    </row>
    <row r="2523" spans="1:7" s="520" customFormat="1" x14ac:dyDescent="0.25">
      <c r="A2523" s="529"/>
      <c r="G2523" s="535"/>
    </row>
    <row r="2524" spans="1:7" s="520" customFormat="1" x14ac:dyDescent="0.25">
      <c r="A2524" s="529"/>
      <c r="G2524" s="535"/>
    </row>
    <row r="2525" spans="1:7" s="520" customFormat="1" x14ac:dyDescent="0.25">
      <c r="A2525" s="529"/>
      <c r="G2525" s="535"/>
    </row>
    <row r="2526" spans="1:7" s="520" customFormat="1" x14ac:dyDescent="0.25">
      <c r="A2526" s="529"/>
      <c r="G2526" s="535"/>
    </row>
    <row r="2527" spans="1:7" s="520" customFormat="1" x14ac:dyDescent="0.25">
      <c r="A2527" s="529"/>
      <c r="G2527" s="535"/>
    </row>
    <row r="2528" spans="1:7" s="520" customFormat="1" x14ac:dyDescent="0.25">
      <c r="A2528" s="529"/>
      <c r="G2528" s="535"/>
    </row>
    <row r="2529" spans="1:7" s="520" customFormat="1" x14ac:dyDescent="0.25">
      <c r="A2529" s="529"/>
      <c r="G2529" s="535"/>
    </row>
    <row r="2530" spans="1:7" s="520" customFormat="1" x14ac:dyDescent="0.25">
      <c r="A2530" s="529"/>
      <c r="G2530" s="535"/>
    </row>
    <row r="2531" spans="1:7" s="520" customFormat="1" x14ac:dyDescent="0.25">
      <c r="A2531" s="529"/>
      <c r="G2531" s="535"/>
    </row>
    <row r="2532" spans="1:7" s="520" customFormat="1" x14ac:dyDescent="0.25">
      <c r="A2532" s="529"/>
      <c r="G2532" s="535"/>
    </row>
    <row r="2533" spans="1:7" s="520" customFormat="1" x14ac:dyDescent="0.25">
      <c r="A2533" s="529"/>
      <c r="G2533" s="535"/>
    </row>
    <row r="2534" spans="1:7" s="520" customFormat="1" x14ac:dyDescent="0.25">
      <c r="A2534" s="529"/>
      <c r="G2534" s="535"/>
    </row>
    <row r="2535" spans="1:7" s="520" customFormat="1" x14ac:dyDescent="0.25">
      <c r="A2535" s="529"/>
      <c r="G2535" s="535"/>
    </row>
    <row r="2536" spans="1:7" s="520" customFormat="1" x14ac:dyDescent="0.25">
      <c r="A2536" s="529"/>
      <c r="G2536" s="535"/>
    </row>
    <row r="2537" spans="1:7" s="520" customFormat="1" x14ac:dyDescent="0.25">
      <c r="A2537" s="529"/>
      <c r="G2537" s="535"/>
    </row>
    <row r="2538" spans="1:7" s="520" customFormat="1" x14ac:dyDescent="0.25">
      <c r="A2538" s="529"/>
      <c r="G2538" s="535"/>
    </row>
    <row r="2539" spans="1:7" s="520" customFormat="1" x14ac:dyDescent="0.25">
      <c r="A2539" s="529"/>
      <c r="G2539" s="535"/>
    </row>
    <row r="2540" spans="1:7" s="520" customFormat="1" x14ac:dyDescent="0.25">
      <c r="A2540" s="529"/>
      <c r="G2540" s="535"/>
    </row>
    <row r="2541" spans="1:7" s="520" customFormat="1" x14ac:dyDescent="0.25">
      <c r="A2541" s="529"/>
      <c r="G2541" s="535"/>
    </row>
    <row r="2542" spans="1:7" s="520" customFormat="1" x14ac:dyDescent="0.25">
      <c r="A2542" s="529"/>
      <c r="G2542" s="535"/>
    </row>
    <row r="2543" spans="1:7" s="520" customFormat="1" x14ac:dyDescent="0.25">
      <c r="A2543" s="529"/>
      <c r="G2543" s="535"/>
    </row>
    <row r="2544" spans="1:7" s="520" customFormat="1" x14ac:dyDescent="0.25">
      <c r="A2544" s="529"/>
      <c r="G2544" s="535"/>
    </row>
    <row r="2545" spans="1:7" s="520" customFormat="1" x14ac:dyDescent="0.25">
      <c r="A2545" s="529"/>
      <c r="G2545" s="535"/>
    </row>
    <row r="2546" spans="1:7" s="520" customFormat="1" x14ac:dyDescent="0.25">
      <c r="A2546" s="529"/>
      <c r="G2546" s="535"/>
    </row>
    <row r="2547" spans="1:7" s="520" customFormat="1" x14ac:dyDescent="0.25">
      <c r="A2547" s="529"/>
      <c r="G2547" s="535"/>
    </row>
    <row r="2548" spans="1:7" s="520" customFormat="1" x14ac:dyDescent="0.25">
      <c r="A2548" s="529"/>
      <c r="G2548" s="535"/>
    </row>
    <row r="2549" spans="1:7" s="520" customFormat="1" x14ac:dyDescent="0.25">
      <c r="A2549" s="529"/>
      <c r="G2549" s="535"/>
    </row>
    <row r="2550" spans="1:7" s="520" customFormat="1" x14ac:dyDescent="0.25">
      <c r="A2550" s="529"/>
      <c r="G2550" s="535"/>
    </row>
    <row r="2551" spans="1:7" s="520" customFormat="1" x14ac:dyDescent="0.25">
      <c r="A2551" s="529"/>
      <c r="G2551" s="535"/>
    </row>
    <row r="2552" spans="1:7" s="520" customFormat="1" x14ac:dyDescent="0.25">
      <c r="A2552" s="529"/>
      <c r="G2552" s="535"/>
    </row>
    <row r="2553" spans="1:7" s="520" customFormat="1" x14ac:dyDescent="0.25">
      <c r="A2553" s="529"/>
      <c r="G2553" s="535"/>
    </row>
    <row r="2554" spans="1:7" s="520" customFormat="1" x14ac:dyDescent="0.25">
      <c r="A2554" s="529"/>
      <c r="G2554" s="535"/>
    </row>
    <row r="2555" spans="1:7" s="520" customFormat="1" x14ac:dyDescent="0.25">
      <c r="A2555" s="529"/>
      <c r="G2555" s="535"/>
    </row>
    <row r="2556" spans="1:7" s="520" customFormat="1" x14ac:dyDescent="0.25">
      <c r="A2556" s="529"/>
      <c r="G2556" s="535"/>
    </row>
    <row r="2557" spans="1:7" s="520" customFormat="1" x14ac:dyDescent="0.25">
      <c r="A2557" s="529"/>
      <c r="G2557" s="535"/>
    </row>
    <row r="2558" spans="1:7" s="520" customFormat="1" x14ac:dyDescent="0.25">
      <c r="A2558" s="529"/>
      <c r="G2558" s="535"/>
    </row>
    <row r="2559" spans="1:7" s="520" customFormat="1" x14ac:dyDescent="0.25">
      <c r="A2559" s="529"/>
      <c r="G2559" s="535"/>
    </row>
    <row r="2560" spans="1:7" s="520" customFormat="1" x14ac:dyDescent="0.25">
      <c r="A2560" s="529"/>
      <c r="G2560" s="535"/>
    </row>
    <row r="2561" spans="1:7" s="520" customFormat="1" x14ac:dyDescent="0.25">
      <c r="A2561" s="529"/>
      <c r="G2561" s="535"/>
    </row>
    <row r="2562" spans="1:7" s="520" customFormat="1" x14ac:dyDescent="0.25">
      <c r="A2562" s="529"/>
      <c r="G2562" s="535"/>
    </row>
    <row r="2563" spans="1:7" s="520" customFormat="1" x14ac:dyDescent="0.25">
      <c r="A2563" s="529"/>
      <c r="G2563" s="535"/>
    </row>
    <row r="2564" spans="1:7" s="520" customFormat="1" x14ac:dyDescent="0.25">
      <c r="A2564" s="529"/>
      <c r="G2564" s="535"/>
    </row>
    <row r="2565" spans="1:7" s="520" customFormat="1" x14ac:dyDescent="0.25">
      <c r="A2565" s="529"/>
      <c r="G2565" s="535"/>
    </row>
    <row r="2566" spans="1:7" s="520" customFormat="1" x14ac:dyDescent="0.25">
      <c r="A2566" s="529"/>
      <c r="G2566" s="535"/>
    </row>
    <row r="2567" spans="1:7" s="520" customFormat="1" x14ac:dyDescent="0.25">
      <c r="A2567" s="529"/>
      <c r="G2567" s="535"/>
    </row>
    <row r="2568" spans="1:7" s="520" customFormat="1" x14ac:dyDescent="0.25">
      <c r="A2568" s="529"/>
      <c r="G2568" s="535"/>
    </row>
    <row r="2569" spans="1:7" s="520" customFormat="1" x14ac:dyDescent="0.25">
      <c r="A2569" s="529"/>
      <c r="G2569" s="535"/>
    </row>
    <row r="2570" spans="1:7" s="520" customFormat="1" x14ac:dyDescent="0.25">
      <c r="A2570" s="529"/>
      <c r="G2570" s="535"/>
    </row>
    <row r="2571" spans="1:7" s="520" customFormat="1" x14ac:dyDescent="0.25">
      <c r="A2571" s="529"/>
      <c r="G2571" s="535"/>
    </row>
    <row r="2572" spans="1:7" s="520" customFormat="1" x14ac:dyDescent="0.25">
      <c r="A2572" s="529"/>
      <c r="G2572" s="535"/>
    </row>
    <row r="2573" spans="1:7" s="520" customFormat="1" x14ac:dyDescent="0.25">
      <c r="A2573" s="529"/>
      <c r="G2573" s="535"/>
    </row>
    <row r="2574" spans="1:7" s="520" customFormat="1" x14ac:dyDescent="0.25">
      <c r="A2574" s="529"/>
      <c r="G2574" s="535"/>
    </row>
    <row r="2575" spans="1:7" s="520" customFormat="1" x14ac:dyDescent="0.25">
      <c r="A2575" s="529"/>
      <c r="G2575" s="535"/>
    </row>
    <row r="2576" spans="1:7" s="520" customFormat="1" x14ac:dyDescent="0.25">
      <c r="A2576" s="529"/>
      <c r="G2576" s="535"/>
    </row>
    <row r="2577" spans="1:7" s="520" customFormat="1" x14ac:dyDescent="0.25">
      <c r="A2577" s="529"/>
      <c r="G2577" s="535"/>
    </row>
    <row r="2578" spans="1:7" s="520" customFormat="1" x14ac:dyDescent="0.25">
      <c r="A2578" s="529"/>
      <c r="G2578" s="535"/>
    </row>
    <row r="2579" spans="1:7" s="520" customFormat="1" x14ac:dyDescent="0.25">
      <c r="A2579" s="529"/>
      <c r="G2579" s="535"/>
    </row>
    <row r="2580" spans="1:7" s="520" customFormat="1" x14ac:dyDescent="0.25">
      <c r="A2580" s="529"/>
      <c r="G2580" s="535"/>
    </row>
    <row r="2581" spans="1:7" s="520" customFormat="1" x14ac:dyDescent="0.25">
      <c r="A2581" s="529"/>
      <c r="G2581" s="535"/>
    </row>
    <row r="2582" spans="1:7" s="520" customFormat="1" x14ac:dyDescent="0.25">
      <c r="A2582" s="529"/>
      <c r="G2582" s="535"/>
    </row>
    <row r="2583" spans="1:7" s="520" customFormat="1" x14ac:dyDescent="0.25">
      <c r="A2583" s="529"/>
      <c r="G2583" s="535"/>
    </row>
    <row r="2584" spans="1:7" s="520" customFormat="1" x14ac:dyDescent="0.25">
      <c r="A2584" s="529"/>
      <c r="G2584" s="535"/>
    </row>
    <row r="2585" spans="1:7" s="520" customFormat="1" x14ac:dyDescent="0.25">
      <c r="A2585" s="529"/>
      <c r="G2585" s="535"/>
    </row>
    <row r="2586" spans="1:7" s="520" customFormat="1" x14ac:dyDescent="0.25">
      <c r="A2586" s="529"/>
      <c r="G2586" s="535"/>
    </row>
    <row r="2587" spans="1:7" s="520" customFormat="1" x14ac:dyDescent="0.25">
      <c r="A2587" s="529"/>
      <c r="G2587" s="535"/>
    </row>
    <row r="2588" spans="1:7" s="520" customFormat="1" x14ac:dyDescent="0.25">
      <c r="A2588" s="529"/>
      <c r="G2588" s="535"/>
    </row>
    <row r="2589" spans="1:7" s="520" customFormat="1" x14ac:dyDescent="0.25">
      <c r="A2589" s="529"/>
      <c r="G2589" s="535"/>
    </row>
    <row r="2590" spans="1:7" s="520" customFormat="1" x14ac:dyDescent="0.25">
      <c r="A2590" s="529"/>
      <c r="G2590" s="535"/>
    </row>
    <row r="2591" spans="1:7" s="520" customFormat="1" x14ac:dyDescent="0.25">
      <c r="A2591" s="529"/>
      <c r="G2591" s="535"/>
    </row>
    <row r="2592" spans="1:7" s="520" customFormat="1" x14ac:dyDescent="0.25">
      <c r="A2592" s="529"/>
      <c r="G2592" s="535"/>
    </row>
    <row r="2593" spans="1:7" s="520" customFormat="1" x14ac:dyDescent="0.25">
      <c r="A2593" s="529"/>
      <c r="G2593" s="535"/>
    </row>
    <row r="2594" spans="1:7" s="520" customFormat="1" x14ac:dyDescent="0.25">
      <c r="A2594" s="529"/>
      <c r="G2594" s="535"/>
    </row>
    <row r="2595" spans="1:7" s="520" customFormat="1" x14ac:dyDescent="0.25">
      <c r="A2595" s="529"/>
      <c r="G2595" s="535"/>
    </row>
    <row r="2596" spans="1:7" s="520" customFormat="1" x14ac:dyDescent="0.25">
      <c r="A2596" s="529"/>
      <c r="G2596" s="535"/>
    </row>
    <row r="2597" spans="1:7" s="520" customFormat="1" x14ac:dyDescent="0.25">
      <c r="A2597" s="529"/>
      <c r="G2597" s="535"/>
    </row>
    <row r="2598" spans="1:7" s="520" customFormat="1" x14ac:dyDescent="0.25">
      <c r="A2598" s="529"/>
      <c r="G2598" s="535"/>
    </row>
    <row r="2599" spans="1:7" s="520" customFormat="1" x14ac:dyDescent="0.25">
      <c r="A2599" s="529"/>
      <c r="G2599" s="535"/>
    </row>
    <row r="2600" spans="1:7" s="520" customFormat="1" x14ac:dyDescent="0.25">
      <c r="A2600" s="529"/>
      <c r="G2600" s="535"/>
    </row>
    <row r="2601" spans="1:7" s="520" customFormat="1" x14ac:dyDescent="0.25">
      <c r="A2601" s="529"/>
      <c r="G2601" s="535"/>
    </row>
    <row r="2602" spans="1:7" s="520" customFormat="1" x14ac:dyDescent="0.25">
      <c r="A2602" s="529"/>
      <c r="G2602" s="535"/>
    </row>
    <row r="2603" spans="1:7" s="520" customFormat="1" x14ac:dyDescent="0.25">
      <c r="A2603" s="529"/>
      <c r="G2603" s="535"/>
    </row>
    <row r="2604" spans="1:7" s="520" customFormat="1" x14ac:dyDescent="0.25">
      <c r="A2604" s="529"/>
      <c r="G2604" s="535"/>
    </row>
    <row r="2605" spans="1:7" s="520" customFormat="1" x14ac:dyDescent="0.25">
      <c r="A2605" s="529"/>
      <c r="G2605" s="535"/>
    </row>
    <row r="2606" spans="1:7" s="520" customFormat="1" x14ac:dyDescent="0.25">
      <c r="A2606" s="529"/>
      <c r="G2606" s="535"/>
    </row>
    <row r="2607" spans="1:7" s="520" customFormat="1" x14ac:dyDescent="0.25">
      <c r="A2607" s="529"/>
      <c r="G2607" s="535"/>
    </row>
    <row r="2608" spans="1:7" s="520" customFormat="1" x14ac:dyDescent="0.25">
      <c r="A2608" s="529"/>
      <c r="G2608" s="535"/>
    </row>
    <row r="2609" spans="1:7" s="520" customFormat="1" x14ac:dyDescent="0.25">
      <c r="A2609" s="529"/>
      <c r="G2609" s="535"/>
    </row>
    <row r="2610" spans="1:7" s="520" customFormat="1" x14ac:dyDescent="0.25">
      <c r="A2610" s="529"/>
      <c r="G2610" s="535"/>
    </row>
    <row r="2611" spans="1:7" s="520" customFormat="1" x14ac:dyDescent="0.25">
      <c r="A2611" s="529"/>
      <c r="G2611" s="535"/>
    </row>
    <row r="2612" spans="1:7" s="520" customFormat="1" x14ac:dyDescent="0.25">
      <c r="A2612" s="529"/>
      <c r="G2612" s="535"/>
    </row>
    <row r="2613" spans="1:7" s="520" customFormat="1" x14ac:dyDescent="0.25">
      <c r="A2613" s="529"/>
      <c r="G2613" s="535"/>
    </row>
    <row r="2614" spans="1:7" s="520" customFormat="1" x14ac:dyDescent="0.25">
      <c r="A2614" s="529"/>
      <c r="G2614" s="535"/>
    </row>
    <row r="2615" spans="1:7" s="520" customFormat="1" x14ac:dyDescent="0.25">
      <c r="A2615" s="529"/>
      <c r="G2615" s="535"/>
    </row>
    <row r="2616" spans="1:7" s="520" customFormat="1" x14ac:dyDescent="0.25">
      <c r="A2616" s="529"/>
      <c r="G2616" s="535"/>
    </row>
    <row r="2617" spans="1:7" s="520" customFormat="1" x14ac:dyDescent="0.25">
      <c r="A2617" s="529"/>
      <c r="G2617" s="535"/>
    </row>
    <row r="2618" spans="1:7" s="520" customFormat="1" x14ac:dyDescent="0.25">
      <c r="A2618" s="529"/>
      <c r="G2618" s="535"/>
    </row>
    <row r="2619" spans="1:7" s="520" customFormat="1" x14ac:dyDescent="0.25">
      <c r="A2619" s="529"/>
      <c r="G2619" s="535"/>
    </row>
    <row r="2620" spans="1:7" s="520" customFormat="1" x14ac:dyDescent="0.25">
      <c r="A2620" s="529"/>
      <c r="G2620" s="535"/>
    </row>
    <row r="2621" spans="1:7" s="520" customFormat="1" x14ac:dyDescent="0.25">
      <c r="A2621" s="529"/>
      <c r="G2621" s="535"/>
    </row>
    <row r="2622" spans="1:7" s="520" customFormat="1" x14ac:dyDescent="0.25">
      <c r="A2622" s="529"/>
      <c r="G2622" s="535"/>
    </row>
    <row r="2623" spans="1:7" s="520" customFormat="1" x14ac:dyDescent="0.25">
      <c r="A2623" s="529"/>
      <c r="G2623" s="535"/>
    </row>
    <row r="2624" spans="1:7" s="520" customFormat="1" x14ac:dyDescent="0.25">
      <c r="A2624" s="529"/>
      <c r="G2624" s="535"/>
    </row>
    <row r="2625" spans="1:7" s="520" customFormat="1" x14ac:dyDescent="0.25">
      <c r="A2625" s="529"/>
      <c r="G2625" s="535"/>
    </row>
    <row r="2626" spans="1:7" s="520" customFormat="1" x14ac:dyDescent="0.25">
      <c r="A2626" s="529"/>
      <c r="G2626" s="535"/>
    </row>
    <row r="2627" spans="1:7" s="520" customFormat="1" x14ac:dyDescent="0.25">
      <c r="A2627" s="529"/>
      <c r="G2627" s="535"/>
    </row>
    <row r="2628" spans="1:7" s="520" customFormat="1" x14ac:dyDescent="0.25">
      <c r="A2628" s="529"/>
      <c r="G2628" s="535"/>
    </row>
    <row r="2629" spans="1:7" s="520" customFormat="1" x14ac:dyDescent="0.25">
      <c r="A2629" s="529"/>
      <c r="G2629" s="535"/>
    </row>
    <row r="2630" spans="1:7" s="520" customFormat="1" x14ac:dyDescent="0.25">
      <c r="A2630" s="529"/>
      <c r="G2630" s="535"/>
    </row>
    <row r="2631" spans="1:7" s="520" customFormat="1" x14ac:dyDescent="0.25">
      <c r="A2631" s="529"/>
      <c r="G2631" s="535"/>
    </row>
    <row r="2632" spans="1:7" s="520" customFormat="1" x14ac:dyDescent="0.25">
      <c r="A2632" s="529"/>
      <c r="G2632" s="535"/>
    </row>
    <row r="2633" spans="1:7" s="520" customFormat="1" x14ac:dyDescent="0.25">
      <c r="A2633" s="529"/>
      <c r="G2633" s="535"/>
    </row>
    <row r="2634" spans="1:7" s="520" customFormat="1" x14ac:dyDescent="0.25">
      <c r="A2634" s="529"/>
      <c r="G2634" s="535"/>
    </row>
    <row r="2635" spans="1:7" s="520" customFormat="1" x14ac:dyDescent="0.25">
      <c r="A2635" s="529"/>
      <c r="G2635" s="535"/>
    </row>
    <row r="2636" spans="1:7" s="520" customFormat="1" x14ac:dyDescent="0.25">
      <c r="A2636" s="529"/>
      <c r="G2636" s="535"/>
    </row>
    <row r="2637" spans="1:7" s="520" customFormat="1" x14ac:dyDescent="0.25">
      <c r="A2637" s="529"/>
      <c r="G2637" s="535"/>
    </row>
    <row r="2638" spans="1:7" s="520" customFormat="1" x14ac:dyDescent="0.25">
      <c r="A2638" s="529"/>
      <c r="G2638" s="535"/>
    </row>
    <row r="2639" spans="1:7" s="520" customFormat="1" x14ac:dyDescent="0.25">
      <c r="A2639" s="529"/>
      <c r="G2639" s="535"/>
    </row>
    <row r="2640" spans="1:7" s="520" customFormat="1" x14ac:dyDescent="0.25">
      <c r="A2640" s="529"/>
      <c r="G2640" s="535"/>
    </row>
    <row r="2641" spans="1:7" s="520" customFormat="1" x14ac:dyDescent="0.25">
      <c r="A2641" s="529"/>
      <c r="G2641" s="535"/>
    </row>
    <row r="2642" spans="1:7" s="520" customFormat="1" x14ac:dyDescent="0.25">
      <c r="A2642" s="529"/>
      <c r="G2642" s="535"/>
    </row>
    <row r="2643" spans="1:7" s="520" customFormat="1" x14ac:dyDescent="0.25">
      <c r="A2643" s="529"/>
      <c r="G2643" s="535"/>
    </row>
    <row r="2644" spans="1:7" s="520" customFormat="1" x14ac:dyDescent="0.25">
      <c r="A2644" s="529"/>
      <c r="G2644" s="535"/>
    </row>
    <row r="2645" spans="1:7" s="520" customFormat="1" x14ac:dyDescent="0.25">
      <c r="A2645" s="529"/>
      <c r="G2645" s="535"/>
    </row>
    <row r="2646" spans="1:7" s="520" customFormat="1" x14ac:dyDescent="0.25">
      <c r="A2646" s="529"/>
      <c r="G2646" s="535"/>
    </row>
    <row r="2647" spans="1:7" s="520" customFormat="1" x14ac:dyDescent="0.25">
      <c r="A2647" s="529"/>
      <c r="G2647" s="535"/>
    </row>
    <row r="2648" spans="1:7" s="520" customFormat="1" x14ac:dyDescent="0.25">
      <c r="A2648" s="529"/>
      <c r="G2648" s="535"/>
    </row>
    <row r="2649" spans="1:7" s="520" customFormat="1" x14ac:dyDescent="0.25">
      <c r="A2649" s="529"/>
      <c r="G2649" s="535"/>
    </row>
    <row r="2650" spans="1:7" s="520" customFormat="1" x14ac:dyDescent="0.25">
      <c r="A2650" s="529"/>
      <c r="G2650" s="535"/>
    </row>
    <row r="2651" spans="1:7" s="520" customFormat="1" x14ac:dyDescent="0.25">
      <c r="A2651" s="529"/>
      <c r="G2651" s="535"/>
    </row>
    <row r="2652" spans="1:7" s="520" customFormat="1" x14ac:dyDescent="0.25">
      <c r="A2652" s="529"/>
      <c r="G2652" s="535"/>
    </row>
    <row r="2653" spans="1:7" s="520" customFormat="1" x14ac:dyDescent="0.25">
      <c r="A2653" s="529"/>
      <c r="G2653" s="535"/>
    </row>
    <row r="2654" spans="1:7" s="520" customFormat="1" x14ac:dyDescent="0.25">
      <c r="A2654" s="529"/>
      <c r="G2654" s="535"/>
    </row>
    <row r="2655" spans="1:7" s="520" customFormat="1" x14ac:dyDescent="0.25">
      <c r="A2655" s="529"/>
      <c r="G2655" s="535"/>
    </row>
    <row r="2656" spans="1:7" s="520" customFormat="1" x14ac:dyDescent="0.25">
      <c r="A2656" s="529"/>
      <c r="G2656" s="535"/>
    </row>
    <row r="2657" spans="1:7" s="520" customFormat="1" x14ac:dyDescent="0.25">
      <c r="A2657" s="529"/>
      <c r="G2657" s="535"/>
    </row>
    <row r="2658" spans="1:7" s="520" customFormat="1" x14ac:dyDescent="0.25">
      <c r="A2658" s="529"/>
      <c r="G2658" s="535"/>
    </row>
    <row r="2659" spans="1:7" s="520" customFormat="1" x14ac:dyDescent="0.25">
      <c r="A2659" s="529"/>
      <c r="G2659" s="535"/>
    </row>
    <row r="2660" spans="1:7" s="520" customFormat="1" x14ac:dyDescent="0.25">
      <c r="A2660" s="529"/>
      <c r="G2660" s="535"/>
    </row>
    <row r="2661" spans="1:7" s="520" customFormat="1" x14ac:dyDescent="0.25">
      <c r="A2661" s="529"/>
      <c r="G2661" s="535"/>
    </row>
    <row r="2662" spans="1:7" s="520" customFormat="1" x14ac:dyDescent="0.25">
      <c r="A2662" s="529"/>
      <c r="G2662" s="535"/>
    </row>
    <row r="2663" spans="1:7" s="520" customFormat="1" x14ac:dyDescent="0.25">
      <c r="A2663" s="529"/>
      <c r="G2663" s="535"/>
    </row>
    <row r="2664" spans="1:7" s="520" customFormat="1" x14ac:dyDescent="0.25">
      <c r="A2664" s="529"/>
      <c r="G2664" s="535"/>
    </row>
    <row r="2665" spans="1:7" s="520" customFormat="1" x14ac:dyDescent="0.25">
      <c r="A2665" s="529"/>
      <c r="G2665" s="535"/>
    </row>
    <row r="2666" spans="1:7" s="520" customFormat="1" x14ac:dyDescent="0.25">
      <c r="A2666" s="529"/>
      <c r="G2666" s="535"/>
    </row>
    <row r="2667" spans="1:7" s="520" customFormat="1" x14ac:dyDescent="0.25">
      <c r="A2667" s="529"/>
      <c r="G2667" s="535"/>
    </row>
    <row r="2668" spans="1:7" s="520" customFormat="1" x14ac:dyDescent="0.25">
      <c r="A2668" s="529"/>
      <c r="G2668" s="535"/>
    </row>
    <row r="2669" spans="1:7" s="520" customFormat="1" x14ac:dyDescent="0.25">
      <c r="A2669" s="529"/>
      <c r="G2669" s="535"/>
    </row>
    <row r="2670" spans="1:7" s="520" customFormat="1" x14ac:dyDescent="0.25">
      <c r="A2670" s="529"/>
      <c r="G2670" s="535"/>
    </row>
    <row r="2671" spans="1:7" s="520" customFormat="1" x14ac:dyDescent="0.25">
      <c r="A2671" s="529"/>
      <c r="G2671" s="535"/>
    </row>
    <row r="2672" spans="1:7" s="520" customFormat="1" x14ac:dyDescent="0.25">
      <c r="A2672" s="529"/>
      <c r="G2672" s="535"/>
    </row>
    <row r="2673" spans="1:7" s="520" customFormat="1" x14ac:dyDescent="0.25">
      <c r="A2673" s="529"/>
      <c r="G2673" s="535"/>
    </row>
    <row r="2674" spans="1:7" s="520" customFormat="1" x14ac:dyDescent="0.25">
      <c r="A2674" s="529"/>
      <c r="G2674" s="535"/>
    </row>
    <row r="2675" spans="1:7" s="520" customFormat="1" x14ac:dyDescent="0.25">
      <c r="A2675" s="529"/>
      <c r="G2675" s="535"/>
    </row>
    <row r="2676" spans="1:7" s="520" customFormat="1" x14ac:dyDescent="0.25">
      <c r="A2676" s="529"/>
      <c r="G2676" s="535"/>
    </row>
    <row r="2677" spans="1:7" s="520" customFormat="1" x14ac:dyDescent="0.25">
      <c r="A2677" s="529"/>
      <c r="G2677" s="535"/>
    </row>
    <row r="2678" spans="1:7" s="520" customFormat="1" x14ac:dyDescent="0.25">
      <c r="A2678" s="529"/>
      <c r="G2678" s="535"/>
    </row>
    <row r="2679" spans="1:7" s="520" customFormat="1" x14ac:dyDescent="0.25">
      <c r="A2679" s="529"/>
      <c r="G2679" s="535"/>
    </row>
    <row r="2680" spans="1:7" s="520" customFormat="1" x14ac:dyDescent="0.25">
      <c r="A2680" s="529"/>
      <c r="G2680" s="535"/>
    </row>
    <row r="2681" spans="1:7" s="520" customFormat="1" x14ac:dyDescent="0.25">
      <c r="A2681" s="529"/>
      <c r="G2681" s="535"/>
    </row>
    <row r="2682" spans="1:7" s="520" customFormat="1" x14ac:dyDescent="0.25">
      <c r="A2682" s="529"/>
      <c r="G2682" s="535"/>
    </row>
    <row r="2683" spans="1:7" s="520" customFormat="1" x14ac:dyDescent="0.25">
      <c r="A2683" s="529"/>
      <c r="G2683" s="535"/>
    </row>
    <row r="2684" spans="1:7" s="520" customFormat="1" x14ac:dyDescent="0.25">
      <c r="A2684" s="529"/>
      <c r="G2684" s="535"/>
    </row>
    <row r="2685" spans="1:7" s="520" customFormat="1" x14ac:dyDescent="0.25">
      <c r="A2685" s="529"/>
      <c r="G2685" s="535"/>
    </row>
    <row r="2686" spans="1:7" s="520" customFormat="1" x14ac:dyDescent="0.25">
      <c r="A2686" s="529"/>
      <c r="G2686" s="535"/>
    </row>
    <row r="2687" spans="1:7" s="520" customFormat="1" x14ac:dyDescent="0.25">
      <c r="A2687" s="529"/>
      <c r="G2687" s="535"/>
    </row>
    <row r="2688" spans="1:7" s="520" customFormat="1" x14ac:dyDescent="0.25">
      <c r="A2688" s="529"/>
      <c r="G2688" s="535"/>
    </row>
    <row r="2689" spans="1:7" s="520" customFormat="1" x14ac:dyDescent="0.25">
      <c r="A2689" s="529"/>
      <c r="G2689" s="535"/>
    </row>
    <row r="2690" spans="1:7" s="520" customFormat="1" x14ac:dyDescent="0.25">
      <c r="A2690" s="529"/>
      <c r="G2690" s="535"/>
    </row>
    <row r="2691" spans="1:7" s="520" customFormat="1" x14ac:dyDescent="0.25">
      <c r="A2691" s="529"/>
      <c r="G2691" s="535"/>
    </row>
    <row r="2692" spans="1:7" s="520" customFormat="1" x14ac:dyDescent="0.25">
      <c r="A2692" s="529"/>
      <c r="G2692" s="535"/>
    </row>
    <row r="2693" spans="1:7" s="520" customFormat="1" x14ac:dyDescent="0.25">
      <c r="A2693" s="529"/>
      <c r="G2693" s="535"/>
    </row>
    <row r="2694" spans="1:7" s="520" customFormat="1" x14ac:dyDescent="0.25">
      <c r="A2694" s="529"/>
      <c r="G2694" s="535"/>
    </row>
    <row r="2695" spans="1:7" s="520" customFormat="1" x14ac:dyDescent="0.25">
      <c r="A2695" s="529"/>
      <c r="G2695" s="535"/>
    </row>
    <row r="2696" spans="1:7" s="520" customFormat="1" x14ac:dyDescent="0.25">
      <c r="A2696" s="529"/>
      <c r="G2696" s="535"/>
    </row>
    <row r="2697" spans="1:7" s="520" customFormat="1" x14ac:dyDescent="0.25">
      <c r="A2697" s="529"/>
      <c r="G2697" s="535"/>
    </row>
    <row r="2698" spans="1:7" s="520" customFormat="1" x14ac:dyDescent="0.25">
      <c r="A2698" s="529"/>
      <c r="G2698" s="535"/>
    </row>
    <row r="2699" spans="1:7" s="520" customFormat="1" x14ac:dyDescent="0.25">
      <c r="A2699" s="529"/>
      <c r="G2699" s="535"/>
    </row>
    <row r="2700" spans="1:7" s="520" customFormat="1" x14ac:dyDescent="0.25">
      <c r="A2700" s="529"/>
      <c r="G2700" s="535"/>
    </row>
    <row r="2701" spans="1:7" s="520" customFormat="1" x14ac:dyDescent="0.25">
      <c r="A2701" s="529"/>
      <c r="G2701" s="535"/>
    </row>
    <row r="2702" spans="1:7" s="520" customFormat="1" x14ac:dyDescent="0.25">
      <c r="A2702" s="529"/>
      <c r="G2702" s="535"/>
    </row>
    <row r="2703" spans="1:7" s="520" customFormat="1" x14ac:dyDescent="0.25">
      <c r="A2703" s="529"/>
      <c r="G2703" s="535"/>
    </row>
    <row r="2704" spans="1:7" s="520" customFormat="1" x14ac:dyDescent="0.25">
      <c r="A2704" s="529"/>
      <c r="G2704" s="535"/>
    </row>
    <row r="2705" spans="1:7" s="520" customFormat="1" x14ac:dyDescent="0.25">
      <c r="A2705" s="529"/>
      <c r="G2705" s="535"/>
    </row>
    <row r="2706" spans="1:7" s="520" customFormat="1" x14ac:dyDescent="0.25">
      <c r="A2706" s="529"/>
      <c r="G2706" s="535"/>
    </row>
    <row r="2707" spans="1:7" s="520" customFormat="1" x14ac:dyDescent="0.25">
      <c r="A2707" s="529"/>
      <c r="G2707" s="535"/>
    </row>
    <row r="2708" spans="1:7" s="520" customFormat="1" x14ac:dyDescent="0.25">
      <c r="A2708" s="529"/>
      <c r="G2708" s="535"/>
    </row>
    <row r="2709" spans="1:7" s="520" customFormat="1" x14ac:dyDescent="0.25">
      <c r="A2709" s="529"/>
      <c r="G2709" s="535"/>
    </row>
    <row r="2710" spans="1:7" s="520" customFormat="1" x14ac:dyDescent="0.25">
      <c r="A2710" s="529"/>
      <c r="G2710" s="535"/>
    </row>
    <row r="2711" spans="1:7" s="520" customFormat="1" x14ac:dyDescent="0.25">
      <c r="A2711" s="529"/>
      <c r="G2711" s="535"/>
    </row>
    <row r="2712" spans="1:7" s="520" customFormat="1" x14ac:dyDescent="0.25">
      <c r="A2712" s="529"/>
      <c r="G2712" s="535"/>
    </row>
    <row r="2713" spans="1:7" s="520" customFormat="1" x14ac:dyDescent="0.25">
      <c r="A2713" s="529"/>
      <c r="G2713" s="535"/>
    </row>
    <row r="2714" spans="1:7" s="520" customFormat="1" x14ac:dyDescent="0.25">
      <c r="A2714" s="529"/>
      <c r="G2714" s="535"/>
    </row>
    <row r="2715" spans="1:7" s="520" customFormat="1" x14ac:dyDescent="0.25">
      <c r="A2715" s="529"/>
      <c r="G2715" s="535"/>
    </row>
    <row r="2716" spans="1:7" s="520" customFormat="1" x14ac:dyDescent="0.25">
      <c r="A2716" s="529"/>
      <c r="G2716" s="535"/>
    </row>
    <row r="2717" spans="1:7" s="520" customFormat="1" x14ac:dyDescent="0.25">
      <c r="A2717" s="529"/>
      <c r="G2717" s="535"/>
    </row>
    <row r="2718" spans="1:7" s="520" customFormat="1" x14ac:dyDescent="0.25">
      <c r="A2718" s="529"/>
      <c r="G2718" s="535"/>
    </row>
    <row r="2719" spans="1:7" s="520" customFormat="1" x14ac:dyDescent="0.25">
      <c r="A2719" s="529"/>
      <c r="G2719" s="535"/>
    </row>
    <row r="2720" spans="1:7" s="520" customFormat="1" x14ac:dyDescent="0.25">
      <c r="A2720" s="529"/>
      <c r="G2720" s="535"/>
    </row>
    <row r="2721" spans="1:7" s="520" customFormat="1" x14ac:dyDescent="0.25">
      <c r="A2721" s="529"/>
      <c r="G2721" s="535"/>
    </row>
    <row r="2722" spans="1:7" s="520" customFormat="1" x14ac:dyDescent="0.25">
      <c r="A2722" s="529"/>
      <c r="G2722" s="535"/>
    </row>
    <row r="2723" spans="1:7" s="520" customFormat="1" x14ac:dyDescent="0.25">
      <c r="A2723" s="529"/>
      <c r="G2723" s="535"/>
    </row>
    <row r="2724" spans="1:7" s="520" customFormat="1" x14ac:dyDescent="0.25">
      <c r="A2724" s="529"/>
      <c r="G2724" s="535"/>
    </row>
    <row r="2725" spans="1:7" s="520" customFormat="1" x14ac:dyDescent="0.25">
      <c r="A2725" s="529"/>
      <c r="G2725" s="535"/>
    </row>
    <row r="2726" spans="1:7" s="520" customFormat="1" x14ac:dyDescent="0.25">
      <c r="A2726" s="529"/>
      <c r="G2726" s="535"/>
    </row>
    <row r="2727" spans="1:7" s="520" customFormat="1" x14ac:dyDescent="0.25">
      <c r="A2727" s="529"/>
      <c r="G2727" s="535"/>
    </row>
    <row r="2728" spans="1:7" s="520" customFormat="1" x14ac:dyDescent="0.25">
      <c r="A2728" s="529"/>
      <c r="G2728" s="535"/>
    </row>
    <row r="2729" spans="1:7" s="520" customFormat="1" x14ac:dyDescent="0.25">
      <c r="A2729" s="529"/>
      <c r="G2729" s="535"/>
    </row>
    <row r="2730" spans="1:7" s="520" customFormat="1" x14ac:dyDescent="0.25">
      <c r="A2730" s="529"/>
      <c r="G2730" s="535"/>
    </row>
    <row r="2731" spans="1:7" s="520" customFormat="1" x14ac:dyDescent="0.25">
      <c r="A2731" s="529"/>
      <c r="G2731" s="535"/>
    </row>
    <row r="2732" spans="1:7" s="520" customFormat="1" x14ac:dyDescent="0.25">
      <c r="A2732" s="529"/>
      <c r="G2732" s="535"/>
    </row>
    <row r="2733" spans="1:7" s="520" customFormat="1" x14ac:dyDescent="0.25">
      <c r="A2733" s="529"/>
      <c r="G2733" s="535"/>
    </row>
    <row r="2734" spans="1:7" s="520" customFormat="1" x14ac:dyDescent="0.25">
      <c r="A2734" s="529"/>
      <c r="G2734" s="535"/>
    </row>
    <row r="2735" spans="1:7" s="520" customFormat="1" x14ac:dyDescent="0.25">
      <c r="A2735" s="529"/>
      <c r="G2735" s="535"/>
    </row>
    <row r="2736" spans="1:7" s="520" customFormat="1" x14ac:dyDescent="0.25">
      <c r="A2736" s="529"/>
      <c r="G2736" s="535"/>
    </row>
    <row r="2737" spans="1:7" s="520" customFormat="1" x14ac:dyDescent="0.25">
      <c r="A2737" s="529"/>
      <c r="G2737" s="535"/>
    </row>
    <row r="2738" spans="1:7" s="520" customFormat="1" x14ac:dyDescent="0.25">
      <c r="A2738" s="529"/>
      <c r="G2738" s="535"/>
    </row>
    <row r="2739" spans="1:7" s="520" customFormat="1" x14ac:dyDescent="0.25">
      <c r="A2739" s="529"/>
      <c r="G2739" s="535"/>
    </row>
    <row r="2740" spans="1:7" s="520" customFormat="1" x14ac:dyDescent="0.25">
      <c r="A2740" s="529"/>
      <c r="G2740" s="535"/>
    </row>
    <row r="2741" spans="1:7" s="520" customFormat="1" x14ac:dyDescent="0.25">
      <c r="A2741" s="529"/>
      <c r="G2741" s="535"/>
    </row>
    <row r="2742" spans="1:7" s="520" customFormat="1" x14ac:dyDescent="0.25">
      <c r="A2742" s="529"/>
      <c r="G2742" s="535"/>
    </row>
    <row r="2743" spans="1:7" s="520" customFormat="1" x14ac:dyDescent="0.25">
      <c r="A2743" s="529"/>
      <c r="G2743" s="535"/>
    </row>
    <row r="2744" spans="1:7" s="520" customFormat="1" x14ac:dyDescent="0.25">
      <c r="A2744" s="529"/>
      <c r="G2744" s="535"/>
    </row>
    <row r="2745" spans="1:7" s="520" customFormat="1" x14ac:dyDescent="0.25">
      <c r="A2745" s="529"/>
      <c r="G2745" s="535"/>
    </row>
    <row r="2746" spans="1:7" s="520" customFormat="1" x14ac:dyDescent="0.25">
      <c r="A2746" s="529"/>
      <c r="G2746" s="535"/>
    </row>
    <row r="2747" spans="1:7" s="520" customFormat="1" x14ac:dyDescent="0.25">
      <c r="A2747" s="529"/>
      <c r="G2747" s="535"/>
    </row>
    <row r="2748" spans="1:7" s="520" customFormat="1" x14ac:dyDescent="0.25">
      <c r="A2748" s="529"/>
      <c r="G2748" s="535"/>
    </row>
    <row r="2749" spans="1:7" s="520" customFormat="1" x14ac:dyDescent="0.25">
      <c r="A2749" s="529"/>
      <c r="G2749" s="535"/>
    </row>
    <row r="2750" spans="1:7" s="520" customFormat="1" x14ac:dyDescent="0.25">
      <c r="A2750" s="529"/>
      <c r="G2750" s="535"/>
    </row>
    <row r="2751" spans="1:7" s="520" customFormat="1" x14ac:dyDescent="0.25">
      <c r="A2751" s="529"/>
      <c r="G2751" s="535"/>
    </row>
    <row r="2752" spans="1:7" s="520" customFormat="1" x14ac:dyDescent="0.25">
      <c r="A2752" s="529"/>
      <c r="G2752" s="535"/>
    </row>
    <row r="2753" spans="1:7" s="520" customFormat="1" x14ac:dyDescent="0.25">
      <c r="A2753" s="529"/>
      <c r="G2753" s="535"/>
    </row>
    <row r="2754" spans="1:7" s="520" customFormat="1" x14ac:dyDescent="0.25">
      <c r="A2754" s="529"/>
      <c r="G2754" s="535"/>
    </row>
    <row r="2755" spans="1:7" s="520" customFormat="1" x14ac:dyDescent="0.25">
      <c r="A2755" s="529"/>
      <c r="G2755" s="535"/>
    </row>
    <row r="2756" spans="1:7" s="520" customFormat="1" x14ac:dyDescent="0.25">
      <c r="A2756" s="529"/>
      <c r="G2756" s="535"/>
    </row>
    <row r="2757" spans="1:7" s="520" customFormat="1" x14ac:dyDescent="0.25">
      <c r="A2757" s="529"/>
      <c r="G2757" s="535"/>
    </row>
    <row r="2758" spans="1:7" s="520" customFormat="1" x14ac:dyDescent="0.25">
      <c r="A2758" s="529"/>
      <c r="G2758" s="535"/>
    </row>
    <row r="2759" spans="1:7" s="520" customFormat="1" x14ac:dyDescent="0.25">
      <c r="A2759" s="529"/>
      <c r="G2759" s="535"/>
    </row>
    <row r="2760" spans="1:7" s="520" customFormat="1" x14ac:dyDescent="0.25">
      <c r="A2760" s="529"/>
      <c r="G2760" s="535"/>
    </row>
    <row r="2761" spans="1:7" s="520" customFormat="1" x14ac:dyDescent="0.25">
      <c r="A2761" s="529"/>
      <c r="G2761" s="535"/>
    </row>
    <row r="2762" spans="1:7" s="520" customFormat="1" x14ac:dyDescent="0.25">
      <c r="A2762" s="529"/>
      <c r="G2762" s="535"/>
    </row>
    <row r="2763" spans="1:7" s="520" customFormat="1" x14ac:dyDescent="0.25">
      <c r="A2763" s="529"/>
      <c r="G2763" s="535"/>
    </row>
    <row r="2764" spans="1:7" s="520" customFormat="1" x14ac:dyDescent="0.25">
      <c r="A2764" s="529"/>
      <c r="G2764" s="535"/>
    </row>
    <row r="2765" spans="1:7" s="520" customFormat="1" x14ac:dyDescent="0.25">
      <c r="A2765" s="529"/>
      <c r="G2765" s="535"/>
    </row>
    <row r="2766" spans="1:7" s="520" customFormat="1" x14ac:dyDescent="0.25">
      <c r="A2766" s="529"/>
      <c r="G2766" s="535"/>
    </row>
    <row r="2767" spans="1:7" s="520" customFormat="1" x14ac:dyDescent="0.25">
      <c r="A2767" s="529"/>
      <c r="G2767" s="535"/>
    </row>
    <row r="2768" spans="1:7" s="520" customFormat="1" x14ac:dyDescent="0.25">
      <c r="A2768" s="529"/>
      <c r="G2768" s="535"/>
    </row>
    <row r="2769" spans="1:7" s="520" customFormat="1" x14ac:dyDescent="0.25">
      <c r="A2769" s="529"/>
      <c r="G2769" s="535"/>
    </row>
    <row r="2770" spans="1:7" s="520" customFormat="1" x14ac:dyDescent="0.25">
      <c r="A2770" s="529"/>
      <c r="G2770" s="535"/>
    </row>
    <row r="2771" spans="1:7" s="520" customFormat="1" x14ac:dyDescent="0.25">
      <c r="A2771" s="529"/>
      <c r="G2771" s="535"/>
    </row>
    <row r="2772" spans="1:7" s="520" customFormat="1" x14ac:dyDescent="0.25">
      <c r="A2772" s="529"/>
      <c r="G2772" s="535"/>
    </row>
    <row r="2773" spans="1:7" s="520" customFormat="1" x14ac:dyDescent="0.25">
      <c r="A2773" s="529"/>
      <c r="G2773" s="535"/>
    </row>
    <row r="2774" spans="1:7" s="520" customFormat="1" x14ac:dyDescent="0.25">
      <c r="A2774" s="529"/>
      <c r="G2774" s="535"/>
    </row>
    <row r="2775" spans="1:7" s="520" customFormat="1" x14ac:dyDescent="0.25">
      <c r="A2775" s="529"/>
      <c r="G2775" s="535"/>
    </row>
    <row r="2776" spans="1:7" s="520" customFormat="1" x14ac:dyDescent="0.25">
      <c r="A2776" s="529"/>
      <c r="G2776" s="535"/>
    </row>
    <row r="2777" spans="1:7" s="520" customFormat="1" x14ac:dyDescent="0.25">
      <c r="A2777" s="529"/>
      <c r="G2777" s="535"/>
    </row>
    <row r="2778" spans="1:7" s="520" customFormat="1" x14ac:dyDescent="0.25">
      <c r="A2778" s="529"/>
      <c r="G2778" s="535"/>
    </row>
    <row r="2779" spans="1:7" s="520" customFormat="1" x14ac:dyDescent="0.25">
      <c r="A2779" s="529"/>
      <c r="G2779" s="535"/>
    </row>
    <row r="2780" spans="1:7" s="520" customFormat="1" x14ac:dyDescent="0.25">
      <c r="A2780" s="529"/>
      <c r="G2780" s="535"/>
    </row>
    <row r="2781" spans="1:7" s="520" customFormat="1" x14ac:dyDescent="0.25">
      <c r="A2781" s="529"/>
      <c r="G2781" s="535"/>
    </row>
    <row r="2782" spans="1:7" s="520" customFormat="1" x14ac:dyDescent="0.25">
      <c r="A2782" s="529"/>
      <c r="G2782" s="535"/>
    </row>
    <row r="2783" spans="1:7" s="520" customFormat="1" x14ac:dyDescent="0.25">
      <c r="A2783" s="529"/>
      <c r="G2783" s="535"/>
    </row>
    <row r="2784" spans="1:7" s="520" customFormat="1" x14ac:dyDescent="0.25">
      <c r="A2784" s="529"/>
      <c r="G2784" s="535"/>
    </row>
    <row r="2785" spans="1:7" s="520" customFormat="1" x14ac:dyDescent="0.25">
      <c r="A2785" s="529"/>
      <c r="G2785" s="535"/>
    </row>
    <row r="2786" spans="1:7" s="520" customFormat="1" x14ac:dyDescent="0.25">
      <c r="A2786" s="529"/>
      <c r="G2786" s="535"/>
    </row>
    <row r="2787" spans="1:7" s="520" customFormat="1" x14ac:dyDescent="0.25">
      <c r="A2787" s="529"/>
      <c r="G2787" s="535"/>
    </row>
    <row r="2788" spans="1:7" s="520" customFormat="1" x14ac:dyDescent="0.25">
      <c r="A2788" s="529"/>
      <c r="G2788" s="535"/>
    </row>
    <row r="2789" spans="1:7" s="520" customFormat="1" x14ac:dyDescent="0.25">
      <c r="A2789" s="529"/>
      <c r="G2789" s="535"/>
    </row>
    <row r="2790" spans="1:7" s="520" customFormat="1" x14ac:dyDescent="0.25">
      <c r="A2790" s="529"/>
      <c r="G2790" s="535"/>
    </row>
    <row r="2791" spans="1:7" s="520" customFormat="1" x14ac:dyDescent="0.25">
      <c r="A2791" s="529"/>
      <c r="G2791" s="535"/>
    </row>
    <row r="2792" spans="1:7" s="520" customFormat="1" x14ac:dyDescent="0.25">
      <c r="A2792" s="529"/>
      <c r="G2792" s="535"/>
    </row>
    <row r="2793" spans="1:7" s="520" customFormat="1" x14ac:dyDescent="0.25">
      <c r="A2793" s="529"/>
      <c r="G2793" s="535"/>
    </row>
    <row r="2794" spans="1:7" s="520" customFormat="1" x14ac:dyDescent="0.25">
      <c r="A2794" s="529"/>
      <c r="G2794" s="535"/>
    </row>
    <row r="2795" spans="1:7" s="520" customFormat="1" x14ac:dyDescent="0.25">
      <c r="A2795" s="529"/>
      <c r="G2795" s="535"/>
    </row>
    <row r="2796" spans="1:7" s="520" customFormat="1" x14ac:dyDescent="0.25">
      <c r="A2796" s="529"/>
      <c r="G2796" s="535"/>
    </row>
    <row r="2797" spans="1:7" s="520" customFormat="1" x14ac:dyDescent="0.25">
      <c r="A2797" s="529"/>
      <c r="G2797" s="535"/>
    </row>
    <row r="2798" spans="1:7" s="520" customFormat="1" x14ac:dyDescent="0.25">
      <c r="A2798" s="529"/>
      <c r="G2798" s="535"/>
    </row>
    <row r="2799" spans="1:7" s="520" customFormat="1" x14ac:dyDescent="0.25">
      <c r="A2799" s="529"/>
      <c r="G2799" s="535"/>
    </row>
    <row r="2800" spans="1:7" s="520" customFormat="1" x14ac:dyDescent="0.25">
      <c r="A2800" s="529"/>
      <c r="G2800" s="535"/>
    </row>
    <row r="2801" spans="1:7" s="520" customFormat="1" x14ac:dyDescent="0.25">
      <c r="A2801" s="529"/>
      <c r="G2801" s="535"/>
    </row>
    <row r="2802" spans="1:7" s="520" customFormat="1" x14ac:dyDescent="0.25">
      <c r="A2802" s="529"/>
      <c r="G2802" s="535"/>
    </row>
    <row r="2803" spans="1:7" s="520" customFormat="1" x14ac:dyDescent="0.25">
      <c r="A2803" s="529"/>
      <c r="G2803" s="535"/>
    </row>
    <row r="2804" spans="1:7" s="520" customFormat="1" x14ac:dyDescent="0.25">
      <c r="A2804" s="529"/>
      <c r="G2804" s="535"/>
    </row>
    <row r="2805" spans="1:7" s="520" customFormat="1" x14ac:dyDescent="0.25">
      <c r="A2805" s="529"/>
      <c r="G2805" s="535"/>
    </row>
    <row r="2806" spans="1:7" s="520" customFormat="1" x14ac:dyDescent="0.25">
      <c r="A2806" s="529"/>
      <c r="G2806" s="535"/>
    </row>
    <row r="2807" spans="1:7" s="520" customFormat="1" x14ac:dyDescent="0.25">
      <c r="A2807" s="529"/>
      <c r="G2807" s="535"/>
    </row>
    <row r="2808" spans="1:7" s="520" customFormat="1" x14ac:dyDescent="0.25">
      <c r="A2808" s="529"/>
      <c r="G2808" s="535"/>
    </row>
    <row r="2809" spans="1:7" s="520" customFormat="1" x14ac:dyDescent="0.25">
      <c r="A2809" s="529"/>
      <c r="G2809" s="535"/>
    </row>
    <row r="2810" spans="1:7" s="520" customFormat="1" x14ac:dyDescent="0.25">
      <c r="A2810" s="529"/>
      <c r="G2810" s="535"/>
    </row>
    <row r="2811" spans="1:7" s="520" customFormat="1" x14ac:dyDescent="0.25">
      <c r="A2811" s="529"/>
      <c r="G2811" s="535"/>
    </row>
    <row r="2812" spans="1:7" s="520" customFormat="1" x14ac:dyDescent="0.25">
      <c r="A2812" s="529"/>
      <c r="G2812" s="535"/>
    </row>
    <row r="2813" spans="1:7" s="520" customFormat="1" x14ac:dyDescent="0.25">
      <c r="A2813" s="529"/>
      <c r="G2813" s="535"/>
    </row>
    <row r="2814" spans="1:7" s="520" customFormat="1" x14ac:dyDescent="0.25">
      <c r="A2814" s="529"/>
      <c r="G2814" s="535"/>
    </row>
    <row r="2815" spans="1:7" s="520" customFormat="1" x14ac:dyDescent="0.25">
      <c r="A2815" s="529"/>
      <c r="G2815" s="535"/>
    </row>
    <row r="2816" spans="1:7" s="520" customFormat="1" x14ac:dyDescent="0.25">
      <c r="A2816" s="529"/>
      <c r="G2816" s="535"/>
    </row>
    <row r="2817" spans="1:7" s="520" customFormat="1" x14ac:dyDescent="0.25">
      <c r="A2817" s="529"/>
      <c r="G2817" s="535"/>
    </row>
    <row r="2818" spans="1:7" s="520" customFormat="1" x14ac:dyDescent="0.25">
      <c r="A2818" s="529"/>
      <c r="G2818" s="535"/>
    </row>
    <row r="2819" spans="1:7" s="520" customFormat="1" x14ac:dyDescent="0.25">
      <c r="A2819" s="529"/>
      <c r="G2819" s="535"/>
    </row>
    <row r="2820" spans="1:7" s="520" customFormat="1" x14ac:dyDescent="0.25">
      <c r="A2820" s="529"/>
      <c r="G2820" s="535"/>
    </row>
    <row r="2821" spans="1:7" s="520" customFormat="1" x14ac:dyDescent="0.25">
      <c r="A2821" s="529"/>
      <c r="G2821" s="535"/>
    </row>
    <row r="2822" spans="1:7" s="520" customFormat="1" x14ac:dyDescent="0.25">
      <c r="A2822" s="529"/>
      <c r="G2822" s="535"/>
    </row>
    <row r="2823" spans="1:7" s="520" customFormat="1" x14ac:dyDescent="0.25">
      <c r="A2823" s="529"/>
      <c r="G2823" s="535"/>
    </row>
    <row r="2824" spans="1:7" s="520" customFormat="1" x14ac:dyDescent="0.25">
      <c r="A2824" s="529"/>
      <c r="G2824" s="535"/>
    </row>
    <row r="2825" spans="1:7" s="520" customFormat="1" x14ac:dyDescent="0.25">
      <c r="A2825" s="529"/>
      <c r="G2825" s="535"/>
    </row>
    <row r="2826" spans="1:7" s="520" customFormat="1" x14ac:dyDescent="0.25">
      <c r="A2826" s="529"/>
      <c r="G2826" s="535"/>
    </row>
    <row r="2827" spans="1:7" s="520" customFormat="1" x14ac:dyDescent="0.25">
      <c r="A2827" s="529"/>
      <c r="G2827" s="535"/>
    </row>
    <row r="2828" spans="1:7" s="520" customFormat="1" x14ac:dyDescent="0.25">
      <c r="A2828" s="529"/>
      <c r="G2828" s="535"/>
    </row>
    <row r="2829" spans="1:7" s="520" customFormat="1" x14ac:dyDescent="0.25">
      <c r="A2829" s="529"/>
      <c r="G2829" s="535"/>
    </row>
    <row r="2830" spans="1:7" s="520" customFormat="1" x14ac:dyDescent="0.25">
      <c r="A2830" s="529"/>
      <c r="G2830" s="535"/>
    </row>
    <row r="2831" spans="1:7" s="520" customFormat="1" x14ac:dyDescent="0.25">
      <c r="A2831" s="529"/>
      <c r="G2831" s="535"/>
    </row>
    <row r="2832" spans="1:7" s="520" customFormat="1" x14ac:dyDescent="0.25">
      <c r="A2832" s="529"/>
      <c r="G2832" s="535"/>
    </row>
    <row r="2833" spans="1:7" s="520" customFormat="1" x14ac:dyDescent="0.25">
      <c r="A2833" s="529"/>
      <c r="G2833" s="535"/>
    </row>
    <row r="2834" spans="1:7" s="520" customFormat="1" x14ac:dyDescent="0.25">
      <c r="A2834" s="529"/>
      <c r="G2834" s="535"/>
    </row>
    <row r="2835" spans="1:7" s="520" customFormat="1" x14ac:dyDescent="0.25">
      <c r="A2835" s="529"/>
      <c r="G2835" s="535"/>
    </row>
    <row r="2836" spans="1:7" s="520" customFormat="1" x14ac:dyDescent="0.25">
      <c r="A2836" s="529"/>
      <c r="G2836" s="535"/>
    </row>
    <row r="2837" spans="1:7" s="520" customFormat="1" x14ac:dyDescent="0.25">
      <c r="A2837" s="529"/>
      <c r="G2837" s="535"/>
    </row>
    <row r="2838" spans="1:7" s="520" customFormat="1" x14ac:dyDescent="0.25">
      <c r="A2838" s="529"/>
      <c r="G2838" s="535"/>
    </row>
    <row r="2839" spans="1:7" s="520" customFormat="1" x14ac:dyDescent="0.25">
      <c r="A2839" s="529"/>
      <c r="G2839" s="535"/>
    </row>
    <row r="2840" spans="1:7" s="520" customFormat="1" x14ac:dyDescent="0.25">
      <c r="A2840" s="529"/>
      <c r="G2840" s="535"/>
    </row>
    <row r="2841" spans="1:7" s="520" customFormat="1" x14ac:dyDescent="0.25">
      <c r="A2841" s="529"/>
      <c r="G2841" s="535"/>
    </row>
    <row r="2842" spans="1:7" s="520" customFormat="1" x14ac:dyDescent="0.25">
      <c r="A2842" s="529"/>
      <c r="G2842" s="535"/>
    </row>
    <row r="2843" spans="1:7" s="520" customFormat="1" x14ac:dyDescent="0.25">
      <c r="A2843" s="529"/>
      <c r="G2843" s="535"/>
    </row>
    <row r="2844" spans="1:7" s="520" customFormat="1" x14ac:dyDescent="0.25">
      <c r="A2844" s="529"/>
      <c r="G2844" s="535"/>
    </row>
    <row r="2845" spans="1:7" s="520" customFormat="1" x14ac:dyDescent="0.25">
      <c r="A2845" s="529"/>
      <c r="G2845" s="535"/>
    </row>
    <row r="2846" spans="1:7" s="520" customFormat="1" x14ac:dyDescent="0.25">
      <c r="A2846" s="529"/>
      <c r="G2846" s="535"/>
    </row>
    <row r="2847" spans="1:7" s="520" customFormat="1" x14ac:dyDescent="0.25">
      <c r="A2847" s="529"/>
      <c r="G2847" s="535"/>
    </row>
    <row r="2848" spans="1:7" s="520" customFormat="1" x14ac:dyDescent="0.25">
      <c r="A2848" s="529"/>
      <c r="G2848" s="535"/>
    </row>
    <row r="2849" spans="1:7" s="520" customFormat="1" x14ac:dyDescent="0.25">
      <c r="A2849" s="529"/>
      <c r="G2849" s="535"/>
    </row>
    <row r="2850" spans="1:7" s="520" customFormat="1" x14ac:dyDescent="0.25">
      <c r="A2850" s="529"/>
      <c r="G2850" s="535"/>
    </row>
    <row r="2851" spans="1:7" s="520" customFormat="1" x14ac:dyDescent="0.25">
      <c r="A2851" s="529"/>
      <c r="G2851" s="535"/>
    </row>
    <row r="2852" spans="1:7" s="520" customFormat="1" x14ac:dyDescent="0.25">
      <c r="A2852" s="529"/>
      <c r="G2852" s="535"/>
    </row>
    <row r="2853" spans="1:7" s="520" customFormat="1" x14ac:dyDescent="0.25">
      <c r="A2853" s="529"/>
      <c r="G2853" s="535"/>
    </row>
    <row r="2854" spans="1:7" s="520" customFormat="1" x14ac:dyDescent="0.25">
      <c r="A2854" s="529"/>
      <c r="G2854" s="535"/>
    </row>
    <row r="2855" spans="1:7" s="520" customFormat="1" x14ac:dyDescent="0.25">
      <c r="A2855" s="529"/>
      <c r="G2855" s="535"/>
    </row>
    <row r="2856" spans="1:7" s="520" customFormat="1" x14ac:dyDescent="0.25">
      <c r="A2856" s="529"/>
      <c r="G2856" s="535"/>
    </row>
    <row r="2857" spans="1:7" s="520" customFormat="1" x14ac:dyDescent="0.25">
      <c r="A2857" s="529"/>
      <c r="G2857" s="535"/>
    </row>
    <row r="2858" spans="1:7" s="520" customFormat="1" x14ac:dyDescent="0.25">
      <c r="A2858" s="529"/>
      <c r="G2858" s="535"/>
    </row>
    <row r="2859" spans="1:7" s="520" customFormat="1" x14ac:dyDescent="0.25">
      <c r="A2859" s="529"/>
      <c r="G2859" s="535"/>
    </row>
    <row r="2860" spans="1:7" s="520" customFormat="1" x14ac:dyDescent="0.25">
      <c r="A2860" s="529"/>
      <c r="G2860" s="535"/>
    </row>
    <row r="2861" spans="1:7" s="520" customFormat="1" x14ac:dyDescent="0.25">
      <c r="A2861" s="529"/>
      <c r="G2861" s="535"/>
    </row>
    <row r="2862" spans="1:7" s="520" customFormat="1" x14ac:dyDescent="0.25">
      <c r="A2862" s="529"/>
      <c r="G2862" s="535"/>
    </row>
    <row r="2863" spans="1:7" s="520" customFormat="1" x14ac:dyDescent="0.25">
      <c r="A2863" s="529"/>
      <c r="G2863" s="535"/>
    </row>
    <row r="2864" spans="1:7" s="520" customFormat="1" x14ac:dyDescent="0.25">
      <c r="A2864" s="529"/>
      <c r="G2864" s="535"/>
    </row>
    <row r="2865" spans="1:7" s="520" customFormat="1" x14ac:dyDescent="0.25">
      <c r="A2865" s="529"/>
      <c r="G2865" s="535"/>
    </row>
    <row r="2866" spans="1:7" s="520" customFormat="1" x14ac:dyDescent="0.25">
      <c r="A2866" s="529"/>
      <c r="G2866" s="535"/>
    </row>
    <row r="2867" spans="1:7" s="520" customFormat="1" x14ac:dyDescent="0.25">
      <c r="A2867" s="529"/>
      <c r="G2867" s="535"/>
    </row>
    <row r="2868" spans="1:7" s="520" customFormat="1" x14ac:dyDescent="0.25">
      <c r="A2868" s="529"/>
      <c r="G2868" s="535"/>
    </row>
    <row r="2869" spans="1:7" s="520" customFormat="1" x14ac:dyDescent="0.25">
      <c r="A2869" s="529"/>
      <c r="G2869" s="535"/>
    </row>
    <row r="2870" spans="1:7" s="520" customFormat="1" x14ac:dyDescent="0.25">
      <c r="A2870" s="529"/>
      <c r="G2870" s="535"/>
    </row>
    <row r="2871" spans="1:7" s="520" customFormat="1" x14ac:dyDescent="0.25">
      <c r="A2871" s="529"/>
      <c r="G2871" s="535"/>
    </row>
    <row r="2872" spans="1:7" s="520" customFormat="1" x14ac:dyDescent="0.25">
      <c r="A2872" s="529"/>
      <c r="G2872" s="535"/>
    </row>
    <row r="2873" spans="1:7" s="520" customFormat="1" x14ac:dyDescent="0.25">
      <c r="A2873" s="529"/>
      <c r="G2873" s="535"/>
    </row>
    <row r="2874" spans="1:7" s="520" customFormat="1" x14ac:dyDescent="0.25">
      <c r="A2874" s="529"/>
      <c r="G2874" s="535"/>
    </row>
    <row r="2875" spans="1:7" s="520" customFormat="1" x14ac:dyDescent="0.25">
      <c r="A2875" s="529"/>
      <c r="G2875" s="535"/>
    </row>
    <row r="2876" spans="1:7" s="520" customFormat="1" x14ac:dyDescent="0.25">
      <c r="A2876" s="529"/>
      <c r="G2876" s="535"/>
    </row>
    <row r="2877" spans="1:7" s="520" customFormat="1" x14ac:dyDescent="0.25">
      <c r="A2877" s="529"/>
      <c r="G2877" s="535"/>
    </row>
    <row r="2878" spans="1:7" s="520" customFormat="1" x14ac:dyDescent="0.25">
      <c r="A2878" s="529"/>
      <c r="G2878" s="535"/>
    </row>
    <row r="2879" spans="1:7" s="520" customFormat="1" x14ac:dyDescent="0.25">
      <c r="A2879" s="529"/>
      <c r="G2879" s="535"/>
    </row>
    <row r="2880" spans="1:7" s="520" customFormat="1" x14ac:dyDescent="0.25">
      <c r="A2880" s="529"/>
      <c r="G2880" s="535"/>
    </row>
    <row r="2881" spans="1:7" s="520" customFormat="1" x14ac:dyDescent="0.25">
      <c r="A2881" s="529"/>
      <c r="G2881" s="535"/>
    </row>
    <row r="2882" spans="1:7" s="520" customFormat="1" x14ac:dyDescent="0.25">
      <c r="A2882" s="529"/>
      <c r="G2882" s="535"/>
    </row>
    <row r="2883" spans="1:7" s="520" customFormat="1" x14ac:dyDescent="0.25">
      <c r="A2883" s="529"/>
      <c r="G2883" s="535"/>
    </row>
    <row r="2884" spans="1:7" s="520" customFormat="1" x14ac:dyDescent="0.25">
      <c r="A2884" s="529"/>
      <c r="G2884" s="535"/>
    </row>
    <row r="2885" spans="1:7" s="520" customFormat="1" x14ac:dyDescent="0.25">
      <c r="A2885" s="529"/>
      <c r="G2885" s="535"/>
    </row>
    <row r="2886" spans="1:7" s="520" customFormat="1" x14ac:dyDescent="0.25">
      <c r="A2886" s="529"/>
      <c r="G2886" s="535"/>
    </row>
    <row r="2887" spans="1:7" s="520" customFormat="1" x14ac:dyDescent="0.25">
      <c r="A2887" s="529"/>
      <c r="G2887" s="535"/>
    </row>
    <row r="2888" spans="1:7" s="520" customFormat="1" x14ac:dyDescent="0.25">
      <c r="A2888" s="529"/>
      <c r="G2888" s="535"/>
    </row>
    <row r="2889" spans="1:7" s="520" customFormat="1" x14ac:dyDescent="0.25">
      <c r="A2889" s="529"/>
      <c r="G2889" s="535"/>
    </row>
    <row r="2890" spans="1:7" s="520" customFormat="1" x14ac:dyDescent="0.25">
      <c r="A2890" s="529"/>
      <c r="G2890" s="535"/>
    </row>
    <row r="2891" spans="1:7" s="520" customFormat="1" x14ac:dyDescent="0.25">
      <c r="A2891" s="529"/>
      <c r="G2891" s="535"/>
    </row>
    <row r="2892" spans="1:7" s="520" customFormat="1" x14ac:dyDescent="0.25">
      <c r="A2892" s="529"/>
      <c r="G2892" s="535"/>
    </row>
    <row r="2893" spans="1:7" s="520" customFormat="1" x14ac:dyDescent="0.25">
      <c r="A2893" s="529"/>
      <c r="G2893" s="535"/>
    </row>
    <row r="2894" spans="1:7" s="520" customFormat="1" x14ac:dyDescent="0.25">
      <c r="A2894" s="529"/>
      <c r="G2894" s="535"/>
    </row>
    <row r="2895" spans="1:7" s="520" customFormat="1" x14ac:dyDescent="0.25">
      <c r="A2895" s="529"/>
      <c r="G2895" s="535"/>
    </row>
    <row r="2896" spans="1:7" s="520" customFormat="1" x14ac:dyDescent="0.25">
      <c r="A2896" s="529"/>
      <c r="G2896" s="535"/>
    </row>
    <row r="2897" spans="1:7" s="520" customFormat="1" x14ac:dyDescent="0.25">
      <c r="A2897" s="529"/>
      <c r="G2897" s="535"/>
    </row>
    <row r="2898" spans="1:7" s="520" customFormat="1" x14ac:dyDescent="0.25">
      <c r="A2898" s="529"/>
      <c r="G2898" s="535"/>
    </row>
    <row r="2899" spans="1:7" s="520" customFormat="1" x14ac:dyDescent="0.25">
      <c r="A2899" s="529"/>
      <c r="G2899" s="535"/>
    </row>
    <row r="2900" spans="1:7" s="520" customFormat="1" x14ac:dyDescent="0.25">
      <c r="A2900" s="529"/>
      <c r="G2900" s="535"/>
    </row>
    <row r="2901" spans="1:7" s="520" customFormat="1" x14ac:dyDescent="0.25">
      <c r="A2901" s="529"/>
      <c r="G2901" s="535"/>
    </row>
    <row r="2902" spans="1:7" s="520" customFormat="1" x14ac:dyDescent="0.25">
      <c r="A2902" s="529"/>
      <c r="G2902" s="535"/>
    </row>
    <row r="2903" spans="1:7" s="520" customFormat="1" x14ac:dyDescent="0.25">
      <c r="A2903" s="529"/>
      <c r="G2903" s="535"/>
    </row>
    <row r="2904" spans="1:7" s="520" customFormat="1" x14ac:dyDescent="0.25">
      <c r="A2904" s="529"/>
      <c r="G2904" s="535"/>
    </row>
    <row r="2905" spans="1:7" s="520" customFormat="1" x14ac:dyDescent="0.25">
      <c r="A2905" s="529"/>
      <c r="G2905" s="535"/>
    </row>
    <row r="2906" spans="1:7" s="520" customFormat="1" x14ac:dyDescent="0.25">
      <c r="A2906" s="529"/>
      <c r="G2906" s="535"/>
    </row>
    <row r="2907" spans="1:7" s="520" customFormat="1" x14ac:dyDescent="0.25">
      <c r="A2907" s="529"/>
      <c r="G2907" s="535"/>
    </row>
    <row r="2908" spans="1:7" s="520" customFormat="1" x14ac:dyDescent="0.25">
      <c r="A2908" s="529"/>
      <c r="G2908" s="535"/>
    </row>
    <row r="2909" spans="1:7" s="520" customFormat="1" x14ac:dyDescent="0.25">
      <c r="A2909" s="529"/>
      <c r="G2909" s="535"/>
    </row>
    <row r="2910" spans="1:7" s="520" customFormat="1" x14ac:dyDescent="0.25">
      <c r="A2910" s="529"/>
      <c r="G2910" s="535"/>
    </row>
    <row r="2911" spans="1:7" s="520" customFormat="1" x14ac:dyDescent="0.25">
      <c r="A2911" s="529"/>
      <c r="G2911" s="535"/>
    </row>
    <row r="2912" spans="1:7" s="520" customFormat="1" x14ac:dyDescent="0.25">
      <c r="A2912" s="529"/>
      <c r="G2912" s="535"/>
    </row>
    <row r="2913" spans="1:7" s="520" customFormat="1" x14ac:dyDescent="0.25">
      <c r="A2913" s="529"/>
      <c r="G2913" s="535"/>
    </row>
    <row r="2914" spans="1:7" s="520" customFormat="1" x14ac:dyDescent="0.25">
      <c r="A2914" s="529"/>
      <c r="G2914" s="535"/>
    </row>
    <row r="2915" spans="1:7" s="520" customFormat="1" x14ac:dyDescent="0.25">
      <c r="A2915" s="529"/>
      <c r="G2915" s="535"/>
    </row>
    <row r="2916" spans="1:7" s="520" customFormat="1" x14ac:dyDescent="0.25">
      <c r="A2916" s="529"/>
      <c r="G2916" s="535"/>
    </row>
    <row r="2917" spans="1:7" s="520" customFormat="1" x14ac:dyDescent="0.25">
      <c r="A2917" s="529"/>
      <c r="G2917" s="535"/>
    </row>
    <row r="2918" spans="1:7" s="520" customFormat="1" x14ac:dyDescent="0.25">
      <c r="A2918" s="529"/>
      <c r="G2918" s="535"/>
    </row>
    <row r="2919" spans="1:7" s="520" customFormat="1" x14ac:dyDescent="0.25">
      <c r="A2919" s="529"/>
      <c r="G2919" s="535"/>
    </row>
    <row r="2920" spans="1:7" s="520" customFormat="1" x14ac:dyDescent="0.25">
      <c r="A2920" s="529"/>
      <c r="G2920" s="535"/>
    </row>
    <row r="2921" spans="1:7" s="520" customFormat="1" x14ac:dyDescent="0.25">
      <c r="A2921" s="529"/>
      <c r="G2921" s="535"/>
    </row>
    <row r="2922" spans="1:7" s="520" customFormat="1" x14ac:dyDescent="0.25">
      <c r="A2922" s="529"/>
      <c r="G2922" s="535"/>
    </row>
    <row r="2923" spans="1:7" s="520" customFormat="1" x14ac:dyDescent="0.25">
      <c r="A2923" s="529"/>
      <c r="G2923" s="535"/>
    </row>
    <row r="2924" spans="1:7" s="520" customFormat="1" x14ac:dyDescent="0.25">
      <c r="A2924" s="529"/>
      <c r="G2924" s="535"/>
    </row>
    <row r="2925" spans="1:7" s="520" customFormat="1" x14ac:dyDescent="0.25">
      <c r="A2925" s="529"/>
      <c r="G2925" s="535"/>
    </row>
    <row r="2926" spans="1:7" s="520" customFormat="1" x14ac:dyDescent="0.25">
      <c r="A2926" s="529"/>
      <c r="G2926" s="535"/>
    </row>
    <row r="2927" spans="1:7" s="520" customFormat="1" x14ac:dyDescent="0.25">
      <c r="A2927" s="529"/>
      <c r="G2927" s="535"/>
    </row>
    <row r="2928" spans="1:7" s="520" customFormat="1" x14ac:dyDescent="0.25">
      <c r="A2928" s="529"/>
      <c r="G2928" s="535"/>
    </row>
    <row r="2929" spans="1:7" s="520" customFormat="1" x14ac:dyDescent="0.25">
      <c r="A2929" s="529"/>
      <c r="G2929" s="535"/>
    </row>
    <row r="2930" spans="1:7" s="520" customFormat="1" x14ac:dyDescent="0.25">
      <c r="A2930" s="529"/>
      <c r="G2930" s="535"/>
    </row>
    <row r="2931" spans="1:7" s="520" customFormat="1" x14ac:dyDescent="0.25">
      <c r="A2931" s="529"/>
      <c r="G2931" s="535"/>
    </row>
    <row r="2932" spans="1:7" s="520" customFormat="1" x14ac:dyDescent="0.25">
      <c r="A2932" s="529"/>
      <c r="G2932" s="535"/>
    </row>
    <row r="2933" spans="1:7" s="520" customFormat="1" x14ac:dyDescent="0.25">
      <c r="A2933" s="529"/>
      <c r="G2933" s="535"/>
    </row>
    <row r="2934" spans="1:7" s="520" customFormat="1" x14ac:dyDescent="0.25">
      <c r="A2934" s="529"/>
      <c r="G2934" s="535"/>
    </row>
    <row r="2935" spans="1:7" s="520" customFormat="1" x14ac:dyDescent="0.25">
      <c r="A2935" s="529"/>
      <c r="G2935" s="535"/>
    </row>
    <row r="2936" spans="1:7" s="520" customFormat="1" x14ac:dyDescent="0.25">
      <c r="A2936" s="529"/>
      <c r="G2936" s="535"/>
    </row>
    <row r="2937" spans="1:7" s="520" customFormat="1" x14ac:dyDescent="0.25">
      <c r="A2937" s="529"/>
      <c r="G2937" s="535"/>
    </row>
    <row r="2938" spans="1:7" s="520" customFormat="1" x14ac:dyDescent="0.25">
      <c r="A2938" s="529"/>
      <c r="G2938" s="535"/>
    </row>
    <row r="2939" spans="1:7" s="520" customFormat="1" x14ac:dyDescent="0.25">
      <c r="A2939" s="529"/>
      <c r="G2939" s="535"/>
    </row>
    <row r="2940" spans="1:7" s="520" customFormat="1" x14ac:dyDescent="0.25">
      <c r="A2940" s="529"/>
      <c r="G2940" s="535"/>
    </row>
    <row r="2941" spans="1:7" s="520" customFormat="1" x14ac:dyDescent="0.25">
      <c r="A2941" s="529"/>
      <c r="G2941" s="535"/>
    </row>
    <row r="2942" spans="1:7" s="520" customFormat="1" x14ac:dyDescent="0.25">
      <c r="A2942" s="529"/>
      <c r="G2942" s="535"/>
    </row>
    <row r="2943" spans="1:7" s="520" customFormat="1" x14ac:dyDescent="0.25">
      <c r="A2943" s="529"/>
      <c r="G2943" s="535"/>
    </row>
    <row r="2944" spans="1:7" s="520" customFormat="1" x14ac:dyDescent="0.25">
      <c r="A2944" s="529"/>
      <c r="G2944" s="535"/>
    </row>
    <row r="2945" spans="1:7" s="520" customFormat="1" x14ac:dyDescent="0.25">
      <c r="A2945" s="529"/>
      <c r="G2945" s="535"/>
    </row>
    <row r="2946" spans="1:7" s="520" customFormat="1" x14ac:dyDescent="0.25">
      <c r="A2946" s="529"/>
      <c r="G2946" s="535"/>
    </row>
    <row r="2947" spans="1:7" s="520" customFormat="1" x14ac:dyDescent="0.25">
      <c r="A2947" s="529"/>
      <c r="G2947" s="535"/>
    </row>
    <row r="2948" spans="1:7" s="520" customFormat="1" x14ac:dyDescent="0.25">
      <c r="A2948" s="529"/>
      <c r="G2948" s="535"/>
    </row>
    <row r="2949" spans="1:7" s="520" customFormat="1" x14ac:dyDescent="0.25">
      <c r="A2949" s="529"/>
      <c r="G2949" s="535"/>
    </row>
    <row r="2950" spans="1:7" s="520" customFormat="1" x14ac:dyDescent="0.25">
      <c r="A2950" s="529"/>
      <c r="G2950" s="535"/>
    </row>
    <row r="2951" spans="1:7" s="520" customFormat="1" x14ac:dyDescent="0.25">
      <c r="A2951" s="529"/>
      <c r="G2951" s="535"/>
    </row>
    <row r="2952" spans="1:7" s="520" customFormat="1" x14ac:dyDescent="0.25">
      <c r="A2952" s="529"/>
      <c r="G2952" s="535"/>
    </row>
    <row r="2953" spans="1:7" s="520" customFormat="1" x14ac:dyDescent="0.25">
      <c r="A2953" s="529"/>
      <c r="G2953" s="535"/>
    </row>
    <row r="2954" spans="1:7" s="520" customFormat="1" x14ac:dyDescent="0.25">
      <c r="A2954" s="529"/>
      <c r="G2954" s="535"/>
    </row>
    <row r="2955" spans="1:7" s="520" customFormat="1" x14ac:dyDescent="0.25">
      <c r="A2955" s="529"/>
      <c r="G2955" s="535"/>
    </row>
    <row r="2956" spans="1:7" s="520" customFormat="1" x14ac:dyDescent="0.25">
      <c r="A2956" s="529"/>
      <c r="G2956" s="535"/>
    </row>
    <row r="2957" spans="1:7" s="520" customFormat="1" x14ac:dyDescent="0.25">
      <c r="A2957" s="529"/>
      <c r="G2957" s="535"/>
    </row>
    <row r="2958" spans="1:7" s="520" customFormat="1" x14ac:dyDescent="0.25">
      <c r="A2958" s="529"/>
      <c r="G2958" s="535"/>
    </row>
    <row r="2959" spans="1:7" s="520" customFormat="1" x14ac:dyDescent="0.25">
      <c r="A2959" s="529"/>
      <c r="G2959" s="535"/>
    </row>
    <row r="2960" spans="1:7" s="520" customFormat="1" x14ac:dyDescent="0.25">
      <c r="A2960" s="529"/>
      <c r="G2960" s="535"/>
    </row>
    <row r="2961" spans="1:7" s="520" customFormat="1" x14ac:dyDescent="0.25">
      <c r="A2961" s="529"/>
      <c r="G2961" s="535"/>
    </row>
    <row r="2962" spans="1:7" s="520" customFormat="1" x14ac:dyDescent="0.25">
      <c r="A2962" s="529"/>
      <c r="G2962" s="535"/>
    </row>
    <row r="2963" spans="1:7" s="520" customFormat="1" x14ac:dyDescent="0.25">
      <c r="A2963" s="529"/>
      <c r="G2963" s="535"/>
    </row>
    <row r="2964" spans="1:7" s="520" customFormat="1" x14ac:dyDescent="0.25">
      <c r="A2964" s="529"/>
      <c r="G2964" s="535"/>
    </row>
    <row r="2965" spans="1:7" s="520" customFormat="1" x14ac:dyDescent="0.25">
      <c r="A2965" s="529"/>
      <c r="G2965" s="535"/>
    </row>
    <row r="2966" spans="1:7" s="520" customFormat="1" x14ac:dyDescent="0.25">
      <c r="A2966" s="529"/>
      <c r="G2966" s="535"/>
    </row>
    <row r="2967" spans="1:7" s="520" customFormat="1" x14ac:dyDescent="0.25">
      <c r="A2967" s="529"/>
      <c r="G2967" s="535"/>
    </row>
    <row r="2968" spans="1:7" s="520" customFormat="1" x14ac:dyDescent="0.25">
      <c r="A2968" s="529"/>
      <c r="G2968" s="535"/>
    </row>
    <row r="2969" spans="1:7" s="520" customFormat="1" x14ac:dyDescent="0.25">
      <c r="A2969" s="529"/>
      <c r="G2969" s="535"/>
    </row>
    <row r="2970" spans="1:7" s="520" customFormat="1" x14ac:dyDescent="0.25">
      <c r="A2970" s="529"/>
      <c r="G2970" s="535"/>
    </row>
    <row r="2971" spans="1:7" s="520" customFormat="1" x14ac:dyDescent="0.25">
      <c r="A2971" s="529"/>
      <c r="G2971" s="535"/>
    </row>
    <row r="2972" spans="1:7" s="520" customFormat="1" x14ac:dyDescent="0.25">
      <c r="A2972" s="529"/>
      <c r="G2972" s="535"/>
    </row>
    <row r="2973" spans="1:7" s="520" customFormat="1" x14ac:dyDescent="0.25">
      <c r="A2973" s="529"/>
      <c r="G2973" s="535"/>
    </row>
    <row r="2974" spans="1:7" s="520" customFormat="1" x14ac:dyDescent="0.25">
      <c r="A2974" s="529"/>
      <c r="G2974" s="535"/>
    </row>
    <row r="2975" spans="1:7" s="520" customFormat="1" x14ac:dyDescent="0.25">
      <c r="A2975" s="529"/>
      <c r="G2975" s="535"/>
    </row>
    <row r="2976" spans="1:7" s="520" customFormat="1" x14ac:dyDescent="0.25">
      <c r="A2976" s="529"/>
      <c r="G2976" s="535"/>
    </row>
    <row r="2977" spans="1:7" s="520" customFormat="1" x14ac:dyDescent="0.25">
      <c r="A2977" s="529"/>
      <c r="G2977" s="535"/>
    </row>
    <row r="2978" spans="1:7" s="520" customFormat="1" x14ac:dyDescent="0.25">
      <c r="A2978" s="529"/>
      <c r="G2978" s="535"/>
    </row>
    <row r="2979" spans="1:7" s="520" customFormat="1" x14ac:dyDescent="0.25">
      <c r="A2979" s="529"/>
      <c r="G2979" s="535"/>
    </row>
    <row r="2980" spans="1:7" s="520" customFormat="1" x14ac:dyDescent="0.25">
      <c r="A2980" s="529"/>
      <c r="G2980" s="535"/>
    </row>
    <row r="2981" spans="1:7" s="520" customFormat="1" x14ac:dyDescent="0.25">
      <c r="A2981" s="529"/>
      <c r="G2981" s="535"/>
    </row>
    <row r="2982" spans="1:7" s="520" customFormat="1" x14ac:dyDescent="0.25">
      <c r="A2982" s="529"/>
      <c r="G2982" s="535"/>
    </row>
    <row r="2983" spans="1:7" s="520" customFormat="1" x14ac:dyDescent="0.25">
      <c r="A2983" s="529"/>
      <c r="G2983" s="535"/>
    </row>
    <row r="2984" spans="1:7" s="520" customFormat="1" x14ac:dyDescent="0.25">
      <c r="A2984" s="529"/>
      <c r="G2984" s="535"/>
    </row>
    <row r="2985" spans="1:7" s="520" customFormat="1" x14ac:dyDescent="0.25">
      <c r="A2985" s="529"/>
      <c r="G2985" s="535"/>
    </row>
    <row r="2986" spans="1:7" s="520" customFormat="1" x14ac:dyDescent="0.25">
      <c r="A2986" s="529"/>
      <c r="G2986" s="535"/>
    </row>
    <row r="2987" spans="1:7" s="520" customFormat="1" x14ac:dyDescent="0.25">
      <c r="A2987" s="529"/>
      <c r="G2987" s="535"/>
    </row>
    <row r="2988" spans="1:7" s="520" customFormat="1" x14ac:dyDescent="0.25">
      <c r="A2988" s="529"/>
      <c r="G2988" s="535"/>
    </row>
    <row r="2989" spans="1:7" s="520" customFormat="1" x14ac:dyDescent="0.25">
      <c r="A2989" s="529"/>
      <c r="G2989" s="535"/>
    </row>
    <row r="2990" spans="1:7" s="520" customFormat="1" x14ac:dyDescent="0.25">
      <c r="A2990" s="529"/>
      <c r="G2990" s="535"/>
    </row>
    <row r="2991" spans="1:7" s="520" customFormat="1" x14ac:dyDescent="0.25">
      <c r="A2991" s="529"/>
      <c r="G2991" s="535"/>
    </row>
    <row r="2992" spans="1:7" s="520" customFormat="1" x14ac:dyDescent="0.25">
      <c r="A2992" s="529"/>
      <c r="G2992" s="535"/>
    </row>
    <row r="2993" spans="1:7" s="520" customFormat="1" x14ac:dyDescent="0.25">
      <c r="A2993" s="529"/>
      <c r="G2993" s="535"/>
    </row>
    <row r="2994" spans="1:7" s="520" customFormat="1" x14ac:dyDescent="0.25">
      <c r="A2994" s="529"/>
      <c r="G2994" s="535"/>
    </row>
    <row r="2995" spans="1:7" s="520" customFormat="1" x14ac:dyDescent="0.25">
      <c r="A2995" s="529"/>
      <c r="G2995" s="535"/>
    </row>
    <row r="2996" spans="1:7" s="520" customFormat="1" x14ac:dyDescent="0.25">
      <c r="A2996" s="529"/>
      <c r="G2996" s="535"/>
    </row>
    <row r="2997" spans="1:7" s="520" customFormat="1" x14ac:dyDescent="0.25">
      <c r="A2997" s="529"/>
      <c r="G2997" s="535"/>
    </row>
    <row r="2998" spans="1:7" s="520" customFormat="1" x14ac:dyDescent="0.25">
      <c r="A2998" s="529"/>
      <c r="G2998" s="535"/>
    </row>
    <row r="2999" spans="1:7" s="520" customFormat="1" x14ac:dyDescent="0.25">
      <c r="A2999" s="529"/>
      <c r="G2999" s="535"/>
    </row>
    <row r="3000" spans="1:7" s="520" customFormat="1" x14ac:dyDescent="0.25">
      <c r="A3000" s="529"/>
      <c r="G3000" s="535"/>
    </row>
    <row r="3001" spans="1:7" s="520" customFormat="1" x14ac:dyDescent="0.25">
      <c r="A3001" s="529"/>
      <c r="G3001" s="535"/>
    </row>
    <row r="3002" spans="1:7" s="520" customFormat="1" x14ac:dyDescent="0.25">
      <c r="A3002" s="529"/>
      <c r="G3002" s="535"/>
    </row>
    <row r="3003" spans="1:7" s="520" customFormat="1" x14ac:dyDescent="0.25">
      <c r="A3003" s="529"/>
      <c r="G3003" s="535"/>
    </row>
    <row r="3004" spans="1:7" s="520" customFormat="1" x14ac:dyDescent="0.25">
      <c r="A3004" s="529"/>
      <c r="G3004" s="535"/>
    </row>
    <row r="3005" spans="1:7" s="520" customFormat="1" x14ac:dyDescent="0.25">
      <c r="A3005" s="529"/>
      <c r="G3005" s="535"/>
    </row>
    <row r="3006" spans="1:7" s="520" customFormat="1" x14ac:dyDescent="0.25">
      <c r="A3006" s="529"/>
      <c r="G3006" s="535"/>
    </row>
    <row r="3007" spans="1:7" s="520" customFormat="1" x14ac:dyDescent="0.25">
      <c r="A3007" s="529"/>
      <c r="G3007" s="535"/>
    </row>
    <row r="3008" spans="1:7" s="520" customFormat="1" x14ac:dyDescent="0.25">
      <c r="A3008" s="529"/>
      <c r="G3008" s="535"/>
    </row>
    <row r="3009" spans="1:7" s="520" customFormat="1" x14ac:dyDescent="0.25">
      <c r="A3009" s="529"/>
      <c r="G3009" s="535"/>
    </row>
    <row r="3010" spans="1:7" s="520" customFormat="1" x14ac:dyDescent="0.25">
      <c r="A3010" s="529"/>
      <c r="G3010" s="535"/>
    </row>
    <row r="3011" spans="1:7" s="520" customFormat="1" x14ac:dyDescent="0.25">
      <c r="A3011" s="529"/>
      <c r="G3011" s="535"/>
    </row>
    <row r="3012" spans="1:7" s="520" customFormat="1" x14ac:dyDescent="0.25">
      <c r="A3012" s="529"/>
      <c r="G3012" s="535"/>
    </row>
    <row r="3013" spans="1:7" s="520" customFormat="1" x14ac:dyDescent="0.25">
      <c r="A3013" s="529"/>
      <c r="G3013" s="535"/>
    </row>
    <row r="3014" spans="1:7" s="520" customFormat="1" x14ac:dyDescent="0.25">
      <c r="A3014" s="529"/>
      <c r="G3014" s="535"/>
    </row>
    <row r="3015" spans="1:7" s="520" customFormat="1" x14ac:dyDescent="0.25">
      <c r="A3015" s="529"/>
      <c r="G3015" s="535"/>
    </row>
    <row r="3016" spans="1:7" s="520" customFormat="1" x14ac:dyDescent="0.25">
      <c r="A3016" s="529"/>
      <c r="G3016" s="535"/>
    </row>
    <row r="3017" spans="1:7" s="520" customFormat="1" x14ac:dyDescent="0.25">
      <c r="A3017" s="529"/>
      <c r="G3017" s="535"/>
    </row>
    <row r="3018" spans="1:7" s="520" customFormat="1" x14ac:dyDescent="0.25">
      <c r="A3018" s="529"/>
      <c r="G3018" s="535"/>
    </row>
    <row r="3019" spans="1:7" s="520" customFormat="1" x14ac:dyDescent="0.25">
      <c r="A3019" s="529"/>
      <c r="G3019" s="535"/>
    </row>
    <row r="3020" spans="1:7" s="520" customFormat="1" x14ac:dyDescent="0.25">
      <c r="A3020" s="529"/>
      <c r="G3020" s="535"/>
    </row>
    <row r="3021" spans="1:7" s="520" customFormat="1" x14ac:dyDescent="0.25">
      <c r="A3021" s="529"/>
      <c r="G3021" s="535"/>
    </row>
    <row r="3022" spans="1:7" s="520" customFormat="1" x14ac:dyDescent="0.25">
      <c r="A3022" s="529"/>
      <c r="G3022" s="535"/>
    </row>
    <row r="3023" spans="1:7" s="520" customFormat="1" x14ac:dyDescent="0.25">
      <c r="A3023" s="529"/>
      <c r="G3023" s="535"/>
    </row>
    <row r="3024" spans="1:7" s="520" customFormat="1" x14ac:dyDescent="0.25">
      <c r="A3024" s="529"/>
      <c r="G3024" s="535"/>
    </row>
    <row r="3025" spans="1:7" s="520" customFormat="1" x14ac:dyDescent="0.25">
      <c r="A3025" s="529"/>
      <c r="G3025" s="535"/>
    </row>
    <row r="3026" spans="1:7" s="520" customFormat="1" x14ac:dyDescent="0.25">
      <c r="A3026" s="529"/>
      <c r="G3026" s="535"/>
    </row>
    <row r="3027" spans="1:7" s="520" customFormat="1" x14ac:dyDescent="0.25">
      <c r="A3027" s="529"/>
      <c r="G3027" s="535"/>
    </row>
    <row r="3028" spans="1:7" s="520" customFormat="1" x14ac:dyDescent="0.25">
      <c r="A3028" s="529"/>
      <c r="G3028" s="535"/>
    </row>
    <row r="3029" spans="1:7" s="520" customFormat="1" x14ac:dyDescent="0.25">
      <c r="A3029" s="529"/>
      <c r="G3029" s="535"/>
    </row>
    <row r="3030" spans="1:7" s="520" customFormat="1" x14ac:dyDescent="0.25">
      <c r="A3030" s="529"/>
      <c r="G3030" s="535"/>
    </row>
    <row r="3031" spans="1:7" s="520" customFormat="1" x14ac:dyDescent="0.25">
      <c r="A3031" s="529"/>
      <c r="G3031" s="535"/>
    </row>
    <row r="3032" spans="1:7" s="520" customFormat="1" x14ac:dyDescent="0.25">
      <c r="A3032" s="529"/>
      <c r="G3032" s="535"/>
    </row>
    <row r="3033" spans="1:7" s="520" customFormat="1" x14ac:dyDescent="0.25">
      <c r="A3033" s="529"/>
      <c r="G3033" s="535"/>
    </row>
    <row r="3034" spans="1:7" s="520" customFormat="1" x14ac:dyDescent="0.25">
      <c r="A3034" s="529"/>
      <c r="G3034" s="535"/>
    </row>
    <row r="3035" spans="1:7" s="520" customFormat="1" x14ac:dyDescent="0.25">
      <c r="A3035" s="529"/>
      <c r="G3035" s="535"/>
    </row>
    <row r="3036" spans="1:7" s="520" customFormat="1" x14ac:dyDescent="0.25">
      <c r="A3036" s="529"/>
      <c r="G3036" s="535"/>
    </row>
    <row r="3037" spans="1:7" s="520" customFormat="1" x14ac:dyDescent="0.25">
      <c r="A3037" s="529"/>
      <c r="G3037" s="535"/>
    </row>
    <row r="3038" spans="1:7" s="520" customFormat="1" x14ac:dyDescent="0.25">
      <c r="A3038" s="529"/>
      <c r="G3038" s="535"/>
    </row>
    <row r="3039" spans="1:7" s="520" customFormat="1" x14ac:dyDescent="0.25">
      <c r="A3039" s="529"/>
      <c r="G3039" s="535"/>
    </row>
    <row r="3040" spans="1:7" s="520" customFormat="1" x14ac:dyDescent="0.25">
      <c r="A3040" s="529"/>
      <c r="G3040" s="535"/>
    </row>
    <row r="3041" spans="1:7" s="520" customFormat="1" x14ac:dyDescent="0.25">
      <c r="A3041" s="529"/>
      <c r="G3041" s="535"/>
    </row>
    <row r="3042" spans="1:7" s="520" customFormat="1" x14ac:dyDescent="0.25">
      <c r="A3042" s="529"/>
      <c r="G3042" s="535"/>
    </row>
    <row r="3043" spans="1:7" s="520" customFormat="1" x14ac:dyDescent="0.25">
      <c r="A3043" s="529"/>
      <c r="G3043" s="535"/>
    </row>
    <row r="3044" spans="1:7" s="520" customFormat="1" x14ac:dyDescent="0.25">
      <c r="A3044" s="529"/>
      <c r="G3044" s="535"/>
    </row>
    <row r="3045" spans="1:7" s="520" customFormat="1" x14ac:dyDescent="0.25">
      <c r="A3045" s="529"/>
      <c r="G3045" s="535"/>
    </row>
    <row r="3046" spans="1:7" s="520" customFormat="1" x14ac:dyDescent="0.25">
      <c r="A3046" s="529"/>
      <c r="G3046" s="535"/>
    </row>
    <row r="3047" spans="1:7" s="520" customFormat="1" x14ac:dyDescent="0.25">
      <c r="A3047" s="529"/>
      <c r="G3047" s="535"/>
    </row>
    <row r="3048" spans="1:7" s="520" customFormat="1" x14ac:dyDescent="0.25">
      <c r="A3048" s="529"/>
      <c r="G3048" s="535"/>
    </row>
    <row r="3049" spans="1:7" s="520" customFormat="1" x14ac:dyDescent="0.25">
      <c r="A3049" s="529"/>
      <c r="G3049" s="535"/>
    </row>
    <row r="3050" spans="1:7" s="520" customFormat="1" x14ac:dyDescent="0.25">
      <c r="A3050" s="529"/>
      <c r="G3050" s="535"/>
    </row>
    <row r="3051" spans="1:7" s="520" customFormat="1" x14ac:dyDescent="0.25">
      <c r="A3051" s="529"/>
      <c r="G3051" s="535"/>
    </row>
    <row r="3052" spans="1:7" s="520" customFormat="1" x14ac:dyDescent="0.25">
      <c r="A3052" s="529"/>
      <c r="G3052" s="535"/>
    </row>
    <row r="3053" spans="1:7" s="520" customFormat="1" x14ac:dyDescent="0.25">
      <c r="A3053" s="529"/>
      <c r="G3053" s="535"/>
    </row>
    <row r="3054" spans="1:7" s="520" customFormat="1" x14ac:dyDescent="0.25">
      <c r="A3054" s="529"/>
      <c r="G3054" s="535"/>
    </row>
    <row r="3055" spans="1:7" s="520" customFormat="1" x14ac:dyDescent="0.25">
      <c r="A3055" s="529"/>
      <c r="G3055" s="535"/>
    </row>
    <row r="3056" spans="1:7" s="520" customFormat="1" x14ac:dyDescent="0.25">
      <c r="A3056" s="529"/>
      <c r="G3056" s="535"/>
    </row>
    <row r="3057" spans="1:7" s="520" customFormat="1" x14ac:dyDescent="0.25">
      <c r="A3057" s="529"/>
      <c r="G3057" s="535"/>
    </row>
    <row r="3058" spans="1:7" s="520" customFormat="1" x14ac:dyDescent="0.25">
      <c r="A3058" s="529"/>
      <c r="G3058" s="535"/>
    </row>
    <row r="3059" spans="1:7" s="520" customFormat="1" x14ac:dyDescent="0.25">
      <c r="A3059" s="529"/>
      <c r="G3059" s="535"/>
    </row>
    <row r="3060" spans="1:7" s="520" customFormat="1" x14ac:dyDescent="0.25">
      <c r="A3060" s="529"/>
      <c r="G3060" s="535"/>
    </row>
    <row r="3061" spans="1:7" s="520" customFormat="1" x14ac:dyDescent="0.25">
      <c r="A3061" s="529"/>
      <c r="G3061" s="535"/>
    </row>
    <row r="3062" spans="1:7" s="520" customFormat="1" x14ac:dyDescent="0.25">
      <c r="A3062" s="529"/>
      <c r="G3062" s="535"/>
    </row>
    <row r="3063" spans="1:7" s="520" customFormat="1" x14ac:dyDescent="0.25">
      <c r="A3063" s="529"/>
      <c r="G3063" s="535"/>
    </row>
    <row r="3064" spans="1:7" s="520" customFormat="1" x14ac:dyDescent="0.25">
      <c r="A3064" s="529"/>
      <c r="G3064" s="535"/>
    </row>
    <row r="3065" spans="1:7" s="520" customFormat="1" x14ac:dyDescent="0.25">
      <c r="A3065" s="529"/>
      <c r="G3065" s="535"/>
    </row>
    <row r="3066" spans="1:7" s="520" customFormat="1" x14ac:dyDescent="0.25">
      <c r="A3066" s="529"/>
      <c r="G3066" s="535"/>
    </row>
    <row r="3067" spans="1:7" s="520" customFormat="1" x14ac:dyDescent="0.25">
      <c r="A3067" s="529"/>
      <c r="G3067" s="535"/>
    </row>
    <row r="3068" spans="1:7" s="520" customFormat="1" x14ac:dyDescent="0.25">
      <c r="A3068" s="529"/>
      <c r="G3068" s="535"/>
    </row>
    <row r="3069" spans="1:7" s="520" customFormat="1" x14ac:dyDescent="0.25">
      <c r="A3069" s="529"/>
      <c r="G3069" s="535"/>
    </row>
    <row r="3070" spans="1:7" s="520" customFormat="1" x14ac:dyDescent="0.25">
      <c r="A3070" s="529"/>
      <c r="G3070" s="535"/>
    </row>
    <row r="3071" spans="1:7" s="520" customFormat="1" x14ac:dyDescent="0.25">
      <c r="A3071" s="529"/>
      <c r="G3071" s="535"/>
    </row>
    <row r="3072" spans="1:7" s="520" customFormat="1" x14ac:dyDescent="0.25">
      <c r="A3072" s="529"/>
      <c r="G3072" s="535"/>
    </row>
    <row r="3073" spans="1:7" s="520" customFormat="1" x14ac:dyDescent="0.25">
      <c r="A3073" s="529"/>
      <c r="G3073" s="535"/>
    </row>
    <row r="3074" spans="1:7" s="520" customFormat="1" x14ac:dyDescent="0.25">
      <c r="A3074" s="529"/>
      <c r="G3074" s="535"/>
    </row>
    <row r="3075" spans="1:7" s="520" customFormat="1" x14ac:dyDescent="0.25">
      <c r="A3075" s="529"/>
      <c r="G3075" s="535"/>
    </row>
    <row r="3076" spans="1:7" s="520" customFormat="1" x14ac:dyDescent="0.25">
      <c r="A3076" s="529"/>
      <c r="G3076" s="535"/>
    </row>
    <row r="3077" spans="1:7" s="520" customFormat="1" x14ac:dyDescent="0.25">
      <c r="A3077" s="529"/>
      <c r="G3077" s="535"/>
    </row>
    <row r="3078" spans="1:7" s="520" customFormat="1" x14ac:dyDescent="0.25">
      <c r="A3078" s="529"/>
      <c r="G3078" s="535"/>
    </row>
    <row r="3079" spans="1:7" s="520" customFormat="1" x14ac:dyDescent="0.25">
      <c r="A3079" s="529"/>
      <c r="G3079" s="535"/>
    </row>
    <row r="3080" spans="1:7" s="520" customFormat="1" x14ac:dyDescent="0.25">
      <c r="A3080" s="529"/>
      <c r="G3080" s="535"/>
    </row>
    <row r="3081" spans="1:7" s="520" customFormat="1" x14ac:dyDescent="0.25">
      <c r="A3081" s="529"/>
      <c r="G3081" s="535"/>
    </row>
    <row r="3082" spans="1:7" s="520" customFormat="1" x14ac:dyDescent="0.25">
      <c r="A3082" s="529"/>
      <c r="G3082" s="535"/>
    </row>
    <row r="3083" spans="1:7" s="520" customFormat="1" x14ac:dyDescent="0.25">
      <c r="A3083" s="529"/>
      <c r="G3083" s="535"/>
    </row>
    <row r="3084" spans="1:7" s="520" customFormat="1" x14ac:dyDescent="0.25">
      <c r="A3084" s="529"/>
      <c r="G3084" s="535"/>
    </row>
    <row r="3085" spans="1:7" s="520" customFormat="1" x14ac:dyDescent="0.25">
      <c r="A3085" s="529"/>
      <c r="G3085" s="535"/>
    </row>
    <row r="3086" spans="1:7" s="520" customFormat="1" x14ac:dyDescent="0.25">
      <c r="A3086" s="529"/>
      <c r="G3086" s="535"/>
    </row>
    <row r="3087" spans="1:7" s="520" customFormat="1" x14ac:dyDescent="0.25">
      <c r="A3087" s="529"/>
      <c r="G3087" s="535"/>
    </row>
    <row r="3088" spans="1:7" s="520" customFormat="1" x14ac:dyDescent="0.25">
      <c r="A3088" s="529"/>
      <c r="G3088" s="535"/>
    </row>
    <row r="3089" spans="1:7" s="520" customFormat="1" x14ac:dyDescent="0.25">
      <c r="A3089" s="529"/>
      <c r="G3089" s="535"/>
    </row>
    <row r="3090" spans="1:7" s="520" customFormat="1" x14ac:dyDescent="0.25">
      <c r="A3090" s="529"/>
      <c r="G3090" s="535"/>
    </row>
    <row r="3091" spans="1:7" s="520" customFormat="1" x14ac:dyDescent="0.25">
      <c r="A3091" s="529"/>
      <c r="G3091" s="535"/>
    </row>
    <row r="3092" spans="1:7" s="520" customFormat="1" x14ac:dyDescent="0.25">
      <c r="A3092" s="529"/>
      <c r="G3092" s="535"/>
    </row>
    <row r="3093" spans="1:7" s="520" customFormat="1" x14ac:dyDescent="0.25">
      <c r="A3093" s="529"/>
      <c r="G3093" s="535"/>
    </row>
    <row r="3094" spans="1:7" s="520" customFormat="1" x14ac:dyDescent="0.25">
      <c r="A3094" s="529"/>
      <c r="G3094" s="535"/>
    </row>
    <row r="3095" spans="1:7" s="520" customFormat="1" x14ac:dyDescent="0.25">
      <c r="A3095" s="529"/>
      <c r="G3095" s="535"/>
    </row>
    <row r="3096" spans="1:7" s="520" customFormat="1" x14ac:dyDescent="0.25">
      <c r="A3096" s="529"/>
      <c r="G3096" s="535"/>
    </row>
    <row r="3097" spans="1:7" s="520" customFormat="1" x14ac:dyDescent="0.25">
      <c r="A3097" s="529"/>
      <c r="G3097" s="535"/>
    </row>
    <row r="3098" spans="1:7" s="520" customFormat="1" x14ac:dyDescent="0.25">
      <c r="A3098" s="529"/>
      <c r="G3098" s="535"/>
    </row>
    <row r="3099" spans="1:7" s="520" customFormat="1" x14ac:dyDescent="0.25">
      <c r="A3099" s="529"/>
      <c r="G3099" s="535"/>
    </row>
    <row r="3100" spans="1:7" s="520" customFormat="1" x14ac:dyDescent="0.25">
      <c r="A3100" s="529"/>
      <c r="G3100" s="535"/>
    </row>
    <row r="3101" spans="1:7" s="520" customFormat="1" x14ac:dyDescent="0.25">
      <c r="A3101" s="529"/>
      <c r="G3101" s="535"/>
    </row>
    <row r="3102" spans="1:7" s="520" customFormat="1" x14ac:dyDescent="0.25">
      <c r="A3102" s="529"/>
      <c r="G3102" s="535"/>
    </row>
    <row r="3103" spans="1:7" s="520" customFormat="1" x14ac:dyDescent="0.25">
      <c r="A3103" s="529"/>
      <c r="G3103" s="535"/>
    </row>
    <row r="3104" spans="1:7" s="520" customFormat="1" x14ac:dyDescent="0.25">
      <c r="A3104" s="529"/>
      <c r="G3104" s="535"/>
    </row>
    <row r="3105" spans="1:7" s="520" customFormat="1" x14ac:dyDescent="0.25">
      <c r="A3105" s="529"/>
      <c r="G3105" s="535"/>
    </row>
    <row r="3106" spans="1:7" s="520" customFormat="1" x14ac:dyDescent="0.25">
      <c r="A3106" s="529"/>
      <c r="G3106" s="535"/>
    </row>
    <row r="3107" spans="1:7" s="520" customFormat="1" x14ac:dyDescent="0.25">
      <c r="A3107" s="529"/>
      <c r="G3107" s="535"/>
    </row>
    <row r="3108" spans="1:7" s="520" customFormat="1" x14ac:dyDescent="0.25">
      <c r="A3108" s="529"/>
      <c r="G3108" s="535"/>
    </row>
    <row r="3109" spans="1:7" s="520" customFormat="1" x14ac:dyDescent="0.25">
      <c r="A3109" s="529"/>
      <c r="G3109" s="535"/>
    </row>
    <row r="3110" spans="1:7" s="520" customFormat="1" x14ac:dyDescent="0.25">
      <c r="A3110" s="529"/>
      <c r="G3110" s="535"/>
    </row>
    <row r="3111" spans="1:7" s="520" customFormat="1" x14ac:dyDescent="0.25">
      <c r="A3111" s="529"/>
      <c r="G3111" s="535"/>
    </row>
    <row r="3112" spans="1:7" s="520" customFormat="1" x14ac:dyDescent="0.25">
      <c r="A3112" s="529"/>
      <c r="G3112" s="535"/>
    </row>
    <row r="3113" spans="1:7" s="520" customFormat="1" x14ac:dyDescent="0.25">
      <c r="A3113" s="529"/>
      <c r="G3113" s="535"/>
    </row>
    <row r="3114" spans="1:7" s="520" customFormat="1" x14ac:dyDescent="0.25">
      <c r="A3114" s="529"/>
      <c r="G3114" s="535"/>
    </row>
    <row r="3115" spans="1:7" s="520" customFormat="1" x14ac:dyDescent="0.25">
      <c r="A3115" s="529"/>
      <c r="G3115" s="535"/>
    </row>
    <row r="3116" spans="1:7" s="520" customFormat="1" x14ac:dyDescent="0.25">
      <c r="A3116" s="529"/>
      <c r="G3116" s="535"/>
    </row>
    <row r="3117" spans="1:7" s="520" customFormat="1" x14ac:dyDescent="0.25">
      <c r="A3117" s="529"/>
      <c r="G3117" s="535"/>
    </row>
    <row r="3118" spans="1:7" s="520" customFormat="1" x14ac:dyDescent="0.25">
      <c r="A3118" s="529"/>
      <c r="G3118" s="535"/>
    </row>
    <row r="3119" spans="1:7" s="520" customFormat="1" x14ac:dyDescent="0.25">
      <c r="A3119" s="529"/>
      <c r="G3119" s="535"/>
    </row>
    <row r="3120" spans="1:7" s="520" customFormat="1" x14ac:dyDescent="0.25">
      <c r="A3120" s="529"/>
      <c r="G3120" s="535"/>
    </row>
    <row r="3121" spans="1:7" s="520" customFormat="1" x14ac:dyDescent="0.25">
      <c r="A3121" s="529"/>
      <c r="G3121" s="535"/>
    </row>
    <row r="3122" spans="1:7" s="520" customFormat="1" x14ac:dyDescent="0.25">
      <c r="A3122" s="529"/>
      <c r="G3122" s="535"/>
    </row>
    <row r="3123" spans="1:7" s="520" customFormat="1" x14ac:dyDescent="0.25">
      <c r="A3123" s="529"/>
      <c r="G3123" s="535"/>
    </row>
    <row r="3124" spans="1:7" s="520" customFormat="1" x14ac:dyDescent="0.25">
      <c r="A3124" s="529"/>
      <c r="G3124" s="535"/>
    </row>
    <row r="3125" spans="1:7" s="520" customFormat="1" x14ac:dyDescent="0.25">
      <c r="A3125" s="529"/>
      <c r="G3125" s="535"/>
    </row>
    <row r="3126" spans="1:7" s="520" customFormat="1" x14ac:dyDescent="0.25">
      <c r="A3126" s="529"/>
      <c r="G3126" s="535"/>
    </row>
    <row r="3127" spans="1:7" s="520" customFormat="1" x14ac:dyDescent="0.25">
      <c r="A3127" s="529"/>
      <c r="G3127" s="535"/>
    </row>
    <row r="3128" spans="1:7" s="520" customFormat="1" x14ac:dyDescent="0.25">
      <c r="A3128" s="529"/>
      <c r="G3128" s="535"/>
    </row>
    <row r="3129" spans="1:7" s="520" customFormat="1" x14ac:dyDescent="0.25">
      <c r="A3129" s="529"/>
      <c r="G3129" s="535"/>
    </row>
    <row r="3130" spans="1:7" s="520" customFormat="1" x14ac:dyDescent="0.25">
      <c r="A3130" s="529"/>
      <c r="G3130" s="535"/>
    </row>
    <row r="3131" spans="1:7" s="520" customFormat="1" x14ac:dyDescent="0.25">
      <c r="A3131" s="529"/>
      <c r="G3131" s="535"/>
    </row>
    <row r="3132" spans="1:7" s="520" customFormat="1" x14ac:dyDescent="0.25">
      <c r="A3132" s="529"/>
      <c r="G3132" s="535"/>
    </row>
    <row r="3133" spans="1:7" s="520" customFormat="1" x14ac:dyDescent="0.25">
      <c r="A3133" s="529"/>
      <c r="G3133" s="535"/>
    </row>
    <row r="3134" spans="1:7" s="520" customFormat="1" x14ac:dyDescent="0.25">
      <c r="A3134" s="529"/>
      <c r="G3134" s="535"/>
    </row>
    <row r="3135" spans="1:7" s="520" customFormat="1" x14ac:dyDescent="0.25">
      <c r="A3135" s="529"/>
      <c r="G3135" s="535"/>
    </row>
    <row r="3136" spans="1:7" s="520" customFormat="1" x14ac:dyDescent="0.25">
      <c r="A3136" s="529"/>
      <c r="G3136" s="535"/>
    </row>
    <row r="3137" spans="1:7" s="520" customFormat="1" x14ac:dyDescent="0.25">
      <c r="A3137" s="529"/>
      <c r="G3137" s="535"/>
    </row>
    <row r="3138" spans="1:7" s="520" customFormat="1" x14ac:dyDescent="0.25">
      <c r="A3138" s="529"/>
      <c r="G3138" s="535"/>
    </row>
    <row r="3139" spans="1:7" s="520" customFormat="1" x14ac:dyDescent="0.25">
      <c r="A3139" s="529"/>
      <c r="G3139" s="535"/>
    </row>
    <row r="3140" spans="1:7" s="520" customFormat="1" x14ac:dyDescent="0.25">
      <c r="A3140" s="529"/>
      <c r="G3140" s="535"/>
    </row>
    <row r="3141" spans="1:7" s="520" customFormat="1" x14ac:dyDescent="0.25">
      <c r="A3141" s="529"/>
      <c r="G3141" s="535"/>
    </row>
    <row r="3142" spans="1:7" s="520" customFormat="1" x14ac:dyDescent="0.25">
      <c r="A3142" s="529"/>
      <c r="G3142" s="535"/>
    </row>
    <row r="3143" spans="1:7" s="520" customFormat="1" x14ac:dyDescent="0.25">
      <c r="A3143" s="529"/>
      <c r="G3143" s="535"/>
    </row>
    <row r="3144" spans="1:7" s="520" customFormat="1" x14ac:dyDescent="0.25">
      <c r="A3144" s="529"/>
      <c r="G3144" s="535"/>
    </row>
    <row r="3145" spans="1:7" s="520" customFormat="1" x14ac:dyDescent="0.25">
      <c r="A3145" s="529"/>
      <c r="G3145" s="535"/>
    </row>
    <row r="3146" spans="1:7" s="520" customFormat="1" x14ac:dyDescent="0.25">
      <c r="A3146" s="529"/>
      <c r="G3146" s="535"/>
    </row>
    <row r="3147" spans="1:7" s="520" customFormat="1" x14ac:dyDescent="0.25">
      <c r="A3147" s="529"/>
      <c r="G3147" s="535"/>
    </row>
    <row r="3148" spans="1:7" s="520" customFormat="1" x14ac:dyDescent="0.25">
      <c r="A3148" s="529"/>
      <c r="G3148" s="535"/>
    </row>
    <row r="3149" spans="1:7" s="520" customFormat="1" x14ac:dyDescent="0.25">
      <c r="A3149" s="529"/>
      <c r="G3149" s="535"/>
    </row>
    <row r="3150" spans="1:7" s="520" customFormat="1" x14ac:dyDescent="0.25">
      <c r="A3150" s="529"/>
      <c r="G3150" s="535"/>
    </row>
    <row r="3151" spans="1:7" s="520" customFormat="1" x14ac:dyDescent="0.25">
      <c r="A3151" s="529"/>
      <c r="G3151" s="535"/>
    </row>
    <row r="3152" spans="1:7" s="520" customFormat="1" x14ac:dyDescent="0.25">
      <c r="A3152" s="529"/>
      <c r="G3152" s="535"/>
    </row>
    <row r="3153" spans="1:7" s="520" customFormat="1" x14ac:dyDescent="0.25">
      <c r="A3153" s="529"/>
      <c r="G3153" s="535"/>
    </row>
    <row r="3154" spans="1:7" s="520" customFormat="1" x14ac:dyDescent="0.25">
      <c r="A3154" s="529"/>
      <c r="G3154" s="535"/>
    </row>
    <row r="3155" spans="1:7" s="520" customFormat="1" x14ac:dyDescent="0.25">
      <c r="A3155" s="529"/>
      <c r="G3155" s="535"/>
    </row>
    <row r="3156" spans="1:7" s="520" customFormat="1" x14ac:dyDescent="0.25">
      <c r="A3156" s="529"/>
      <c r="G3156" s="535"/>
    </row>
    <row r="3157" spans="1:7" s="520" customFormat="1" x14ac:dyDescent="0.25">
      <c r="A3157" s="529"/>
      <c r="G3157" s="535"/>
    </row>
    <row r="3158" spans="1:7" s="520" customFormat="1" x14ac:dyDescent="0.25">
      <c r="A3158" s="529"/>
      <c r="G3158" s="535"/>
    </row>
    <row r="3159" spans="1:7" s="520" customFormat="1" x14ac:dyDescent="0.25">
      <c r="A3159" s="529"/>
      <c r="G3159" s="535"/>
    </row>
    <row r="3160" spans="1:7" s="520" customFormat="1" x14ac:dyDescent="0.25">
      <c r="A3160" s="529"/>
      <c r="G3160" s="535"/>
    </row>
    <row r="3161" spans="1:7" s="520" customFormat="1" x14ac:dyDescent="0.25">
      <c r="A3161" s="529"/>
      <c r="G3161" s="535"/>
    </row>
    <row r="3162" spans="1:7" s="520" customFormat="1" x14ac:dyDescent="0.25">
      <c r="A3162" s="529"/>
      <c r="G3162" s="535"/>
    </row>
    <row r="3163" spans="1:7" s="520" customFormat="1" x14ac:dyDescent="0.25">
      <c r="A3163" s="529"/>
      <c r="G3163" s="535"/>
    </row>
    <row r="3164" spans="1:7" s="520" customFormat="1" x14ac:dyDescent="0.25">
      <c r="A3164" s="529"/>
      <c r="G3164" s="535"/>
    </row>
    <row r="3165" spans="1:7" s="520" customFormat="1" x14ac:dyDescent="0.25">
      <c r="A3165" s="529"/>
      <c r="G3165" s="535"/>
    </row>
    <row r="3166" spans="1:7" s="520" customFormat="1" x14ac:dyDescent="0.25">
      <c r="A3166" s="529"/>
      <c r="G3166" s="535"/>
    </row>
    <row r="3167" spans="1:7" s="520" customFormat="1" x14ac:dyDescent="0.25">
      <c r="A3167" s="529"/>
      <c r="G3167" s="535"/>
    </row>
    <row r="3168" spans="1:7" s="520" customFormat="1" x14ac:dyDescent="0.25">
      <c r="A3168" s="529"/>
      <c r="G3168" s="535"/>
    </row>
    <row r="3169" spans="1:7" s="520" customFormat="1" x14ac:dyDescent="0.25">
      <c r="A3169" s="529"/>
      <c r="G3169" s="535"/>
    </row>
    <row r="3170" spans="1:7" s="520" customFormat="1" x14ac:dyDescent="0.25">
      <c r="A3170" s="529"/>
      <c r="G3170" s="535"/>
    </row>
    <row r="3171" spans="1:7" s="520" customFormat="1" x14ac:dyDescent="0.25">
      <c r="A3171" s="529"/>
      <c r="G3171" s="535"/>
    </row>
    <row r="3172" spans="1:7" s="520" customFormat="1" x14ac:dyDescent="0.25">
      <c r="A3172" s="529"/>
      <c r="G3172" s="535"/>
    </row>
    <row r="3173" spans="1:7" s="520" customFormat="1" x14ac:dyDescent="0.25">
      <c r="A3173" s="529"/>
      <c r="G3173" s="535"/>
    </row>
    <row r="3174" spans="1:7" s="520" customFormat="1" x14ac:dyDescent="0.25">
      <c r="A3174" s="529"/>
      <c r="G3174" s="535"/>
    </row>
    <row r="3175" spans="1:7" s="520" customFormat="1" x14ac:dyDescent="0.25">
      <c r="A3175" s="529"/>
      <c r="G3175" s="535"/>
    </row>
    <row r="3176" spans="1:7" s="520" customFormat="1" x14ac:dyDescent="0.25">
      <c r="A3176" s="529"/>
      <c r="G3176" s="535"/>
    </row>
    <row r="3177" spans="1:7" s="520" customFormat="1" x14ac:dyDescent="0.25">
      <c r="A3177" s="529"/>
      <c r="G3177" s="535"/>
    </row>
    <row r="3178" spans="1:7" s="520" customFormat="1" x14ac:dyDescent="0.25">
      <c r="A3178" s="529"/>
      <c r="G3178" s="535"/>
    </row>
    <row r="3179" spans="1:7" s="520" customFormat="1" x14ac:dyDescent="0.25">
      <c r="A3179" s="529"/>
      <c r="G3179" s="535"/>
    </row>
    <row r="3180" spans="1:7" s="520" customFormat="1" x14ac:dyDescent="0.25">
      <c r="A3180" s="529"/>
      <c r="G3180" s="535"/>
    </row>
    <row r="3181" spans="1:7" s="520" customFormat="1" x14ac:dyDescent="0.25">
      <c r="A3181" s="529"/>
      <c r="G3181" s="535"/>
    </row>
    <row r="3182" spans="1:7" s="520" customFormat="1" x14ac:dyDescent="0.25">
      <c r="A3182" s="529"/>
      <c r="G3182" s="535"/>
    </row>
    <row r="3183" spans="1:7" s="520" customFormat="1" x14ac:dyDescent="0.25">
      <c r="A3183" s="529"/>
      <c r="G3183" s="535"/>
    </row>
    <row r="3184" spans="1:7" s="520" customFormat="1" x14ac:dyDescent="0.25">
      <c r="A3184" s="529"/>
      <c r="G3184" s="535"/>
    </row>
    <row r="3185" spans="1:7" s="520" customFormat="1" x14ac:dyDescent="0.25">
      <c r="A3185" s="529"/>
      <c r="G3185" s="535"/>
    </row>
    <row r="3186" spans="1:7" s="520" customFormat="1" x14ac:dyDescent="0.25">
      <c r="A3186" s="529"/>
      <c r="G3186" s="535"/>
    </row>
    <row r="3187" spans="1:7" s="520" customFormat="1" x14ac:dyDescent="0.25">
      <c r="A3187" s="529"/>
      <c r="G3187" s="535"/>
    </row>
    <row r="3188" spans="1:7" s="520" customFormat="1" x14ac:dyDescent="0.25">
      <c r="A3188" s="529"/>
      <c r="G3188" s="535"/>
    </row>
    <row r="3189" spans="1:7" s="520" customFormat="1" x14ac:dyDescent="0.25">
      <c r="A3189" s="529"/>
      <c r="G3189" s="535"/>
    </row>
    <row r="3190" spans="1:7" s="520" customFormat="1" x14ac:dyDescent="0.25">
      <c r="A3190" s="529"/>
      <c r="G3190" s="535"/>
    </row>
    <row r="3191" spans="1:7" s="520" customFormat="1" x14ac:dyDescent="0.25">
      <c r="A3191" s="529"/>
      <c r="G3191" s="535"/>
    </row>
    <row r="3192" spans="1:7" s="520" customFormat="1" x14ac:dyDescent="0.25">
      <c r="A3192" s="529"/>
      <c r="G3192" s="535"/>
    </row>
    <row r="3193" spans="1:7" s="520" customFormat="1" x14ac:dyDescent="0.25">
      <c r="A3193" s="529"/>
      <c r="G3193" s="535"/>
    </row>
    <row r="3194" spans="1:7" s="520" customFormat="1" x14ac:dyDescent="0.25">
      <c r="A3194" s="529"/>
      <c r="G3194" s="535"/>
    </row>
    <row r="3195" spans="1:7" s="520" customFormat="1" x14ac:dyDescent="0.25">
      <c r="A3195" s="529"/>
      <c r="G3195" s="535"/>
    </row>
    <row r="3196" spans="1:7" s="520" customFormat="1" x14ac:dyDescent="0.25">
      <c r="A3196" s="529"/>
      <c r="G3196" s="535"/>
    </row>
    <row r="3197" spans="1:7" s="520" customFormat="1" x14ac:dyDescent="0.25">
      <c r="A3197" s="529"/>
      <c r="G3197" s="535"/>
    </row>
    <row r="3198" spans="1:7" s="520" customFormat="1" x14ac:dyDescent="0.25">
      <c r="A3198" s="529"/>
      <c r="G3198" s="535"/>
    </row>
    <row r="3199" spans="1:7" s="520" customFormat="1" x14ac:dyDescent="0.25">
      <c r="A3199" s="529"/>
      <c r="G3199" s="535"/>
    </row>
    <row r="3200" spans="1:7" s="520" customFormat="1" x14ac:dyDescent="0.25">
      <c r="A3200" s="529"/>
      <c r="G3200" s="535"/>
    </row>
    <row r="3201" spans="1:7" s="520" customFormat="1" x14ac:dyDescent="0.25">
      <c r="A3201" s="529"/>
      <c r="G3201" s="535"/>
    </row>
    <row r="3202" spans="1:7" s="520" customFormat="1" x14ac:dyDescent="0.25">
      <c r="A3202" s="529"/>
      <c r="G3202" s="535"/>
    </row>
    <row r="3203" spans="1:7" s="520" customFormat="1" x14ac:dyDescent="0.25">
      <c r="A3203" s="529"/>
      <c r="G3203" s="535"/>
    </row>
    <row r="3204" spans="1:7" s="520" customFormat="1" x14ac:dyDescent="0.25">
      <c r="A3204" s="529"/>
      <c r="G3204" s="535"/>
    </row>
    <row r="3205" spans="1:7" s="520" customFormat="1" x14ac:dyDescent="0.25">
      <c r="A3205" s="529"/>
      <c r="G3205" s="535"/>
    </row>
    <row r="3206" spans="1:7" s="520" customFormat="1" x14ac:dyDescent="0.25">
      <c r="A3206" s="529"/>
      <c r="G3206" s="535"/>
    </row>
    <row r="3207" spans="1:7" s="520" customFormat="1" x14ac:dyDescent="0.25">
      <c r="A3207" s="529"/>
      <c r="G3207" s="535"/>
    </row>
    <row r="3208" spans="1:7" s="520" customFormat="1" x14ac:dyDescent="0.25">
      <c r="A3208" s="529"/>
      <c r="G3208" s="535"/>
    </row>
    <row r="3209" spans="1:7" s="520" customFormat="1" x14ac:dyDescent="0.25">
      <c r="A3209" s="529"/>
      <c r="G3209" s="535"/>
    </row>
    <row r="3210" spans="1:7" s="520" customFormat="1" x14ac:dyDescent="0.25">
      <c r="A3210" s="529"/>
      <c r="G3210" s="535"/>
    </row>
    <row r="3211" spans="1:7" s="520" customFormat="1" x14ac:dyDescent="0.25">
      <c r="A3211" s="529"/>
      <c r="G3211" s="535"/>
    </row>
    <row r="3212" spans="1:7" s="520" customFormat="1" x14ac:dyDescent="0.25">
      <c r="A3212" s="529"/>
      <c r="G3212" s="535"/>
    </row>
    <row r="3213" spans="1:7" s="520" customFormat="1" x14ac:dyDescent="0.25">
      <c r="A3213" s="529"/>
      <c r="G3213" s="535"/>
    </row>
    <row r="3214" spans="1:7" s="520" customFormat="1" x14ac:dyDescent="0.25">
      <c r="A3214" s="529"/>
      <c r="G3214" s="535"/>
    </row>
    <row r="3215" spans="1:7" s="520" customFormat="1" x14ac:dyDescent="0.25">
      <c r="A3215" s="529"/>
      <c r="G3215" s="535"/>
    </row>
    <row r="3216" spans="1:7" s="520" customFormat="1" x14ac:dyDescent="0.25">
      <c r="A3216" s="529"/>
      <c r="G3216" s="535"/>
    </row>
    <row r="3217" spans="1:7" s="520" customFormat="1" x14ac:dyDescent="0.25">
      <c r="A3217" s="529"/>
      <c r="G3217" s="535"/>
    </row>
    <row r="3218" spans="1:7" s="520" customFormat="1" x14ac:dyDescent="0.25">
      <c r="A3218" s="529"/>
      <c r="G3218" s="535"/>
    </row>
    <row r="3219" spans="1:7" s="520" customFormat="1" x14ac:dyDescent="0.25">
      <c r="A3219" s="529"/>
      <c r="G3219" s="535"/>
    </row>
    <row r="3220" spans="1:7" s="520" customFormat="1" x14ac:dyDescent="0.25">
      <c r="A3220" s="529"/>
      <c r="G3220" s="535"/>
    </row>
    <row r="3221" spans="1:7" s="520" customFormat="1" x14ac:dyDescent="0.25">
      <c r="A3221" s="529"/>
      <c r="G3221" s="535"/>
    </row>
    <row r="3222" spans="1:7" s="520" customFormat="1" x14ac:dyDescent="0.25">
      <c r="A3222" s="529"/>
      <c r="G3222" s="535"/>
    </row>
    <row r="3223" spans="1:7" s="520" customFormat="1" x14ac:dyDescent="0.25">
      <c r="A3223" s="529"/>
      <c r="G3223" s="535"/>
    </row>
    <row r="3224" spans="1:7" s="520" customFormat="1" x14ac:dyDescent="0.25">
      <c r="A3224" s="529"/>
      <c r="G3224" s="535"/>
    </row>
    <row r="3225" spans="1:7" s="520" customFormat="1" x14ac:dyDescent="0.25">
      <c r="A3225" s="529"/>
      <c r="G3225" s="535"/>
    </row>
    <row r="3226" spans="1:7" s="520" customFormat="1" x14ac:dyDescent="0.25">
      <c r="A3226" s="529"/>
      <c r="G3226" s="535"/>
    </row>
    <row r="3227" spans="1:7" s="520" customFormat="1" x14ac:dyDescent="0.25">
      <c r="A3227" s="529"/>
      <c r="G3227" s="535"/>
    </row>
    <row r="3228" spans="1:7" s="520" customFormat="1" x14ac:dyDescent="0.25">
      <c r="A3228" s="529"/>
      <c r="G3228" s="535"/>
    </row>
    <row r="3229" spans="1:7" s="520" customFormat="1" x14ac:dyDescent="0.25">
      <c r="A3229" s="529"/>
      <c r="G3229" s="535"/>
    </row>
    <row r="3230" spans="1:7" s="520" customFormat="1" x14ac:dyDescent="0.25">
      <c r="A3230" s="529"/>
      <c r="G3230" s="535"/>
    </row>
    <row r="3231" spans="1:7" s="520" customFormat="1" x14ac:dyDescent="0.25">
      <c r="A3231" s="529"/>
      <c r="G3231" s="535"/>
    </row>
    <row r="3232" spans="1:7" s="520" customFormat="1" x14ac:dyDescent="0.25">
      <c r="A3232" s="529"/>
      <c r="G3232" s="535"/>
    </row>
    <row r="3233" spans="1:7" s="520" customFormat="1" x14ac:dyDescent="0.25">
      <c r="A3233" s="529"/>
      <c r="G3233" s="535"/>
    </row>
    <row r="3234" spans="1:7" s="520" customFormat="1" x14ac:dyDescent="0.25">
      <c r="A3234" s="529"/>
      <c r="G3234" s="535"/>
    </row>
    <row r="3235" spans="1:7" s="520" customFormat="1" x14ac:dyDescent="0.25">
      <c r="A3235" s="529"/>
      <c r="G3235" s="535"/>
    </row>
    <row r="3236" spans="1:7" s="520" customFormat="1" x14ac:dyDescent="0.25">
      <c r="A3236" s="529"/>
      <c r="G3236" s="535"/>
    </row>
    <row r="3237" spans="1:7" s="520" customFormat="1" x14ac:dyDescent="0.25">
      <c r="A3237" s="529"/>
      <c r="G3237" s="535"/>
    </row>
    <row r="3238" spans="1:7" s="520" customFormat="1" x14ac:dyDescent="0.25">
      <c r="A3238" s="529"/>
      <c r="G3238" s="535"/>
    </row>
    <row r="3239" spans="1:7" s="520" customFormat="1" x14ac:dyDescent="0.25">
      <c r="A3239" s="529"/>
      <c r="G3239" s="535"/>
    </row>
    <row r="3240" spans="1:7" s="520" customFormat="1" x14ac:dyDescent="0.25">
      <c r="A3240" s="529"/>
      <c r="G3240" s="535"/>
    </row>
    <row r="3241" spans="1:7" s="520" customFormat="1" x14ac:dyDescent="0.25">
      <c r="A3241" s="529"/>
      <c r="G3241" s="535"/>
    </row>
    <row r="3242" spans="1:7" s="520" customFormat="1" x14ac:dyDescent="0.25">
      <c r="A3242" s="529"/>
      <c r="G3242" s="535"/>
    </row>
    <row r="3243" spans="1:7" s="520" customFormat="1" x14ac:dyDescent="0.25">
      <c r="A3243" s="529"/>
      <c r="G3243" s="535"/>
    </row>
    <row r="3244" spans="1:7" s="520" customFormat="1" x14ac:dyDescent="0.25">
      <c r="A3244" s="529"/>
      <c r="G3244" s="535"/>
    </row>
    <row r="3245" spans="1:7" s="520" customFormat="1" x14ac:dyDescent="0.25">
      <c r="A3245" s="529"/>
      <c r="G3245" s="535"/>
    </row>
    <row r="3246" spans="1:7" s="520" customFormat="1" x14ac:dyDescent="0.25">
      <c r="A3246" s="529"/>
      <c r="G3246" s="535"/>
    </row>
    <row r="3247" spans="1:7" s="520" customFormat="1" x14ac:dyDescent="0.25">
      <c r="A3247" s="529"/>
      <c r="G3247" s="535"/>
    </row>
    <row r="3248" spans="1:7" s="520" customFormat="1" x14ac:dyDescent="0.25">
      <c r="A3248" s="529"/>
      <c r="G3248" s="535"/>
    </row>
    <row r="3249" spans="1:7" s="520" customFormat="1" x14ac:dyDescent="0.25">
      <c r="A3249" s="529"/>
      <c r="G3249" s="535"/>
    </row>
    <row r="3250" spans="1:7" s="520" customFormat="1" x14ac:dyDescent="0.25">
      <c r="A3250" s="529"/>
      <c r="G3250" s="535"/>
    </row>
    <row r="3251" spans="1:7" s="520" customFormat="1" x14ac:dyDescent="0.25">
      <c r="A3251" s="529"/>
      <c r="G3251" s="535"/>
    </row>
    <row r="3252" spans="1:7" s="520" customFormat="1" x14ac:dyDescent="0.25">
      <c r="A3252" s="529"/>
      <c r="G3252" s="535"/>
    </row>
    <row r="3253" spans="1:7" s="520" customFormat="1" x14ac:dyDescent="0.25">
      <c r="A3253" s="529"/>
      <c r="G3253" s="535"/>
    </row>
    <row r="3254" spans="1:7" s="520" customFormat="1" x14ac:dyDescent="0.25">
      <c r="A3254" s="529"/>
      <c r="G3254" s="535"/>
    </row>
    <row r="3255" spans="1:7" s="520" customFormat="1" x14ac:dyDescent="0.25">
      <c r="A3255" s="529"/>
      <c r="G3255" s="535"/>
    </row>
    <row r="3256" spans="1:7" s="520" customFormat="1" x14ac:dyDescent="0.25">
      <c r="A3256" s="529"/>
      <c r="G3256" s="535"/>
    </row>
    <row r="3257" spans="1:7" s="520" customFormat="1" x14ac:dyDescent="0.25">
      <c r="A3257" s="529"/>
      <c r="G3257" s="535"/>
    </row>
    <row r="3258" spans="1:7" s="520" customFormat="1" x14ac:dyDescent="0.25">
      <c r="A3258" s="529"/>
      <c r="G3258" s="535"/>
    </row>
    <row r="3259" spans="1:7" s="520" customFormat="1" x14ac:dyDescent="0.25">
      <c r="A3259" s="529"/>
      <c r="G3259" s="535"/>
    </row>
    <row r="3260" spans="1:7" s="520" customFormat="1" x14ac:dyDescent="0.25">
      <c r="A3260" s="529"/>
      <c r="G3260" s="535"/>
    </row>
    <row r="3261" spans="1:7" s="520" customFormat="1" x14ac:dyDescent="0.25">
      <c r="A3261" s="529"/>
      <c r="G3261" s="535"/>
    </row>
    <row r="3262" spans="1:7" s="520" customFormat="1" x14ac:dyDescent="0.25">
      <c r="A3262" s="529"/>
      <c r="G3262" s="535"/>
    </row>
    <row r="3263" spans="1:7" s="520" customFormat="1" x14ac:dyDescent="0.25">
      <c r="A3263" s="529"/>
      <c r="G3263" s="535"/>
    </row>
    <row r="3264" spans="1:7" s="520" customFormat="1" x14ac:dyDescent="0.25">
      <c r="A3264" s="529"/>
      <c r="G3264" s="535"/>
    </row>
    <row r="3265" spans="1:7" s="520" customFormat="1" x14ac:dyDescent="0.25">
      <c r="A3265" s="529"/>
      <c r="G3265" s="535"/>
    </row>
    <row r="3266" spans="1:7" s="520" customFormat="1" x14ac:dyDescent="0.25">
      <c r="A3266" s="529"/>
      <c r="G3266" s="535"/>
    </row>
    <row r="3267" spans="1:7" s="520" customFormat="1" x14ac:dyDescent="0.25">
      <c r="A3267" s="529"/>
      <c r="G3267" s="535"/>
    </row>
    <row r="3268" spans="1:7" s="520" customFormat="1" x14ac:dyDescent="0.25">
      <c r="A3268" s="529"/>
      <c r="G3268" s="535"/>
    </row>
    <row r="3269" spans="1:7" s="520" customFormat="1" x14ac:dyDescent="0.25">
      <c r="A3269" s="529"/>
      <c r="G3269" s="535"/>
    </row>
    <row r="3270" spans="1:7" s="520" customFormat="1" x14ac:dyDescent="0.25">
      <c r="A3270" s="529"/>
      <c r="G3270" s="535"/>
    </row>
    <row r="3271" spans="1:7" s="520" customFormat="1" x14ac:dyDescent="0.25">
      <c r="A3271" s="529"/>
      <c r="G3271" s="535"/>
    </row>
    <row r="3272" spans="1:7" s="520" customFormat="1" x14ac:dyDescent="0.25">
      <c r="A3272" s="529"/>
      <c r="G3272" s="535"/>
    </row>
    <row r="3273" spans="1:7" s="520" customFormat="1" x14ac:dyDescent="0.25">
      <c r="A3273" s="529"/>
      <c r="G3273" s="535"/>
    </row>
    <row r="3274" spans="1:7" s="520" customFormat="1" x14ac:dyDescent="0.25">
      <c r="A3274" s="529"/>
      <c r="G3274" s="535"/>
    </row>
    <row r="3275" spans="1:7" s="520" customFormat="1" x14ac:dyDescent="0.25">
      <c r="A3275" s="529"/>
      <c r="G3275" s="535"/>
    </row>
    <row r="3276" spans="1:7" s="520" customFormat="1" x14ac:dyDescent="0.25">
      <c r="A3276" s="529"/>
      <c r="G3276" s="535"/>
    </row>
    <row r="3277" spans="1:7" s="520" customFormat="1" x14ac:dyDescent="0.25">
      <c r="A3277" s="529"/>
      <c r="G3277" s="535"/>
    </row>
    <row r="3278" spans="1:7" s="520" customFormat="1" x14ac:dyDescent="0.25">
      <c r="A3278" s="529"/>
      <c r="G3278" s="535"/>
    </row>
    <row r="3279" spans="1:7" s="520" customFormat="1" x14ac:dyDescent="0.25">
      <c r="A3279" s="529"/>
      <c r="G3279" s="535"/>
    </row>
    <row r="3280" spans="1:7" s="520" customFormat="1" x14ac:dyDescent="0.25">
      <c r="A3280" s="529"/>
      <c r="G3280" s="535"/>
    </row>
    <row r="3281" spans="1:7" s="520" customFormat="1" x14ac:dyDescent="0.25">
      <c r="A3281" s="529"/>
      <c r="G3281" s="535"/>
    </row>
    <row r="3282" spans="1:7" s="520" customFormat="1" x14ac:dyDescent="0.25">
      <c r="A3282" s="529"/>
      <c r="G3282" s="535"/>
    </row>
    <row r="3283" spans="1:7" s="520" customFormat="1" x14ac:dyDescent="0.25">
      <c r="A3283" s="529"/>
      <c r="G3283" s="535"/>
    </row>
    <row r="3284" spans="1:7" s="520" customFormat="1" x14ac:dyDescent="0.25">
      <c r="A3284" s="529"/>
      <c r="G3284" s="535"/>
    </row>
    <row r="3285" spans="1:7" s="520" customFormat="1" x14ac:dyDescent="0.25">
      <c r="A3285" s="529"/>
      <c r="G3285" s="535"/>
    </row>
    <row r="3286" spans="1:7" s="520" customFormat="1" x14ac:dyDescent="0.25">
      <c r="A3286" s="529"/>
      <c r="G3286" s="535"/>
    </row>
    <row r="3287" spans="1:7" s="520" customFormat="1" x14ac:dyDescent="0.25">
      <c r="A3287" s="529"/>
      <c r="G3287" s="535"/>
    </row>
    <row r="3288" spans="1:7" s="520" customFormat="1" x14ac:dyDescent="0.25">
      <c r="A3288" s="529"/>
      <c r="G3288" s="535"/>
    </row>
    <row r="3289" spans="1:7" s="520" customFormat="1" x14ac:dyDescent="0.25">
      <c r="A3289" s="529"/>
      <c r="G3289" s="535"/>
    </row>
    <row r="3290" spans="1:7" s="520" customFormat="1" x14ac:dyDescent="0.25">
      <c r="A3290" s="529"/>
      <c r="G3290" s="535"/>
    </row>
    <row r="3291" spans="1:7" s="520" customFormat="1" x14ac:dyDescent="0.25">
      <c r="A3291" s="529"/>
      <c r="G3291" s="535"/>
    </row>
    <row r="3292" spans="1:7" s="520" customFormat="1" x14ac:dyDescent="0.25">
      <c r="A3292" s="529"/>
      <c r="G3292" s="535"/>
    </row>
    <row r="3293" spans="1:7" s="520" customFormat="1" x14ac:dyDescent="0.25">
      <c r="A3293" s="529"/>
      <c r="G3293" s="535"/>
    </row>
    <row r="3294" spans="1:7" s="520" customFormat="1" x14ac:dyDescent="0.25">
      <c r="A3294" s="529"/>
      <c r="G3294" s="535"/>
    </row>
    <row r="3295" spans="1:7" s="520" customFormat="1" x14ac:dyDescent="0.25">
      <c r="A3295" s="529"/>
      <c r="G3295" s="535"/>
    </row>
    <row r="3296" spans="1:7" s="520" customFormat="1" x14ac:dyDescent="0.25">
      <c r="A3296" s="529"/>
      <c r="G3296" s="535"/>
    </row>
    <row r="3297" spans="1:7" s="520" customFormat="1" x14ac:dyDescent="0.25">
      <c r="A3297" s="529"/>
      <c r="G3297" s="535"/>
    </row>
    <row r="3298" spans="1:7" s="520" customFormat="1" x14ac:dyDescent="0.25">
      <c r="A3298" s="529"/>
      <c r="G3298" s="535"/>
    </row>
    <row r="3299" spans="1:7" s="520" customFormat="1" x14ac:dyDescent="0.25">
      <c r="A3299" s="529"/>
      <c r="G3299" s="535"/>
    </row>
    <row r="3300" spans="1:7" s="520" customFormat="1" x14ac:dyDescent="0.25">
      <c r="A3300" s="529"/>
      <c r="G3300" s="535"/>
    </row>
    <row r="3301" spans="1:7" s="520" customFormat="1" x14ac:dyDescent="0.25">
      <c r="A3301" s="529"/>
      <c r="G3301" s="535"/>
    </row>
    <row r="3302" spans="1:7" s="520" customFormat="1" x14ac:dyDescent="0.25">
      <c r="A3302" s="529"/>
      <c r="G3302" s="535"/>
    </row>
    <row r="3303" spans="1:7" s="520" customFormat="1" x14ac:dyDescent="0.25">
      <c r="A3303" s="529"/>
      <c r="G3303" s="535"/>
    </row>
    <row r="3304" spans="1:7" s="520" customFormat="1" x14ac:dyDescent="0.25">
      <c r="A3304" s="529"/>
      <c r="G3304" s="535"/>
    </row>
    <row r="3305" spans="1:7" s="520" customFormat="1" x14ac:dyDescent="0.25">
      <c r="A3305" s="529"/>
      <c r="G3305" s="535"/>
    </row>
    <row r="3306" spans="1:7" s="520" customFormat="1" x14ac:dyDescent="0.25">
      <c r="A3306" s="529"/>
      <c r="G3306" s="535"/>
    </row>
    <row r="3307" spans="1:7" s="520" customFormat="1" x14ac:dyDescent="0.25">
      <c r="A3307" s="529"/>
      <c r="G3307" s="535"/>
    </row>
    <row r="3308" spans="1:7" s="520" customFormat="1" x14ac:dyDescent="0.25">
      <c r="A3308" s="529"/>
      <c r="G3308" s="535"/>
    </row>
    <row r="3309" spans="1:7" s="520" customFormat="1" x14ac:dyDescent="0.25">
      <c r="A3309" s="529"/>
      <c r="G3309" s="535"/>
    </row>
    <row r="3310" spans="1:7" s="520" customFormat="1" x14ac:dyDescent="0.25">
      <c r="A3310" s="529"/>
      <c r="G3310" s="535"/>
    </row>
    <row r="3311" spans="1:7" s="520" customFormat="1" x14ac:dyDescent="0.25">
      <c r="A3311" s="529"/>
      <c r="G3311" s="535"/>
    </row>
    <row r="3312" spans="1:7" s="520" customFormat="1" x14ac:dyDescent="0.25">
      <c r="A3312" s="529"/>
      <c r="G3312" s="535"/>
    </row>
    <row r="3313" spans="1:7" s="520" customFormat="1" x14ac:dyDescent="0.25">
      <c r="A3313" s="529"/>
      <c r="G3313" s="535"/>
    </row>
    <row r="3314" spans="1:7" s="520" customFormat="1" x14ac:dyDescent="0.25">
      <c r="A3314" s="529"/>
      <c r="G3314" s="535"/>
    </row>
    <row r="3315" spans="1:7" s="520" customFormat="1" x14ac:dyDescent="0.25">
      <c r="A3315" s="529"/>
      <c r="G3315" s="535"/>
    </row>
    <row r="3316" spans="1:7" s="520" customFormat="1" x14ac:dyDescent="0.25">
      <c r="A3316" s="529"/>
      <c r="G3316" s="535"/>
    </row>
    <row r="3317" spans="1:7" s="520" customFormat="1" x14ac:dyDescent="0.25">
      <c r="A3317" s="529"/>
      <c r="G3317" s="535"/>
    </row>
    <row r="3318" spans="1:7" s="520" customFormat="1" x14ac:dyDescent="0.25">
      <c r="A3318" s="529"/>
      <c r="G3318" s="535"/>
    </row>
    <row r="3319" spans="1:7" s="520" customFormat="1" x14ac:dyDescent="0.25">
      <c r="A3319" s="529"/>
      <c r="G3319" s="535"/>
    </row>
    <row r="3320" spans="1:7" s="520" customFormat="1" x14ac:dyDescent="0.25">
      <c r="A3320" s="529"/>
      <c r="G3320" s="535"/>
    </row>
    <row r="3321" spans="1:7" s="520" customFormat="1" x14ac:dyDescent="0.25">
      <c r="A3321" s="529"/>
      <c r="G3321" s="535"/>
    </row>
    <row r="3322" spans="1:7" s="520" customFormat="1" x14ac:dyDescent="0.25">
      <c r="A3322" s="529"/>
      <c r="G3322" s="535"/>
    </row>
    <row r="3323" spans="1:7" s="520" customFormat="1" x14ac:dyDescent="0.25">
      <c r="A3323" s="529"/>
      <c r="G3323" s="535"/>
    </row>
    <row r="3324" spans="1:7" s="520" customFormat="1" x14ac:dyDescent="0.25">
      <c r="A3324" s="529"/>
      <c r="G3324" s="535"/>
    </row>
    <row r="3325" spans="1:7" s="520" customFormat="1" x14ac:dyDescent="0.25">
      <c r="A3325" s="529"/>
      <c r="G3325" s="535"/>
    </row>
    <row r="3326" spans="1:7" s="520" customFormat="1" x14ac:dyDescent="0.25">
      <c r="A3326" s="529"/>
      <c r="G3326" s="535"/>
    </row>
    <row r="3327" spans="1:7" s="520" customFormat="1" x14ac:dyDescent="0.25">
      <c r="A3327" s="529"/>
      <c r="G3327" s="535"/>
    </row>
    <row r="3328" spans="1:7" s="520" customFormat="1" x14ac:dyDescent="0.25">
      <c r="A3328" s="529"/>
      <c r="G3328" s="535"/>
    </row>
    <row r="3329" spans="1:7" s="520" customFormat="1" x14ac:dyDescent="0.25">
      <c r="A3329" s="529"/>
      <c r="G3329" s="535"/>
    </row>
    <row r="3330" spans="1:7" s="520" customFormat="1" x14ac:dyDescent="0.25">
      <c r="A3330" s="529"/>
      <c r="G3330" s="535"/>
    </row>
    <row r="3331" spans="1:7" s="520" customFormat="1" x14ac:dyDescent="0.25">
      <c r="A3331" s="529"/>
      <c r="G3331" s="535"/>
    </row>
    <row r="3332" spans="1:7" s="520" customFormat="1" x14ac:dyDescent="0.25">
      <c r="A3332" s="529"/>
      <c r="G3332" s="535"/>
    </row>
    <row r="3333" spans="1:7" s="520" customFormat="1" x14ac:dyDescent="0.25">
      <c r="A3333" s="529"/>
      <c r="G3333" s="535"/>
    </row>
    <row r="3334" spans="1:7" s="520" customFormat="1" x14ac:dyDescent="0.25">
      <c r="A3334" s="529"/>
      <c r="G3334" s="535"/>
    </row>
    <row r="3335" spans="1:7" s="520" customFormat="1" x14ac:dyDescent="0.25">
      <c r="A3335" s="529"/>
      <c r="G3335" s="535"/>
    </row>
    <row r="3336" spans="1:7" s="520" customFormat="1" x14ac:dyDescent="0.25">
      <c r="A3336" s="529"/>
      <c r="G3336" s="535"/>
    </row>
    <row r="3337" spans="1:7" s="520" customFormat="1" x14ac:dyDescent="0.25">
      <c r="A3337" s="529"/>
      <c r="G3337" s="535"/>
    </row>
    <row r="3338" spans="1:7" s="520" customFormat="1" x14ac:dyDescent="0.25">
      <c r="A3338" s="529"/>
      <c r="G3338" s="535"/>
    </row>
    <row r="3339" spans="1:7" s="520" customFormat="1" x14ac:dyDescent="0.25">
      <c r="A3339" s="529"/>
      <c r="G3339" s="535"/>
    </row>
    <row r="3340" spans="1:7" s="520" customFormat="1" x14ac:dyDescent="0.25">
      <c r="A3340" s="529"/>
      <c r="G3340" s="535"/>
    </row>
    <row r="3341" spans="1:7" s="520" customFormat="1" x14ac:dyDescent="0.25">
      <c r="A3341" s="529"/>
      <c r="G3341" s="535"/>
    </row>
    <row r="3342" spans="1:7" s="520" customFormat="1" x14ac:dyDescent="0.25">
      <c r="A3342" s="529"/>
      <c r="G3342" s="535"/>
    </row>
    <row r="3343" spans="1:7" s="520" customFormat="1" x14ac:dyDescent="0.25">
      <c r="A3343" s="529"/>
      <c r="G3343" s="535"/>
    </row>
    <row r="3344" spans="1:7" s="520" customFormat="1" x14ac:dyDescent="0.25">
      <c r="A3344" s="529"/>
      <c r="G3344" s="535"/>
    </row>
    <row r="3345" spans="1:7" s="520" customFormat="1" x14ac:dyDescent="0.25">
      <c r="A3345" s="529"/>
      <c r="G3345" s="535"/>
    </row>
    <row r="3346" spans="1:7" s="520" customFormat="1" x14ac:dyDescent="0.25">
      <c r="A3346" s="529"/>
      <c r="G3346" s="535"/>
    </row>
    <row r="3347" spans="1:7" s="520" customFormat="1" x14ac:dyDescent="0.25">
      <c r="A3347" s="529"/>
      <c r="G3347" s="535"/>
    </row>
    <row r="3348" spans="1:7" s="520" customFormat="1" x14ac:dyDescent="0.25">
      <c r="A3348" s="529"/>
      <c r="G3348" s="535"/>
    </row>
    <row r="3349" spans="1:7" s="520" customFormat="1" x14ac:dyDescent="0.25">
      <c r="A3349" s="529"/>
      <c r="G3349" s="535"/>
    </row>
    <row r="3350" spans="1:7" s="520" customFormat="1" x14ac:dyDescent="0.25">
      <c r="A3350" s="529"/>
      <c r="G3350" s="535"/>
    </row>
    <row r="3351" spans="1:7" s="520" customFormat="1" x14ac:dyDescent="0.25">
      <c r="A3351" s="529"/>
      <c r="G3351" s="535"/>
    </row>
    <row r="3352" spans="1:7" s="520" customFormat="1" x14ac:dyDescent="0.25">
      <c r="A3352" s="529"/>
      <c r="G3352" s="535"/>
    </row>
    <row r="3353" spans="1:7" s="520" customFormat="1" x14ac:dyDescent="0.25">
      <c r="A3353" s="529"/>
      <c r="G3353" s="535"/>
    </row>
    <row r="3354" spans="1:7" s="520" customFormat="1" x14ac:dyDescent="0.25">
      <c r="A3354" s="529"/>
      <c r="G3354" s="535"/>
    </row>
    <row r="3355" spans="1:7" s="520" customFormat="1" x14ac:dyDescent="0.25">
      <c r="A3355" s="529"/>
      <c r="G3355" s="535"/>
    </row>
    <row r="3356" spans="1:7" s="520" customFormat="1" x14ac:dyDescent="0.25">
      <c r="A3356" s="529"/>
      <c r="G3356" s="535"/>
    </row>
    <row r="3357" spans="1:7" s="520" customFormat="1" x14ac:dyDescent="0.25">
      <c r="A3357" s="529"/>
      <c r="G3357" s="535"/>
    </row>
    <row r="3358" spans="1:7" s="520" customFormat="1" x14ac:dyDescent="0.25">
      <c r="A3358" s="529"/>
      <c r="G3358" s="535"/>
    </row>
    <row r="3359" spans="1:7" s="520" customFormat="1" x14ac:dyDescent="0.25">
      <c r="A3359" s="529"/>
      <c r="G3359" s="535"/>
    </row>
    <row r="3360" spans="1:7" s="520" customFormat="1" x14ac:dyDescent="0.25">
      <c r="A3360" s="529"/>
      <c r="G3360" s="535"/>
    </row>
    <row r="3361" spans="1:7" s="520" customFormat="1" x14ac:dyDescent="0.25">
      <c r="A3361" s="529"/>
      <c r="G3361" s="535"/>
    </row>
    <row r="3362" spans="1:7" s="520" customFormat="1" x14ac:dyDescent="0.25">
      <c r="A3362" s="529"/>
      <c r="G3362" s="535"/>
    </row>
    <row r="3363" spans="1:7" s="520" customFormat="1" x14ac:dyDescent="0.25">
      <c r="A3363" s="529"/>
      <c r="G3363" s="535"/>
    </row>
    <row r="3364" spans="1:7" s="520" customFormat="1" x14ac:dyDescent="0.25">
      <c r="A3364" s="529"/>
      <c r="G3364" s="535"/>
    </row>
    <row r="3365" spans="1:7" s="520" customFormat="1" x14ac:dyDescent="0.25">
      <c r="A3365" s="529"/>
      <c r="G3365" s="535"/>
    </row>
    <row r="3366" spans="1:7" s="520" customFormat="1" x14ac:dyDescent="0.25">
      <c r="A3366" s="529"/>
      <c r="G3366" s="535"/>
    </row>
    <row r="3367" spans="1:7" s="520" customFormat="1" x14ac:dyDescent="0.25">
      <c r="A3367" s="529"/>
      <c r="G3367" s="535"/>
    </row>
    <row r="3368" spans="1:7" s="520" customFormat="1" x14ac:dyDescent="0.25">
      <c r="A3368" s="529"/>
      <c r="G3368" s="535"/>
    </row>
    <row r="3369" spans="1:7" s="520" customFormat="1" x14ac:dyDescent="0.25">
      <c r="A3369" s="529"/>
      <c r="G3369" s="535"/>
    </row>
    <row r="3370" spans="1:7" s="520" customFormat="1" x14ac:dyDescent="0.25">
      <c r="A3370" s="529"/>
      <c r="G3370" s="535"/>
    </row>
    <row r="3371" spans="1:7" s="520" customFormat="1" x14ac:dyDescent="0.25">
      <c r="A3371" s="529"/>
      <c r="G3371" s="535"/>
    </row>
    <row r="3372" spans="1:7" s="520" customFormat="1" x14ac:dyDescent="0.25">
      <c r="A3372" s="529"/>
      <c r="G3372" s="535"/>
    </row>
    <row r="3373" spans="1:7" s="520" customFormat="1" x14ac:dyDescent="0.25">
      <c r="A3373" s="529"/>
      <c r="G3373" s="535"/>
    </row>
    <row r="3374" spans="1:7" s="520" customFormat="1" x14ac:dyDescent="0.25">
      <c r="A3374" s="529"/>
      <c r="G3374" s="535"/>
    </row>
    <row r="3375" spans="1:7" s="520" customFormat="1" x14ac:dyDescent="0.25">
      <c r="A3375" s="529"/>
      <c r="G3375" s="535"/>
    </row>
    <row r="3376" spans="1:7" s="520" customFormat="1" x14ac:dyDescent="0.25">
      <c r="A3376" s="529"/>
      <c r="G3376" s="535"/>
    </row>
    <row r="3377" spans="1:7" s="520" customFormat="1" x14ac:dyDescent="0.25">
      <c r="A3377" s="529"/>
      <c r="G3377" s="535"/>
    </row>
    <row r="3378" spans="1:7" s="520" customFormat="1" x14ac:dyDescent="0.25">
      <c r="A3378" s="529"/>
      <c r="G3378" s="535"/>
    </row>
    <row r="3379" spans="1:7" s="520" customFormat="1" x14ac:dyDescent="0.25">
      <c r="A3379" s="529"/>
      <c r="G3379" s="535"/>
    </row>
    <row r="3380" spans="1:7" s="520" customFormat="1" x14ac:dyDescent="0.25">
      <c r="A3380" s="529"/>
      <c r="G3380" s="535"/>
    </row>
    <row r="3381" spans="1:7" s="520" customFormat="1" x14ac:dyDescent="0.25">
      <c r="A3381" s="529"/>
      <c r="G3381" s="535"/>
    </row>
    <row r="3382" spans="1:7" s="520" customFormat="1" x14ac:dyDescent="0.25">
      <c r="A3382" s="529"/>
      <c r="G3382" s="535"/>
    </row>
    <row r="3383" spans="1:7" s="520" customFormat="1" x14ac:dyDescent="0.25">
      <c r="A3383" s="529"/>
      <c r="G3383" s="535"/>
    </row>
    <row r="3384" spans="1:7" s="520" customFormat="1" x14ac:dyDescent="0.25">
      <c r="A3384" s="529"/>
      <c r="G3384" s="535"/>
    </row>
    <row r="3385" spans="1:7" s="520" customFormat="1" x14ac:dyDescent="0.25">
      <c r="A3385" s="529"/>
      <c r="G3385" s="535"/>
    </row>
    <row r="3386" spans="1:7" s="520" customFormat="1" x14ac:dyDescent="0.25">
      <c r="A3386" s="529"/>
      <c r="G3386" s="535"/>
    </row>
    <row r="3387" spans="1:7" s="520" customFormat="1" x14ac:dyDescent="0.25">
      <c r="A3387" s="529"/>
      <c r="G3387" s="535"/>
    </row>
    <row r="3388" spans="1:7" s="520" customFormat="1" x14ac:dyDescent="0.25">
      <c r="A3388" s="529"/>
      <c r="G3388" s="535"/>
    </row>
    <row r="3389" spans="1:7" s="520" customFormat="1" x14ac:dyDescent="0.25">
      <c r="A3389" s="529"/>
      <c r="G3389" s="535"/>
    </row>
    <row r="3390" spans="1:7" s="520" customFormat="1" x14ac:dyDescent="0.25">
      <c r="A3390" s="529"/>
      <c r="G3390" s="535"/>
    </row>
    <row r="3391" spans="1:7" s="520" customFormat="1" x14ac:dyDescent="0.25">
      <c r="A3391" s="529"/>
      <c r="G3391" s="535"/>
    </row>
    <row r="3392" spans="1:7" s="520" customFormat="1" x14ac:dyDescent="0.25">
      <c r="A3392" s="529"/>
      <c r="G3392" s="535"/>
    </row>
    <row r="3393" spans="1:7" s="520" customFormat="1" x14ac:dyDescent="0.25">
      <c r="A3393" s="529"/>
      <c r="G3393" s="535"/>
    </row>
    <row r="3394" spans="1:7" s="520" customFormat="1" x14ac:dyDescent="0.25">
      <c r="A3394" s="529"/>
      <c r="G3394" s="535"/>
    </row>
    <row r="3395" spans="1:7" s="520" customFormat="1" x14ac:dyDescent="0.25">
      <c r="A3395" s="529"/>
      <c r="G3395" s="535"/>
    </row>
    <row r="3396" spans="1:7" s="520" customFormat="1" x14ac:dyDescent="0.25">
      <c r="A3396" s="529"/>
      <c r="G3396" s="535"/>
    </row>
    <row r="3397" spans="1:7" s="520" customFormat="1" x14ac:dyDescent="0.25">
      <c r="A3397" s="529"/>
      <c r="G3397" s="535"/>
    </row>
    <row r="3398" spans="1:7" s="520" customFormat="1" x14ac:dyDescent="0.25">
      <c r="A3398" s="529"/>
      <c r="G3398" s="535"/>
    </row>
    <row r="3399" spans="1:7" s="520" customFormat="1" x14ac:dyDescent="0.25">
      <c r="A3399" s="529"/>
      <c r="G3399" s="535"/>
    </row>
    <row r="3400" spans="1:7" s="520" customFormat="1" x14ac:dyDescent="0.25">
      <c r="A3400" s="529"/>
      <c r="G3400" s="535"/>
    </row>
    <row r="3401" spans="1:7" s="520" customFormat="1" x14ac:dyDescent="0.25">
      <c r="A3401" s="529"/>
      <c r="G3401" s="535"/>
    </row>
    <row r="3402" spans="1:7" s="520" customFormat="1" x14ac:dyDescent="0.25">
      <c r="A3402" s="529"/>
      <c r="G3402" s="535"/>
    </row>
    <row r="3403" spans="1:7" s="520" customFormat="1" x14ac:dyDescent="0.25">
      <c r="A3403" s="529"/>
      <c r="G3403" s="535"/>
    </row>
    <row r="3404" spans="1:7" s="520" customFormat="1" x14ac:dyDescent="0.25">
      <c r="A3404" s="529"/>
      <c r="G3404" s="535"/>
    </row>
    <row r="3405" spans="1:7" s="520" customFormat="1" x14ac:dyDescent="0.25">
      <c r="A3405" s="529"/>
      <c r="G3405" s="535"/>
    </row>
    <row r="3406" spans="1:7" s="520" customFormat="1" x14ac:dyDescent="0.25">
      <c r="A3406" s="529"/>
      <c r="G3406" s="535"/>
    </row>
    <row r="3407" spans="1:7" s="520" customFormat="1" x14ac:dyDescent="0.25">
      <c r="A3407" s="529"/>
      <c r="G3407" s="535"/>
    </row>
    <row r="3408" spans="1:7" s="520" customFormat="1" x14ac:dyDescent="0.25">
      <c r="A3408" s="529"/>
      <c r="G3408" s="535"/>
    </row>
    <row r="3409" spans="1:7" s="520" customFormat="1" x14ac:dyDescent="0.25">
      <c r="A3409" s="529"/>
      <c r="G3409" s="535"/>
    </row>
    <row r="3410" spans="1:7" s="520" customFormat="1" x14ac:dyDescent="0.25">
      <c r="A3410" s="529"/>
      <c r="G3410" s="535"/>
    </row>
    <row r="3411" spans="1:7" s="520" customFormat="1" x14ac:dyDescent="0.25">
      <c r="A3411" s="529"/>
      <c r="G3411" s="535"/>
    </row>
    <row r="3412" spans="1:7" s="520" customFormat="1" x14ac:dyDescent="0.25">
      <c r="A3412" s="529"/>
      <c r="G3412" s="535"/>
    </row>
    <row r="3413" spans="1:7" s="520" customFormat="1" x14ac:dyDescent="0.25">
      <c r="A3413" s="529"/>
      <c r="G3413" s="535"/>
    </row>
    <row r="3414" spans="1:7" s="520" customFormat="1" x14ac:dyDescent="0.25">
      <c r="A3414" s="529"/>
      <c r="G3414" s="535"/>
    </row>
    <row r="3415" spans="1:7" s="520" customFormat="1" x14ac:dyDescent="0.25">
      <c r="A3415" s="529"/>
      <c r="G3415" s="535"/>
    </row>
    <row r="3416" spans="1:7" s="520" customFormat="1" x14ac:dyDescent="0.25">
      <c r="A3416" s="529"/>
      <c r="G3416" s="535"/>
    </row>
    <row r="3417" spans="1:7" s="520" customFormat="1" x14ac:dyDescent="0.25">
      <c r="A3417" s="529"/>
      <c r="G3417" s="535"/>
    </row>
    <row r="3418" spans="1:7" s="520" customFormat="1" x14ac:dyDescent="0.25">
      <c r="A3418" s="529"/>
      <c r="G3418" s="535"/>
    </row>
    <row r="3419" spans="1:7" s="520" customFormat="1" x14ac:dyDescent="0.25">
      <c r="A3419" s="529"/>
      <c r="G3419" s="535"/>
    </row>
    <row r="3420" spans="1:7" s="520" customFormat="1" x14ac:dyDescent="0.25">
      <c r="A3420" s="529"/>
      <c r="G3420" s="535"/>
    </row>
    <row r="3421" spans="1:7" s="520" customFormat="1" x14ac:dyDescent="0.25">
      <c r="A3421" s="529"/>
      <c r="G3421" s="535"/>
    </row>
    <row r="3422" spans="1:7" s="520" customFormat="1" x14ac:dyDescent="0.25">
      <c r="A3422" s="529"/>
      <c r="G3422" s="535"/>
    </row>
    <row r="3423" spans="1:7" s="520" customFormat="1" x14ac:dyDescent="0.25">
      <c r="A3423" s="529"/>
      <c r="G3423" s="535"/>
    </row>
    <row r="3424" spans="1:7" s="520" customFormat="1" x14ac:dyDescent="0.25">
      <c r="A3424" s="529"/>
      <c r="G3424" s="535"/>
    </row>
    <row r="3425" spans="1:7" s="520" customFormat="1" x14ac:dyDescent="0.25">
      <c r="A3425" s="529"/>
      <c r="G3425" s="535"/>
    </row>
    <row r="3426" spans="1:7" s="520" customFormat="1" x14ac:dyDescent="0.25">
      <c r="A3426" s="529"/>
      <c r="G3426" s="535"/>
    </row>
    <row r="3427" spans="1:7" s="520" customFormat="1" x14ac:dyDescent="0.25">
      <c r="A3427" s="529"/>
      <c r="G3427" s="535"/>
    </row>
    <row r="3428" spans="1:7" s="520" customFormat="1" x14ac:dyDescent="0.25">
      <c r="A3428" s="529"/>
      <c r="G3428" s="535"/>
    </row>
    <row r="3429" spans="1:7" s="520" customFormat="1" x14ac:dyDescent="0.25">
      <c r="A3429" s="529"/>
      <c r="G3429" s="535"/>
    </row>
    <row r="3430" spans="1:7" s="520" customFormat="1" x14ac:dyDescent="0.25">
      <c r="A3430" s="529"/>
      <c r="G3430" s="535"/>
    </row>
    <row r="3431" spans="1:7" s="520" customFormat="1" x14ac:dyDescent="0.25">
      <c r="A3431" s="529"/>
      <c r="G3431" s="535"/>
    </row>
    <row r="3432" spans="1:7" s="520" customFormat="1" x14ac:dyDescent="0.25">
      <c r="A3432" s="529"/>
      <c r="G3432" s="535"/>
    </row>
    <row r="3433" spans="1:7" s="520" customFormat="1" x14ac:dyDescent="0.25">
      <c r="A3433" s="529"/>
      <c r="G3433" s="535"/>
    </row>
    <row r="3434" spans="1:7" s="520" customFormat="1" x14ac:dyDescent="0.25">
      <c r="A3434" s="529"/>
      <c r="G3434" s="535"/>
    </row>
    <row r="3435" spans="1:7" s="520" customFormat="1" x14ac:dyDescent="0.25">
      <c r="A3435" s="529"/>
      <c r="G3435" s="535"/>
    </row>
    <row r="3436" spans="1:7" s="520" customFormat="1" x14ac:dyDescent="0.25">
      <c r="A3436" s="529"/>
      <c r="G3436" s="535"/>
    </row>
    <row r="3437" spans="1:7" s="520" customFormat="1" x14ac:dyDescent="0.25">
      <c r="A3437" s="529"/>
      <c r="G3437" s="535"/>
    </row>
    <row r="3438" spans="1:7" s="520" customFormat="1" x14ac:dyDescent="0.25">
      <c r="A3438" s="529"/>
      <c r="G3438" s="535"/>
    </row>
    <row r="3439" spans="1:7" s="520" customFormat="1" x14ac:dyDescent="0.25">
      <c r="A3439" s="529"/>
      <c r="G3439" s="535"/>
    </row>
    <row r="3440" spans="1:7" s="520" customFormat="1" x14ac:dyDescent="0.25">
      <c r="A3440" s="529"/>
      <c r="G3440" s="535"/>
    </row>
    <row r="3441" spans="1:7" s="520" customFormat="1" x14ac:dyDescent="0.25">
      <c r="A3441" s="529"/>
      <c r="G3441" s="535"/>
    </row>
    <row r="3442" spans="1:7" s="520" customFormat="1" x14ac:dyDescent="0.25">
      <c r="A3442" s="529"/>
      <c r="G3442" s="535"/>
    </row>
    <row r="3443" spans="1:7" s="520" customFormat="1" x14ac:dyDescent="0.25">
      <c r="A3443" s="529"/>
      <c r="G3443" s="535"/>
    </row>
    <row r="3444" spans="1:7" s="520" customFormat="1" x14ac:dyDescent="0.25">
      <c r="A3444" s="529"/>
      <c r="G3444" s="535"/>
    </row>
    <row r="3445" spans="1:7" s="520" customFormat="1" x14ac:dyDescent="0.25">
      <c r="A3445" s="529"/>
      <c r="G3445" s="535"/>
    </row>
    <row r="3446" spans="1:7" s="520" customFormat="1" x14ac:dyDescent="0.25">
      <c r="A3446" s="529"/>
      <c r="G3446" s="535"/>
    </row>
    <row r="3447" spans="1:7" s="520" customFormat="1" x14ac:dyDescent="0.25">
      <c r="A3447" s="529"/>
      <c r="G3447" s="535"/>
    </row>
    <row r="3448" spans="1:7" s="520" customFormat="1" x14ac:dyDescent="0.25">
      <c r="A3448" s="529"/>
      <c r="G3448" s="535"/>
    </row>
    <row r="3449" spans="1:7" s="520" customFormat="1" x14ac:dyDescent="0.25">
      <c r="A3449" s="529"/>
      <c r="G3449" s="535"/>
    </row>
    <row r="3450" spans="1:7" s="520" customFormat="1" x14ac:dyDescent="0.25">
      <c r="A3450" s="529"/>
      <c r="G3450" s="535"/>
    </row>
    <row r="3451" spans="1:7" s="520" customFormat="1" x14ac:dyDescent="0.25">
      <c r="A3451" s="529"/>
      <c r="G3451" s="535"/>
    </row>
    <row r="3452" spans="1:7" s="520" customFormat="1" x14ac:dyDescent="0.25">
      <c r="A3452" s="529"/>
      <c r="G3452" s="535"/>
    </row>
    <row r="3453" spans="1:7" s="520" customFormat="1" x14ac:dyDescent="0.25">
      <c r="A3453" s="529"/>
      <c r="G3453" s="535"/>
    </row>
    <row r="3454" spans="1:7" s="520" customFormat="1" x14ac:dyDescent="0.25">
      <c r="A3454" s="529"/>
      <c r="G3454" s="535"/>
    </row>
    <row r="3455" spans="1:7" s="520" customFormat="1" x14ac:dyDescent="0.25">
      <c r="A3455" s="529"/>
      <c r="G3455" s="535"/>
    </row>
    <row r="3456" spans="1:7" s="520" customFormat="1" x14ac:dyDescent="0.25">
      <c r="A3456" s="529"/>
      <c r="G3456" s="535"/>
    </row>
    <row r="3457" spans="1:7" s="520" customFormat="1" x14ac:dyDescent="0.25">
      <c r="A3457" s="529"/>
      <c r="G3457" s="535"/>
    </row>
    <row r="3458" spans="1:7" s="520" customFormat="1" x14ac:dyDescent="0.25">
      <c r="A3458" s="529"/>
      <c r="G3458" s="535"/>
    </row>
    <row r="3459" spans="1:7" s="520" customFormat="1" x14ac:dyDescent="0.25">
      <c r="A3459" s="529"/>
      <c r="G3459" s="535"/>
    </row>
    <row r="3460" spans="1:7" s="520" customFormat="1" x14ac:dyDescent="0.25">
      <c r="A3460" s="529"/>
      <c r="G3460" s="535"/>
    </row>
    <row r="3461" spans="1:7" s="520" customFormat="1" x14ac:dyDescent="0.25">
      <c r="A3461" s="529"/>
      <c r="G3461" s="535"/>
    </row>
    <row r="3462" spans="1:7" s="520" customFormat="1" x14ac:dyDescent="0.25">
      <c r="A3462" s="529"/>
      <c r="G3462" s="535"/>
    </row>
    <row r="3463" spans="1:7" s="520" customFormat="1" x14ac:dyDescent="0.25">
      <c r="A3463" s="529"/>
      <c r="G3463" s="535"/>
    </row>
    <row r="3464" spans="1:7" s="520" customFormat="1" x14ac:dyDescent="0.25">
      <c r="A3464" s="529"/>
      <c r="G3464" s="535"/>
    </row>
    <row r="3465" spans="1:7" s="520" customFormat="1" x14ac:dyDescent="0.25">
      <c r="A3465" s="529"/>
      <c r="G3465" s="535"/>
    </row>
    <row r="3466" spans="1:7" s="520" customFormat="1" x14ac:dyDescent="0.25">
      <c r="A3466" s="529"/>
      <c r="G3466" s="535"/>
    </row>
    <row r="3467" spans="1:7" s="520" customFormat="1" x14ac:dyDescent="0.25">
      <c r="A3467" s="529"/>
      <c r="G3467" s="535"/>
    </row>
    <row r="3468" spans="1:7" s="520" customFormat="1" x14ac:dyDescent="0.25">
      <c r="A3468" s="529"/>
      <c r="G3468" s="535"/>
    </row>
    <row r="3469" spans="1:7" s="520" customFormat="1" x14ac:dyDescent="0.25">
      <c r="A3469" s="529"/>
      <c r="G3469" s="535"/>
    </row>
    <row r="3470" spans="1:7" s="520" customFormat="1" x14ac:dyDescent="0.25">
      <c r="A3470" s="529"/>
      <c r="G3470" s="535"/>
    </row>
    <row r="3471" spans="1:7" s="520" customFormat="1" x14ac:dyDescent="0.25">
      <c r="A3471" s="529"/>
      <c r="G3471" s="535"/>
    </row>
    <row r="3472" spans="1:7" s="520" customFormat="1" x14ac:dyDescent="0.25">
      <c r="A3472" s="529"/>
      <c r="G3472" s="535"/>
    </row>
    <row r="3473" spans="1:7" s="520" customFormat="1" x14ac:dyDescent="0.25">
      <c r="A3473" s="529"/>
      <c r="G3473" s="535"/>
    </row>
    <row r="3474" spans="1:7" s="520" customFormat="1" x14ac:dyDescent="0.25">
      <c r="A3474" s="529"/>
      <c r="G3474" s="535"/>
    </row>
    <row r="3475" spans="1:7" s="520" customFormat="1" x14ac:dyDescent="0.25">
      <c r="A3475" s="529"/>
      <c r="G3475" s="535"/>
    </row>
    <row r="3476" spans="1:7" s="520" customFormat="1" x14ac:dyDescent="0.25">
      <c r="A3476" s="529"/>
      <c r="G3476" s="535"/>
    </row>
    <row r="3477" spans="1:7" s="520" customFormat="1" x14ac:dyDescent="0.25">
      <c r="A3477" s="529"/>
      <c r="G3477" s="535"/>
    </row>
    <row r="3478" spans="1:7" s="520" customFormat="1" x14ac:dyDescent="0.25">
      <c r="A3478" s="529"/>
      <c r="G3478" s="535"/>
    </row>
    <row r="3479" spans="1:7" s="520" customFormat="1" x14ac:dyDescent="0.25">
      <c r="A3479" s="529"/>
      <c r="G3479" s="535"/>
    </row>
    <row r="3480" spans="1:7" s="520" customFormat="1" x14ac:dyDescent="0.25">
      <c r="A3480" s="529"/>
      <c r="G3480" s="535"/>
    </row>
    <row r="3481" spans="1:7" s="520" customFormat="1" x14ac:dyDescent="0.25">
      <c r="A3481" s="529"/>
      <c r="G3481" s="535"/>
    </row>
    <row r="3482" spans="1:7" s="520" customFormat="1" x14ac:dyDescent="0.25">
      <c r="A3482" s="529"/>
      <c r="G3482" s="535"/>
    </row>
    <row r="3483" spans="1:7" s="520" customFormat="1" x14ac:dyDescent="0.25">
      <c r="A3483" s="529"/>
      <c r="G3483" s="535"/>
    </row>
    <row r="3484" spans="1:7" s="520" customFormat="1" x14ac:dyDescent="0.25">
      <c r="A3484" s="529"/>
      <c r="G3484" s="535"/>
    </row>
    <row r="3485" spans="1:7" s="520" customFormat="1" x14ac:dyDescent="0.25">
      <c r="A3485" s="529"/>
      <c r="G3485" s="535"/>
    </row>
    <row r="3486" spans="1:7" s="520" customFormat="1" x14ac:dyDescent="0.25">
      <c r="A3486" s="529"/>
      <c r="G3486" s="535"/>
    </row>
    <row r="3487" spans="1:7" s="520" customFormat="1" x14ac:dyDescent="0.25">
      <c r="A3487" s="529"/>
      <c r="G3487" s="535"/>
    </row>
    <row r="3488" spans="1:7" s="520" customFormat="1" x14ac:dyDescent="0.25">
      <c r="A3488" s="529"/>
      <c r="G3488" s="535"/>
    </row>
    <row r="3489" spans="1:7" s="520" customFormat="1" x14ac:dyDescent="0.25">
      <c r="A3489" s="529"/>
      <c r="G3489" s="535"/>
    </row>
    <row r="3490" spans="1:7" s="520" customFormat="1" x14ac:dyDescent="0.25">
      <c r="A3490" s="529"/>
      <c r="G3490" s="535"/>
    </row>
    <row r="3491" spans="1:7" s="520" customFormat="1" x14ac:dyDescent="0.25">
      <c r="A3491" s="529"/>
      <c r="G3491" s="535"/>
    </row>
    <row r="3492" spans="1:7" s="520" customFormat="1" x14ac:dyDescent="0.25">
      <c r="A3492" s="529"/>
      <c r="G3492" s="535"/>
    </row>
    <row r="3493" spans="1:7" s="520" customFormat="1" x14ac:dyDescent="0.25">
      <c r="A3493" s="529"/>
      <c r="G3493" s="535"/>
    </row>
    <row r="3494" spans="1:7" s="520" customFormat="1" x14ac:dyDescent="0.25">
      <c r="A3494" s="529"/>
      <c r="G3494" s="535"/>
    </row>
    <row r="3495" spans="1:7" s="520" customFormat="1" x14ac:dyDescent="0.25">
      <c r="A3495" s="529"/>
      <c r="G3495" s="535"/>
    </row>
    <row r="3496" spans="1:7" s="520" customFormat="1" x14ac:dyDescent="0.25">
      <c r="A3496" s="529"/>
      <c r="G3496" s="535"/>
    </row>
    <row r="3497" spans="1:7" s="520" customFormat="1" x14ac:dyDescent="0.25">
      <c r="A3497" s="529"/>
      <c r="G3497" s="535"/>
    </row>
    <row r="3498" spans="1:7" s="520" customFormat="1" x14ac:dyDescent="0.25">
      <c r="A3498" s="529"/>
      <c r="G3498" s="535"/>
    </row>
    <row r="3499" spans="1:7" s="520" customFormat="1" x14ac:dyDescent="0.25">
      <c r="A3499" s="529"/>
      <c r="G3499" s="535"/>
    </row>
    <row r="3500" spans="1:7" s="520" customFormat="1" x14ac:dyDescent="0.25">
      <c r="A3500" s="529"/>
      <c r="G3500" s="535"/>
    </row>
    <row r="3501" spans="1:7" s="520" customFormat="1" x14ac:dyDescent="0.25">
      <c r="A3501" s="529"/>
      <c r="G3501" s="535"/>
    </row>
    <row r="3502" spans="1:7" s="520" customFormat="1" x14ac:dyDescent="0.25">
      <c r="A3502" s="529"/>
      <c r="G3502" s="535"/>
    </row>
    <row r="3503" spans="1:7" s="520" customFormat="1" x14ac:dyDescent="0.25">
      <c r="A3503" s="529"/>
      <c r="G3503" s="535"/>
    </row>
    <row r="3504" spans="1:7" s="520" customFormat="1" x14ac:dyDescent="0.25">
      <c r="A3504" s="529"/>
      <c r="G3504" s="535"/>
    </row>
    <row r="3505" spans="1:7" s="520" customFormat="1" x14ac:dyDescent="0.25">
      <c r="A3505" s="529"/>
      <c r="G3505" s="535"/>
    </row>
    <row r="3506" spans="1:7" s="520" customFormat="1" x14ac:dyDescent="0.25">
      <c r="A3506" s="529"/>
      <c r="G3506" s="535"/>
    </row>
    <row r="3507" spans="1:7" s="520" customFormat="1" x14ac:dyDescent="0.25">
      <c r="A3507" s="529"/>
      <c r="G3507" s="535"/>
    </row>
    <row r="3508" spans="1:7" s="520" customFormat="1" x14ac:dyDescent="0.25">
      <c r="A3508" s="529"/>
      <c r="G3508" s="535"/>
    </row>
    <row r="3509" spans="1:7" s="520" customFormat="1" x14ac:dyDescent="0.25">
      <c r="A3509" s="529"/>
      <c r="G3509" s="535"/>
    </row>
    <row r="3510" spans="1:7" s="520" customFormat="1" x14ac:dyDescent="0.25">
      <c r="A3510" s="529"/>
      <c r="G3510" s="535"/>
    </row>
    <row r="3511" spans="1:7" s="520" customFormat="1" x14ac:dyDescent="0.25">
      <c r="A3511" s="529"/>
      <c r="G3511" s="535"/>
    </row>
    <row r="3512" spans="1:7" s="520" customFormat="1" x14ac:dyDescent="0.25">
      <c r="A3512" s="529"/>
      <c r="G3512" s="535"/>
    </row>
    <row r="3513" spans="1:7" s="520" customFormat="1" x14ac:dyDescent="0.25">
      <c r="A3513" s="529"/>
      <c r="G3513" s="535"/>
    </row>
    <row r="3514" spans="1:7" s="520" customFormat="1" x14ac:dyDescent="0.25">
      <c r="A3514" s="529"/>
      <c r="G3514" s="535"/>
    </row>
    <row r="3515" spans="1:7" s="520" customFormat="1" x14ac:dyDescent="0.25">
      <c r="A3515" s="529"/>
      <c r="G3515" s="535"/>
    </row>
    <row r="3516" spans="1:7" s="520" customFormat="1" x14ac:dyDescent="0.25">
      <c r="A3516" s="529"/>
      <c r="G3516" s="535"/>
    </row>
    <row r="3517" spans="1:7" s="520" customFormat="1" x14ac:dyDescent="0.25">
      <c r="A3517" s="529"/>
      <c r="G3517" s="535"/>
    </row>
    <row r="3518" spans="1:7" s="520" customFormat="1" x14ac:dyDescent="0.25">
      <c r="A3518" s="529"/>
      <c r="G3518" s="535"/>
    </row>
    <row r="3519" spans="1:7" s="520" customFormat="1" x14ac:dyDescent="0.25">
      <c r="A3519" s="529"/>
      <c r="G3519" s="535"/>
    </row>
    <row r="3520" spans="1:7" s="520" customFormat="1" x14ac:dyDescent="0.25">
      <c r="A3520" s="529"/>
      <c r="G3520" s="535"/>
    </row>
    <row r="3521" spans="1:7" s="520" customFormat="1" x14ac:dyDescent="0.25">
      <c r="A3521" s="529"/>
      <c r="G3521" s="535"/>
    </row>
    <row r="3522" spans="1:7" s="520" customFormat="1" x14ac:dyDescent="0.25">
      <c r="A3522" s="529"/>
      <c r="G3522" s="535"/>
    </row>
    <row r="3523" spans="1:7" s="520" customFormat="1" x14ac:dyDescent="0.25">
      <c r="A3523" s="529"/>
      <c r="G3523" s="535"/>
    </row>
    <row r="3524" spans="1:7" s="520" customFormat="1" x14ac:dyDescent="0.25">
      <c r="A3524" s="529"/>
      <c r="G3524" s="535"/>
    </row>
    <row r="3525" spans="1:7" s="520" customFormat="1" x14ac:dyDescent="0.25">
      <c r="A3525" s="529"/>
      <c r="G3525" s="535"/>
    </row>
    <row r="3526" spans="1:7" s="520" customFormat="1" x14ac:dyDescent="0.25">
      <c r="A3526" s="529"/>
      <c r="G3526" s="535"/>
    </row>
    <row r="3527" spans="1:7" s="520" customFormat="1" x14ac:dyDescent="0.25">
      <c r="A3527" s="529"/>
      <c r="G3527" s="535"/>
    </row>
    <row r="3528" spans="1:7" s="520" customFormat="1" x14ac:dyDescent="0.25">
      <c r="A3528" s="529"/>
      <c r="G3528" s="535"/>
    </row>
    <row r="3529" spans="1:7" s="520" customFormat="1" x14ac:dyDescent="0.25">
      <c r="A3529" s="529"/>
      <c r="G3529" s="535"/>
    </row>
    <row r="3530" spans="1:7" s="520" customFormat="1" x14ac:dyDescent="0.25">
      <c r="A3530" s="529"/>
      <c r="G3530" s="535"/>
    </row>
    <row r="3531" spans="1:7" s="520" customFormat="1" x14ac:dyDescent="0.25">
      <c r="A3531" s="529"/>
      <c r="G3531" s="535"/>
    </row>
    <row r="3532" spans="1:7" s="520" customFormat="1" x14ac:dyDescent="0.25">
      <c r="A3532" s="529"/>
      <c r="G3532" s="535"/>
    </row>
    <row r="3533" spans="1:7" s="520" customFormat="1" x14ac:dyDescent="0.25">
      <c r="A3533" s="529"/>
      <c r="G3533" s="535"/>
    </row>
    <row r="3534" spans="1:7" s="520" customFormat="1" x14ac:dyDescent="0.25">
      <c r="A3534" s="529"/>
      <c r="G3534" s="535"/>
    </row>
    <row r="3535" spans="1:7" s="520" customFormat="1" x14ac:dyDescent="0.25">
      <c r="A3535" s="529"/>
      <c r="G3535" s="535"/>
    </row>
    <row r="3536" spans="1:7" s="520" customFormat="1" x14ac:dyDescent="0.25">
      <c r="A3536" s="529"/>
      <c r="G3536" s="535"/>
    </row>
    <row r="3537" spans="1:7" s="520" customFormat="1" x14ac:dyDescent="0.25">
      <c r="A3537" s="529"/>
      <c r="G3537" s="535"/>
    </row>
    <row r="3538" spans="1:7" s="520" customFormat="1" x14ac:dyDescent="0.25">
      <c r="A3538" s="529"/>
      <c r="G3538" s="535"/>
    </row>
    <row r="3539" spans="1:7" s="520" customFormat="1" x14ac:dyDescent="0.25">
      <c r="A3539" s="529"/>
      <c r="G3539" s="535"/>
    </row>
    <row r="3540" spans="1:7" s="520" customFormat="1" x14ac:dyDescent="0.25">
      <c r="A3540" s="529"/>
      <c r="G3540" s="535"/>
    </row>
    <row r="3541" spans="1:7" s="520" customFormat="1" x14ac:dyDescent="0.25">
      <c r="A3541" s="529"/>
      <c r="G3541" s="535"/>
    </row>
    <row r="3542" spans="1:7" s="520" customFormat="1" x14ac:dyDescent="0.25">
      <c r="A3542" s="529"/>
      <c r="G3542" s="535"/>
    </row>
    <row r="3543" spans="1:7" s="520" customFormat="1" x14ac:dyDescent="0.25">
      <c r="A3543" s="529"/>
      <c r="G3543" s="535"/>
    </row>
    <row r="3544" spans="1:7" s="520" customFormat="1" x14ac:dyDescent="0.25">
      <c r="A3544" s="529"/>
      <c r="G3544" s="535"/>
    </row>
    <row r="3545" spans="1:7" s="520" customFormat="1" x14ac:dyDescent="0.25">
      <c r="A3545" s="529"/>
      <c r="G3545" s="535"/>
    </row>
    <row r="3546" spans="1:7" s="520" customFormat="1" x14ac:dyDescent="0.25">
      <c r="A3546" s="529"/>
      <c r="G3546" s="535"/>
    </row>
    <row r="3547" spans="1:7" s="520" customFormat="1" x14ac:dyDescent="0.25">
      <c r="A3547" s="529"/>
      <c r="G3547" s="535"/>
    </row>
    <row r="3548" spans="1:7" s="520" customFormat="1" x14ac:dyDescent="0.25">
      <c r="A3548" s="529"/>
      <c r="G3548" s="535"/>
    </row>
    <row r="3549" spans="1:7" s="520" customFormat="1" x14ac:dyDescent="0.25">
      <c r="A3549" s="529"/>
      <c r="G3549" s="535"/>
    </row>
    <row r="3550" spans="1:7" s="520" customFormat="1" x14ac:dyDescent="0.25">
      <c r="A3550" s="529"/>
      <c r="G3550" s="535"/>
    </row>
    <row r="3551" spans="1:7" s="520" customFormat="1" x14ac:dyDescent="0.25">
      <c r="A3551" s="529"/>
      <c r="G3551" s="535"/>
    </row>
    <row r="3552" spans="1:7" s="520" customFormat="1" x14ac:dyDescent="0.25">
      <c r="A3552" s="529"/>
      <c r="G3552" s="535"/>
    </row>
    <row r="3553" spans="1:7" s="520" customFormat="1" x14ac:dyDescent="0.25">
      <c r="A3553" s="529"/>
      <c r="G3553" s="535"/>
    </row>
    <row r="3554" spans="1:7" s="520" customFormat="1" x14ac:dyDescent="0.25">
      <c r="A3554" s="529"/>
      <c r="G3554" s="535"/>
    </row>
    <row r="3555" spans="1:7" s="520" customFormat="1" x14ac:dyDescent="0.25">
      <c r="A3555" s="529"/>
      <c r="G3555" s="535"/>
    </row>
    <row r="3556" spans="1:7" s="520" customFormat="1" x14ac:dyDescent="0.25">
      <c r="A3556" s="529"/>
      <c r="G3556" s="535"/>
    </row>
    <row r="3557" spans="1:7" s="520" customFormat="1" x14ac:dyDescent="0.25">
      <c r="A3557" s="529"/>
      <c r="G3557" s="535"/>
    </row>
    <row r="3558" spans="1:7" s="520" customFormat="1" x14ac:dyDescent="0.25">
      <c r="A3558" s="529"/>
      <c r="G3558" s="535"/>
    </row>
    <row r="3559" spans="1:7" s="520" customFormat="1" x14ac:dyDescent="0.25">
      <c r="A3559" s="529"/>
      <c r="G3559" s="535"/>
    </row>
    <row r="3560" spans="1:7" s="520" customFormat="1" x14ac:dyDescent="0.25">
      <c r="A3560" s="529"/>
      <c r="G3560" s="535"/>
    </row>
    <row r="3561" spans="1:7" s="520" customFormat="1" x14ac:dyDescent="0.25">
      <c r="A3561" s="529"/>
      <c r="G3561" s="535"/>
    </row>
    <row r="3562" spans="1:7" s="520" customFormat="1" x14ac:dyDescent="0.25">
      <c r="A3562" s="529"/>
      <c r="G3562" s="535"/>
    </row>
    <row r="3563" spans="1:7" s="520" customFormat="1" x14ac:dyDescent="0.25">
      <c r="A3563" s="529"/>
      <c r="G3563" s="535"/>
    </row>
    <row r="3564" spans="1:7" s="520" customFormat="1" x14ac:dyDescent="0.25">
      <c r="A3564" s="529"/>
      <c r="G3564" s="535"/>
    </row>
    <row r="3565" spans="1:7" s="520" customFormat="1" x14ac:dyDescent="0.25">
      <c r="A3565" s="529"/>
      <c r="G3565" s="535"/>
    </row>
    <row r="3566" spans="1:7" s="520" customFormat="1" x14ac:dyDescent="0.25">
      <c r="A3566" s="529"/>
      <c r="G3566" s="535"/>
    </row>
    <row r="3567" spans="1:7" s="520" customFormat="1" x14ac:dyDescent="0.25">
      <c r="A3567" s="529"/>
      <c r="G3567" s="535"/>
    </row>
    <row r="3568" spans="1:7" s="520" customFormat="1" x14ac:dyDescent="0.25">
      <c r="A3568" s="529"/>
      <c r="G3568" s="535"/>
    </row>
    <row r="3569" spans="1:7" s="520" customFormat="1" x14ac:dyDescent="0.25">
      <c r="A3569" s="529"/>
      <c r="G3569" s="535"/>
    </row>
    <row r="3570" spans="1:7" s="520" customFormat="1" x14ac:dyDescent="0.25">
      <c r="A3570" s="529"/>
      <c r="G3570" s="535"/>
    </row>
    <row r="3571" spans="1:7" s="520" customFormat="1" x14ac:dyDescent="0.25">
      <c r="A3571" s="529"/>
      <c r="G3571" s="535"/>
    </row>
    <row r="3572" spans="1:7" s="520" customFormat="1" x14ac:dyDescent="0.25">
      <c r="A3572" s="529"/>
      <c r="G3572" s="535"/>
    </row>
    <row r="3573" spans="1:7" s="520" customFormat="1" x14ac:dyDescent="0.25">
      <c r="A3573" s="529"/>
      <c r="G3573" s="535"/>
    </row>
    <row r="3574" spans="1:7" s="520" customFormat="1" x14ac:dyDescent="0.25">
      <c r="A3574" s="529"/>
      <c r="G3574" s="535"/>
    </row>
    <row r="3575" spans="1:7" s="520" customFormat="1" x14ac:dyDescent="0.25">
      <c r="A3575" s="529"/>
      <c r="G3575" s="535"/>
    </row>
    <row r="3576" spans="1:7" s="520" customFormat="1" x14ac:dyDescent="0.25">
      <c r="A3576" s="529"/>
      <c r="G3576" s="535"/>
    </row>
    <row r="3577" spans="1:7" s="520" customFormat="1" x14ac:dyDescent="0.25">
      <c r="A3577" s="529"/>
      <c r="G3577" s="535"/>
    </row>
    <row r="3578" spans="1:7" s="520" customFormat="1" x14ac:dyDescent="0.25">
      <c r="A3578" s="529"/>
      <c r="G3578" s="535"/>
    </row>
    <row r="3579" spans="1:7" s="520" customFormat="1" x14ac:dyDescent="0.25">
      <c r="A3579" s="529"/>
      <c r="G3579" s="535"/>
    </row>
    <row r="3580" spans="1:7" s="520" customFormat="1" x14ac:dyDescent="0.25">
      <c r="A3580" s="529"/>
      <c r="G3580" s="535"/>
    </row>
    <row r="3581" spans="1:7" s="520" customFormat="1" x14ac:dyDescent="0.25">
      <c r="A3581" s="529"/>
      <c r="G3581" s="535"/>
    </row>
    <row r="3582" spans="1:7" s="520" customFormat="1" x14ac:dyDescent="0.25">
      <c r="A3582" s="529"/>
      <c r="G3582" s="535"/>
    </row>
    <row r="3583" spans="1:7" s="520" customFormat="1" x14ac:dyDescent="0.25">
      <c r="A3583" s="529"/>
      <c r="G3583" s="535"/>
    </row>
    <row r="3584" spans="1:7" s="520" customFormat="1" x14ac:dyDescent="0.25">
      <c r="A3584" s="529"/>
      <c r="G3584" s="535"/>
    </row>
    <row r="3585" spans="1:7" s="520" customFormat="1" x14ac:dyDescent="0.25">
      <c r="A3585" s="529"/>
      <c r="G3585" s="535"/>
    </row>
    <row r="3586" spans="1:7" s="520" customFormat="1" x14ac:dyDescent="0.25">
      <c r="A3586" s="529"/>
      <c r="G3586" s="535"/>
    </row>
    <row r="3587" spans="1:7" s="520" customFormat="1" x14ac:dyDescent="0.25">
      <c r="A3587" s="529"/>
      <c r="G3587" s="535"/>
    </row>
    <row r="3588" spans="1:7" s="520" customFormat="1" x14ac:dyDescent="0.25">
      <c r="A3588" s="529"/>
      <c r="G3588" s="535"/>
    </row>
    <row r="3589" spans="1:7" s="520" customFormat="1" x14ac:dyDescent="0.25">
      <c r="A3589" s="529"/>
      <c r="G3589" s="535"/>
    </row>
    <row r="3590" spans="1:7" s="520" customFormat="1" x14ac:dyDescent="0.25">
      <c r="A3590" s="529"/>
      <c r="G3590" s="535"/>
    </row>
    <row r="3591" spans="1:7" s="520" customFormat="1" x14ac:dyDescent="0.25">
      <c r="A3591" s="529"/>
      <c r="G3591" s="535"/>
    </row>
    <row r="3592" spans="1:7" s="520" customFormat="1" x14ac:dyDescent="0.25">
      <c r="A3592" s="529"/>
      <c r="G3592" s="535"/>
    </row>
    <row r="3593" spans="1:7" s="520" customFormat="1" x14ac:dyDescent="0.25">
      <c r="A3593" s="529"/>
      <c r="G3593" s="535"/>
    </row>
    <row r="3594" spans="1:7" s="520" customFormat="1" x14ac:dyDescent="0.25">
      <c r="A3594" s="529"/>
      <c r="G3594" s="535"/>
    </row>
    <row r="3595" spans="1:7" s="520" customFormat="1" x14ac:dyDescent="0.25">
      <c r="A3595" s="529"/>
      <c r="G3595" s="535"/>
    </row>
    <row r="3596" spans="1:7" s="520" customFormat="1" x14ac:dyDescent="0.25">
      <c r="A3596" s="529"/>
      <c r="G3596" s="535"/>
    </row>
    <row r="3597" spans="1:7" s="520" customFormat="1" x14ac:dyDescent="0.25">
      <c r="A3597" s="529"/>
      <c r="G3597" s="535"/>
    </row>
    <row r="3598" spans="1:7" s="520" customFormat="1" x14ac:dyDescent="0.25">
      <c r="A3598" s="529"/>
      <c r="G3598" s="535"/>
    </row>
    <row r="3599" spans="1:7" s="520" customFormat="1" x14ac:dyDescent="0.25">
      <c r="A3599" s="529"/>
      <c r="G3599" s="535"/>
    </row>
    <row r="3600" spans="1:7" s="520" customFormat="1" x14ac:dyDescent="0.25">
      <c r="A3600" s="529"/>
      <c r="G3600" s="535"/>
    </row>
    <row r="3601" spans="1:7" s="520" customFormat="1" x14ac:dyDescent="0.25">
      <c r="A3601" s="529"/>
      <c r="G3601" s="535"/>
    </row>
    <row r="3602" spans="1:7" s="520" customFormat="1" x14ac:dyDescent="0.25">
      <c r="A3602" s="529"/>
      <c r="G3602" s="535"/>
    </row>
    <row r="3603" spans="1:7" s="520" customFormat="1" x14ac:dyDescent="0.25">
      <c r="A3603" s="529"/>
      <c r="G3603" s="535"/>
    </row>
    <row r="3604" spans="1:7" s="520" customFormat="1" x14ac:dyDescent="0.25">
      <c r="A3604" s="529"/>
      <c r="G3604" s="535"/>
    </row>
    <row r="3605" spans="1:7" s="520" customFormat="1" x14ac:dyDescent="0.25">
      <c r="A3605" s="529"/>
      <c r="G3605" s="535"/>
    </row>
    <row r="3606" spans="1:7" s="520" customFormat="1" x14ac:dyDescent="0.25">
      <c r="A3606" s="529"/>
      <c r="G3606" s="535"/>
    </row>
    <row r="3607" spans="1:7" s="520" customFormat="1" x14ac:dyDescent="0.25">
      <c r="A3607" s="529"/>
      <c r="G3607" s="535"/>
    </row>
    <row r="3608" spans="1:7" s="520" customFormat="1" x14ac:dyDescent="0.25">
      <c r="A3608" s="529"/>
      <c r="G3608" s="535"/>
    </row>
    <row r="3609" spans="1:7" s="520" customFormat="1" x14ac:dyDescent="0.25">
      <c r="A3609" s="529"/>
      <c r="G3609" s="535"/>
    </row>
    <row r="3610" spans="1:7" s="520" customFormat="1" x14ac:dyDescent="0.25">
      <c r="A3610" s="529"/>
      <c r="G3610" s="535"/>
    </row>
    <row r="3611" spans="1:7" s="520" customFormat="1" x14ac:dyDescent="0.25">
      <c r="A3611" s="529"/>
      <c r="G3611" s="535"/>
    </row>
    <row r="3612" spans="1:7" s="520" customFormat="1" x14ac:dyDescent="0.25">
      <c r="A3612" s="529"/>
      <c r="G3612" s="535"/>
    </row>
    <row r="3613" spans="1:7" s="520" customFormat="1" x14ac:dyDescent="0.25">
      <c r="A3613" s="529"/>
      <c r="G3613" s="535"/>
    </row>
    <row r="3614" spans="1:7" s="520" customFormat="1" x14ac:dyDescent="0.25">
      <c r="A3614" s="529"/>
      <c r="G3614" s="535"/>
    </row>
    <row r="3615" spans="1:7" s="520" customFormat="1" x14ac:dyDescent="0.25">
      <c r="A3615" s="529"/>
      <c r="G3615" s="535"/>
    </row>
    <row r="3616" spans="1:7" s="520" customFormat="1" x14ac:dyDescent="0.25">
      <c r="A3616" s="529"/>
      <c r="G3616" s="535"/>
    </row>
    <row r="3617" spans="1:7" s="520" customFormat="1" x14ac:dyDescent="0.25">
      <c r="A3617" s="529"/>
      <c r="G3617" s="535"/>
    </row>
    <row r="3618" spans="1:7" s="520" customFormat="1" x14ac:dyDescent="0.25">
      <c r="A3618" s="529"/>
      <c r="G3618" s="535"/>
    </row>
    <row r="3619" spans="1:7" s="520" customFormat="1" x14ac:dyDescent="0.25">
      <c r="A3619" s="529"/>
      <c r="G3619" s="535"/>
    </row>
    <row r="3620" spans="1:7" s="520" customFormat="1" x14ac:dyDescent="0.25">
      <c r="A3620" s="529"/>
      <c r="G3620" s="535"/>
    </row>
    <row r="3621" spans="1:7" s="520" customFormat="1" x14ac:dyDescent="0.25">
      <c r="A3621" s="529"/>
      <c r="G3621" s="535"/>
    </row>
    <row r="3622" spans="1:7" s="520" customFormat="1" x14ac:dyDescent="0.25">
      <c r="A3622" s="529"/>
      <c r="G3622" s="535"/>
    </row>
    <row r="3623" spans="1:7" s="520" customFormat="1" x14ac:dyDescent="0.25">
      <c r="A3623" s="529"/>
      <c r="G3623" s="535"/>
    </row>
    <row r="3624" spans="1:7" s="520" customFormat="1" x14ac:dyDescent="0.25">
      <c r="A3624" s="529"/>
      <c r="G3624" s="535"/>
    </row>
    <row r="3625" spans="1:7" s="520" customFormat="1" x14ac:dyDescent="0.25">
      <c r="A3625" s="529"/>
      <c r="G3625" s="535"/>
    </row>
    <row r="3626" spans="1:7" s="520" customFormat="1" x14ac:dyDescent="0.25">
      <c r="A3626" s="529"/>
      <c r="G3626" s="535"/>
    </row>
    <row r="3627" spans="1:7" s="520" customFormat="1" x14ac:dyDescent="0.25">
      <c r="A3627" s="529"/>
      <c r="G3627" s="535"/>
    </row>
    <row r="3628" spans="1:7" s="520" customFormat="1" x14ac:dyDescent="0.25">
      <c r="A3628" s="529"/>
      <c r="G3628" s="535"/>
    </row>
    <row r="3629" spans="1:7" s="520" customFormat="1" x14ac:dyDescent="0.25">
      <c r="A3629" s="529"/>
      <c r="G3629" s="535"/>
    </row>
    <row r="3630" spans="1:7" s="520" customFormat="1" x14ac:dyDescent="0.25">
      <c r="A3630" s="529"/>
      <c r="G3630" s="535"/>
    </row>
    <row r="3631" spans="1:7" s="520" customFormat="1" x14ac:dyDescent="0.25">
      <c r="A3631" s="529"/>
      <c r="G3631" s="535"/>
    </row>
    <row r="3632" spans="1:7" s="520" customFormat="1" x14ac:dyDescent="0.25">
      <c r="A3632" s="529"/>
      <c r="G3632" s="535"/>
    </row>
    <row r="3633" spans="1:7" s="520" customFormat="1" x14ac:dyDescent="0.25">
      <c r="A3633" s="529"/>
      <c r="G3633" s="535"/>
    </row>
    <row r="3634" spans="1:7" s="520" customFormat="1" x14ac:dyDescent="0.25">
      <c r="A3634" s="529"/>
      <c r="G3634" s="535"/>
    </row>
    <row r="3635" spans="1:7" s="520" customFormat="1" x14ac:dyDescent="0.25">
      <c r="A3635" s="529"/>
      <c r="G3635" s="535"/>
    </row>
    <row r="3636" spans="1:7" s="520" customFormat="1" x14ac:dyDescent="0.25">
      <c r="A3636" s="529"/>
      <c r="G3636" s="535"/>
    </row>
    <row r="3637" spans="1:7" s="520" customFormat="1" x14ac:dyDescent="0.25">
      <c r="A3637" s="529"/>
      <c r="G3637" s="535"/>
    </row>
    <row r="3638" spans="1:7" s="520" customFormat="1" x14ac:dyDescent="0.25">
      <c r="A3638" s="529"/>
      <c r="G3638" s="535"/>
    </row>
    <row r="3639" spans="1:7" s="520" customFormat="1" x14ac:dyDescent="0.25">
      <c r="A3639" s="529"/>
      <c r="G3639" s="535"/>
    </row>
    <row r="3640" spans="1:7" s="520" customFormat="1" x14ac:dyDescent="0.25">
      <c r="A3640" s="529"/>
      <c r="G3640" s="535"/>
    </row>
    <row r="3641" spans="1:7" s="520" customFormat="1" x14ac:dyDescent="0.25">
      <c r="A3641" s="529"/>
      <c r="G3641" s="535"/>
    </row>
    <row r="3642" spans="1:7" s="520" customFormat="1" x14ac:dyDescent="0.25">
      <c r="A3642" s="529"/>
      <c r="G3642" s="535"/>
    </row>
    <row r="3643" spans="1:7" s="520" customFormat="1" x14ac:dyDescent="0.25">
      <c r="A3643" s="529"/>
      <c r="G3643" s="535"/>
    </row>
    <row r="3644" spans="1:7" s="520" customFormat="1" x14ac:dyDescent="0.25">
      <c r="A3644" s="529"/>
      <c r="G3644" s="535"/>
    </row>
    <row r="3645" spans="1:7" s="520" customFormat="1" x14ac:dyDescent="0.25">
      <c r="A3645" s="529"/>
      <c r="G3645" s="535"/>
    </row>
    <row r="3646" spans="1:7" s="520" customFormat="1" x14ac:dyDescent="0.25">
      <c r="A3646" s="529"/>
      <c r="G3646" s="535"/>
    </row>
    <row r="3647" spans="1:7" s="520" customFormat="1" x14ac:dyDescent="0.25">
      <c r="A3647" s="529"/>
      <c r="G3647" s="535"/>
    </row>
    <row r="3648" spans="1:7" s="520" customFormat="1" x14ac:dyDescent="0.25">
      <c r="A3648" s="529"/>
      <c r="G3648" s="535"/>
    </row>
    <row r="3649" spans="1:7" s="520" customFormat="1" x14ac:dyDescent="0.25">
      <c r="A3649" s="529"/>
      <c r="G3649" s="535"/>
    </row>
    <row r="3650" spans="1:7" s="520" customFormat="1" x14ac:dyDescent="0.25">
      <c r="A3650" s="529"/>
      <c r="G3650" s="535"/>
    </row>
    <row r="3651" spans="1:7" s="520" customFormat="1" x14ac:dyDescent="0.25">
      <c r="A3651" s="529"/>
      <c r="G3651" s="535"/>
    </row>
    <row r="3652" spans="1:7" s="520" customFormat="1" x14ac:dyDescent="0.25">
      <c r="A3652" s="529"/>
      <c r="G3652" s="535"/>
    </row>
    <row r="3653" spans="1:7" s="520" customFormat="1" x14ac:dyDescent="0.25">
      <c r="A3653" s="529"/>
      <c r="G3653" s="535"/>
    </row>
    <row r="3654" spans="1:7" s="520" customFormat="1" x14ac:dyDescent="0.25">
      <c r="A3654" s="529"/>
      <c r="G3654" s="535"/>
    </row>
    <row r="3655" spans="1:7" s="520" customFormat="1" x14ac:dyDescent="0.25">
      <c r="A3655" s="529"/>
      <c r="G3655" s="535"/>
    </row>
    <row r="3656" spans="1:7" s="520" customFormat="1" x14ac:dyDescent="0.25">
      <c r="A3656" s="529"/>
      <c r="G3656" s="535"/>
    </row>
    <row r="3657" spans="1:7" s="520" customFormat="1" x14ac:dyDescent="0.25">
      <c r="A3657" s="529"/>
      <c r="G3657" s="535"/>
    </row>
    <row r="3658" spans="1:7" s="520" customFormat="1" x14ac:dyDescent="0.25">
      <c r="A3658" s="529"/>
      <c r="G3658" s="535"/>
    </row>
    <row r="3659" spans="1:7" s="520" customFormat="1" x14ac:dyDescent="0.25">
      <c r="A3659" s="529"/>
      <c r="G3659" s="535"/>
    </row>
    <row r="3660" spans="1:7" s="520" customFormat="1" x14ac:dyDescent="0.25">
      <c r="A3660" s="529"/>
      <c r="G3660" s="535"/>
    </row>
    <row r="3661" spans="1:7" s="520" customFormat="1" x14ac:dyDescent="0.25">
      <c r="A3661" s="529"/>
      <c r="G3661" s="535"/>
    </row>
    <row r="3662" spans="1:7" s="520" customFormat="1" x14ac:dyDescent="0.25">
      <c r="A3662" s="529"/>
      <c r="G3662" s="535"/>
    </row>
    <row r="3663" spans="1:7" s="520" customFormat="1" x14ac:dyDescent="0.25">
      <c r="A3663" s="529"/>
      <c r="G3663" s="535"/>
    </row>
    <row r="3664" spans="1:7" s="520" customFormat="1" x14ac:dyDescent="0.25">
      <c r="A3664" s="529"/>
      <c r="G3664" s="535"/>
    </row>
    <row r="3665" spans="1:7" s="520" customFormat="1" x14ac:dyDescent="0.25">
      <c r="A3665" s="529"/>
      <c r="G3665" s="535"/>
    </row>
    <row r="3666" spans="1:7" s="520" customFormat="1" x14ac:dyDescent="0.25">
      <c r="A3666" s="529"/>
      <c r="G3666" s="535"/>
    </row>
    <row r="3667" spans="1:7" s="520" customFormat="1" x14ac:dyDescent="0.25">
      <c r="A3667" s="529"/>
      <c r="G3667" s="535"/>
    </row>
    <row r="3668" spans="1:7" s="520" customFormat="1" x14ac:dyDescent="0.25">
      <c r="A3668" s="529"/>
      <c r="G3668" s="535"/>
    </row>
    <row r="3669" spans="1:7" s="520" customFormat="1" x14ac:dyDescent="0.25">
      <c r="A3669" s="529"/>
      <c r="G3669" s="535"/>
    </row>
    <row r="3670" spans="1:7" s="520" customFormat="1" x14ac:dyDescent="0.25">
      <c r="A3670" s="529"/>
      <c r="G3670" s="535"/>
    </row>
    <row r="3671" spans="1:7" s="520" customFormat="1" x14ac:dyDescent="0.25">
      <c r="A3671" s="529"/>
      <c r="G3671" s="535"/>
    </row>
    <row r="3672" spans="1:7" s="520" customFormat="1" x14ac:dyDescent="0.25">
      <c r="A3672" s="529"/>
      <c r="G3672" s="535"/>
    </row>
    <row r="3673" spans="1:7" s="520" customFormat="1" x14ac:dyDescent="0.25">
      <c r="A3673" s="529"/>
      <c r="G3673" s="535"/>
    </row>
    <row r="3674" spans="1:7" s="520" customFormat="1" x14ac:dyDescent="0.25">
      <c r="A3674" s="529"/>
      <c r="G3674" s="535"/>
    </row>
    <row r="3675" spans="1:7" s="520" customFormat="1" x14ac:dyDescent="0.25">
      <c r="A3675" s="529"/>
      <c r="G3675" s="535"/>
    </row>
    <row r="3676" spans="1:7" s="520" customFormat="1" x14ac:dyDescent="0.25">
      <c r="A3676" s="529"/>
      <c r="G3676" s="535"/>
    </row>
    <row r="3677" spans="1:7" s="520" customFormat="1" x14ac:dyDescent="0.25">
      <c r="A3677" s="529"/>
      <c r="G3677" s="535"/>
    </row>
    <row r="3678" spans="1:7" s="520" customFormat="1" x14ac:dyDescent="0.25">
      <c r="A3678" s="529"/>
      <c r="G3678" s="535"/>
    </row>
    <row r="3679" spans="1:7" s="520" customFormat="1" x14ac:dyDescent="0.25">
      <c r="A3679" s="529"/>
      <c r="G3679" s="535"/>
    </row>
    <row r="3680" spans="1:7" s="520" customFormat="1" x14ac:dyDescent="0.25">
      <c r="A3680" s="529"/>
      <c r="G3680" s="535"/>
    </row>
    <row r="3681" spans="1:7" s="520" customFormat="1" x14ac:dyDescent="0.25">
      <c r="A3681" s="529"/>
      <c r="G3681" s="535"/>
    </row>
    <row r="3682" spans="1:7" s="520" customFormat="1" x14ac:dyDescent="0.25">
      <c r="A3682" s="529"/>
      <c r="G3682" s="535"/>
    </row>
    <row r="3683" spans="1:7" s="520" customFormat="1" x14ac:dyDescent="0.25">
      <c r="A3683" s="529"/>
      <c r="G3683" s="535"/>
    </row>
    <row r="3684" spans="1:7" s="520" customFormat="1" x14ac:dyDescent="0.25">
      <c r="A3684" s="529"/>
      <c r="G3684" s="535"/>
    </row>
    <row r="3685" spans="1:7" s="520" customFormat="1" x14ac:dyDescent="0.25">
      <c r="A3685" s="529"/>
      <c r="G3685" s="535"/>
    </row>
    <row r="3686" spans="1:7" s="520" customFormat="1" x14ac:dyDescent="0.25">
      <c r="A3686" s="529"/>
      <c r="G3686" s="535"/>
    </row>
    <row r="3687" spans="1:7" s="520" customFormat="1" x14ac:dyDescent="0.25">
      <c r="A3687" s="529"/>
      <c r="G3687" s="535"/>
    </row>
    <row r="3688" spans="1:7" s="520" customFormat="1" x14ac:dyDescent="0.25">
      <c r="A3688" s="529"/>
      <c r="G3688" s="535"/>
    </row>
    <row r="3689" spans="1:7" s="520" customFormat="1" x14ac:dyDescent="0.25">
      <c r="A3689" s="529"/>
      <c r="G3689" s="535"/>
    </row>
    <row r="3690" spans="1:7" s="520" customFormat="1" x14ac:dyDescent="0.25">
      <c r="A3690" s="529"/>
      <c r="G3690" s="535"/>
    </row>
    <row r="3691" spans="1:7" s="520" customFormat="1" x14ac:dyDescent="0.25">
      <c r="A3691" s="529"/>
      <c r="G3691" s="535"/>
    </row>
    <row r="3692" spans="1:7" s="520" customFormat="1" x14ac:dyDescent="0.25">
      <c r="A3692" s="529"/>
      <c r="G3692" s="535"/>
    </row>
    <row r="3693" spans="1:7" s="520" customFormat="1" x14ac:dyDescent="0.25">
      <c r="A3693" s="529"/>
      <c r="G3693" s="535"/>
    </row>
    <row r="3694" spans="1:7" s="520" customFormat="1" x14ac:dyDescent="0.25">
      <c r="A3694" s="529"/>
      <c r="G3694" s="535"/>
    </row>
    <row r="3695" spans="1:7" s="520" customFormat="1" x14ac:dyDescent="0.25">
      <c r="A3695" s="529"/>
      <c r="G3695" s="535"/>
    </row>
    <row r="3696" spans="1:7" s="520" customFormat="1" x14ac:dyDescent="0.25">
      <c r="A3696" s="529"/>
      <c r="G3696" s="535"/>
    </row>
    <row r="3697" spans="1:7" s="520" customFormat="1" x14ac:dyDescent="0.25">
      <c r="A3697" s="529"/>
      <c r="G3697" s="535"/>
    </row>
    <row r="3698" spans="1:7" s="520" customFormat="1" x14ac:dyDescent="0.25">
      <c r="A3698" s="529"/>
      <c r="G3698" s="535"/>
    </row>
    <row r="3699" spans="1:7" s="520" customFormat="1" x14ac:dyDescent="0.25">
      <c r="A3699" s="529"/>
      <c r="G3699" s="535"/>
    </row>
    <row r="3700" spans="1:7" s="520" customFormat="1" x14ac:dyDescent="0.25">
      <c r="A3700" s="529"/>
      <c r="G3700" s="535"/>
    </row>
    <row r="3701" spans="1:7" s="520" customFormat="1" x14ac:dyDescent="0.25">
      <c r="A3701" s="529"/>
      <c r="G3701" s="535"/>
    </row>
    <row r="3702" spans="1:7" s="520" customFormat="1" x14ac:dyDescent="0.25">
      <c r="A3702" s="529"/>
      <c r="G3702" s="535"/>
    </row>
    <row r="3703" spans="1:7" s="520" customFormat="1" x14ac:dyDescent="0.25">
      <c r="A3703" s="529"/>
      <c r="G3703" s="535"/>
    </row>
    <row r="3704" spans="1:7" s="520" customFormat="1" x14ac:dyDescent="0.25">
      <c r="A3704" s="529"/>
      <c r="G3704" s="535"/>
    </row>
    <row r="3705" spans="1:7" s="520" customFormat="1" x14ac:dyDescent="0.25">
      <c r="A3705" s="529"/>
      <c r="G3705" s="535"/>
    </row>
    <row r="3706" spans="1:7" s="520" customFormat="1" x14ac:dyDescent="0.25">
      <c r="A3706" s="529"/>
      <c r="G3706" s="535"/>
    </row>
    <row r="3707" spans="1:7" s="520" customFormat="1" x14ac:dyDescent="0.25">
      <c r="A3707" s="529"/>
      <c r="G3707" s="535"/>
    </row>
    <row r="3708" spans="1:7" s="520" customFormat="1" x14ac:dyDescent="0.25">
      <c r="A3708" s="529"/>
      <c r="G3708" s="535"/>
    </row>
    <row r="3709" spans="1:7" s="520" customFormat="1" x14ac:dyDescent="0.25">
      <c r="A3709" s="529"/>
      <c r="G3709" s="535"/>
    </row>
    <row r="3710" spans="1:7" s="520" customFormat="1" x14ac:dyDescent="0.25">
      <c r="A3710" s="529"/>
      <c r="G3710" s="535"/>
    </row>
    <row r="3711" spans="1:7" s="520" customFormat="1" x14ac:dyDescent="0.25">
      <c r="A3711" s="529"/>
      <c r="G3711" s="535"/>
    </row>
    <row r="3712" spans="1:7" s="520" customFormat="1" x14ac:dyDescent="0.25">
      <c r="A3712" s="529"/>
      <c r="G3712" s="535"/>
    </row>
    <row r="3713" spans="1:7" s="520" customFormat="1" x14ac:dyDescent="0.25">
      <c r="A3713" s="529"/>
      <c r="G3713" s="535"/>
    </row>
    <row r="3714" spans="1:7" s="520" customFormat="1" x14ac:dyDescent="0.25">
      <c r="A3714" s="529"/>
      <c r="G3714" s="535"/>
    </row>
    <row r="3715" spans="1:7" s="520" customFormat="1" x14ac:dyDescent="0.25">
      <c r="A3715" s="529"/>
      <c r="G3715" s="535"/>
    </row>
    <row r="3716" spans="1:7" s="520" customFormat="1" x14ac:dyDescent="0.25">
      <c r="A3716" s="529"/>
      <c r="G3716" s="535"/>
    </row>
    <row r="3717" spans="1:7" s="520" customFormat="1" x14ac:dyDescent="0.25">
      <c r="A3717" s="529"/>
      <c r="G3717" s="535"/>
    </row>
    <row r="3718" spans="1:7" s="520" customFormat="1" x14ac:dyDescent="0.25">
      <c r="A3718" s="529"/>
      <c r="G3718" s="535"/>
    </row>
    <row r="3719" spans="1:7" s="520" customFormat="1" x14ac:dyDescent="0.25">
      <c r="A3719" s="529"/>
      <c r="G3719" s="535"/>
    </row>
    <row r="3720" spans="1:7" s="520" customFormat="1" x14ac:dyDescent="0.25">
      <c r="A3720" s="529"/>
      <c r="G3720" s="535"/>
    </row>
    <row r="3721" spans="1:7" s="520" customFormat="1" x14ac:dyDescent="0.25">
      <c r="A3721" s="529"/>
      <c r="G3721" s="535"/>
    </row>
    <row r="3722" spans="1:7" s="520" customFormat="1" x14ac:dyDescent="0.25">
      <c r="A3722" s="529"/>
      <c r="G3722" s="535"/>
    </row>
    <row r="3723" spans="1:7" s="520" customFormat="1" x14ac:dyDescent="0.25">
      <c r="A3723" s="529"/>
      <c r="G3723" s="535"/>
    </row>
    <row r="3724" spans="1:7" s="520" customFormat="1" x14ac:dyDescent="0.25">
      <c r="A3724" s="529"/>
      <c r="G3724" s="535"/>
    </row>
    <row r="3725" spans="1:7" s="520" customFormat="1" x14ac:dyDescent="0.25">
      <c r="A3725" s="529"/>
      <c r="G3725" s="535"/>
    </row>
    <row r="3726" spans="1:7" s="520" customFormat="1" x14ac:dyDescent="0.25">
      <c r="A3726" s="529"/>
      <c r="G3726" s="535"/>
    </row>
    <row r="3727" spans="1:7" s="520" customFormat="1" x14ac:dyDescent="0.25">
      <c r="A3727" s="529"/>
      <c r="G3727" s="535"/>
    </row>
    <row r="3728" spans="1:7" s="520" customFormat="1" x14ac:dyDescent="0.25">
      <c r="A3728" s="529"/>
      <c r="G3728" s="535"/>
    </row>
    <row r="3729" spans="1:7" s="520" customFormat="1" x14ac:dyDescent="0.25">
      <c r="A3729" s="529"/>
      <c r="G3729" s="535"/>
    </row>
    <row r="3730" spans="1:7" s="520" customFormat="1" x14ac:dyDescent="0.25">
      <c r="A3730" s="529"/>
      <c r="G3730" s="535"/>
    </row>
    <row r="3731" spans="1:7" s="520" customFormat="1" x14ac:dyDescent="0.25">
      <c r="A3731" s="529"/>
      <c r="G3731" s="535"/>
    </row>
    <row r="3732" spans="1:7" s="520" customFormat="1" x14ac:dyDescent="0.25">
      <c r="A3732" s="529"/>
      <c r="G3732" s="535"/>
    </row>
    <row r="3733" spans="1:7" s="520" customFormat="1" x14ac:dyDescent="0.25">
      <c r="A3733" s="529"/>
      <c r="G3733" s="535"/>
    </row>
    <row r="3734" spans="1:7" s="520" customFormat="1" x14ac:dyDescent="0.25">
      <c r="A3734" s="529"/>
      <c r="G3734" s="535"/>
    </row>
    <row r="3735" spans="1:7" s="520" customFormat="1" x14ac:dyDescent="0.25">
      <c r="A3735" s="529"/>
      <c r="G3735" s="535"/>
    </row>
    <row r="3736" spans="1:7" s="520" customFormat="1" x14ac:dyDescent="0.25">
      <c r="A3736" s="529"/>
      <c r="G3736" s="535"/>
    </row>
    <row r="3737" spans="1:7" s="520" customFormat="1" x14ac:dyDescent="0.25">
      <c r="A3737" s="529"/>
      <c r="G3737" s="535"/>
    </row>
    <row r="3738" spans="1:7" s="520" customFormat="1" x14ac:dyDescent="0.25">
      <c r="A3738" s="529"/>
      <c r="G3738" s="535"/>
    </row>
    <row r="3739" spans="1:7" s="520" customFormat="1" x14ac:dyDescent="0.25">
      <c r="A3739" s="529"/>
      <c r="G3739" s="535"/>
    </row>
    <row r="3740" spans="1:7" s="520" customFormat="1" x14ac:dyDescent="0.25">
      <c r="A3740" s="529"/>
      <c r="G3740" s="535"/>
    </row>
    <row r="3741" spans="1:7" s="520" customFormat="1" x14ac:dyDescent="0.25">
      <c r="A3741" s="529"/>
      <c r="G3741" s="535"/>
    </row>
    <row r="3742" spans="1:7" s="520" customFormat="1" x14ac:dyDescent="0.25">
      <c r="A3742" s="529"/>
      <c r="G3742" s="535"/>
    </row>
    <row r="3743" spans="1:7" s="520" customFormat="1" x14ac:dyDescent="0.25">
      <c r="A3743" s="529"/>
      <c r="G3743" s="535"/>
    </row>
    <row r="3744" spans="1:7" s="520" customFormat="1" x14ac:dyDescent="0.25">
      <c r="A3744" s="529"/>
      <c r="G3744" s="535"/>
    </row>
    <row r="3745" spans="1:7" s="520" customFormat="1" x14ac:dyDescent="0.25">
      <c r="A3745" s="529"/>
      <c r="G3745" s="535"/>
    </row>
    <row r="3746" spans="1:7" s="520" customFormat="1" x14ac:dyDescent="0.25">
      <c r="A3746" s="529"/>
      <c r="G3746" s="535"/>
    </row>
    <row r="3747" spans="1:7" s="520" customFormat="1" x14ac:dyDescent="0.25">
      <c r="A3747" s="529"/>
      <c r="G3747" s="535"/>
    </row>
    <row r="3748" spans="1:7" s="520" customFormat="1" x14ac:dyDescent="0.25">
      <c r="A3748" s="529"/>
      <c r="G3748" s="535"/>
    </row>
    <row r="3749" spans="1:7" s="520" customFormat="1" x14ac:dyDescent="0.25">
      <c r="A3749" s="529"/>
      <c r="G3749" s="535"/>
    </row>
    <row r="3750" spans="1:7" s="520" customFormat="1" x14ac:dyDescent="0.25">
      <c r="A3750" s="529"/>
      <c r="G3750" s="535"/>
    </row>
    <row r="3751" spans="1:7" s="520" customFormat="1" x14ac:dyDescent="0.25">
      <c r="A3751" s="529"/>
      <c r="G3751" s="535"/>
    </row>
    <row r="3752" spans="1:7" s="520" customFormat="1" x14ac:dyDescent="0.25">
      <c r="A3752" s="529"/>
      <c r="G3752" s="535"/>
    </row>
    <row r="3753" spans="1:7" s="520" customFormat="1" x14ac:dyDescent="0.25">
      <c r="A3753" s="529"/>
      <c r="G3753" s="535"/>
    </row>
    <row r="3754" spans="1:7" s="520" customFormat="1" x14ac:dyDescent="0.25">
      <c r="A3754" s="529"/>
      <c r="G3754" s="535"/>
    </row>
    <row r="3755" spans="1:7" s="520" customFormat="1" x14ac:dyDescent="0.25">
      <c r="A3755" s="529"/>
      <c r="G3755" s="535"/>
    </row>
    <row r="3756" spans="1:7" s="520" customFormat="1" x14ac:dyDescent="0.25">
      <c r="A3756" s="529"/>
      <c r="G3756" s="535"/>
    </row>
    <row r="3757" spans="1:7" s="520" customFormat="1" x14ac:dyDescent="0.25">
      <c r="A3757" s="529"/>
      <c r="G3757" s="535"/>
    </row>
    <row r="3758" spans="1:7" s="520" customFormat="1" x14ac:dyDescent="0.25">
      <c r="A3758" s="529"/>
      <c r="G3758" s="535"/>
    </row>
    <row r="3759" spans="1:7" s="520" customFormat="1" x14ac:dyDescent="0.25">
      <c r="A3759" s="529"/>
      <c r="G3759" s="535"/>
    </row>
    <row r="3760" spans="1:7" s="520" customFormat="1" x14ac:dyDescent="0.25">
      <c r="A3760" s="529"/>
      <c r="G3760" s="535"/>
    </row>
    <row r="3761" spans="1:7" s="520" customFormat="1" x14ac:dyDescent="0.25">
      <c r="A3761" s="529"/>
      <c r="G3761" s="535"/>
    </row>
    <row r="3762" spans="1:7" s="520" customFormat="1" x14ac:dyDescent="0.25">
      <c r="A3762" s="529"/>
      <c r="G3762" s="535"/>
    </row>
    <row r="3763" spans="1:7" s="520" customFormat="1" x14ac:dyDescent="0.25">
      <c r="A3763" s="529"/>
      <c r="G3763" s="535"/>
    </row>
    <row r="3764" spans="1:7" s="520" customFormat="1" x14ac:dyDescent="0.25">
      <c r="A3764" s="529"/>
      <c r="G3764" s="535"/>
    </row>
    <row r="3765" spans="1:7" s="520" customFormat="1" x14ac:dyDescent="0.25">
      <c r="A3765" s="529"/>
      <c r="G3765" s="535"/>
    </row>
    <row r="3766" spans="1:7" s="520" customFormat="1" x14ac:dyDescent="0.25">
      <c r="A3766" s="529"/>
      <c r="G3766" s="535"/>
    </row>
    <row r="3767" spans="1:7" s="520" customFormat="1" x14ac:dyDescent="0.25">
      <c r="A3767" s="529"/>
      <c r="G3767" s="535"/>
    </row>
    <row r="3768" spans="1:7" s="520" customFormat="1" x14ac:dyDescent="0.25">
      <c r="A3768" s="529"/>
      <c r="G3768" s="535"/>
    </row>
    <row r="3769" spans="1:7" s="520" customFormat="1" x14ac:dyDescent="0.25">
      <c r="A3769" s="529"/>
      <c r="G3769" s="535"/>
    </row>
    <row r="3770" spans="1:7" s="520" customFormat="1" x14ac:dyDescent="0.25">
      <c r="A3770" s="529"/>
      <c r="G3770" s="535"/>
    </row>
    <row r="3771" spans="1:7" s="520" customFormat="1" x14ac:dyDescent="0.25">
      <c r="A3771" s="529"/>
      <c r="G3771" s="535"/>
    </row>
    <row r="3772" spans="1:7" s="520" customFormat="1" x14ac:dyDescent="0.25">
      <c r="A3772" s="529"/>
      <c r="G3772" s="535"/>
    </row>
    <row r="3773" spans="1:7" s="520" customFormat="1" x14ac:dyDescent="0.25">
      <c r="A3773" s="529"/>
      <c r="G3773" s="535"/>
    </row>
    <row r="3774" spans="1:7" s="520" customFormat="1" x14ac:dyDescent="0.25">
      <c r="A3774" s="529"/>
      <c r="G3774" s="535"/>
    </row>
    <row r="3775" spans="1:7" s="520" customFormat="1" x14ac:dyDescent="0.25">
      <c r="A3775" s="529"/>
      <c r="G3775" s="535"/>
    </row>
    <row r="3776" spans="1:7" s="520" customFormat="1" x14ac:dyDescent="0.25">
      <c r="A3776" s="529"/>
      <c r="G3776" s="535"/>
    </row>
    <row r="3777" spans="1:7" s="520" customFormat="1" x14ac:dyDescent="0.25">
      <c r="A3777" s="529"/>
      <c r="G3777" s="535"/>
    </row>
    <row r="3778" spans="1:7" s="520" customFormat="1" x14ac:dyDescent="0.25">
      <c r="A3778" s="529"/>
      <c r="G3778" s="535"/>
    </row>
    <row r="3779" spans="1:7" s="520" customFormat="1" x14ac:dyDescent="0.25">
      <c r="A3779" s="529"/>
      <c r="G3779" s="535"/>
    </row>
    <row r="3780" spans="1:7" s="520" customFormat="1" x14ac:dyDescent="0.25">
      <c r="A3780" s="529"/>
      <c r="G3780" s="535"/>
    </row>
    <row r="3781" spans="1:7" s="520" customFormat="1" x14ac:dyDescent="0.25">
      <c r="A3781" s="529"/>
      <c r="G3781" s="535"/>
    </row>
    <row r="3782" spans="1:7" s="520" customFormat="1" x14ac:dyDescent="0.25">
      <c r="A3782" s="529"/>
      <c r="G3782" s="535"/>
    </row>
    <row r="3783" spans="1:7" s="520" customFormat="1" x14ac:dyDescent="0.25">
      <c r="A3783" s="529"/>
      <c r="G3783" s="535"/>
    </row>
    <row r="3784" spans="1:7" s="520" customFormat="1" x14ac:dyDescent="0.25">
      <c r="A3784" s="529"/>
      <c r="G3784" s="535"/>
    </row>
    <row r="3785" spans="1:7" s="520" customFormat="1" x14ac:dyDescent="0.25">
      <c r="A3785" s="529"/>
      <c r="G3785" s="535"/>
    </row>
    <row r="3786" spans="1:7" s="520" customFormat="1" x14ac:dyDescent="0.25">
      <c r="A3786" s="529"/>
      <c r="G3786" s="535"/>
    </row>
    <row r="3787" spans="1:7" s="520" customFormat="1" x14ac:dyDescent="0.25">
      <c r="A3787" s="529"/>
      <c r="G3787" s="535"/>
    </row>
    <row r="3788" spans="1:7" s="520" customFormat="1" x14ac:dyDescent="0.25">
      <c r="A3788" s="529"/>
      <c r="G3788" s="535"/>
    </row>
    <row r="3789" spans="1:7" s="520" customFormat="1" x14ac:dyDescent="0.25">
      <c r="A3789" s="529"/>
      <c r="G3789" s="535"/>
    </row>
    <row r="3790" spans="1:7" s="520" customFormat="1" x14ac:dyDescent="0.25">
      <c r="A3790" s="529"/>
      <c r="G3790" s="535"/>
    </row>
    <row r="3791" spans="1:7" s="520" customFormat="1" x14ac:dyDescent="0.25">
      <c r="A3791" s="529"/>
      <c r="G3791" s="535"/>
    </row>
    <row r="3792" spans="1:7" s="520" customFormat="1" x14ac:dyDescent="0.25">
      <c r="A3792" s="529"/>
      <c r="G3792" s="535"/>
    </row>
    <row r="3793" spans="1:7" s="520" customFormat="1" x14ac:dyDescent="0.25">
      <c r="A3793" s="529"/>
      <c r="G3793" s="535"/>
    </row>
    <row r="3794" spans="1:7" s="520" customFormat="1" x14ac:dyDescent="0.25">
      <c r="A3794" s="529"/>
      <c r="G3794" s="535"/>
    </row>
    <row r="3795" spans="1:7" s="520" customFormat="1" x14ac:dyDescent="0.25">
      <c r="A3795" s="529"/>
      <c r="G3795" s="535"/>
    </row>
    <row r="3796" spans="1:7" s="520" customFormat="1" x14ac:dyDescent="0.25">
      <c r="A3796" s="529"/>
      <c r="G3796" s="535"/>
    </row>
    <row r="3797" spans="1:7" s="520" customFormat="1" x14ac:dyDescent="0.25">
      <c r="A3797" s="529"/>
      <c r="G3797" s="535"/>
    </row>
    <row r="3798" spans="1:7" s="520" customFormat="1" x14ac:dyDescent="0.25">
      <c r="A3798" s="529"/>
      <c r="G3798" s="535"/>
    </row>
    <row r="3799" spans="1:7" s="520" customFormat="1" x14ac:dyDescent="0.25">
      <c r="A3799" s="529"/>
      <c r="G3799" s="535"/>
    </row>
    <row r="3800" spans="1:7" s="520" customFormat="1" x14ac:dyDescent="0.25">
      <c r="A3800" s="529"/>
      <c r="G3800" s="535"/>
    </row>
    <row r="3801" spans="1:7" s="520" customFormat="1" x14ac:dyDescent="0.25">
      <c r="A3801" s="529"/>
      <c r="G3801" s="535"/>
    </row>
    <row r="3802" spans="1:7" s="520" customFormat="1" x14ac:dyDescent="0.25">
      <c r="A3802" s="529"/>
      <c r="G3802" s="535"/>
    </row>
    <row r="3803" spans="1:7" s="520" customFormat="1" x14ac:dyDescent="0.25">
      <c r="A3803" s="529"/>
      <c r="G3803" s="535"/>
    </row>
    <row r="3804" spans="1:7" s="520" customFormat="1" x14ac:dyDescent="0.25">
      <c r="A3804" s="529"/>
      <c r="G3804" s="535"/>
    </row>
    <row r="3805" spans="1:7" s="520" customFormat="1" x14ac:dyDescent="0.25">
      <c r="A3805" s="529"/>
      <c r="G3805" s="535"/>
    </row>
    <row r="3806" spans="1:7" s="520" customFormat="1" x14ac:dyDescent="0.25">
      <c r="A3806" s="529"/>
      <c r="G3806" s="535"/>
    </row>
    <row r="3807" spans="1:7" s="520" customFormat="1" x14ac:dyDescent="0.25">
      <c r="A3807" s="529"/>
      <c r="G3807" s="535"/>
    </row>
    <row r="3808" spans="1:7" s="520" customFormat="1" x14ac:dyDescent="0.25">
      <c r="A3808" s="529"/>
      <c r="G3808" s="535"/>
    </row>
    <row r="3809" spans="1:7" s="520" customFormat="1" x14ac:dyDescent="0.25">
      <c r="A3809" s="529"/>
      <c r="G3809" s="535"/>
    </row>
    <row r="3810" spans="1:7" s="520" customFormat="1" x14ac:dyDescent="0.25">
      <c r="A3810" s="529"/>
      <c r="G3810" s="535"/>
    </row>
    <row r="3811" spans="1:7" s="520" customFormat="1" x14ac:dyDescent="0.25">
      <c r="A3811" s="529"/>
      <c r="G3811" s="535"/>
    </row>
    <row r="3812" spans="1:7" s="520" customFormat="1" x14ac:dyDescent="0.25">
      <c r="A3812" s="529"/>
      <c r="G3812" s="535"/>
    </row>
    <row r="3813" spans="1:7" s="520" customFormat="1" x14ac:dyDescent="0.25">
      <c r="A3813" s="529"/>
      <c r="G3813" s="535"/>
    </row>
    <row r="3814" spans="1:7" s="520" customFormat="1" x14ac:dyDescent="0.25">
      <c r="A3814" s="529"/>
      <c r="G3814" s="535"/>
    </row>
    <row r="3815" spans="1:7" s="520" customFormat="1" x14ac:dyDescent="0.25">
      <c r="A3815" s="529"/>
      <c r="G3815" s="535"/>
    </row>
    <row r="3816" spans="1:7" s="520" customFormat="1" x14ac:dyDescent="0.25">
      <c r="A3816" s="529"/>
      <c r="G3816" s="535"/>
    </row>
    <row r="3817" spans="1:7" s="520" customFormat="1" x14ac:dyDescent="0.25">
      <c r="A3817" s="529"/>
      <c r="G3817" s="535"/>
    </row>
    <row r="3818" spans="1:7" s="520" customFormat="1" x14ac:dyDescent="0.25">
      <c r="A3818" s="529"/>
      <c r="G3818" s="535"/>
    </row>
    <row r="3819" spans="1:7" s="520" customFormat="1" x14ac:dyDescent="0.25">
      <c r="A3819" s="529"/>
      <c r="G3819" s="535"/>
    </row>
    <row r="3820" spans="1:7" s="520" customFormat="1" x14ac:dyDescent="0.25">
      <c r="A3820" s="529"/>
      <c r="G3820" s="535"/>
    </row>
    <row r="3821" spans="1:7" s="520" customFormat="1" x14ac:dyDescent="0.25">
      <c r="A3821" s="529"/>
      <c r="G3821" s="535"/>
    </row>
    <row r="3822" spans="1:7" s="520" customFormat="1" x14ac:dyDescent="0.25">
      <c r="A3822" s="529"/>
      <c r="G3822" s="535"/>
    </row>
    <row r="3823" spans="1:7" s="520" customFormat="1" x14ac:dyDescent="0.25">
      <c r="A3823" s="529"/>
      <c r="G3823" s="535"/>
    </row>
    <row r="3824" spans="1:7" s="520" customFormat="1" x14ac:dyDescent="0.25">
      <c r="A3824" s="529"/>
      <c r="G3824" s="535"/>
    </row>
    <row r="3825" spans="1:7" s="520" customFormat="1" x14ac:dyDescent="0.25">
      <c r="A3825" s="529"/>
      <c r="G3825" s="535"/>
    </row>
    <row r="3826" spans="1:7" s="520" customFormat="1" x14ac:dyDescent="0.25">
      <c r="A3826" s="529"/>
      <c r="G3826" s="535"/>
    </row>
    <row r="3827" spans="1:7" s="520" customFormat="1" x14ac:dyDescent="0.25">
      <c r="A3827" s="529"/>
      <c r="G3827" s="535"/>
    </row>
    <row r="3828" spans="1:7" s="520" customFormat="1" x14ac:dyDescent="0.25">
      <c r="A3828" s="529"/>
      <c r="G3828" s="535"/>
    </row>
    <row r="3829" spans="1:7" s="520" customFormat="1" x14ac:dyDescent="0.25">
      <c r="A3829" s="529"/>
      <c r="G3829" s="535"/>
    </row>
    <row r="3830" spans="1:7" s="520" customFormat="1" x14ac:dyDescent="0.25">
      <c r="A3830" s="529"/>
      <c r="G3830" s="535"/>
    </row>
    <row r="3831" spans="1:7" s="520" customFormat="1" x14ac:dyDescent="0.25">
      <c r="A3831" s="529"/>
      <c r="G3831" s="535"/>
    </row>
    <row r="3832" spans="1:7" s="520" customFormat="1" x14ac:dyDescent="0.25">
      <c r="A3832" s="529"/>
      <c r="G3832" s="535"/>
    </row>
    <row r="3833" spans="1:7" s="520" customFormat="1" x14ac:dyDescent="0.25">
      <c r="A3833" s="529"/>
      <c r="G3833" s="535"/>
    </row>
    <row r="3834" spans="1:7" s="520" customFormat="1" x14ac:dyDescent="0.25">
      <c r="A3834" s="529"/>
      <c r="G3834" s="535"/>
    </row>
    <row r="3835" spans="1:7" s="520" customFormat="1" x14ac:dyDescent="0.25">
      <c r="A3835" s="529"/>
      <c r="G3835" s="535"/>
    </row>
    <row r="3836" spans="1:7" s="520" customFormat="1" x14ac:dyDescent="0.25">
      <c r="A3836" s="529"/>
      <c r="G3836" s="535"/>
    </row>
    <row r="3837" spans="1:7" s="520" customFormat="1" x14ac:dyDescent="0.25">
      <c r="A3837" s="529"/>
      <c r="G3837" s="535"/>
    </row>
    <row r="3838" spans="1:7" s="520" customFormat="1" x14ac:dyDescent="0.25">
      <c r="A3838" s="529"/>
      <c r="G3838" s="535"/>
    </row>
    <row r="3839" spans="1:7" s="520" customFormat="1" x14ac:dyDescent="0.25">
      <c r="A3839" s="529"/>
      <c r="G3839" s="535"/>
    </row>
    <row r="3840" spans="1:7" s="520" customFormat="1" x14ac:dyDescent="0.25">
      <c r="A3840" s="529"/>
      <c r="G3840" s="535"/>
    </row>
    <row r="3841" spans="1:7" s="520" customFormat="1" x14ac:dyDescent="0.25">
      <c r="A3841" s="529"/>
      <c r="G3841" s="535"/>
    </row>
    <row r="3842" spans="1:7" s="520" customFormat="1" x14ac:dyDescent="0.25">
      <c r="A3842" s="529"/>
      <c r="G3842" s="535"/>
    </row>
    <row r="3843" spans="1:7" s="520" customFormat="1" x14ac:dyDescent="0.25">
      <c r="A3843" s="529"/>
      <c r="G3843" s="535"/>
    </row>
    <row r="3844" spans="1:7" s="520" customFormat="1" x14ac:dyDescent="0.25">
      <c r="A3844" s="529"/>
      <c r="G3844" s="535"/>
    </row>
    <row r="3845" spans="1:7" s="520" customFormat="1" x14ac:dyDescent="0.25">
      <c r="A3845" s="529"/>
      <c r="G3845" s="535"/>
    </row>
    <row r="3846" spans="1:7" s="520" customFormat="1" x14ac:dyDescent="0.25">
      <c r="A3846" s="529"/>
      <c r="G3846" s="535"/>
    </row>
    <row r="3847" spans="1:7" s="520" customFormat="1" x14ac:dyDescent="0.25">
      <c r="A3847" s="529"/>
      <c r="G3847" s="535"/>
    </row>
    <row r="3848" spans="1:7" s="520" customFormat="1" x14ac:dyDescent="0.25">
      <c r="A3848" s="529"/>
      <c r="G3848" s="535"/>
    </row>
    <row r="3849" spans="1:7" s="520" customFormat="1" x14ac:dyDescent="0.25">
      <c r="A3849" s="529"/>
      <c r="G3849" s="535"/>
    </row>
    <row r="3850" spans="1:7" s="520" customFormat="1" x14ac:dyDescent="0.25">
      <c r="A3850" s="529"/>
      <c r="G3850" s="535"/>
    </row>
    <row r="3851" spans="1:7" s="520" customFormat="1" x14ac:dyDescent="0.25">
      <c r="A3851" s="529"/>
      <c r="G3851" s="535"/>
    </row>
    <row r="3852" spans="1:7" s="520" customFormat="1" x14ac:dyDescent="0.25">
      <c r="A3852" s="529"/>
      <c r="G3852" s="535"/>
    </row>
    <row r="3853" spans="1:7" s="520" customFormat="1" x14ac:dyDescent="0.25">
      <c r="A3853" s="529"/>
      <c r="G3853" s="535"/>
    </row>
    <row r="3854" spans="1:7" s="520" customFormat="1" x14ac:dyDescent="0.25">
      <c r="A3854" s="529"/>
      <c r="G3854" s="535"/>
    </row>
    <row r="3855" spans="1:7" s="520" customFormat="1" x14ac:dyDescent="0.25">
      <c r="A3855" s="529"/>
      <c r="G3855" s="535"/>
    </row>
    <row r="3856" spans="1:7" s="520" customFormat="1" x14ac:dyDescent="0.25">
      <c r="A3856" s="529"/>
      <c r="G3856" s="535"/>
    </row>
    <row r="3857" spans="1:7" s="520" customFormat="1" x14ac:dyDescent="0.25">
      <c r="A3857" s="529"/>
      <c r="G3857" s="535"/>
    </row>
    <row r="3858" spans="1:7" s="520" customFormat="1" x14ac:dyDescent="0.25">
      <c r="A3858" s="529"/>
      <c r="G3858" s="535"/>
    </row>
    <row r="3859" spans="1:7" s="520" customFormat="1" x14ac:dyDescent="0.25">
      <c r="A3859" s="529"/>
      <c r="G3859" s="535"/>
    </row>
    <row r="3860" spans="1:7" s="520" customFormat="1" x14ac:dyDescent="0.25">
      <c r="A3860" s="529"/>
      <c r="G3860" s="535"/>
    </row>
    <row r="3861" spans="1:7" s="520" customFormat="1" x14ac:dyDescent="0.25">
      <c r="A3861" s="529"/>
      <c r="G3861" s="535"/>
    </row>
    <row r="3862" spans="1:7" s="520" customFormat="1" x14ac:dyDescent="0.25">
      <c r="A3862" s="529"/>
      <c r="G3862" s="535"/>
    </row>
    <row r="3863" spans="1:7" s="520" customFormat="1" x14ac:dyDescent="0.25">
      <c r="A3863" s="529"/>
      <c r="G3863" s="535"/>
    </row>
    <row r="3864" spans="1:7" s="520" customFormat="1" x14ac:dyDescent="0.25">
      <c r="A3864" s="529"/>
      <c r="G3864" s="535"/>
    </row>
    <row r="3865" spans="1:7" s="520" customFormat="1" x14ac:dyDescent="0.25">
      <c r="A3865" s="529"/>
      <c r="G3865" s="535"/>
    </row>
    <row r="3866" spans="1:7" s="520" customFormat="1" x14ac:dyDescent="0.25">
      <c r="A3866" s="529"/>
      <c r="G3866" s="535"/>
    </row>
    <row r="3867" spans="1:7" s="520" customFormat="1" x14ac:dyDescent="0.25">
      <c r="A3867" s="529"/>
      <c r="G3867" s="535"/>
    </row>
    <row r="3868" spans="1:7" s="520" customFormat="1" x14ac:dyDescent="0.25">
      <c r="A3868" s="529"/>
      <c r="G3868" s="535"/>
    </row>
    <row r="3869" spans="1:7" s="520" customFormat="1" x14ac:dyDescent="0.25">
      <c r="A3869" s="529"/>
      <c r="G3869" s="535"/>
    </row>
    <row r="3870" spans="1:7" s="520" customFormat="1" x14ac:dyDescent="0.25">
      <c r="A3870" s="529"/>
      <c r="G3870" s="535"/>
    </row>
    <row r="3871" spans="1:7" s="520" customFormat="1" x14ac:dyDescent="0.25">
      <c r="A3871" s="529"/>
      <c r="G3871" s="535"/>
    </row>
    <row r="3872" spans="1:7" s="520" customFormat="1" x14ac:dyDescent="0.25">
      <c r="A3872" s="529"/>
      <c r="G3872" s="535"/>
    </row>
    <row r="3873" spans="1:7" s="520" customFormat="1" x14ac:dyDescent="0.25">
      <c r="A3873" s="529"/>
      <c r="G3873" s="535"/>
    </row>
    <row r="3874" spans="1:7" s="520" customFormat="1" x14ac:dyDescent="0.25">
      <c r="A3874" s="529"/>
      <c r="G3874" s="535"/>
    </row>
    <row r="3875" spans="1:7" s="520" customFormat="1" x14ac:dyDescent="0.25">
      <c r="A3875" s="529"/>
      <c r="G3875" s="535"/>
    </row>
    <row r="3876" spans="1:7" s="520" customFormat="1" x14ac:dyDescent="0.25">
      <c r="A3876" s="529"/>
      <c r="G3876" s="535"/>
    </row>
    <row r="3877" spans="1:7" s="520" customFormat="1" x14ac:dyDescent="0.25">
      <c r="A3877" s="529"/>
      <c r="G3877" s="535"/>
    </row>
    <row r="3878" spans="1:7" s="520" customFormat="1" x14ac:dyDescent="0.25">
      <c r="A3878" s="529"/>
      <c r="G3878" s="535"/>
    </row>
    <row r="3879" spans="1:7" s="520" customFormat="1" x14ac:dyDescent="0.25">
      <c r="A3879" s="529"/>
      <c r="G3879" s="535"/>
    </row>
    <row r="3880" spans="1:7" s="520" customFormat="1" x14ac:dyDescent="0.25">
      <c r="A3880" s="529"/>
      <c r="G3880" s="535"/>
    </row>
    <row r="3881" spans="1:7" s="520" customFormat="1" x14ac:dyDescent="0.25">
      <c r="A3881" s="529"/>
      <c r="G3881" s="535"/>
    </row>
    <row r="3882" spans="1:7" s="520" customFormat="1" x14ac:dyDescent="0.25">
      <c r="A3882" s="529"/>
      <c r="G3882" s="535"/>
    </row>
    <row r="3883" spans="1:7" s="520" customFormat="1" x14ac:dyDescent="0.25">
      <c r="A3883" s="529"/>
      <c r="G3883" s="535"/>
    </row>
    <row r="3884" spans="1:7" s="520" customFormat="1" x14ac:dyDescent="0.25">
      <c r="A3884" s="529"/>
      <c r="G3884" s="535"/>
    </row>
    <row r="3885" spans="1:7" s="520" customFormat="1" x14ac:dyDescent="0.25">
      <c r="A3885" s="529"/>
      <c r="G3885" s="535"/>
    </row>
    <row r="3886" spans="1:7" s="520" customFormat="1" x14ac:dyDescent="0.25">
      <c r="A3886" s="529"/>
      <c r="G3886" s="535"/>
    </row>
    <row r="3887" spans="1:7" s="520" customFormat="1" x14ac:dyDescent="0.25">
      <c r="A3887" s="529"/>
      <c r="G3887" s="535"/>
    </row>
    <row r="3888" spans="1:7" s="520" customFormat="1" x14ac:dyDescent="0.25">
      <c r="A3888" s="529"/>
      <c r="G3888" s="535"/>
    </row>
    <row r="3889" spans="1:7" s="520" customFormat="1" x14ac:dyDescent="0.25">
      <c r="A3889" s="529"/>
      <c r="G3889" s="535"/>
    </row>
    <row r="3890" spans="1:7" s="520" customFormat="1" x14ac:dyDescent="0.25">
      <c r="A3890" s="529"/>
      <c r="G3890" s="535"/>
    </row>
    <row r="3891" spans="1:7" s="520" customFormat="1" x14ac:dyDescent="0.25">
      <c r="A3891" s="529"/>
      <c r="G3891" s="535"/>
    </row>
    <row r="3892" spans="1:7" s="520" customFormat="1" x14ac:dyDescent="0.25">
      <c r="A3892" s="529"/>
      <c r="G3892" s="535"/>
    </row>
    <row r="3893" spans="1:7" s="520" customFormat="1" x14ac:dyDescent="0.25">
      <c r="A3893" s="529"/>
      <c r="G3893" s="535"/>
    </row>
    <row r="3894" spans="1:7" s="520" customFormat="1" x14ac:dyDescent="0.25">
      <c r="A3894" s="529"/>
      <c r="G3894" s="535"/>
    </row>
    <row r="3895" spans="1:7" s="520" customFormat="1" x14ac:dyDescent="0.25">
      <c r="A3895" s="529"/>
      <c r="G3895" s="535"/>
    </row>
    <row r="3896" spans="1:7" s="520" customFormat="1" x14ac:dyDescent="0.25">
      <c r="A3896" s="529"/>
      <c r="G3896" s="535"/>
    </row>
    <row r="3897" spans="1:7" s="520" customFormat="1" x14ac:dyDescent="0.25">
      <c r="A3897" s="529"/>
      <c r="G3897" s="535"/>
    </row>
    <row r="3898" spans="1:7" s="520" customFormat="1" x14ac:dyDescent="0.25">
      <c r="A3898" s="529"/>
      <c r="G3898" s="535"/>
    </row>
    <row r="3899" spans="1:7" s="520" customFormat="1" x14ac:dyDescent="0.25">
      <c r="A3899" s="529"/>
      <c r="G3899" s="535"/>
    </row>
    <row r="3900" spans="1:7" s="520" customFormat="1" x14ac:dyDescent="0.25">
      <c r="A3900" s="529"/>
      <c r="G3900" s="535"/>
    </row>
    <row r="3901" spans="1:7" s="520" customFormat="1" x14ac:dyDescent="0.25">
      <c r="A3901" s="529"/>
      <c r="G3901" s="535"/>
    </row>
    <row r="3902" spans="1:7" s="520" customFormat="1" x14ac:dyDescent="0.25">
      <c r="A3902" s="529"/>
      <c r="G3902" s="535"/>
    </row>
    <row r="3903" spans="1:7" s="520" customFormat="1" x14ac:dyDescent="0.25">
      <c r="A3903" s="529"/>
      <c r="G3903" s="535"/>
    </row>
    <row r="3904" spans="1:7" s="520" customFormat="1" x14ac:dyDescent="0.25">
      <c r="A3904" s="529"/>
      <c r="G3904" s="535"/>
    </row>
    <row r="3905" spans="1:7" s="520" customFormat="1" x14ac:dyDescent="0.25">
      <c r="A3905" s="529"/>
      <c r="G3905" s="535"/>
    </row>
    <row r="3906" spans="1:7" s="520" customFormat="1" x14ac:dyDescent="0.25">
      <c r="A3906" s="529"/>
      <c r="G3906" s="535"/>
    </row>
    <row r="3907" spans="1:7" s="520" customFormat="1" x14ac:dyDescent="0.25">
      <c r="A3907" s="529"/>
      <c r="G3907" s="535"/>
    </row>
    <row r="3908" spans="1:7" s="520" customFormat="1" x14ac:dyDescent="0.25">
      <c r="A3908" s="529"/>
      <c r="G3908" s="535"/>
    </row>
    <row r="3909" spans="1:7" s="520" customFormat="1" x14ac:dyDescent="0.25">
      <c r="A3909" s="529"/>
      <c r="G3909" s="535"/>
    </row>
    <row r="3910" spans="1:7" s="520" customFormat="1" x14ac:dyDescent="0.25">
      <c r="A3910" s="529"/>
      <c r="G3910" s="535"/>
    </row>
    <row r="3911" spans="1:7" s="520" customFormat="1" x14ac:dyDescent="0.25">
      <c r="A3911" s="529"/>
      <c r="G3911" s="535"/>
    </row>
    <row r="3912" spans="1:7" s="520" customFormat="1" x14ac:dyDescent="0.25">
      <c r="A3912" s="529"/>
      <c r="G3912" s="535"/>
    </row>
    <row r="3913" spans="1:7" s="520" customFormat="1" x14ac:dyDescent="0.25">
      <c r="A3913" s="529"/>
      <c r="G3913" s="535"/>
    </row>
    <row r="3914" spans="1:7" s="520" customFormat="1" x14ac:dyDescent="0.25">
      <c r="A3914" s="529"/>
      <c r="G3914" s="535"/>
    </row>
    <row r="3915" spans="1:7" s="520" customFormat="1" x14ac:dyDescent="0.25">
      <c r="A3915" s="529"/>
      <c r="G3915" s="535"/>
    </row>
    <row r="3916" spans="1:7" s="520" customFormat="1" x14ac:dyDescent="0.25">
      <c r="A3916" s="529"/>
      <c r="G3916" s="535"/>
    </row>
    <row r="3917" spans="1:7" s="520" customFormat="1" x14ac:dyDescent="0.25">
      <c r="A3917" s="529"/>
      <c r="G3917" s="535"/>
    </row>
    <row r="3918" spans="1:7" s="520" customFormat="1" x14ac:dyDescent="0.25">
      <c r="A3918" s="529"/>
      <c r="G3918" s="535"/>
    </row>
    <row r="3919" spans="1:7" s="520" customFormat="1" x14ac:dyDescent="0.25">
      <c r="A3919" s="529"/>
      <c r="G3919" s="535"/>
    </row>
    <row r="3920" spans="1:7" s="520" customFormat="1" x14ac:dyDescent="0.25">
      <c r="A3920" s="529"/>
      <c r="G3920" s="535"/>
    </row>
    <row r="3921" spans="1:7" s="520" customFormat="1" x14ac:dyDescent="0.25">
      <c r="A3921" s="529"/>
      <c r="G3921" s="535"/>
    </row>
    <row r="3922" spans="1:7" s="520" customFormat="1" x14ac:dyDescent="0.25">
      <c r="A3922" s="529"/>
      <c r="G3922" s="535"/>
    </row>
    <row r="3923" spans="1:7" s="520" customFormat="1" x14ac:dyDescent="0.25">
      <c r="A3923" s="529"/>
      <c r="G3923" s="535"/>
    </row>
    <row r="3924" spans="1:7" s="520" customFormat="1" x14ac:dyDescent="0.25">
      <c r="A3924" s="529"/>
      <c r="G3924" s="535"/>
    </row>
    <row r="3925" spans="1:7" s="520" customFormat="1" x14ac:dyDescent="0.25">
      <c r="A3925" s="529"/>
      <c r="G3925" s="535"/>
    </row>
    <row r="3926" spans="1:7" s="520" customFormat="1" x14ac:dyDescent="0.25">
      <c r="A3926" s="529"/>
      <c r="G3926" s="535"/>
    </row>
    <row r="3927" spans="1:7" s="520" customFormat="1" x14ac:dyDescent="0.25">
      <c r="A3927" s="529"/>
      <c r="G3927" s="535"/>
    </row>
    <row r="3928" spans="1:7" s="520" customFormat="1" x14ac:dyDescent="0.25">
      <c r="A3928" s="529"/>
      <c r="G3928" s="535"/>
    </row>
    <row r="3929" spans="1:7" s="520" customFormat="1" x14ac:dyDescent="0.25">
      <c r="A3929" s="529"/>
      <c r="G3929" s="535"/>
    </row>
    <row r="3930" spans="1:7" s="520" customFormat="1" x14ac:dyDescent="0.25">
      <c r="A3930" s="529"/>
      <c r="G3930" s="535"/>
    </row>
    <row r="3931" spans="1:7" s="520" customFormat="1" x14ac:dyDescent="0.25">
      <c r="A3931" s="529"/>
      <c r="G3931" s="535"/>
    </row>
    <row r="3932" spans="1:7" s="520" customFormat="1" x14ac:dyDescent="0.25">
      <c r="A3932" s="529"/>
      <c r="G3932" s="535"/>
    </row>
    <row r="3933" spans="1:7" s="520" customFormat="1" x14ac:dyDescent="0.25">
      <c r="A3933" s="529"/>
      <c r="G3933" s="535"/>
    </row>
    <row r="3934" spans="1:7" s="520" customFormat="1" x14ac:dyDescent="0.25">
      <c r="A3934" s="529"/>
      <c r="G3934" s="535"/>
    </row>
    <row r="3935" spans="1:7" s="520" customFormat="1" x14ac:dyDescent="0.25">
      <c r="A3935" s="529"/>
      <c r="G3935" s="535"/>
    </row>
    <row r="3936" spans="1:7" s="520" customFormat="1" x14ac:dyDescent="0.25">
      <c r="A3936" s="529"/>
      <c r="G3936" s="535"/>
    </row>
    <row r="3937" spans="1:7" s="520" customFormat="1" x14ac:dyDescent="0.25">
      <c r="A3937" s="529"/>
      <c r="G3937" s="535"/>
    </row>
    <row r="3938" spans="1:7" s="520" customFormat="1" x14ac:dyDescent="0.25">
      <c r="A3938" s="529"/>
      <c r="G3938" s="535"/>
    </row>
    <row r="3939" spans="1:7" s="520" customFormat="1" x14ac:dyDescent="0.25">
      <c r="A3939" s="529"/>
      <c r="G3939" s="535"/>
    </row>
    <row r="3940" spans="1:7" s="520" customFormat="1" x14ac:dyDescent="0.25">
      <c r="A3940" s="529"/>
      <c r="G3940" s="535"/>
    </row>
    <row r="3941" spans="1:7" s="520" customFormat="1" x14ac:dyDescent="0.25">
      <c r="A3941" s="529"/>
      <c r="G3941" s="535"/>
    </row>
    <row r="3942" spans="1:7" s="520" customFormat="1" x14ac:dyDescent="0.25">
      <c r="A3942" s="529"/>
      <c r="G3942" s="535"/>
    </row>
    <row r="3943" spans="1:7" s="520" customFormat="1" x14ac:dyDescent="0.25">
      <c r="A3943" s="529"/>
      <c r="G3943" s="535"/>
    </row>
    <row r="3944" spans="1:7" s="520" customFormat="1" x14ac:dyDescent="0.25">
      <c r="A3944" s="529"/>
      <c r="G3944" s="535"/>
    </row>
    <row r="3945" spans="1:7" s="520" customFormat="1" x14ac:dyDescent="0.25">
      <c r="A3945" s="529"/>
      <c r="G3945" s="535"/>
    </row>
    <row r="3946" spans="1:7" s="520" customFormat="1" x14ac:dyDescent="0.25">
      <c r="A3946" s="529"/>
      <c r="G3946" s="535"/>
    </row>
    <row r="3947" spans="1:7" s="520" customFormat="1" x14ac:dyDescent="0.25">
      <c r="A3947" s="529"/>
      <c r="G3947" s="535"/>
    </row>
    <row r="3948" spans="1:7" s="520" customFormat="1" x14ac:dyDescent="0.25">
      <c r="A3948" s="529"/>
      <c r="G3948" s="535"/>
    </row>
    <row r="3949" spans="1:7" s="520" customFormat="1" x14ac:dyDescent="0.25">
      <c r="A3949" s="529"/>
      <c r="G3949" s="535"/>
    </row>
    <row r="3950" spans="1:7" s="520" customFormat="1" x14ac:dyDescent="0.25">
      <c r="A3950" s="529"/>
      <c r="G3950" s="535"/>
    </row>
    <row r="3951" spans="1:7" s="520" customFormat="1" x14ac:dyDescent="0.25">
      <c r="A3951" s="529"/>
      <c r="G3951" s="535"/>
    </row>
    <row r="3952" spans="1:7" s="520" customFormat="1" x14ac:dyDescent="0.25">
      <c r="A3952" s="529"/>
      <c r="G3952" s="535"/>
    </row>
    <row r="3953" spans="1:7" s="520" customFormat="1" x14ac:dyDescent="0.25">
      <c r="A3953" s="529"/>
      <c r="G3953" s="535"/>
    </row>
    <row r="3954" spans="1:7" s="520" customFormat="1" x14ac:dyDescent="0.25">
      <c r="A3954" s="529"/>
      <c r="G3954" s="535"/>
    </row>
    <row r="3955" spans="1:7" s="520" customFormat="1" x14ac:dyDescent="0.25">
      <c r="A3955" s="529"/>
      <c r="G3955" s="535"/>
    </row>
    <row r="3956" spans="1:7" s="520" customFormat="1" x14ac:dyDescent="0.25">
      <c r="A3956" s="529"/>
      <c r="G3956" s="535"/>
    </row>
    <row r="3957" spans="1:7" s="520" customFormat="1" x14ac:dyDescent="0.25">
      <c r="A3957" s="529"/>
      <c r="G3957" s="535"/>
    </row>
    <row r="3958" spans="1:7" s="520" customFormat="1" x14ac:dyDescent="0.25">
      <c r="A3958" s="529"/>
      <c r="G3958" s="535"/>
    </row>
    <row r="3959" spans="1:7" s="520" customFormat="1" x14ac:dyDescent="0.25">
      <c r="A3959" s="529"/>
      <c r="G3959" s="535"/>
    </row>
    <row r="3960" spans="1:7" s="520" customFormat="1" x14ac:dyDescent="0.25">
      <c r="A3960" s="529"/>
      <c r="G3960" s="535"/>
    </row>
    <row r="3961" spans="1:7" s="520" customFormat="1" x14ac:dyDescent="0.25">
      <c r="A3961" s="529"/>
      <c r="G3961" s="535"/>
    </row>
    <row r="3962" spans="1:7" s="520" customFormat="1" x14ac:dyDescent="0.25">
      <c r="A3962" s="529"/>
      <c r="G3962" s="535"/>
    </row>
    <row r="3963" spans="1:7" s="520" customFormat="1" x14ac:dyDescent="0.25">
      <c r="A3963" s="529"/>
      <c r="G3963" s="535"/>
    </row>
    <row r="3964" spans="1:7" s="520" customFormat="1" x14ac:dyDescent="0.25">
      <c r="A3964" s="529"/>
      <c r="G3964" s="535"/>
    </row>
    <row r="3965" spans="1:7" s="520" customFormat="1" x14ac:dyDescent="0.25">
      <c r="A3965" s="529"/>
      <c r="G3965" s="535"/>
    </row>
    <row r="3966" spans="1:7" s="520" customFormat="1" x14ac:dyDescent="0.25">
      <c r="A3966" s="529"/>
      <c r="G3966" s="535"/>
    </row>
    <row r="3967" spans="1:7" s="520" customFormat="1" x14ac:dyDescent="0.25">
      <c r="A3967" s="529"/>
      <c r="G3967" s="535"/>
    </row>
    <row r="3968" spans="1:7" s="520" customFormat="1" x14ac:dyDescent="0.25">
      <c r="A3968" s="529"/>
      <c r="G3968" s="535"/>
    </row>
    <row r="3969" spans="1:7" s="520" customFormat="1" x14ac:dyDescent="0.25">
      <c r="A3969" s="529"/>
      <c r="G3969" s="535"/>
    </row>
    <row r="3970" spans="1:7" s="520" customFormat="1" x14ac:dyDescent="0.25">
      <c r="A3970" s="529"/>
      <c r="G3970" s="535"/>
    </row>
    <row r="3971" spans="1:7" s="520" customFormat="1" x14ac:dyDescent="0.25">
      <c r="A3971" s="529"/>
      <c r="G3971" s="535"/>
    </row>
    <row r="3972" spans="1:7" s="520" customFormat="1" x14ac:dyDescent="0.25">
      <c r="A3972" s="529"/>
      <c r="G3972" s="535"/>
    </row>
    <row r="3973" spans="1:7" s="520" customFormat="1" x14ac:dyDescent="0.25">
      <c r="A3973" s="529"/>
      <c r="G3973" s="535"/>
    </row>
    <row r="3974" spans="1:7" s="520" customFormat="1" x14ac:dyDescent="0.25">
      <c r="A3974" s="529"/>
      <c r="G3974" s="535"/>
    </row>
    <row r="3975" spans="1:7" s="520" customFormat="1" x14ac:dyDescent="0.25">
      <c r="A3975" s="529"/>
      <c r="G3975" s="535"/>
    </row>
    <row r="3976" spans="1:7" s="520" customFormat="1" x14ac:dyDescent="0.25">
      <c r="A3976" s="529"/>
      <c r="G3976" s="535"/>
    </row>
    <row r="3977" spans="1:7" s="520" customFormat="1" x14ac:dyDescent="0.25">
      <c r="A3977" s="529"/>
      <c r="G3977" s="535"/>
    </row>
    <row r="3978" spans="1:7" s="520" customFormat="1" x14ac:dyDescent="0.25">
      <c r="A3978" s="529"/>
      <c r="G3978" s="535"/>
    </row>
    <row r="3979" spans="1:7" s="520" customFormat="1" x14ac:dyDescent="0.25">
      <c r="A3979" s="529"/>
      <c r="G3979" s="535"/>
    </row>
    <row r="3980" spans="1:7" s="520" customFormat="1" x14ac:dyDescent="0.25">
      <c r="A3980" s="529"/>
      <c r="G3980" s="535"/>
    </row>
    <row r="3981" spans="1:7" s="520" customFormat="1" x14ac:dyDescent="0.25">
      <c r="A3981" s="529"/>
      <c r="G3981" s="535"/>
    </row>
    <row r="3982" spans="1:7" s="520" customFormat="1" x14ac:dyDescent="0.25">
      <c r="A3982" s="529"/>
      <c r="G3982" s="535"/>
    </row>
    <row r="3983" spans="1:7" s="520" customFormat="1" x14ac:dyDescent="0.25">
      <c r="A3983" s="529"/>
      <c r="G3983" s="535"/>
    </row>
    <row r="3984" spans="1:7" s="520" customFormat="1" x14ac:dyDescent="0.25">
      <c r="A3984" s="529"/>
      <c r="G3984" s="535"/>
    </row>
    <row r="3985" spans="1:7" s="520" customFormat="1" x14ac:dyDescent="0.25">
      <c r="A3985" s="529"/>
      <c r="G3985" s="535"/>
    </row>
    <row r="3986" spans="1:7" s="520" customFormat="1" x14ac:dyDescent="0.25">
      <c r="A3986" s="529"/>
      <c r="G3986" s="535"/>
    </row>
    <row r="3987" spans="1:7" s="520" customFormat="1" x14ac:dyDescent="0.25">
      <c r="A3987" s="529"/>
      <c r="G3987" s="535"/>
    </row>
    <row r="3988" spans="1:7" s="520" customFormat="1" x14ac:dyDescent="0.25">
      <c r="A3988" s="529"/>
      <c r="G3988" s="535"/>
    </row>
    <row r="3989" spans="1:7" s="520" customFormat="1" x14ac:dyDescent="0.25">
      <c r="A3989" s="529"/>
      <c r="G3989" s="535"/>
    </row>
    <row r="3990" spans="1:7" s="520" customFormat="1" x14ac:dyDescent="0.25">
      <c r="A3990" s="529"/>
      <c r="G3990" s="535"/>
    </row>
    <row r="3991" spans="1:7" s="520" customFormat="1" x14ac:dyDescent="0.25">
      <c r="A3991" s="529"/>
      <c r="G3991" s="535"/>
    </row>
    <row r="3992" spans="1:7" s="520" customFormat="1" x14ac:dyDescent="0.25">
      <c r="A3992" s="529"/>
      <c r="G3992" s="535"/>
    </row>
    <row r="3993" spans="1:7" s="520" customFormat="1" x14ac:dyDescent="0.25">
      <c r="A3993" s="529"/>
      <c r="G3993" s="535"/>
    </row>
    <row r="3994" spans="1:7" s="520" customFormat="1" x14ac:dyDescent="0.25">
      <c r="A3994" s="529"/>
      <c r="G3994" s="535"/>
    </row>
    <row r="3995" spans="1:7" s="520" customFormat="1" x14ac:dyDescent="0.25">
      <c r="A3995" s="529"/>
      <c r="G3995" s="535"/>
    </row>
    <row r="3996" spans="1:7" s="520" customFormat="1" x14ac:dyDescent="0.25">
      <c r="A3996" s="529"/>
      <c r="G3996" s="535"/>
    </row>
    <row r="3997" spans="1:7" s="520" customFormat="1" x14ac:dyDescent="0.25">
      <c r="A3997" s="529"/>
      <c r="G3997" s="535"/>
    </row>
    <row r="3998" spans="1:7" s="520" customFormat="1" x14ac:dyDescent="0.25">
      <c r="A3998" s="529"/>
      <c r="G3998" s="535"/>
    </row>
    <row r="3999" spans="1:7" s="520" customFormat="1" x14ac:dyDescent="0.25">
      <c r="A3999" s="529"/>
      <c r="G3999" s="535"/>
    </row>
    <row r="4000" spans="1:7" s="520" customFormat="1" x14ac:dyDescent="0.25">
      <c r="A4000" s="529"/>
      <c r="G4000" s="535"/>
    </row>
    <row r="4001" spans="1:7" s="520" customFormat="1" x14ac:dyDescent="0.25">
      <c r="A4001" s="529"/>
      <c r="G4001" s="535"/>
    </row>
    <row r="4002" spans="1:7" s="520" customFormat="1" x14ac:dyDescent="0.25">
      <c r="A4002" s="529"/>
      <c r="G4002" s="535"/>
    </row>
    <row r="4003" spans="1:7" s="520" customFormat="1" x14ac:dyDescent="0.25">
      <c r="A4003" s="529"/>
      <c r="G4003" s="535"/>
    </row>
    <row r="4004" spans="1:7" s="520" customFormat="1" x14ac:dyDescent="0.25">
      <c r="A4004" s="529"/>
      <c r="G4004" s="535"/>
    </row>
    <row r="4005" spans="1:7" s="520" customFormat="1" x14ac:dyDescent="0.25">
      <c r="A4005" s="529"/>
      <c r="G4005" s="535"/>
    </row>
    <row r="4006" spans="1:7" s="520" customFormat="1" x14ac:dyDescent="0.25">
      <c r="A4006" s="529"/>
      <c r="G4006" s="535"/>
    </row>
    <row r="4007" spans="1:7" s="520" customFormat="1" x14ac:dyDescent="0.25">
      <c r="A4007" s="529"/>
      <c r="G4007" s="535"/>
    </row>
    <row r="4008" spans="1:7" s="520" customFormat="1" x14ac:dyDescent="0.25">
      <c r="A4008" s="529"/>
      <c r="G4008" s="535"/>
    </row>
    <row r="4009" spans="1:7" s="520" customFormat="1" x14ac:dyDescent="0.25">
      <c r="A4009" s="529"/>
      <c r="G4009" s="535"/>
    </row>
    <row r="4010" spans="1:7" s="520" customFormat="1" x14ac:dyDescent="0.25">
      <c r="A4010" s="529"/>
      <c r="G4010" s="535"/>
    </row>
    <row r="4011" spans="1:7" s="520" customFormat="1" x14ac:dyDescent="0.25">
      <c r="A4011" s="529"/>
      <c r="G4011" s="535"/>
    </row>
    <row r="4012" spans="1:7" s="520" customFormat="1" x14ac:dyDescent="0.25">
      <c r="A4012" s="529"/>
      <c r="G4012" s="535"/>
    </row>
    <row r="4013" spans="1:7" s="520" customFormat="1" x14ac:dyDescent="0.25">
      <c r="A4013" s="529"/>
      <c r="G4013" s="535"/>
    </row>
    <row r="4014" spans="1:7" s="520" customFormat="1" x14ac:dyDescent="0.25">
      <c r="A4014" s="529"/>
      <c r="G4014" s="535"/>
    </row>
    <row r="4015" spans="1:7" s="520" customFormat="1" x14ac:dyDescent="0.25">
      <c r="A4015" s="529"/>
      <c r="G4015" s="535"/>
    </row>
    <row r="4016" spans="1:7" s="520" customFormat="1" x14ac:dyDescent="0.25">
      <c r="A4016" s="529"/>
      <c r="G4016" s="535"/>
    </row>
    <row r="4017" spans="1:7" s="520" customFormat="1" x14ac:dyDescent="0.25">
      <c r="A4017" s="529"/>
      <c r="G4017" s="535"/>
    </row>
    <row r="4018" spans="1:7" s="520" customFormat="1" x14ac:dyDescent="0.25">
      <c r="A4018" s="529"/>
      <c r="G4018" s="535"/>
    </row>
    <row r="4019" spans="1:7" s="520" customFormat="1" x14ac:dyDescent="0.25">
      <c r="A4019" s="529"/>
      <c r="G4019" s="535"/>
    </row>
    <row r="4020" spans="1:7" s="520" customFormat="1" x14ac:dyDescent="0.25">
      <c r="A4020" s="529"/>
      <c r="G4020" s="535"/>
    </row>
    <row r="4021" spans="1:7" s="520" customFormat="1" x14ac:dyDescent="0.25">
      <c r="A4021" s="529"/>
      <c r="G4021" s="535"/>
    </row>
    <row r="4022" spans="1:7" s="520" customFormat="1" x14ac:dyDescent="0.25">
      <c r="A4022" s="529"/>
      <c r="G4022" s="535"/>
    </row>
    <row r="4023" spans="1:7" s="520" customFormat="1" x14ac:dyDescent="0.25">
      <c r="A4023" s="529"/>
      <c r="G4023" s="535"/>
    </row>
    <row r="4024" spans="1:7" s="520" customFormat="1" x14ac:dyDescent="0.25">
      <c r="A4024" s="529"/>
      <c r="G4024" s="535"/>
    </row>
    <row r="4025" spans="1:7" s="520" customFormat="1" x14ac:dyDescent="0.25">
      <c r="A4025" s="529"/>
      <c r="G4025" s="535"/>
    </row>
    <row r="4026" spans="1:7" s="520" customFormat="1" x14ac:dyDescent="0.25">
      <c r="A4026" s="529"/>
      <c r="G4026" s="535"/>
    </row>
    <row r="4027" spans="1:7" s="520" customFormat="1" x14ac:dyDescent="0.25">
      <c r="A4027" s="529"/>
      <c r="G4027" s="535"/>
    </row>
    <row r="4028" spans="1:7" s="520" customFormat="1" x14ac:dyDescent="0.25">
      <c r="A4028" s="529"/>
      <c r="G4028" s="535"/>
    </row>
    <row r="4029" spans="1:7" s="520" customFormat="1" x14ac:dyDescent="0.25">
      <c r="A4029" s="529"/>
      <c r="G4029" s="535"/>
    </row>
    <row r="4030" spans="1:7" s="520" customFormat="1" x14ac:dyDescent="0.25">
      <c r="A4030" s="529"/>
      <c r="G4030" s="535"/>
    </row>
    <row r="4031" spans="1:7" s="520" customFormat="1" x14ac:dyDescent="0.25">
      <c r="A4031" s="529"/>
      <c r="G4031" s="535"/>
    </row>
    <row r="4032" spans="1:7" s="520" customFormat="1" x14ac:dyDescent="0.25">
      <c r="A4032" s="529"/>
      <c r="G4032" s="535"/>
    </row>
    <row r="4033" spans="1:7" s="520" customFormat="1" x14ac:dyDescent="0.25">
      <c r="A4033" s="529"/>
      <c r="G4033" s="535"/>
    </row>
    <row r="4034" spans="1:7" s="520" customFormat="1" x14ac:dyDescent="0.25">
      <c r="A4034" s="529"/>
      <c r="G4034" s="535"/>
    </row>
    <row r="4035" spans="1:7" s="520" customFormat="1" x14ac:dyDescent="0.25">
      <c r="A4035" s="529"/>
      <c r="G4035" s="535"/>
    </row>
    <row r="4036" spans="1:7" s="520" customFormat="1" x14ac:dyDescent="0.25">
      <c r="A4036" s="529"/>
      <c r="G4036" s="535"/>
    </row>
    <row r="4037" spans="1:7" s="520" customFormat="1" x14ac:dyDescent="0.25">
      <c r="A4037" s="529"/>
      <c r="G4037" s="535"/>
    </row>
    <row r="4038" spans="1:7" s="520" customFormat="1" x14ac:dyDescent="0.25">
      <c r="A4038" s="529"/>
      <c r="G4038" s="535"/>
    </row>
    <row r="4039" spans="1:7" s="520" customFormat="1" x14ac:dyDescent="0.25">
      <c r="A4039" s="529"/>
      <c r="G4039" s="535"/>
    </row>
    <row r="4040" spans="1:7" s="520" customFormat="1" x14ac:dyDescent="0.25">
      <c r="A4040" s="529"/>
      <c r="G4040" s="535"/>
    </row>
    <row r="4041" spans="1:7" s="520" customFormat="1" x14ac:dyDescent="0.25">
      <c r="A4041" s="529"/>
      <c r="G4041" s="535"/>
    </row>
    <row r="4042" spans="1:7" s="520" customFormat="1" x14ac:dyDescent="0.25">
      <c r="A4042" s="529"/>
      <c r="G4042" s="535"/>
    </row>
    <row r="4043" spans="1:7" s="520" customFormat="1" x14ac:dyDescent="0.25">
      <c r="A4043" s="529"/>
      <c r="G4043" s="535"/>
    </row>
    <row r="4044" spans="1:7" s="520" customFormat="1" x14ac:dyDescent="0.25">
      <c r="A4044" s="529"/>
      <c r="G4044" s="535"/>
    </row>
    <row r="4045" spans="1:7" s="520" customFormat="1" x14ac:dyDescent="0.25">
      <c r="A4045" s="529"/>
      <c r="G4045" s="535"/>
    </row>
    <row r="4046" spans="1:7" s="520" customFormat="1" x14ac:dyDescent="0.25">
      <c r="A4046" s="529"/>
      <c r="G4046" s="535"/>
    </row>
    <row r="4047" spans="1:7" s="520" customFormat="1" x14ac:dyDescent="0.25">
      <c r="A4047" s="529"/>
      <c r="G4047" s="535"/>
    </row>
    <row r="4048" spans="1:7" s="520" customFormat="1" x14ac:dyDescent="0.25">
      <c r="A4048" s="529"/>
      <c r="G4048" s="535"/>
    </row>
    <row r="4049" spans="1:7" s="520" customFormat="1" x14ac:dyDescent="0.25">
      <c r="A4049" s="529"/>
      <c r="G4049" s="535"/>
    </row>
    <row r="4050" spans="1:7" s="520" customFormat="1" x14ac:dyDescent="0.25">
      <c r="A4050" s="529"/>
      <c r="G4050" s="535"/>
    </row>
    <row r="4051" spans="1:7" s="520" customFormat="1" x14ac:dyDescent="0.25">
      <c r="A4051" s="529"/>
      <c r="G4051" s="535"/>
    </row>
    <row r="4052" spans="1:7" s="520" customFormat="1" x14ac:dyDescent="0.25">
      <c r="A4052" s="529"/>
      <c r="G4052" s="535"/>
    </row>
    <row r="4053" spans="1:7" s="520" customFormat="1" x14ac:dyDescent="0.25">
      <c r="A4053" s="529"/>
      <c r="G4053" s="535"/>
    </row>
    <row r="4054" spans="1:7" s="520" customFormat="1" x14ac:dyDescent="0.25">
      <c r="A4054" s="529"/>
      <c r="G4054" s="535"/>
    </row>
    <row r="4055" spans="1:7" s="520" customFormat="1" x14ac:dyDescent="0.25">
      <c r="A4055" s="529"/>
      <c r="G4055" s="535"/>
    </row>
    <row r="4056" spans="1:7" s="520" customFormat="1" x14ac:dyDescent="0.25">
      <c r="A4056" s="529"/>
      <c r="G4056" s="535"/>
    </row>
    <row r="4057" spans="1:7" s="520" customFormat="1" x14ac:dyDescent="0.25">
      <c r="A4057" s="529"/>
      <c r="G4057" s="535"/>
    </row>
    <row r="4058" spans="1:7" s="520" customFormat="1" x14ac:dyDescent="0.25">
      <c r="A4058" s="529"/>
      <c r="G4058" s="535"/>
    </row>
    <row r="4059" spans="1:7" s="520" customFormat="1" x14ac:dyDescent="0.25">
      <c r="A4059" s="529"/>
      <c r="G4059" s="535"/>
    </row>
    <row r="4060" spans="1:7" s="520" customFormat="1" x14ac:dyDescent="0.25">
      <c r="A4060" s="529"/>
      <c r="G4060" s="535"/>
    </row>
    <row r="4061" spans="1:7" s="520" customFormat="1" x14ac:dyDescent="0.25">
      <c r="A4061" s="529"/>
      <c r="G4061" s="535"/>
    </row>
    <row r="4062" spans="1:7" s="520" customFormat="1" x14ac:dyDescent="0.25">
      <c r="A4062" s="529"/>
      <c r="G4062" s="535"/>
    </row>
    <row r="4063" spans="1:7" s="520" customFormat="1" x14ac:dyDescent="0.25">
      <c r="A4063" s="529"/>
      <c r="G4063" s="535"/>
    </row>
    <row r="4064" spans="1:7" s="520" customFormat="1" x14ac:dyDescent="0.25">
      <c r="A4064" s="529"/>
      <c r="G4064" s="535"/>
    </row>
    <row r="4065" spans="1:7" s="520" customFormat="1" x14ac:dyDescent="0.25">
      <c r="A4065" s="529"/>
      <c r="G4065" s="535"/>
    </row>
    <row r="4066" spans="1:7" s="520" customFormat="1" x14ac:dyDescent="0.25">
      <c r="A4066" s="529"/>
      <c r="G4066" s="535"/>
    </row>
    <row r="4067" spans="1:7" s="520" customFormat="1" x14ac:dyDescent="0.25">
      <c r="A4067" s="529"/>
      <c r="G4067" s="535"/>
    </row>
    <row r="4068" spans="1:7" s="520" customFormat="1" x14ac:dyDescent="0.25">
      <c r="A4068" s="529"/>
      <c r="G4068" s="535"/>
    </row>
    <row r="4069" spans="1:7" s="520" customFormat="1" x14ac:dyDescent="0.25">
      <c r="A4069" s="529"/>
      <c r="G4069" s="535"/>
    </row>
    <row r="4070" spans="1:7" s="520" customFormat="1" x14ac:dyDescent="0.25">
      <c r="A4070" s="529"/>
      <c r="G4070" s="535"/>
    </row>
    <row r="4071" spans="1:7" s="520" customFormat="1" x14ac:dyDescent="0.25">
      <c r="A4071" s="529"/>
      <c r="G4071" s="535"/>
    </row>
    <row r="4072" spans="1:7" s="520" customFormat="1" x14ac:dyDescent="0.25">
      <c r="A4072" s="529"/>
      <c r="G4072" s="535"/>
    </row>
    <row r="4073" spans="1:7" s="520" customFormat="1" x14ac:dyDescent="0.25">
      <c r="A4073" s="529"/>
      <c r="G4073" s="535"/>
    </row>
    <row r="4074" spans="1:7" s="520" customFormat="1" x14ac:dyDescent="0.25">
      <c r="A4074" s="529"/>
      <c r="G4074" s="535"/>
    </row>
    <row r="4075" spans="1:7" s="520" customFormat="1" x14ac:dyDescent="0.25">
      <c r="A4075" s="529"/>
      <c r="G4075" s="535"/>
    </row>
    <row r="4076" spans="1:7" s="520" customFormat="1" x14ac:dyDescent="0.25">
      <c r="A4076" s="529"/>
      <c r="G4076" s="535"/>
    </row>
    <row r="4077" spans="1:7" s="520" customFormat="1" x14ac:dyDescent="0.25">
      <c r="A4077" s="529"/>
      <c r="G4077" s="535"/>
    </row>
    <row r="4078" spans="1:7" s="520" customFormat="1" x14ac:dyDescent="0.25">
      <c r="A4078" s="529"/>
      <c r="G4078" s="535"/>
    </row>
    <row r="4079" spans="1:7" s="520" customFormat="1" x14ac:dyDescent="0.25">
      <c r="A4079" s="529"/>
      <c r="G4079" s="535"/>
    </row>
    <row r="4080" spans="1:7" s="520" customFormat="1" x14ac:dyDescent="0.25">
      <c r="A4080" s="529"/>
      <c r="G4080" s="535"/>
    </row>
    <row r="4081" spans="1:7" s="520" customFormat="1" x14ac:dyDescent="0.25">
      <c r="A4081" s="529"/>
      <c r="G4081" s="535"/>
    </row>
    <row r="4082" spans="1:7" s="520" customFormat="1" x14ac:dyDescent="0.25">
      <c r="A4082" s="529"/>
      <c r="G4082" s="535"/>
    </row>
    <row r="4083" spans="1:7" s="520" customFormat="1" x14ac:dyDescent="0.25">
      <c r="A4083" s="529"/>
      <c r="G4083" s="535"/>
    </row>
    <row r="4084" spans="1:7" s="520" customFormat="1" x14ac:dyDescent="0.25">
      <c r="A4084" s="529"/>
      <c r="G4084" s="535"/>
    </row>
    <row r="4085" spans="1:7" s="520" customFormat="1" x14ac:dyDescent="0.25">
      <c r="A4085" s="529"/>
      <c r="G4085" s="535"/>
    </row>
    <row r="4086" spans="1:7" s="520" customFormat="1" x14ac:dyDescent="0.25">
      <c r="A4086" s="529"/>
      <c r="G4086" s="535"/>
    </row>
    <row r="4087" spans="1:7" s="520" customFormat="1" x14ac:dyDescent="0.25">
      <c r="A4087" s="529"/>
      <c r="G4087" s="535"/>
    </row>
    <row r="4088" spans="1:7" s="520" customFormat="1" x14ac:dyDescent="0.25">
      <c r="A4088" s="529"/>
      <c r="G4088" s="535"/>
    </row>
    <row r="4089" spans="1:7" s="520" customFormat="1" x14ac:dyDescent="0.25">
      <c r="A4089" s="529"/>
      <c r="G4089" s="535"/>
    </row>
    <row r="4090" spans="1:7" s="520" customFormat="1" x14ac:dyDescent="0.25">
      <c r="A4090" s="529"/>
      <c r="G4090" s="535"/>
    </row>
    <row r="4091" spans="1:7" s="520" customFormat="1" x14ac:dyDescent="0.25">
      <c r="A4091" s="529"/>
      <c r="G4091" s="535"/>
    </row>
    <row r="4092" spans="1:7" s="520" customFormat="1" x14ac:dyDescent="0.25">
      <c r="A4092" s="529"/>
      <c r="G4092" s="535"/>
    </row>
    <row r="4093" spans="1:7" s="520" customFormat="1" x14ac:dyDescent="0.25">
      <c r="A4093" s="529"/>
      <c r="G4093" s="535"/>
    </row>
    <row r="4094" spans="1:7" s="520" customFormat="1" x14ac:dyDescent="0.25">
      <c r="A4094" s="529"/>
      <c r="G4094" s="535"/>
    </row>
    <row r="4095" spans="1:7" s="520" customFormat="1" x14ac:dyDescent="0.25">
      <c r="A4095" s="529"/>
      <c r="G4095" s="535"/>
    </row>
    <row r="4096" spans="1:7" s="520" customFormat="1" x14ac:dyDescent="0.25">
      <c r="A4096" s="529"/>
      <c r="G4096" s="535"/>
    </row>
    <row r="4097" spans="1:7" s="520" customFormat="1" x14ac:dyDescent="0.25">
      <c r="A4097" s="529"/>
      <c r="G4097" s="535"/>
    </row>
    <row r="4098" spans="1:7" s="520" customFormat="1" x14ac:dyDescent="0.25">
      <c r="A4098" s="529"/>
      <c r="G4098" s="535"/>
    </row>
    <row r="4099" spans="1:7" s="520" customFormat="1" x14ac:dyDescent="0.25">
      <c r="A4099" s="529"/>
      <c r="G4099" s="535"/>
    </row>
    <row r="4100" spans="1:7" s="520" customFormat="1" x14ac:dyDescent="0.25">
      <c r="A4100" s="529"/>
      <c r="G4100" s="535"/>
    </row>
    <row r="4101" spans="1:7" s="520" customFormat="1" x14ac:dyDescent="0.25">
      <c r="A4101" s="529"/>
      <c r="G4101" s="535"/>
    </row>
    <row r="4102" spans="1:7" s="520" customFormat="1" x14ac:dyDescent="0.25">
      <c r="A4102" s="529"/>
      <c r="G4102" s="535"/>
    </row>
    <row r="4103" spans="1:7" s="520" customFormat="1" x14ac:dyDescent="0.25">
      <c r="A4103" s="529"/>
      <c r="G4103" s="535"/>
    </row>
    <row r="4104" spans="1:7" s="520" customFormat="1" x14ac:dyDescent="0.25">
      <c r="A4104" s="529"/>
      <c r="G4104" s="535"/>
    </row>
    <row r="4105" spans="1:7" s="520" customFormat="1" x14ac:dyDescent="0.25">
      <c r="A4105" s="529"/>
      <c r="G4105" s="535"/>
    </row>
    <row r="4106" spans="1:7" s="520" customFormat="1" x14ac:dyDescent="0.25">
      <c r="A4106" s="529"/>
      <c r="G4106" s="535"/>
    </row>
    <row r="4107" spans="1:7" s="520" customFormat="1" x14ac:dyDescent="0.25">
      <c r="A4107" s="529"/>
      <c r="G4107" s="535"/>
    </row>
    <row r="4108" spans="1:7" s="520" customFormat="1" x14ac:dyDescent="0.25">
      <c r="A4108" s="529"/>
      <c r="G4108" s="535"/>
    </row>
    <row r="4109" spans="1:7" s="520" customFormat="1" x14ac:dyDescent="0.25">
      <c r="A4109" s="529"/>
      <c r="G4109" s="535"/>
    </row>
    <row r="4110" spans="1:7" s="520" customFormat="1" x14ac:dyDescent="0.25">
      <c r="A4110" s="529"/>
      <c r="G4110" s="535"/>
    </row>
    <row r="4111" spans="1:7" s="520" customFormat="1" x14ac:dyDescent="0.25">
      <c r="A4111" s="529"/>
      <c r="G4111" s="535"/>
    </row>
    <row r="4112" spans="1:7" s="520" customFormat="1" x14ac:dyDescent="0.25">
      <c r="A4112" s="529"/>
      <c r="G4112" s="535"/>
    </row>
    <row r="4113" spans="1:7" s="520" customFormat="1" x14ac:dyDescent="0.25">
      <c r="A4113" s="529"/>
      <c r="G4113" s="535"/>
    </row>
    <row r="4114" spans="1:7" s="520" customFormat="1" x14ac:dyDescent="0.25">
      <c r="A4114" s="529"/>
      <c r="G4114" s="535"/>
    </row>
    <row r="4115" spans="1:7" s="520" customFormat="1" x14ac:dyDescent="0.25">
      <c r="A4115" s="529"/>
      <c r="G4115" s="535"/>
    </row>
    <row r="4116" spans="1:7" s="520" customFormat="1" x14ac:dyDescent="0.25">
      <c r="A4116" s="529"/>
      <c r="G4116" s="535"/>
    </row>
    <row r="4117" spans="1:7" s="520" customFormat="1" x14ac:dyDescent="0.25">
      <c r="A4117" s="529"/>
      <c r="G4117" s="535"/>
    </row>
    <row r="4118" spans="1:7" s="520" customFormat="1" x14ac:dyDescent="0.25">
      <c r="A4118" s="529"/>
      <c r="G4118" s="535"/>
    </row>
    <row r="4119" spans="1:7" s="520" customFormat="1" x14ac:dyDescent="0.25">
      <c r="A4119" s="529"/>
      <c r="G4119" s="535"/>
    </row>
    <row r="4120" spans="1:7" s="520" customFormat="1" x14ac:dyDescent="0.25">
      <c r="A4120" s="529"/>
      <c r="G4120" s="535"/>
    </row>
    <row r="4121" spans="1:7" s="520" customFormat="1" x14ac:dyDescent="0.25">
      <c r="A4121" s="529"/>
      <c r="G4121" s="535"/>
    </row>
    <row r="4122" spans="1:7" s="520" customFormat="1" x14ac:dyDescent="0.25">
      <c r="A4122" s="529"/>
      <c r="G4122" s="535"/>
    </row>
    <row r="4123" spans="1:7" s="520" customFormat="1" x14ac:dyDescent="0.25">
      <c r="A4123" s="529"/>
      <c r="G4123" s="535"/>
    </row>
    <row r="4124" spans="1:7" s="520" customFormat="1" x14ac:dyDescent="0.25">
      <c r="A4124" s="529"/>
      <c r="G4124" s="535"/>
    </row>
    <row r="4125" spans="1:7" s="520" customFormat="1" x14ac:dyDescent="0.25">
      <c r="A4125" s="529"/>
      <c r="G4125" s="535"/>
    </row>
    <row r="4126" spans="1:7" s="520" customFormat="1" x14ac:dyDescent="0.25">
      <c r="A4126" s="529"/>
      <c r="G4126" s="535"/>
    </row>
    <row r="4127" spans="1:7" s="520" customFormat="1" x14ac:dyDescent="0.25">
      <c r="A4127" s="529"/>
      <c r="G4127" s="535"/>
    </row>
    <row r="4128" spans="1:7" s="520" customFormat="1" x14ac:dyDescent="0.25">
      <c r="A4128" s="529"/>
      <c r="G4128" s="535"/>
    </row>
    <row r="4129" spans="1:7" s="520" customFormat="1" x14ac:dyDescent="0.25">
      <c r="A4129" s="529"/>
      <c r="G4129" s="535"/>
    </row>
    <row r="4130" spans="1:7" s="520" customFormat="1" x14ac:dyDescent="0.25">
      <c r="A4130" s="529"/>
      <c r="G4130" s="535"/>
    </row>
    <row r="4131" spans="1:7" s="520" customFormat="1" x14ac:dyDescent="0.25">
      <c r="A4131" s="529"/>
      <c r="G4131" s="535"/>
    </row>
    <row r="4132" spans="1:7" s="520" customFormat="1" x14ac:dyDescent="0.25">
      <c r="A4132" s="529"/>
      <c r="G4132" s="535"/>
    </row>
    <row r="4133" spans="1:7" s="520" customFormat="1" x14ac:dyDescent="0.25">
      <c r="A4133" s="529"/>
      <c r="G4133" s="535"/>
    </row>
    <row r="4134" spans="1:7" s="520" customFormat="1" x14ac:dyDescent="0.25">
      <c r="A4134" s="529"/>
      <c r="G4134" s="535"/>
    </row>
    <row r="4135" spans="1:7" s="520" customFormat="1" x14ac:dyDescent="0.25">
      <c r="A4135" s="529"/>
      <c r="G4135" s="535"/>
    </row>
    <row r="4136" spans="1:7" s="520" customFormat="1" x14ac:dyDescent="0.25">
      <c r="A4136" s="529"/>
      <c r="G4136" s="535"/>
    </row>
    <row r="4137" spans="1:7" s="520" customFormat="1" x14ac:dyDescent="0.25">
      <c r="A4137" s="529"/>
      <c r="G4137" s="535"/>
    </row>
    <row r="4138" spans="1:7" s="520" customFormat="1" x14ac:dyDescent="0.25">
      <c r="A4138" s="529"/>
      <c r="G4138" s="535"/>
    </row>
    <row r="4139" spans="1:7" s="520" customFormat="1" x14ac:dyDescent="0.25">
      <c r="A4139" s="529"/>
      <c r="G4139" s="535"/>
    </row>
    <row r="4140" spans="1:7" s="520" customFormat="1" x14ac:dyDescent="0.25">
      <c r="A4140" s="529"/>
      <c r="G4140" s="535"/>
    </row>
    <row r="4141" spans="1:7" s="520" customFormat="1" x14ac:dyDescent="0.25">
      <c r="A4141" s="529"/>
      <c r="G4141" s="535"/>
    </row>
    <row r="4142" spans="1:7" s="520" customFormat="1" x14ac:dyDescent="0.25">
      <c r="A4142" s="529"/>
      <c r="G4142" s="535"/>
    </row>
    <row r="4143" spans="1:7" s="520" customFormat="1" x14ac:dyDescent="0.25">
      <c r="A4143" s="529"/>
      <c r="G4143" s="535"/>
    </row>
    <row r="4144" spans="1:7" s="520" customFormat="1" x14ac:dyDescent="0.25">
      <c r="A4144" s="529"/>
      <c r="G4144" s="535"/>
    </row>
    <row r="4145" spans="1:7" s="520" customFormat="1" x14ac:dyDescent="0.25">
      <c r="A4145" s="529"/>
      <c r="G4145" s="535"/>
    </row>
    <row r="4146" spans="1:7" s="520" customFormat="1" x14ac:dyDescent="0.25">
      <c r="A4146" s="529"/>
      <c r="G4146" s="535"/>
    </row>
    <row r="4147" spans="1:7" s="520" customFormat="1" x14ac:dyDescent="0.25">
      <c r="A4147" s="529"/>
      <c r="G4147" s="535"/>
    </row>
    <row r="4148" spans="1:7" s="520" customFormat="1" x14ac:dyDescent="0.25">
      <c r="A4148" s="529"/>
      <c r="G4148" s="535"/>
    </row>
    <row r="4149" spans="1:7" s="520" customFormat="1" x14ac:dyDescent="0.25">
      <c r="A4149" s="529"/>
      <c r="G4149" s="535"/>
    </row>
    <row r="4150" spans="1:7" s="520" customFormat="1" x14ac:dyDescent="0.25">
      <c r="A4150" s="529"/>
      <c r="G4150" s="535"/>
    </row>
    <row r="4151" spans="1:7" s="520" customFormat="1" x14ac:dyDescent="0.25">
      <c r="A4151" s="529"/>
      <c r="G4151" s="535"/>
    </row>
    <row r="4152" spans="1:7" s="520" customFormat="1" x14ac:dyDescent="0.25">
      <c r="A4152" s="529"/>
      <c r="G4152" s="535"/>
    </row>
    <row r="4153" spans="1:7" s="520" customFormat="1" x14ac:dyDescent="0.25">
      <c r="A4153" s="529"/>
      <c r="G4153" s="535"/>
    </row>
    <row r="4154" spans="1:7" s="520" customFormat="1" x14ac:dyDescent="0.25">
      <c r="A4154" s="529"/>
      <c r="G4154" s="535"/>
    </row>
    <row r="4155" spans="1:7" s="520" customFormat="1" x14ac:dyDescent="0.25">
      <c r="A4155" s="529"/>
      <c r="G4155" s="535"/>
    </row>
    <row r="4156" spans="1:7" s="520" customFormat="1" x14ac:dyDescent="0.25">
      <c r="A4156" s="529"/>
      <c r="G4156" s="535"/>
    </row>
    <row r="4157" spans="1:7" s="520" customFormat="1" x14ac:dyDescent="0.25">
      <c r="A4157" s="529"/>
      <c r="G4157" s="535"/>
    </row>
    <row r="4158" spans="1:7" s="520" customFormat="1" x14ac:dyDescent="0.25">
      <c r="A4158" s="529"/>
      <c r="G4158" s="535"/>
    </row>
    <row r="4159" spans="1:7" s="520" customFormat="1" x14ac:dyDescent="0.25">
      <c r="A4159" s="529"/>
      <c r="G4159" s="535"/>
    </row>
    <row r="4160" spans="1:7" s="520" customFormat="1" x14ac:dyDescent="0.25">
      <c r="A4160" s="529"/>
      <c r="G4160" s="535"/>
    </row>
    <row r="4161" spans="1:7" s="520" customFormat="1" x14ac:dyDescent="0.25">
      <c r="A4161" s="529"/>
      <c r="G4161" s="535"/>
    </row>
    <row r="4162" spans="1:7" s="520" customFormat="1" x14ac:dyDescent="0.25">
      <c r="A4162" s="529"/>
      <c r="G4162" s="535"/>
    </row>
    <row r="4163" spans="1:7" s="520" customFormat="1" x14ac:dyDescent="0.25">
      <c r="A4163" s="529"/>
      <c r="G4163" s="535"/>
    </row>
    <row r="4164" spans="1:7" s="520" customFormat="1" x14ac:dyDescent="0.25">
      <c r="A4164" s="529"/>
      <c r="G4164" s="535"/>
    </row>
    <row r="4165" spans="1:7" s="520" customFormat="1" x14ac:dyDescent="0.25">
      <c r="A4165" s="529"/>
      <c r="G4165" s="535"/>
    </row>
    <row r="4166" spans="1:7" s="520" customFormat="1" x14ac:dyDescent="0.25">
      <c r="A4166" s="529"/>
      <c r="G4166" s="535"/>
    </row>
    <row r="4167" spans="1:7" s="520" customFormat="1" x14ac:dyDescent="0.25">
      <c r="A4167" s="529"/>
      <c r="G4167" s="535"/>
    </row>
    <row r="4168" spans="1:7" s="520" customFormat="1" x14ac:dyDescent="0.25">
      <c r="A4168" s="529"/>
      <c r="G4168" s="535"/>
    </row>
    <row r="4169" spans="1:7" s="520" customFormat="1" x14ac:dyDescent="0.25">
      <c r="A4169" s="529"/>
      <c r="G4169" s="535"/>
    </row>
    <row r="4170" spans="1:7" s="520" customFormat="1" x14ac:dyDescent="0.25">
      <c r="A4170" s="529"/>
      <c r="G4170" s="535"/>
    </row>
    <row r="4171" spans="1:7" s="520" customFormat="1" x14ac:dyDescent="0.25">
      <c r="A4171" s="529"/>
      <c r="G4171" s="535"/>
    </row>
    <row r="4172" spans="1:7" s="520" customFormat="1" x14ac:dyDescent="0.25">
      <c r="A4172" s="529"/>
      <c r="G4172" s="535"/>
    </row>
    <row r="4173" spans="1:7" s="520" customFormat="1" x14ac:dyDescent="0.25">
      <c r="A4173" s="529"/>
      <c r="G4173" s="535"/>
    </row>
    <row r="4174" spans="1:7" s="520" customFormat="1" x14ac:dyDescent="0.25">
      <c r="A4174" s="529"/>
      <c r="G4174" s="535"/>
    </row>
    <row r="4175" spans="1:7" s="520" customFormat="1" x14ac:dyDescent="0.25">
      <c r="A4175" s="529"/>
      <c r="G4175" s="535"/>
    </row>
    <row r="4176" spans="1:7" s="520" customFormat="1" x14ac:dyDescent="0.25">
      <c r="A4176" s="529"/>
      <c r="G4176" s="535"/>
    </row>
    <row r="4177" spans="1:7" s="520" customFormat="1" x14ac:dyDescent="0.25">
      <c r="A4177" s="529"/>
      <c r="G4177" s="535"/>
    </row>
    <row r="4178" spans="1:7" s="520" customFormat="1" x14ac:dyDescent="0.25">
      <c r="A4178" s="529"/>
      <c r="G4178" s="535"/>
    </row>
    <row r="4179" spans="1:7" s="520" customFormat="1" x14ac:dyDescent="0.25">
      <c r="A4179" s="529"/>
      <c r="G4179" s="535"/>
    </row>
    <row r="4180" spans="1:7" s="520" customFormat="1" x14ac:dyDescent="0.25">
      <c r="A4180" s="529"/>
      <c r="G4180" s="535"/>
    </row>
    <row r="4181" spans="1:7" s="520" customFormat="1" x14ac:dyDescent="0.25">
      <c r="A4181" s="529"/>
      <c r="G4181" s="535"/>
    </row>
    <row r="4182" spans="1:7" s="520" customFormat="1" x14ac:dyDescent="0.25">
      <c r="A4182" s="529"/>
      <c r="G4182" s="535"/>
    </row>
    <row r="4183" spans="1:7" s="520" customFormat="1" x14ac:dyDescent="0.25">
      <c r="A4183" s="529"/>
      <c r="G4183" s="535"/>
    </row>
    <row r="4184" spans="1:7" s="520" customFormat="1" x14ac:dyDescent="0.25">
      <c r="A4184" s="529"/>
      <c r="G4184" s="535"/>
    </row>
    <row r="4185" spans="1:7" s="520" customFormat="1" x14ac:dyDescent="0.25">
      <c r="A4185" s="529"/>
      <c r="G4185" s="535"/>
    </row>
    <row r="4186" spans="1:7" s="520" customFormat="1" x14ac:dyDescent="0.25">
      <c r="A4186" s="529"/>
      <c r="G4186" s="535"/>
    </row>
    <row r="4187" spans="1:7" s="520" customFormat="1" x14ac:dyDescent="0.25">
      <c r="A4187" s="529"/>
      <c r="G4187" s="535"/>
    </row>
    <row r="4188" spans="1:7" s="520" customFormat="1" x14ac:dyDescent="0.25">
      <c r="A4188" s="529"/>
      <c r="G4188" s="535"/>
    </row>
    <row r="4189" spans="1:7" s="520" customFormat="1" x14ac:dyDescent="0.25">
      <c r="A4189" s="529"/>
      <c r="G4189" s="535"/>
    </row>
    <row r="4190" spans="1:7" s="520" customFormat="1" x14ac:dyDescent="0.25">
      <c r="A4190" s="529"/>
      <c r="G4190" s="535"/>
    </row>
    <row r="4191" spans="1:7" s="520" customFormat="1" x14ac:dyDescent="0.25">
      <c r="A4191" s="529"/>
      <c r="G4191" s="535"/>
    </row>
    <row r="4192" spans="1:7" s="520" customFormat="1" x14ac:dyDescent="0.25">
      <c r="A4192" s="529"/>
      <c r="G4192" s="535"/>
    </row>
    <row r="4193" spans="1:7" s="520" customFormat="1" x14ac:dyDescent="0.25">
      <c r="A4193" s="529"/>
      <c r="G4193" s="535"/>
    </row>
    <row r="4194" spans="1:7" s="520" customFormat="1" x14ac:dyDescent="0.25">
      <c r="A4194" s="529"/>
      <c r="G4194" s="535"/>
    </row>
    <row r="4195" spans="1:7" s="520" customFormat="1" x14ac:dyDescent="0.25">
      <c r="A4195" s="529"/>
      <c r="G4195" s="535"/>
    </row>
    <row r="4196" spans="1:7" s="520" customFormat="1" x14ac:dyDescent="0.25">
      <c r="A4196" s="529"/>
      <c r="G4196" s="535"/>
    </row>
    <row r="4197" spans="1:7" s="520" customFormat="1" x14ac:dyDescent="0.25">
      <c r="A4197" s="529"/>
      <c r="G4197" s="535"/>
    </row>
    <row r="4198" spans="1:7" s="520" customFormat="1" x14ac:dyDescent="0.25">
      <c r="A4198" s="529"/>
      <c r="G4198" s="535"/>
    </row>
    <row r="4199" spans="1:7" s="520" customFormat="1" x14ac:dyDescent="0.25">
      <c r="A4199" s="529"/>
      <c r="G4199" s="535"/>
    </row>
    <row r="4200" spans="1:7" s="520" customFormat="1" x14ac:dyDescent="0.25">
      <c r="A4200" s="529"/>
      <c r="G4200" s="535"/>
    </row>
    <row r="4201" spans="1:7" s="520" customFormat="1" x14ac:dyDescent="0.25">
      <c r="A4201" s="529"/>
      <c r="G4201" s="535"/>
    </row>
    <row r="4202" spans="1:7" s="520" customFormat="1" x14ac:dyDescent="0.25">
      <c r="A4202" s="529"/>
      <c r="G4202" s="535"/>
    </row>
    <row r="4203" spans="1:7" s="520" customFormat="1" x14ac:dyDescent="0.25">
      <c r="A4203" s="529"/>
      <c r="G4203" s="535"/>
    </row>
    <row r="4204" spans="1:7" s="520" customFormat="1" x14ac:dyDescent="0.25">
      <c r="A4204" s="529"/>
      <c r="G4204" s="535"/>
    </row>
    <row r="4205" spans="1:7" s="520" customFormat="1" x14ac:dyDescent="0.25">
      <c r="A4205" s="529"/>
      <c r="G4205" s="535"/>
    </row>
    <row r="4206" spans="1:7" s="520" customFormat="1" x14ac:dyDescent="0.25">
      <c r="A4206" s="529"/>
      <c r="G4206" s="535"/>
    </row>
    <row r="4207" spans="1:7" s="520" customFormat="1" x14ac:dyDescent="0.25">
      <c r="A4207" s="529"/>
      <c r="G4207" s="535"/>
    </row>
    <row r="4208" spans="1:7" s="520" customFormat="1" x14ac:dyDescent="0.25">
      <c r="A4208" s="529"/>
      <c r="G4208" s="535"/>
    </row>
    <row r="4209" spans="1:7" s="520" customFormat="1" x14ac:dyDescent="0.25">
      <c r="A4209" s="529"/>
      <c r="G4209" s="535"/>
    </row>
    <row r="4210" spans="1:7" s="520" customFormat="1" x14ac:dyDescent="0.25">
      <c r="A4210" s="529"/>
      <c r="G4210" s="535"/>
    </row>
    <row r="4211" spans="1:7" s="520" customFormat="1" x14ac:dyDescent="0.25">
      <c r="A4211" s="529"/>
      <c r="G4211" s="535"/>
    </row>
    <row r="4212" spans="1:7" s="520" customFormat="1" x14ac:dyDescent="0.25">
      <c r="A4212" s="529"/>
      <c r="G4212" s="535"/>
    </row>
    <row r="4213" spans="1:7" s="520" customFormat="1" x14ac:dyDescent="0.25">
      <c r="A4213" s="529"/>
      <c r="G4213" s="535"/>
    </row>
    <row r="4214" spans="1:7" s="520" customFormat="1" x14ac:dyDescent="0.25">
      <c r="A4214" s="529"/>
      <c r="G4214" s="535"/>
    </row>
    <row r="4215" spans="1:7" s="520" customFormat="1" x14ac:dyDescent="0.25">
      <c r="A4215" s="529"/>
      <c r="G4215" s="535"/>
    </row>
    <row r="4216" spans="1:7" s="520" customFormat="1" x14ac:dyDescent="0.25">
      <c r="A4216" s="529"/>
      <c r="G4216" s="535"/>
    </row>
    <row r="4217" spans="1:7" s="520" customFormat="1" x14ac:dyDescent="0.25">
      <c r="A4217" s="529"/>
      <c r="G4217" s="535"/>
    </row>
    <row r="4218" spans="1:7" s="520" customFormat="1" x14ac:dyDescent="0.25">
      <c r="A4218" s="529"/>
      <c r="G4218" s="535"/>
    </row>
    <row r="4219" spans="1:7" s="520" customFormat="1" x14ac:dyDescent="0.25">
      <c r="A4219" s="529"/>
      <c r="G4219" s="535"/>
    </row>
    <row r="4220" spans="1:7" s="520" customFormat="1" x14ac:dyDescent="0.25">
      <c r="A4220" s="529"/>
      <c r="G4220" s="535"/>
    </row>
    <row r="4221" spans="1:7" s="520" customFormat="1" x14ac:dyDescent="0.25">
      <c r="A4221" s="529"/>
      <c r="G4221" s="535"/>
    </row>
    <row r="4222" spans="1:7" s="520" customFormat="1" x14ac:dyDescent="0.25">
      <c r="A4222" s="529"/>
      <c r="G4222" s="535"/>
    </row>
    <row r="4223" spans="1:7" s="520" customFormat="1" x14ac:dyDescent="0.25">
      <c r="A4223" s="529"/>
      <c r="G4223" s="535"/>
    </row>
    <row r="4224" spans="1:7" s="520" customFormat="1" x14ac:dyDescent="0.25">
      <c r="A4224" s="529"/>
      <c r="G4224" s="535"/>
    </row>
    <row r="4225" spans="1:7" s="520" customFormat="1" x14ac:dyDescent="0.25">
      <c r="A4225" s="529"/>
      <c r="G4225" s="535"/>
    </row>
    <row r="4226" spans="1:7" s="520" customFormat="1" x14ac:dyDescent="0.25">
      <c r="A4226" s="529"/>
      <c r="G4226" s="535"/>
    </row>
    <row r="4227" spans="1:7" s="520" customFormat="1" x14ac:dyDescent="0.25">
      <c r="A4227" s="529"/>
      <c r="G4227" s="535"/>
    </row>
    <row r="4228" spans="1:7" s="520" customFormat="1" x14ac:dyDescent="0.25">
      <c r="A4228" s="529"/>
      <c r="G4228" s="535"/>
    </row>
    <row r="4229" spans="1:7" s="520" customFormat="1" x14ac:dyDescent="0.25">
      <c r="A4229" s="529"/>
      <c r="G4229" s="535"/>
    </row>
    <row r="4230" spans="1:7" s="520" customFormat="1" x14ac:dyDescent="0.25">
      <c r="A4230" s="529"/>
      <c r="G4230" s="535"/>
    </row>
    <row r="4231" spans="1:7" s="520" customFormat="1" x14ac:dyDescent="0.25">
      <c r="A4231" s="529"/>
      <c r="G4231" s="535"/>
    </row>
    <row r="4232" spans="1:7" s="520" customFormat="1" x14ac:dyDescent="0.25">
      <c r="A4232" s="529"/>
      <c r="G4232" s="535"/>
    </row>
    <row r="4233" spans="1:7" s="520" customFormat="1" x14ac:dyDescent="0.25">
      <c r="A4233" s="529"/>
      <c r="G4233" s="535"/>
    </row>
    <row r="4234" spans="1:7" s="520" customFormat="1" x14ac:dyDescent="0.25">
      <c r="A4234" s="529"/>
      <c r="G4234" s="535"/>
    </row>
    <row r="4235" spans="1:7" s="520" customFormat="1" x14ac:dyDescent="0.25">
      <c r="A4235" s="529"/>
      <c r="G4235" s="535"/>
    </row>
    <row r="4236" spans="1:7" s="520" customFormat="1" x14ac:dyDescent="0.25">
      <c r="A4236" s="529"/>
      <c r="G4236" s="535"/>
    </row>
    <row r="4237" spans="1:7" s="520" customFormat="1" x14ac:dyDescent="0.25">
      <c r="A4237" s="529"/>
      <c r="G4237" s="535"/>
    </row>
    <row r="4238" spans="1:7" s="520" customFormat="1" x14ac:dyDescent="0.25">
      <c r="A4238" s="529"/>
      <c r="G4238" s="535"/>
    </row>
    <row r="4239" spans="1:7" s="520" customFormat="1" x14ac:dyDescent="0.25">
      <c r="A4239" s="529"/>
      <c r="G4239" s="535"/>
    </row>
    <row r="4240" spans="1:7" s="520" customFormat="1" x14ac:dyDescent="0.25">
      <c r="A4240" s="529"/>
      <c r="G4240" s="535"/>
    </row>
    <row r="4241" spans="1:7" s="520" customFormat="1" x14ac:dyDescent="0.25">
      <c r="A4241" s="529"/>
      <c r="G4241" s="535"/>
    </row>
    <row r="4242" spans="1:7" s="520" customFormat="1" x14ac:dyDescent="0.25">
      <c r="A4242" s="529"/>
      <c r="G4242" s="535"/>
    </row>
    <row r="4243" spans="1:7" s="520" customFormat="1" x14ac:dyDescent="0.25">
      <c r="A4243" s="529"/>
      <c r="G4243" s="535"/>
    </row>
    <row r="4244" spans="1:7" s="520" customFormat="1" x14ac:dyDescent="0.25">
      <c r="A4244" s="529"/>
      <c r="G4244" s="535"/>
    </row>
    <row r="4245" spans="1:7" s="520" customFormat="1" x14ac:dyDescent="0.25">
      <c r="A4245" s="529"/>
      <c r="G4245" s="535"/>
    </row>
    <row r="4246" spans="1:7" s="520" customFormat="1" x14ac:dyDescent="0.25">
      <c r="A4246" s="529"/>
      <c r="G4246" s="535"/>
    </row>
    <row r="4247" spans="1:7" s="520" customFormat="1" x14ac:dyDescent="0.25">
      <c r="A4247" s="529"/>
      <c r="G4247" s="535"/>
    </row>
    <row r="4248" spans="1:7" s="520" customFormat="1" x14ac:dyDescent="0.25">
      <c r="A4248" s="529"/>
      <c r="G4248" s="535"/>
    </row>
    <row r="4249" spans="1:7" s="520" customFormat="1" x14ac:dyDescent="0.25">
      <c r="A4249" s="529"/>
      <c r="G4249" s="535"/>
    </row>
    <row r="4250" spans="1:7" s="520" customFormat="1" x14ac:dyDescent="0.25">
      <c r="A4250" s="529"/>
      <c r="G4250" s="535"/>
    </row>
    <row r="4251" spans="1:7" s="520" customFormat="1" x14ac:dyDescent="0.25">
      <c r="A4251" s="529"/>
      <c r="G4251" s="535"/>
    </row>
    <row r="4252" spans="1:7" s="520" customFormat="1" x14ac:dyDescent="0.25">
      <c r="A4252" s="529"/>
      <c r="G4252" s="535"/>
    </row>
    <row r="4253" spans="1:7" s="520" customFormat="1" x14ac:dyDescent="0.25">
      <c r="A4253" s="529"/>
      <c r="G4253" s="535"/>
    </row>
    <row r="4254" spans="1:7" s="520" customFormat="1" x14ac:dyDescent="0.25">
      <c r="A4254" s="529"/>
      <c r="G4254" s="535"/>
    </row>
    <row r="4255" spans="1:7" s="520" customFormat="1" x14ac:dyDescent="0.25">
      <c r="A4255" s="529"/>
      <c r="G4255" s="535"/>
    </row>
    <row r="4256" spans="1:7" s="520" customFormat="1" x14ac:dyDescent="0.25">
      <c r="A4256" s="529"/>
      <c r="G4256" s="535"/>
    </row>
    <row r="4257" spans="1:7" s="520" customFormat="1" x14ac:dyDescent="0.25">
      <c r="A4257" s="529"/>
      <c r="G4257" s="535"/>
    </row>
    <row r="4258" spans="1:7" s="520" customFormat="1" x14ac:dyDescent="0.25">
      <c r="A4258" s="529"/>
      <c r="G4258" s="535"/>
    </row>
    <row r="4259" spans="1:7" s="520" customFormat="1" x14ac:dyDescent="0.25">
      <c r="A4259" s="529"/>
      <c r="G4259" s="535"/>
    </row>
    <row r="4260" spans="1:7" s="520" customFormat="1" x14ac:dyDescent="0.25">
      <c r="A4260" s="529"/>
      <c r="G4260" s="535"/>
    </row>
    <row r="4261" spans="1:7" s="520" customFormat="1" x14ac:dyDescent="0.25">
      <c r="A4261" s="529"/>
      <c r="G4261" s="535"/>
    </row>
    <row r="4262" spans="1:7" s="520" customFormat="1" x14ac:dyDescent="0.25">
      <c r="A4262" s="529"/>
      <c r="G4262" s="535"/>
    </row>
    <row r="4263" spans="1:7" s="520" customFormat="1" x14ac:dyDescent="0.25">
      <c r="A4263" s="529"/>
      <c r="G4263" s="535"/>
    </row>
    <row r="4264" spans="1:7" s="520" customFormat="1" x14ac:dyDescent="0.25">
      <c r="A4264" s="529"/>
      <c r="G4264" s="535"/>
    </row>
    <row r="4265" spans="1:7" s="520" customFormat="1" x14ac:dyDescent="0.25">
      <c r="A4265" s="529"/>
      <c r="G4265" s="535"/>
    </row>
    <row r="4266" spans="1:7" s="520" customFormat="1" x14ac:dyDescent="0.25">
      <c r="A4266" s="529"/>
      <c r="G4266" s="535"/>
    </row>
    <row r="4267" spans="1:7" s="520" customFormat="1" x14ac:dyDescent="0.25">
      <c r="A4267" s="529"/>
      <c r="G4267" s="535"/>
    </row>
    <row r="4268" spans="1:7" s="520" customFormat="1" x14ac:dyDescent="0.25">
      <c r="A4268" s="529"/>
      <c r="G4268" s="535"/>
    </row>
    <row r="4269" spans="1:7" s="520" customFormat="1" x14ac:dyDescent="0.25">
      <c r="A4269" s="529"/>
      <c r="G4269" s="535"/>
    </row>
    <row r="4270" spans="1:7" s="520" customFormat="1" x14ac:dyDescent="0.25">
      <c r="A4270" s="529"/>
      <c r="G4270" s="535"/>
    </row>
    <row r="4271" spans="1:7" s="520" customFormat="1" x14ac:dyDescent="0.25">
      <c r="A4271" s="529"/>
      <c r="G4271" s="535"/>
    </row>
    <row r="4272" spans="1:7" s="520" customFormat="1" x14ac:dyDescent="0.25">
      <c r="A4272" s="529"/>
      <c r="G4272" s="535"/>
    </row>
    <row r="4273" spans="1:7" s="520" customFormat="1" x14ac:dyDescent="0.25">
      <c r="A4273" s="529"/>
      <c r="G4273" s="535"/>
    </row>
    <row r="4274" spans="1:7" s="520" customFormat="1" x14ac:dyDescent="0.25">
      <c r="A4274" s="529"/>
      <c r="G4274" s="535"/>
    </row>
    <row r="4275" spans="1:7" s="520" customFormat="1" x14ac:dyDescent="0.25">
      <c r="A4275" s="529"/>
      <c r="G4275" s="535"/>
    </row>
    <row r="4276" spans="1:7" s="520" customFormat="1" x14ac:dyDescent="0.25">
      <c r="A4276" s="529"/>
      <c r="G4276" s="535"/>
    </row>
    <row r="4277" spans="1:7" s="520" customFormat="1" x14ac:dyDescent="0.25">
      <c r="A4277" s="529"/>
      <c r="G4277" s="535"/>
    </row>
    <row r="4278" spans="1:7" s="520" customFormat="1" x14ac:dyDescent="0.25">
      <c r="A4278" s="529"/>
      <c r="G4278" s="535"/>
    </row>
    <row r="4279" spans="1:7" s="520" customFormat="1" x14ac:dyDescent="0.25">
      <c r="A4279" s="529"/>
      <c r="G4279" s="535"/>
    </row>
    <row r="4280" spans="1:7" s="520" customFormat="1" x14ac:dyDescent="0.25">
      <c r="A4280" s="529"/>
      <c r="G4280" s="535"/>
    </row>
    <row r="4281" spans="1:7" s="520" customFormat="1" x14ac:dyDescent="0.25">
      <c r="A4281" s="529"/>
      <c r="G4281" s="535"/>
    </row>
    <row r="4282" spans="1:7" s="520" customFormat="1" x14ac:dyDescent="0.25">
      <c r="A4282" s="529"/>
      <c r="G4282" s="535"/>
    </row>
    <row r="4283" spans="1:7" s="520" customFormat="1" x14ac:dyDescent="0.25">
      <c r="A4283" s="529"/>
      <c r="G4283" s="535"/>
    </row>
    <row r="4284" spans="1:7" s="520" customFormat="1" x14ac:dyDescent="0.25">
      <c r="A4284" s="529"/>
      <c r="G4284" s="535"/>
    </row>
    <row r="4285" spans="1:7" s="520" customFormat="1" x14ac:dyDescent="0.25">
      <c r="A4285" s="529"/>
      <c r="G4285" s="535"/>
    </row>
    <row r="4286" spans="1:7" s="520" customFormat="1" x14ac:dyDescent="0.25">
      <c r="A4286" s="529"/>
      <c r="G4286" s="535"/>
    </row>
    <row r="4287" spans="1:7" s="520" customFormat="1" x14ac:dyDescent="0.25">
      <c r="A4287" s="529"/>
      <c r="G4287" s="535"/>
    </row>
    <row r="4288" spans="1:7" s="520" customFormat="1" x14ac:dyDescent="0.25">
      <c r="A4288" s="529"/>
      <c r="G4288" s="535"/>
    </row>
    <row r="4289" spans="1:7" s="520" customFormat="1" x14ac:dyDescent="0.25">
      <c r="A4289" s="529"/>
      <c r="G4289" s="535"/>
    </row>
    <row r="4290" spans="1:7" s="520" customFormat="1" x14ac:dyDescent="0.25">
      <c r="A4290" s="529"/>
      <c r="G4290" s="535"/>
    </row>
    <row r="4291" spans="1:7" s="520" customFormat="1" x14ac:dyDescent="0.25">
      <c r="A4291" s="529"/>
      <c r="G4291" s="535"/>
    </row>
    <row r="4292" spans="1:7" s="520" customFormat="1" x14ac:dyDescent="0.25">
      <c r="A4292" s="529"/>
      <c r="G4292" s="535"/>
    </row>
    <row r="4293" spans="1:7" s="520" customFormat="1" x14ac:dyDescent="0.25">
      <c r="A4293" s="529"/>
      <c r="G4293" s="535"/>
    </row>
    <row r="4294" spans="1:7" s="520" customFormat="1" x14ac:dyDescent="0.25">
      <c r="A4294" s="529"/>
      <c r="G4294" s="535"/>
    </row>
    <row r="4295" spans="1:7" s="520" customFormat="1" x14ac:dyDescent="0.25">
      <c r="A4295" s="529"/>
      <c r="G4295" s="535"/>
    </row>
    <row r="4296" spans="1:7" s="520" customFormat="1" x14ac:dyDescent="0.25">
      <c r="A4296" s="529"/>
      <c r="G4296" s="535"/>
    </row>
    <row r="4297" spans="1:7" s="520" customFormat="1" x14ac:dyDescent="0.25">
      <c r="A4297" s="529"/>
      <c r="G4297" s="535"/>
    </row>
    <row r="4298" spans="1:7" s="520" customFormat="1" x14ac:dyDescent="0.25">
      <c r="A4298" s="529"/>
      <c r="G4298" s="535"/>
    </row>
    <row r="4299" spans="1:7" s="520" customFormat="1" x14ac:dyDescent="0.25">
      <c r="A4299" s="529"/>
      <c r="G4299" s="535"/>
    </row>
    <row r="4300" spans="1:7" s="520" customFormat="1" x14ac:dyDescent="0.25">
      <c r="A4300" s="529"/>
      <c r="G4300" s="535"/>
    </row>
    <row r="4301" spans="1:7" s="520" customFormat="1" x14ac:dyDescent="0.25">
      <c r="A4301" s="529"/>
      <c r="G4301" s="535"/>
    </row>
    <row r="4302" spans="1:7" s="520" customFormat="1" x14ac:dyDescent="0.25">
      <c r="A4302" s="529"/>
      <c r="G4302" s="535"/>
    </row>
    <row r="4303" spans="1:7" s="520" customFormat="1" x14ac:dyDescent="0.25">
      <c r="A4303" s="529"/>
      <c r="G4303" s="535"/>
    </row>
    <row r="4304" spans="1:7" s="520" customFormat="1" x14ac:dyDescent="0.25">
      <c r="A4304" s="529"/>
      <c r="G4304" s="535"/>
    </row>
    <row r="4305" spans="1:7" s="520" customFormat="1" x14ac:dyDescent="0.25">
      <c r="A4305" s="529"/>
      <c r="G4305" s="535"/>
    </row>
    <row r="4306" spans="1:7" s="520" customFormat="1" x14ac:dyDescent="0.25">
      <c r="A4306" s="529"/>
      <c r="G4306" s="535"/>
    </row>
    <row r="4307" spans="1:7" s="520" customFormat="1" x14ac:dyDescent="0.25">
      <c r="A4307" s="529"/>
      <c r="G4307" s="535"/>
    </row>
    <row r="4308" spans="1:7" s="520" customFormat="1" x14ac:dyDescent="0.25">
      <c r="A4308" s="529"/>
      <c r="G4308" s="535"/>
    </row>
    <row r="4309" spans="1:7" s="520" customFormat="1" x14ac:dyDescent="0.25">
      <c r="A4309" s="529"/>
      <c r="G4309" s="535"/>
    </row>
    <row r="4310" spans="1:7" s="520" customFormat="1" x14ac:dyDescent="0.25">
      <c r="A4310" s="529"/>
      <c r="G4310" s="535"/>
    </row>
    <row r="4311" spans="1:7" s="520" customFormat="1" x14ac:dyDescent="0.25">
      <c r="A4311" s="529"/>
      <c r="G4311" s="535"/>
    </row>
    <row r="4312" spans="1:7" s="520" customFormat="1" x14ac:dyDescent="0.25">
      <c r="A4312" s="529"/>
      <c r="G4312" s="535"/>
    </row>
    <row r="4313" spans="1:7" s="520" customFormat="1" x14ac:dyDescent="0.25">
      <c r="A4313" s="529"/>
      <c r="G4313" s="535"/>
    </row>
    <row r="4314" spans="1:7" s="520" customFormat="1" x14ac:dyDescent="0.25">
      <c r="A4314" s="529"/>
      <c r="G4314" s="535"/>
    </row>
    <row r="4315" spans="1:7" s="520" customFormat="1" x14ac:dyDescent="0.25">
      <c r="A4315" s="529"/>
      <c r="G4315" s="535"/>
    </row>
    <row r="4316" spans="1:7" s="520" customFormat="1" x14ac:dyDescent="0.25">
      <c r="A4316" s="529"/>
      <c r="G4316" s="535"/>
    </row>
    <row r="4317" spans="1:7" s="520" customFormat="1" x14ac:dyDescent="0.25">
      <c r="A4317" s="529"/>
      <c r="G4317" s="535"/>
    </row>
    <row r="4318" spans="1:7" s="520" customFormat="1" x14ac:dyDescent="0.25">
      <c r="A4318" s="529"/>
      <c r="G4318" s="535"/>
    </row>
    <row r="4319" spans="1:7" s="520" customFormat="1" x14ac:dyDescent="0.25">
      <c r="A4319" s="529"/>
      <c r="G4319" s="535"/>
    </row>
    <row r="4320" spans="1:7" s="520" customFormat="1" x14ac:dyDescent="0.25">
      <c r="A4320" s="529"/>
      <c r="G4320" s="535"/>
    </row>
    <row r="4321" spans="1:7" s="520" customFormat="1" x14ac:dyDescent="0.25">
      <c r="A4321" s="529"/>
      <c r="G4321" s="535"/>
    </row>
    <row r="4322" spans="1:7" s="520" customFormat="1" x14ac:dyDescent="0.25">
      <c r="A4322" s="529"/>
      <c r="G4322" s="535"/>
    </row>
    <row r="4323" spans="1:7" s="520" customFormat="1" x14ac:dyDescent="0.25">
      <c r="A4323" s="529"/>
      <c r="G4323" s="535"/>
    </row>
    <row r="4324" spans="1:7" s="520" customFormat="1" x14ac:dyDescent="0.25">
      <c r="A4324" s="529"/>
      <c r="G4324" s="535"/>
    </row>
    <row r="4325" spans="1:7" s="520" customFormat="1" x14ac:dyDescent="0.25">
      <c r="A4325" s="529"/>
      <c r="G4325" s="535"/>
    </row>
    <row r="4326" spans="1:7" s="520" customFormat="1" x14ac:dyDescent="0.25">
      <c r="A4326" s="529"/>
      <c r="G4326" s="535"/>
    </row>
    <row r="4327" spans="1:7" s="520" customFormat="1" x14ac:dyDescent="0.25">
      <c r="A4327" s="529"/>
      <c r="G4327" s="535"/>
    </row>
    <row r="4328" spans="1:7" s="520" customFormat="1" x14ac:dyDescent="0.25">
      <c r="A4328" s="529"/>
      <c r="G4328" s="535"/>
    </row>
    <row r="4329" spans="1:7" s="520" customFormat="1" x14ac:dyDescent="0.25">
      <c r="A4329" s="529"/>
      <c r="G4329" s="535"/>
    </row>
    <row r="4330" spans="1:7" s="520" customFormat="1" x14ac:dyDescent="0.25">
      <c r="A4330" s="529"/>
      <c r="G4330" s="535"/>
    </row>
    <row r="4331" spans="1:7" s="520" customFormat="1" x14ac:dyDescent="0.25">
      <c r="A4331" s="529"/>
      <c r="G4331" s="535"/>
    </row>
    <row r="4332" spans="1:7" s="520" customFormat="1" x14ac:dyDescent="0.25">
      <c r="A4332" s="529"/>
      <c r="G4332" s="535"/>
    </row>
    <row r="4333" spans="1:7" s="520" customFormat="1" x14ac:dyDescent="0.25">
      <c r="A4333" s="529"/>
      <c r="G4333" s="535"/>
    </row>
    <row r="4334" spans="1:7" s="520" customFormat="1" x14ac:dyDescent="0.25">
      <c r="A4334" s="529"/>
      <c r="G4334" s="535"/>
    </row>
    <row r="4335" spans="1:7" s="520" customFormat="1" x14ac:dyDescent="0.25">
      <c r="A4335" s="529"/>
      <c r="G4335" s="535"/>
    </row>
    <row r="4336" spans="1:7" s="520" customFormat="1" x14ac:dyDescent="0.25">
      <c r="A4336" s="529"/>
      <c r="G4336" s="535"/>
    </row>
    <row r="4337" spans="1:7" s="520" customFormat="1" x14ac:dyDescent="0.25">
      <c r="A4337" s="529"/>
      <c r="G4337" s="535"/>
    </row>
    <row r="4338" spans="1:7" s="520" customFormat="1" x14ac:dyDescent="0.25">
      <c r="A4338" s="529"/>
      <c r="G4338" s="535"/>
    </row>
    <row r="4339" spans="1:7" s="520" customFormat="1" x14ac:dyDescent="0.25">
      <c r="A4339" s="529"/>
      <c r="G4339" s="535"/>
    </row>
    <row r="4340" spans="1:7" s="520" customFormat="1" x14ac:dyDescent="0.25">
      <c r="A4340" s="529"/>
      <c r="G4340" s="535"/>
    </row>
    <row r="4341" spans="1:7" s="520" customFormat="1" x14ac:dyDescent="0.25">
      <c r="A4341" s="529"/>
      <c r="G4341" s="535"/>
    </row>
    <row r="4342" spans="1:7" s="520" customFormat="1" x14ac:dyDescent="0.25">
      <c r="A4342" s="529"/>
      <c r="G4342" s="535"/>
    </row>
    <row r="4343" spans="1:7" s="520" customFormat="1" x14ac:dyDescent="0.25">
      <c r="A4343" s="529"/>
      <c r="G4343" s="535"/>
    </row>
    <row r="4344" spans="1:7" s="520" customFormat="1" x14ac:dyDescent="0.25">
      <c r="A4344" s="529"/>
      <c r="G4344" s="535"/>
    </row>
    <row r="4345" spans="1:7" s="520" customFormat="1" x14ac:dyDescent="0.25">
      <c r="A4345" s="529"/>
      <c r="G4345" s="535"/>
    </row>
    <row r="4346" spans="1:7" s="520" customFormat="1" x14ac:dyDescent="0.25">
      <c r="A4346" s="529"/>
      <c r="G4346" s="535"/>
    </row>
    <row r="4347" spans="1:7" s="520" customFormat="1" x14ac:dyDescent="0.25">
      <c r="A4347" s="529"/>
      <c r="G4347" s="535"/>
    </row>
    <row r="4348" spans="1:7" s="520" customFormat="1" x14ac:dyDescent="0.25">
      <c r="A4348" s="529"/>
      <c r="G4348" s="535"/>
    </row>
    <row r="4349" spans="1:7" s="520" customFormat="1" x14ac:dyDescent="0.25">
      <c r="A4349" s="529"/>
      <c r="G4349" s="535"/>
    </row>
    <row r="4350" spans="1:7" s="520" customFormat="1" x14ac:dyDescent="0.25">
      <c r="A4350" s="529"/>
      <c r="G4350" s="535"/>
    </row>
    <row r="4351" spans="1:7" s="520" customFormat="1" x14ac:dyDescent="0.25">
      <c r="A4351" s="529"/>
      <c r="G4351" s="535"/>
    </row>
    <row r="4352" spans="1:7" s="520" customFormat="1" x14ac:dyDescent="0.25">
      <c r="A4352" s="529"/>
      <c r="G4352" s="535"/>
    </row>
    <row r="4353" spans="1:7" s="520" customFormat="1" x14ac:dyDescent="0.25">
      <c r="A4353" s="529"/>
      <c r="G4353" s="535"/>
    </row>
    <row r="4354" spans="1:7" s="520" customFormat="1" x14ac:dyDescent="0.25">
      <c r="A4354" s="529"/>
      <c r="G4354" s="535"/>
    </row>
    <row r="4355" spans="1:7" s="520" customFormat="1" x14ac:dyDescent="0.25">
      <c r="A4355" s="529"/>
      <c r="G4355" s="535"/>
    </row>
    <row r="4356" spans="1:7" s="520" customFormat="1" x14ac:dyDescent="0.25">
      <c r="A4356" s="529"/>
      <c r="G4356" s="535"/>
    </row>
    <row r="4357" spans="1:7" s="520" customFormat="1" x14ac:dyDescent="0.25">
      <c r="A4357" s="529"/>
      <c r="G4357" s="535"/>
    </row>
    <row r="4358" spans="1:7" s="520" customFormat="1" x14ac:dyDescent="0.25">
      <c r="A4358" s="529"/>
      <c r="G4358" s="535"/>
    </row>
    <row r="4359" spans="1:7" s="520" customFormat="1" x14ac:dyDescent="0.25">
      <c r="A4359" s="529"/>
      <c r="G4359" s="535"/>
    </row>
    <row r="4360" spans="1:7" s="520" customFormat="1" x14ac:dyDescent="0.25">
      <c r="A4360" s="529"/>
      <c r="G4360" s="535"/>
    </row>
    <row r="4361" spans="1:7" s="520" customFormat="1" x14ac:dyDescent="0.25">
      <c r="A4361" s="529"/>
      <c r="G4361" s="535"/>
    </row>
    <row r="4362" spans="1:7" s="520" customFormat="1" x14ac:dyDescent="0.25">
      <c r="A4362" s="529"/>
      <c r="G4362" s="535"/>
    </row>
    <row r="4363" spans="1:7" s="520" customFormat="1" x14ac:dyDescent="0.25">
      <c r="A4363" s="529"/>
      <c r="G4363" s="535"/>
    </row>
    <row r="4364" spans="1:7" s="520" customFormat="1" x14ac:dyDescent="0.25">
      <c r="A4364" s="529"/>
      <c r="G4364" s="535"/>
    </row>
    <row r="4365" spans="1:7" s="520" customFormat="1" x14ac:dyDescent="0.25">
      <c r="A4365" s="529"/>
      <c r="G4365" s="535"/>
    </row>
    <row r="4366" spans="1:7" s="520" customFormat="1" x14ac:dyDescent="0.25">
      <c r="A4366" s="529"/>
      <c r="G4366" s="535"/>
    </row>
    <row r="4367" spans="1:7" s="520" customFormat="1" x14ac:dyDescent="0.25">
      <c r="A4367" s="529"/>
      <c r="G4367" s="535"/>
    </row>
    <row r="4368" spans="1:7" s="520" customFormat="1" x14ac:dyDescent="0.25">
      <c r="A4368" s="529"/>
      <c r="G4368" s="535"/>
    </row>
    <row r="4369" spans="1:7" s="520" customFormat="1" x14ac:dyDescent="0.25">
      <c r="A4369" s="529"/>
      <c r="G4369" s="535"/>
    </row>
    <row r="4370" spans="1:7" s="520" customFormat="1" x14ac:dyDescent="0.25">
      <c r="A4370" s="529"/>
      <c r="G4370" s="535"/>
    </row>
    <row r="4371" spans="1:7" s="520" customFormat="1" x14ac:dyDescent="0.25">
      <c r="A4371" s="529"/>
      <c r="G4371" s="535"/>
    </row>
    <row r="4372" spans="1:7" s="520" customFormat="1" x14ac:dyDescent="0.25">
      <c r="A4372" s="529"/>
      <c r="G4372" s="535"/>
    </row>
    <row r="4373" spans="1:7" s="520" customFormat="1" x14ac:dyDescent="0.25">
      <c r="A4373" s="529"/>
      <c r="G4373" s="535"/>
    </row>
    <row r="4374" spans="1:7" s="520" customFormat="1" x14ac:dyDescent="0.25">
      <c r="A4374" s="529"/>
      <c r="G4374" s="535"/>
    </row>
    <row r="4375" spans="1:7" s="520" customFormat="1" x14ac:dyDescent="0.25">
      <c r="A4375" s="529"/>
      <c r="G4375" s="535"/>
    </row>
    <row r="4376" spans="1:7" s="520" customFormat="1" x14ac:dyDescent="0.25">
      <c r="A4376" s="529"/>
      <c r="G4376" s="535"/>
    </row>
    <row r="4377" spans="1:7" s="520" customFormat="1" x14ac:dyDescent="0.25">
      <c r="A4377" s="529"/>
      <c r="G4377" s="535"/>
    </row>
    <row r="4378" spans="1:7" s="520" customFormat="1" x14ac:dyDescent="0.25">
      <c r="A4378" s="529"/>
      <c r="G4378" s="535"/>
    </row>
    <row r="4379" spans="1:7" s="520" customFormat="1" x14ac:dyDescent="0.25">
      <c r="A4379" s="529"/>
      <c r="G4379" s="535"/>
    </row>
    <row r="4380" spans="1:7" s="520" customFormat="1" x14ac:dyDescent="0.25">
      <c r="A4380" s="529"/>
      <c r="G4380" s="535"/>
    </row>
    <row r="4381" spans="1:7" s="520" customFormat="1" x14ac:dyDescent="0.25">
      <c r="A4381" s="529"/>
      <c r="G4381" s="535"/>
    </row>
    <row r="4382" spans="1:7" s="520" customFormat="1" x14ac:dyDescent="0.25">
      <c r="A4382" s="529"/>
      <c r="G4382" s="535"/>
    </row>
    <row r="4383" spans="1:7" s="520" customFormat="1" x14ac:dyDescent="0.25">
      <c r="A4383" s="529"/>
      <c r="G4383" s="535"/>
    </row>
    <row r="4384" spans="1:7" s="520" customFormat="1" x14ac:dyDescent="0.25">
      <c r="A4384" s="529"/>
      <c r="G4384" s="535"/>
    </row>
    <row r="4385" spans="1:7" s="520" customFormat="1" x14ac:dyDescent="0.25">
      <c r="A4385" s="529"/>
      <c r="G4385" s="535"/>
    </row>
    <row r="4386" spans="1:7" s="520" customFormat="1" x14ac:dyDescent="0.25">
      <c r="A4386" s="529"/>
      <c r="G4386" s="535"/>
    </row>
    <row r="4387" spans="1:7" s="520" customFormat="1" x14ac:dyDescent="0.25">
      <c r="A4387" s="529"/>
      <c r="G4387" s="535"/>
    </row>
    <row r="4388" spans="1:7" s="520" customFormat="1" x14ac:dyDescent="0.25">
      <c r="A4388" s="529"/>
      <c r="G4388" s="535"/>
    </row>
    <row r="4389" spans="1:7" s="520" customFormat="1" x14ac:dyDescent="0.25">
      <c r="A4389" s="529"/>
      <c r="G4389" s="535"/>
    </row>
    <row r="4390" spans="1:7" s="520" customFormat="1" x14ac:dyDescent="0.25">
      <c r="A4390" s="529"/>
      <c r="G4390" s="535"/>
    </row>
    <row r="4391" spans="1:7" s="520" customFormat="1" x14ac:dyDescent="0.25">
      <c r="A4391" s="529"/>
      <c r="G4391" s="535"/>
    </row>
    <row r="4392" spans="1:7" s="520" customFormat="1" x14ac:dyDescent="0.25">
      <c r="A4392" s="529"/>
      <c r="G4392" s="535"/>
    </row>
    <row r="4393" spans="1:7" s="520" customFormat="1" x14ac:dyDescent="0.25">
      <c r="A4393" s="529"/>
      <c r="G4393" s="535"/>
    </row>
    <row r="4394" spans="1:7" s="520" customFormat="1" x14ac:dyDescent="0.25">
      <c r="A4394" s="529"/>
      <c r="G4394" s="535"/>
    </row>
    <row r="4395" spans="1:7" s="520" customFormat="1" x14ac:dyDescent="0.25">
      <c r="A4395" s="529"/>
      <c r="G4395" s="535"/>
    </row>
    <row r="4396" spans="1:7" s="520" customFormat="1" x14ac:dyDescent="0.25">
      <c r="A4396" s="529"/>
      <c r="G4396" s="535"/>
    </row>
    <row r="4397" spans="1:7" s="520" customFormat="1" x14ac:dyDescent="0.25">
      <c r="A4397" s="529"/>
      <c r="G4397" s="535"/>
    </row>
    <row r="4398" spans="1:7" s="520" customFormat="1" x14ac:dyDescent="0.25">
      <c r="A4398" s="529"/>
      <c r="G4398" s="535"/>
    </row>
    <row r="4399" spans="1:7" s="520" customFormat="1" x14ac:dyDescent="0.25">
      <c r="A4399" s="529"/>
      <c r="G4399" s="535"/>
    </row>
    <row r="4400" spans="1:7" s="520" customFormat="1" x14ac:dyDescent="0.25">
      <c r="A4400" s="529"/>
      <c r="G4400" s="535"/>
    </row>
    <row r="4401" spans="1:7" s="520" customFormat="1" x14ac:dyDescent="0.25">
      <c r="A4401" s="529"/>
      <c r="G4401" s="535"/>
    </row>
    <row r="4402" spans="1:7" s="520" customFormat="1" x14ac:dyDescent="0.25">
      <c r="A4402" s="529"/>
      <c r="G4402" s="535"/>
    </row>
    <row r="4403" spans="1:7" s="520" customFormat="1" x14ac:dyDescent="0.25">
      <c r="A4403" s="529"/>
      <c r="G4403" s="535"/>
    </row>
    <row r="4404" spans="1:7" s="520" customFormat="1" x14ac:dyDescent="0.25">
      <c r="A4404" s="529"/>
      <c r="G4404" s="535"/>
    </row>
    <row r="4405" spans="1:7" s="520" customFormat="1" x14ac:dyDescent="0.25">
      <c r="A4405" s="529"/>
      <c r="G4405" s="535"/>
    </row>
    <row r="4406" spans="1:7" s="520" customFormat="1" x14ac:dyDescent="0.25">
      <c r="A4406" s="529"/>
      <c r="G4406" s="535"/>
    </row>
    <row r="4407" spans="1:7" s="520" customFormat="1" x14ac:dyDescent="0.25">
      <c r="A4407" s="529"/>
      <c r="G4407" s="535"/>
    </row>
    <row r="4408" spans="1:7" s="520" customFormat="1" x14ac:dyDescent="0.25">
      <c r="A4408" s="529"/>
      <c r="G4408" s="535"/>
    </row>
    <row r="4409" spans="1:7" s="520" customFormat="1" x14ac:dyDescent="0.25">
      <c r="A4409" s="529"/>
      <c r="G4409" s="535"/>
    </row>
    <row r="4410" spans="1:7" s="520" customFormat="1" x14ac:dyDescent="0.25">
      <c r="A4410" s="529"/>
      <c r="G4410" s="535"/>
    </row>
    <row r="4411" spans="1:7" s="520" customFormat="1" x14ac:dyDescent="0.25">
      <c r="A4411" s="529"/>
      <c r="G4411" s="535"/>
    </row>
    <row r="4412" spans="1:7" s="520" customFormat="1" x14ac:dyDescent="0.25">
      <c r="A4412" s="529"/>
      <c r="G4412" s="535"/>
    </row>
    <row r="4413" spans="1:7" s="520" customFormat="1" x14ac:dyDescent="0.25">
      <c r="A4413" s="529"/>
      <c r="G4413" s="535"/>
    </row>
    <row r="4414" spans="1:7" s="520" customFormat="1" x14ac:dyDescent="0.25">
      <c r="A4414" s="529"/>
      <c r="G4414" s="535"/>
    </row>
    <row r="4415" spans="1:7" s="520" customFormat="1" x14ac:dyDescent="0.25">
      <c r="A4415" s="529"/>
      <c r="G4415" s="535"/>
    </row>
    <row r="4416" spans="1:7" s="520" customFormat="1" x14ac:dyDescent="0.25">
      <c r="A4416" s="529"/>
      <c r="G4416" s="535"/>
    </row>
    <row r="4417" spans="1:7" s="520" customFormat="1" x14ac:dyDescent="0.25">
      <c r="A4417" s="529"/>
      <c r="G4417" s="535"/>
    </row>
    <row r="4418" spans="1:7" s="520" customFormat="1" x14ac:dyDescent="0.25">
      <c r="A4418" s="529"/>
      <c r="G4418" s="535"/>
    </row>
    <row r="4419" spans="1:7" s="520" customFormat="1" x14ac:dyDescent="0.25">
      <c r="A4419" s="529"/>
      <c r="G4419" s="535"/>
    </row>
    <row r="4420" spans="1:7" s="520" customFormat="1" x14ac:dyDescent="0.25">
      <c r="A4420" s="529"/>
      <c r="G4420" s="535"/>
    </row>
    <row r="4421" spans="1:7" s="520" customFormat="1" x14ac:dyDescent="0.25">
      <c r="A4421" s="529"/>
      <c r="G4421" s="535"/>
    </row>
    <row r="4422" spans="1:7" s="520" customFormat="1" x14ac:dyDescent="0.25">
      <c r="A4422" s="529"/>
      <c r="G4422" s="535"/>
    </row>
    <row r="4423" spans="1:7" s="520" customFormat="1" x14ac:dyDescent="0.25">
      <c r="A4423" s="529"/>
      <c r="G4423" s="535"/>
    </row>
    <row r="4424" spans="1:7" s="520" customFormat="1" x14ac:dyDescent="0.25">
      <c r="A4424" s="529"/>
      <c r="G4424" s="535"/>
    </row>
    <row r="4425" spans="1:7" s="520" customFormat="1" x14ac:dyDescent="0.25">
      <c r="A4425" s="529"/>
      <c r="G4425" s="535"/>
    </row>
    <row r="4426" spans="1:7" s="520" customFormat="1" x14ac:dyDescent="0.25">
      <c r="A4426" s="529"/>
      <c r="G4426" s="535"/>
    </row>
    <row r="4427" spans="1:7" s="520" customFormat="1" x14ac:dyDescent="0.25">
      <c r="A4427" s="529"/>
      <c r="G4427" s="535"/>
    </row>
    <row r="4428" spans="1:7" s="520" customFormat="1" x14ac:dyDescent="0.25">
      <c r="A4428" s="529"/>
      <c r="G4428" s="535"/>
    </row>
    <row r="4429" spans="1:7" s="520" customFormat="1" x14ac:dyDescent="0.25">
      <c r="A4429" s="529"/>
      <c r="G4429" s="535"/>
    </row>
    <row r="4430" spans="1:7" s="520" customFormat="1" x14ac:dyDescent="0.25">
      <c r="A4430" s="529"/>
      <c r="G4430" s="535"/>
    </row>
    <row r="4431" spans="1:7" s="520" customFormat="1" x14ac:dyDescent="0.25">
      <c r="A4431" s="529"/>
      <c r="G4431" s="535"/>
    </row>
    <row r="4432" spans="1:7" s="520" customFormat="1" x14ac:dyDescent="0.25">
      <c r="A4432" s="529"/>
      <c r="G4432" s="535"/>
    </row>
    <row r="4433" spans="1:7" s="520" customFormat="1" x14ac:dyDescent="0.25">
      <c r="A4433" s="529"/>
      <c r="G4433" s="535"/>
    </row>
    <row r="4434" spans="1:7" s="520" customFormat="1" x14ac:dyDescent="0.25">
      <c r="A4434" s="529"/>
      <c r="G4434" s="535"/>
    </row>
    <row r="4435" spans="1:7" s="520" customFormat="1" x14ac:dyDescent="0.25">
      <c r="A4435" s="529"/>
      <c r="G4435" s="535"/>
    </row>
    <row r="4436" spans="1:7" s="520" customFormat="1" x14ac:dyDescent="0.25">
      <c r="A4436" s="529"/>
      <c r="G4436" s="535"/>
    </row>
    <row r="4437" spans="1:7" s="520" customFormat="1" x14ac:dyDescent="0.25">
      <c r="A4437" s="529"/>
      <c r="G4437" s="535"/>
    </row>
    <row r="4438" spans="1:7" s="520" customFormat="1" x14ac:dyDescent="0.25">
      <c r="A4438" s="529"/>
      <c r="G4438" s="535"/>
    </row>
    <row r="4439" spans="1:7" s="520" customFormat="1" x14ac:dyDescent="0.25">
      <c r="A4439" s="529"/>
      <c r="G4439" s="535"/>
    </row>
    <row r="4440" spans="1:7" s="520" customFormat="1" x14ac:dyDescent="0.25">
      <c r="A4440" s="529"/>
      <c r="G4440" s="535"/>
    </row>
    <row r="4441" spans="1:7" s="520" customFormat="1" x14ac:dyDescent="0.25">
      <c r="A4441" s="529"/>
      <c r="G4441" s="535"/>
    </row>
    <row r="4442" spans="1:7" s="520" customFormat="1" x14ac:dyDescent="0.25">
      <c r="A4442" s="529"/>
      <c r="G4442" s="535"/>
    </row>
    <row r="4443" spans="1:7" s="520" customFormat="1" x14ac:dyDescent="0.25">
      <c r="A4443" s="529"/>
      <c r="G4443" s="535"/>
    </row>
    <row r="4444" spans="1:7" s="520" customFormat="1" x14ac:dyDescent="0.25">
      <c r="A4444" s="529"/>
      <c r="G4444" s="535"/>
    </row>
    <row r="4445" spans="1:7" s="520" customFormat="1" x14ac:dyDescent="0.25">
      <c r="A4445" s="529"/>
      <c r="G4445" s="535"/>
    </row>
    <row r="4446" spans="1:7" s="520" customFormat="1" x14ac:dyDescent="0.25">
      <c r="A4446" s="529"/>
      <c r="G4446" s="535"/>
    </row>
    <row r="4447" spans="1:7" s="520" customFormat="1" x14ac:dyDescent="0.25">
      <c r="A4447" s="529"/>
      <c r="G4447" s="535"/>
    </row>
    <row r="4448" spans="1:7" s="520" customFormat="1" x14ac:dyDescent="0.25">
      <c r="A4448" s="529"/>
      <c r="G4448" s="535"/>
    </row>
    <row r="4449" spans="1:7" s="520" customFormat="1" x14ac:dyDescent="0.25">
      <c r="A4449" s="529"/>
      <c r="G4449" s="535"/>
    </row>
    <row r="4450" spans="1:7" s="520" customFormat="1" x14ac:dyDescent="0.25">
      <c r="A4450" s="529"/>
      <c r="G4450" s="535"/>
    </row>
    <row r="4451" spans="1:7" s="520" customFormat="1" x14ac:dyDescent="0.25">
      <c r="A4451" s="529"/>
      <c r="G4451" s="535"/>
    </row>
    <row r="4452" spans="1:7" s="520" customFormat="1" x14ac:dyDescent="0.25">
      <c r="A4452" s="529"/>
      <c r="G4452" s="535"/>
    </row>
    <row r="4453" spans="1:7" s="520" customFormat="1" x14ac:dyDescent="0.25">
      <c r="A4453" s="529"/>
      <c r="G4453" s="535"/>
    </row>
    <row r="4454" spans="1:7" s="520" customFormat="1" x14ac:dyDescent="0.25">
      <c r="A4454" s="529"/>
      <c r="G4454" s="535"/>
    </row>
    <row r="4455" spans="1:7" s="520" customFormat="1" x14ac:dyDescent="0.25">
      <c r="A4455" s="529"/>
      <c r="G4455" s="535"/>
    </row>
    <row r="4456" spans="1:7" s="520" customFormat="1" x14ac:dyDescent="0.25">
      <c r="A4456" s="529"/>
      <c r="G4456" s="535"/>
    </row>
    <row r="4457" spans="1:7" s="520" customFormat="1" x14ac:dyDescent="0.25">
      <c r="A4457" s="529"/>
      <c r="G4457" s="535"/>
    </row>
    <row r="4458" spans="1:7" s="520" customFormat="1" x14ac:dyDescent="0.25">
      <c r="A4458" s="529"/>
      <c r="G4458" s="535"/>
    </row>
    <row r="4459" spans="1:7" s="520" customFormat="1" x14ac:dyDescent="0.25">
      <c r="A4459" s="529"/>
      <c r="G4459" s="535"/>
    </row>
    <row r="4460" spans="1:7" s="520" customFormat="1" x14ac:dyDescent="0.25">
      <c r="A4460" s="529"/>
      <c r="G4460" s="535"/>
    </row>
    <row r="4461" spans="1:7" s="520" customFormat="1" x14ac:dyDescent="0.25">
      <c r="A4461" s="529"/>
      <c r="G4461" s="535"/>
    </row>
    <row r="4462" spans="1:7" s="520" customFormat="1" x14ac:dyDescent="0.25">
      <c r="A4462" s="529"/>
      <c r="G4462" s="535"/>
    </row>
    <row r="4463" spans="1:7" s="520" customFormat="1" x14ac:dyDescent="0.25">
      <c r="A4463" s="529"/>
      <c r="G4463" s="535"/>
    </row>
    <row r="4464" spans="1:7" s="520" customFormat="1" x14ac:dyDescent="0.25">
      <c r="A4464" s="529"/>
      <c r="G4464" s="535"/>
    </row>
    <row r="4465" spans="1:7" s="520" customFormat="1" x14ac:dyDescent="0.25">
      <c r="A4465" s="529"/>
      <c r="G4465" s="535"/>
    </row>
    <row r="4466" spans="1:7" s="520" customFormat="1" x14ac:dyDescent="0.25">
      <c r="A4466" s="529"/>
      <c r="G4466" s="535"/>
    </row>
    <row r="4467" spans="1:7" s="520" customFormat="1" x14ac:dyDescent="0.25">
      <c r="A4467" s="529"/>
      <c r="G4467" s="535"/>
    </row>
    <row r="4468" spans="1:7" s="520" customFormat="1" x14ac:dyDescent="0.25">
      <c r="A4468" s="529"/>
      <c r="G4468" s="535"/>
    </row>
    <row r="4469" spans="1:7" s="520" customFormat="1" x14ac:dyDescent="0.25">
      <c r="A4469" s="529"/>
      <c r="G4469" s="535"/>
    </row>
    <row r="4470" spans="1:7" s="520" customFormat="1" x14ac:dyDescent="0.25">
      <c r="A4470" s="529"/>
      <c r="G4470" s="535"/>
    </row>
    <row r="4471" spans="1:7" s="520" customFormat="1" x14ac:dyDescent="0.25">
      <c r="A4471" s="529"/>
      <c r="G4471" s="535"/>
    </row>
    <row r="4472" spans="1:7" s="520" customFormat="1" x14ac:dyDescent="0.25">
      <c r="A4472" s="529"/>
      <c r="G4472" s="535"/>
    </row>
    <row r="4473" spans="1:7" s="520" customFormat="1" x14ac:dyDescent="0.25">
      <c r="A4473" s="529"/>
      <c r="G4473" s="535"/>
    </row>
    <row r="4474" spans="1:7" s="520" customFormat="1" x14ac:dyDescent="0.25">
      <c r="A4474" s="529"/>
      <c r="G4474" s="535"/>
    </row>
    <row r="4475" spans="1:7" s="520" customFormat="1" x14ac:dyDescent="0.25">
      <c r="A4475" s="529"/>
      <c r="G4475" s="535"/>
    </row>
    <row r="4476" spans="1:7" s="520" customFormat="1" x14ac:dyDescent="0.25">
      <c r="A4476" s="529"/>
      <c r="G4476" s="535"/>
    </row>
    <row r="4477" spans="1:7" s="520" customFormat="1" x14ac:dyDescent="0.25">
      <c r="A4477" s="529"/>
      <c r="G4477" s="535"/>
    </row>
    <row r="4478" spans="1:7" s="520" customFormat="1" x14ac:dyDescent="0.25">
      <c r="A4478" s="529"/>
      <c r="G4478" s="535"/>
    </row>
    <row r="4479" spans="1:7" s="520" customFormat="1" x14ac:dyDescent="0.25">
      <c r="A4479" s="529"/>
      <c r="G4479" s="535"/>
    </row>
    <row r="4480" spans="1:7" s="520" customFormat="1" x14ac:dyDescent="0.25">
      <c r="A4480" s="529"/>
      <c r="G4480" s="535"/>
    </row>
    <row r="4481" spans="1:7" s="520" customFormat="1" x14ac:dyDescent="0.25">
      <c r="A4481" s="529"/>
      <c r="G4481" s="535"/>
    </row>
    <row r="4482" spans="1:7" s="520" customFormat="1" x14ac:dyDescent="0.25">
      <c r="A4482" s="529"/>
      <c r="G4482" s="535"/>
    </row>
    <row r="4483" spans="1:7" s="520" customFormat="1" x14ac:dyDescent="0.25">
      <c r="A4483" s="529"/>
      <c r="G4483" s="535"/>
    </row>
    <row r="4484" spans="1:7" s="520" customFormat="1" x14ac:dyDescent="0.25">
      <c r="A4484" s="529"/>
      <c r="G4484" s="535"/>
    </row>
    <row r="4485" spans="1:7" s="520" customFormat="1" x14ac:dyDescent="0.25">
      <c r="A4485" s="529"/>
      <c r="G4485" s="535"/>
    </row>
    <row r="4486" spans="1:7" s="520" customFormat="1" x14ac:dyDescent="0.25">
      <c r="A4486" s="529"/>
      <c r="G4486" s="535"/>
    </row>
    <row r="4487" spans="1:7" s="520" customFormat="1" x14ac:dyDescent="0.25">
      <c r="A4487" s="529"/>
      <c r="G4487" s="535"/>
    </row>
    <row r="4488" spans="1:7" s="520" customFormat="1" x14ac:dyDescent="0.25">
      <c r="A4488" s="529"/>
      <c r="G4488" s="535"/>
    </row>
    <row r="4489" spans="1:7" s="520" customFormat="1" x14ac:dyDescent="0.25">
      <c r="A4489" s="529"/>
      <c r="G4489" s="535"/>
    </row>
    <row r="4490" spans="1:7" s="520" customFormat="1" x14ac:dyDescent="0.25">
      <c r="A4490" s="529"/>
      <c r="G4490" s="535"/>
    </row>
    <row r="4491" spans="1:7" s="520" customFormat="1" x14ac:dyDescent="0.25">
      <c r="A4491" s="529"/>
      <c r="G4491" s="535"/>
    </row>
    <row r="4492" spans="1:7" s="520" customFormat="1" x14ac:dyDescent="0.25">
      <c r="A4492" s="529"/>
      <c r="G4492" s="535"/>
    </row>
    <row r="4493" spans="1:7" s="520" customFormat="1" x14ac:dyDescent="0.25">
      <c r="A4493" s="529"/>
      <c r="G4493" s="535"/>
    </row>
    <row r="4494" spans="1:7" s="520" customFormat="1" x14ac:dyDescent="0.25">
      <c r="A4494" s="529"/>
      <c r="G4494" s="535"/>
    </row>
    <row r="4495" spans="1:7" s="520" customFormat="1" x14ac:dyDescent="0.25">
      <c r="A4495" s="529"/>
      <c r="G4495" s="535"/>
    </row>
    <row r="4496" spans="1:7" s="520" customFormat="1" x14ac:dyDescent="0.25">
      <c r="A4496" s="529"/>
      <c r="G4496" s="535"/>
    </row>
    <row r="4497" spans="1:7" s="520" customFormat="1" x14ac:dyDescent="0.25">
      <c r="A4497" s="529"/>
      <c r="G4497" s="535"/>
    </row>
    <row r="4498" spans="1:7" s="520" customFormat="1" x14ac:dyDescent="0.25">
      <c r="A4498" s="529"/>
      <c r="G4498" s="535"/>
    </row>
    <row r="4499" spans="1:7" s="520" customFormat="1" x14ac:dyDescent="0.25">
      <c r="A4499" s="529"/>
      <c r="G4499" s="535"/>
    </row>
    <row r="4500" spans="1:7" s="520" customFormat="1" x14ac:dyDescent="0.25">
      <c r="A4500" s="529"/>
      <c r="G4500" s="535"/>
    </row>
    <row r="4501" spans="1:7" s="520" customFormat="1" x14ac:dyDescent="0.25">
      <c r="A4501" s="529"/>
      <c r="G4501" s="535"/>
    </row>
    <row r="4502" spans="1:7" s="520" customFormat="1" x14ac:dyDescent="0.25">
      <c r="A4502" s="529"/>
      <c r="G4502" s="535"/>
    </row>
    <row r="4503" spans="1:7" s="520" customFormat="1" x14ac:dyDescent="0.25">
      <c r="A4503" s="529"/>
      <c r="G4503" s="535"/>
    </row>
    <row r="4504" spans="1:7" s="520" customFormat="1" x14ac:dyDescent="0.25">
      <c r="A4504" s="529"/>
      <c r="G4504" s="535"/>
    </row>
    <row r="4505" spans="1:7" s="520" customFormat="1" x14ac:dyDescent="0.25">
      <c r="A4505" s="529"/>
      <c r="G4505" s="535"/>
    </row>
    <row r="4506" spans="1:7" s="520" customFormat="1" x14ac:dyDescent="0.25">
      <c r="A4506" s="529"/>
      <c r="G4506" s="535"/>
    </row>
    <row r="4507" spans="1:7" s="520" customFormat="1" x14ac:dyDescent="0.25">
      <c r="A4507" s="529"/>
      <c r="G4507" s="535"/>
    </row>
    <row r="4508" spans="1:7" s="520" customFormat="1" x14ac:dyDescent="0.25">
      <c r="A4508" s="529"/>
      <c r="G4508" s="535"/>
    </row>
    <row r="4509" spans="1:7" s="520" customFormat="1" x14ac:dyDescent="0.25">
      <c r="A4509" s="529"/>
      <c r="G4509" s="535"/>
    </row>
    <row r="4510" spans="1:7" s="520" customFormat="1" x14ac:dyDescent="0.25">
      <c r="A4510" s="529"/>
      <c r="G4510" s="535"/>
    </row>
    <row r="4511" spans="1:7" s="520" customFormat="1" x14ac:dyDescent="0.25">
      <c r="A4511" s="529"/>
      <c r="G4511" s="535"/>
    </row>
    <row r="4512" spans="1:7" s="520" customFormat="1" x14ac:dyDescent="0.25">
      <c r="A4512" s="529"/>
      <c r="G4512" s="535"/>
    </row>
    <row r="4513" spans="1:7" s="520" customFormat="1" x14ac:dyDescent="0.25">
      <c r="A4513" s="529"/>
      <c r="G4513" s="535"/>
    </row>
    <row r="4514" spans="1:7" s="520" customFormat="1" x14ac:dyDescent="0.25">
      <c r="A4514" s="529"/>
      <c r="G4514" s="535"/>
    </row>
    <row r="4515" spans="1:7" s="520" customFormat="1" x14ac:dyDescent="0.25">
      <c r="A4515" s="529"/>
      <c r="G4515" s="535"/>
    </row>
    <row r="4516" spans="1:7" s="520" customFormat="1" x14ac:dyDescent="0.25">
      <c r="A4516" s="529"/>
      <c r="G4516" s="535"/>
    </row>
    <row r="4517" spans="1:7" s="520" customFormat="1" x14ac:dyDescent="0.25">
      <c r="A4517" s="529"/>
      <c r="G4517" s="535"/>
    </row>
    <row r="4518" spans="1:7" s="520" customFormat="1" x14ac:dyDescent="0.25">
      <c r="A4518" s="529"/>
      <c r="G4518" s="535"/>
    </row>
    <row r="4519" spans="1:7" s="520" customFormat="1" x14ac:dyDescent="0.25">
      <c r="A4519" s="529"/>
      <c r="G4519" s="535"/>
    </row>
    <row r="4520" spans="1:7" s="520" customFormat="1" x14ac:dyDescent="0.25">
      <c r="A4520" s="529"/>
      <c r="G4520" s="535"/>
    </row>
    <row r="4521" spans="1:7" s="520" customFormat="1" x14ac:dyDescent="0.25">
      <c r="A4521" s="529"/>
      <c r="G4521" s="535"/>
    </row>
    <row r="4522" spans="1:7" s="520" customFormat="1" x14ac:dyDescent="0.25">
      <c r="A4522" s="529"/>
      <c r="G4522" s="535"/>
    </row>
    <row r="4523" spans="1:7" s="520" customFormat="1" x14ac:dyDescent="0.25">
      <c r="A4523" s="529"/>
      <c r="G4523" s="535"/>
    </row>
    <row r="4524" spans="1:7" s="520" customFormat="1" x14ac:dyDescent="0.25">
      <c r="A4524" s="529"/>
      <c r="G4524" s="535"/>
    </row>
    <row r="4525" spans="1:7" s="520" customFormat="1" x14ac:dyDescent="0.25">
      <c r="A4525" s="529"/>
      <c r="G4525" s="535"/>
    </row>
    <row r="4526" spans="1:7" s="520" customFormat="1" x14ac:dyDescent="0.25">
      <c r="A4526" s="529"/>
      <c r="G4526" s="535"/>
    </row>
    <row r="4527" spans="1:7" s="520" customFormat="1" x14ac:dyDescent="0.25">
      <c r="A4527" s="529"/>
      <c r="G4527" s="535"/>
    </row>
    <row r="4528" spans="1:7" s="520" customFormat="1" x14ac:dyDescent="0.25">
      <c r="A4528" s="529"/>
      <c r="G4528" s="535"/>
    </row>
    <row r="4529" spans="1:7" s="520" customFormat="1" x14ac:dyDescent="0.25">
      <c r="A4529" s="529"/>
      <c r="G4529" s="535"/>
    </row>
    <row r="4530" spans="1:7" s="520" customFormat="1" x14ac:dyDescent="0.25">
      <c r="A4530" s="529"/>
      <c r="G4530" s="535"/>
    </row>
    <row r="4531" spans="1:7" s="520" customFormat="1" x14ac:dyDescent="0.25">
      <c r="A4531" s="529"/>
      <c r="G4531" s="535"/>
    </row>
    <row r="4532" spans="1:7" s="520" customFormat="1" x14ac:dyDescent="0.25">
      <c r="A4532" s="529"/>
      <c r="G4532" s="535"/>
    </row>
    <row r="4533" spans="1:7" s="520" customFormat="1" x14ac:dyDescent="0.25">
      <c r="A4533" s="529"/>
      <c r="G4533" s="535"/>
    </row>
    <row r="4534" spans="1:7" s="520" customFormat="1" x14ac:dyDescent="0.25">
      <c r="A4534" s="529"/>
      <c r="G4534" s="535"/>
    </row>
    <row r="4535" spans="1:7" s="520" customFormat="1" x14ac:dyDescent="0.25">
      <c r="A4535" s="529"/>
      <c r="G4535" s="535"/>
    </row>
    <row r="4536" spans="1:7" s="520" customFormat="1" x14ac:dyDescent="0.25">
      <c r="A4536" s="529"/>
      <c r="G4536" s="535"/>
    </row>
    <row r="4537" spans="1:7" s="520" customFormat="1" x14ac:dyDescent="0.25">
      <c r="A4537" s="529"/>
      <c r="G4537" s="535"/>
    </row>
    <row r="4538" spans="1:7" s="520" customFormat="1" x14ac:dyDescent="0.25">
      <c r="A4538" s="529"/>
      <c r="G4538" s="535"/>
    </row>
    <row r="4539" spans="1:7" s="520" customFormat="1" x14ac:dyDescent="0.25">
      <c r="A4539" s="529"/>
      <c r="G4539" s="535"/>
    </row>
    <row r="4540" spans="1:7" s="520" customFormat="1" x14ac:dyDescent="0.25">
      <c r="A4540" s="529"/>
      <c r="G4540" s="535"/>
    </row>
    <row r="4541" spans="1:7" s="520" customFormat="1" x14ac:dyDescent="0.25">
      <c r="A4541" s="529"/>
      <c r="G4541" s="535"/>
    </row>
    <row r="4542" spans="1:7" s="520" customFormat="1" x14ac:dyDescent="0.25">
      <c r="A4542" s="529"/>
      <c r="G4542" s="535"/>
    </row>
    <row r="4543" spans="1:7" s="520" customFormat="1" x14ac:dyDescent="0.25">
      <c r="A4543" s="529"/>
      <c r="G4543" s="535"/>
    </row>
    <row r="4544" spans="1:7" s="520" customFormat="1" x14ac:dyDescent="0.25">
      <c r="A4544" s="529"/>
      <c r="G4544" s="535"/>
    </row>
    <row r="4545" spans="1:7" s="520" customFormat="1" x14ac:dyDescent="0.25">
      <c r="A4545" s="529"/>
      <c r="G4545" s="535"/>
    </row>
    <row r="4546" spans="1:7" s="520" customFormat="1" x14ac:dyDescent="0.25">
      <c r="A4546" s="529"/>
      <c r="G4546" s="535"/>
    </row>
    <row r="4547" spans="1:7" s="520" customFormat="1" x14ac:dyDescent="0.25">
      <c r="A4547" s="529"/>
      <c r="G4547" s="535"/>
    </row>
    <row r="4548" spans="1:7" s="520" customFormat="1" x14ac:dyDescent="0.25">
      <c r="A4548" s="529"/>
      <c r="G4548" s="535"/>
    </row>
    <row r="4549" spans="1:7" s="520" customFormat="1" x14ac:dyDescent="0.25">
      <c r="A4549" s="529"/>
      <c r="G4549" s="535"/>
    </row>
    <row r="4550" spans="1:7" s="520" customFormat="1" x14ac:dyDescent="0.25">
      <c r="A4550" s="529"/>
      <c r="G4550" s="535"/>
    </row>
    <row r="4551" spans="1:7" s="520" customFormat="1" x14ac:dyDescent="0.25">
      <c r="A4551" s="529"/>
      <c r="G4551" s="535"/>
    </row>
    <row r="4552" spans="1:7" s="520" customFormat="1" x14ac:dyDescent="0.25">
      <c r="A4552" s="529"/>
      <c r="G4552" s="535"/>
    </row>
    <row r="4553" spans="1:7" s="520" customFormat="1" x14ac:dyDescent="0.25">
      <c r="A4553" s="529"/>
      <c r="G4553" s="535"/>
    </row>
    <row r="4554" spans="1:7" s="520" customFormat="1" x14ac:dyDescent="0.25">
      <c r="A4554" s="529"/>
      <c r="G4554" s="535"/>
    </row>
    <row r="4555" spans="1:7" s="520" customFormat="1" x14ac:dyDescent="0.25">
      <c r="A4555" s="529"/>
      <c r="G4555" s="535"/>
    </row>
    <row r="4556" spans="1:7" s="520" customFormat="1" x14ac:dyDescent="0.25">
      <c r="A4556" s="529"/>
      <c r="G4556" s="535"/>
    </row>
    <row r="4557" spans="1:7" s="520" customFormat="1" x14ac:dyDescent="0.25">
      <c r="A4557" s="529"/>
      <c r="G4557" s="535"/>
    </row>
    <row r="4558" spans="1:7" s="520" customFormat="1" x14ac:dyDescent="0.25">
      <c r="A4558" s="529"/>
      <c r="G4558" s="535"/>
    </row>
    <row r="4559" spans="1:7" s="520" customFormat="1" x14ac:dyDescent="0.25">
      <c r="A4559" s="529"/>
      <c r="G4559" s="535"/>
    </row>
    <row r="4560" spans="1:7" s="520" customFormat="1" x14ac:dyDescent="0.25">
      <c r="A4560" s="529"/>
      <c r="G4560" s="535"/>
    </row>
    <row r="4561" spans="1:7" s="520" customFormat="1" x14ac:dyDescent="0.25">
      <c r="A4561" s="529"/>
      <c r="G4561" s="535"/>
    </row>
    <row r="4562" spans="1:7" s="520" customFormat="1" x14ac:dyDescent="0.25">
      <c r="A4562" s="529"/>
      <c r="G4562" s="535"/>
    </row>
    <row r="4563" spans="1:7" s="520" customFormat="1" x14ac:dyDescent="0.25">
      <c r="A4563" s="529"/>
      <c r="G4563" s="535"/>
    </row>
    <row r="4564" spans="1:7" s="520" customFormat="1" x14ac:dyDescent="0.25">
      <c r="A4564" s="529"/>
      <c r="G4564" s="535"/>
    </row>
    <row r="4565" spans="1:7" s="520" customFormat="1" x14ac:dyDescent="0.25">
      <c r="A4565" s="529"/>
      <c r="G4565" s="535"/>
    </row>
    <row r="4566" spans="1:7" s="520" customFormat="1" x14ac:dyDescent="0.25">
      <c r="A4566" s="529"/>
      <c r="G4566" s="535"/>
    </row>
    <row r="4567" spans="1:7" s="520" customFormat="1" x14ac:dyDescent="0.25">
      <c r="A4567" s="529"/>
      <c r="G4567" s="535"/>
    </row>
    <row r="4568" spans="1:7" s="520" customFormat="1" x14ac:dyDescent="0.25">
      <c r="A4568" s="529"/>
      <c r="G4568" s="535"/>
    </row>
    <row r="4569" spans="1:7" s="520" customFormat="1" x14ac:dyDescent="0.25">
      <c r="A4569" s="529"/>
      <c r="G4569" s="535"/>
    </row>
    <row r="4570" spans="1:7" s="520" customFormat="1" x14ac:dyDescent="0.25">
      <c r="A4570" s="529"/>
      <c r="G4570" s="535"/>
    </row>
    <row r="4571" spans="1:7" s="520" customFormat="1" x14ac:dyDescent="0.25">
      <c r="A4571" s="529"/>
      <c r="G4571" s="535"/>
    </row>
    <row r="4572" spans="1:7" s="520" customFormat="1" x14ac:dyDescent="0.25">
      <c r="A4572" s="529"/>
      <c r="G4572" s="535"/>
    </row>
    <row r="4573" spans="1:7" s="520" customFormat="1" x14ac:dyDescent="0.25">
      <c r="A4573" s="529"/>
      <c r="G4573" s="535"/>
    </row>
    <row r="4574" spans="1:7" s="520" customFormat="1" x14ac:dyDescent="0.25">
      <c r="A4574" s="529"/>
      <c r="G4574" s="535"/>
    </row>
    <row r="4575" spans="1:7" s="520" customFormat="1" x14ac:dyDescent="0.25">
      <c r="A4575" s="529"/>
      <c r="G4575" s="535"/>
    </row>
    <row r="4576" spans="1:7" s="520" customFormat="1" x14ac:dyDescent="0.25">
      <c r="A4576" s="529"/>
      <c r="G4576" s="535"/>
    </row>
    <row r="4577" spans="1:7" s="520" customFormat="1" x14ac:dyDescent="0.25">
      <c r="A4577" s="529"/>
      <c r="G4577" s="535"/>
    </row>
    <row r="4578" spans="1:7" s="520" customFormat="1" x14ac:dyDescent="0.25">
      <c r="A4578" s="529"/>
      <c r="G4578" s="535"/>
    </row>
    <row r="4579" spans="1:7" s="520" customFormat="1" x14ac:dyDescent="0.25">
      <c r="A4579" s="529"/>
      <c r="G4579" s="535"/>
    </row>
    <row r="4580" spans="1:7" s="520" customFormat="1" x14ac:dyDescent="0.25">
      <c r="A4580" s="529"/>
      <c r="G4580" s="535"/>
    </row>
    <row r="4581" spans="1:7" s="520" customFormat="1" x14ac:dyDescent="0.25">
      <c r="A4581" s="529"/>
      <c r="G4581" s="535"/>
    </row>
    <row r="4582" spans="1:7" s="520" customFormat="1" x14ac:dyDescent="0.25">
      <c r="A4582" s="529"/>
      <c r="G4582" s="535"/>
    </row>
    <row r="4583" spans="1:7" s="520" customFormat="1" x14ac:dyDescent="0.25">
      <c r="A4583" s="529"/>
      <c r="G4583" s="535"/>
    </row>
    <row r="4584" spans="1:7" s="520" customFormat="1" x14ac:dyDescent="0.25">
      <c r="A4584" s="529"/>
      <c r="G4584" s="535"/>
    </row>
    <row r="4585" spans="1:7" s="520" customFormat="1" x14ac:dyDescent="0.25">
      <c r="A4585" s="529"/>
      <c r="G4585" s="535"/>
    </row>
    <row r="4586" spans="1:7" s="520" customFormat="1" x14ac:dyDescent="0.25">
      <c r="A4586" s="529"/>
      <c r="G4586" s="535"/>
    </row>
    <row r="4587" spans="1:7" s="520" customFormat="1" x14ac:dyDescent="0.25">
      <c r="A4587" s="529"/>
      <c r="G4587" s="535"/>
    </row>
    <row r="4588" spans="1:7" s="520" customFormat="1" x14ac:dyDescent="0.25">
      <c r="A4588" s="529"/>
      <c r="G4588" s="535"/>
    </row>
    <row r="4589" spans="1:7" s="520" customFormat="1" x14ac:dyDescent="0.25">
      <c r="A4589" s="529"/>
      <c r="G4589" s="535"/>
    </row>
    <row r="4590" spans="1:7" s="520" customFormat="1" x14ac:dyDescent="0.25">
      <c r="A4590" s="529"/>
      <c r="G4590" s="535"/>
    </row>
    <row r="4591" spans="1:7" s="520" customFormat="1" x14ac:dyDescent="0.25">
      <c r="A4591" s="529"/>
      <c r="G4591" s="535"/>
    </row>
    <row r="4592" spans="1:7" s="520" customFormat="1" x14ac:dyDescent="0.25">
      <c r="A4592" s="529"/>
      <c r="G4592" s="535"/>
    </row>
    <row r="4593" spans="1:7" s="520" customFormat="1" x14ac:dyDescent="0.25">
      <c r="A4593" s="529"/>
      <c r="G4593" s="535"/>
    </row>
    <row r="4594" spans="1:7" s="520" customFormat="1" x14ac:dyDescent="0.25">
      <c r="A4594" s="529"/>
      <c r="G4594" s="535"/>
    </row>
    <row r="4595" spans="1:7" s="520" customFormat="1" x14ac:dyDescent="0.25">
      <c r="A4595" s="529"/>
      <c r="G4595" s="535"/>
    </row>
    <row r="4596" spans="1:7" s="520" customFormat="1" x14ac:dyDescent="0.25">
      <c r="A4596" s="529"/>
      <c r="G4596" s="535"/>
    </row>
    <row r="4597" spans="1:7" s="520" customFormat="1" x14ac:dyDescent="0.25">
      <c r="A4597" s="529"/>
      <c r="G4597" s="535"/>
    </row>
    <row r="4598" spans="1:7" s="520" customFormat="1" x14ac:dyDescent="0.25">
      <c r="A4598" s="529"/>
      <c r="G4598" s="535"/>
    </row>
    <row r="4599" spans="1:7" s="520" customFormat="1" x14ac:dyDescent="0.25">
      <c r="A4599" s="529"/>
      <c r="G4599" s="535"/>
    </row>
    <row r="4600" spans="1:7" s="520" customFormat="1" x14ac:dyDescent="0.25">
      <c r="A4600" s="529"/>
      <c r="G4600" s="535"/>
    </row>
    <row r="4601" spans="1:7" s="520" customFormat="1" x14ac:dyDescent="0.25">
      <c r="A4601" s="529"/>
      <c r="G4601" s="535"/>
    </row>
    <row r="4602" spans="1:7" s="520" customFormat="1" x14ac:dyDescent="0.25">
      <c r="A4602" s="529"/>
      <c r="G4602" s="535"/>
    </row>
    <row r="4603" spans="1:7" s="520" customFormat="1" x14ac:dyDescent="0.25">
      <c r="A4603" s="529"/>
      <c r="G4603" s="535"/>
    </row>
    <row r="4604" spans="1:7" s="520" customFormat="1" x14ac:dyDescent="0.25">
      <c r="A4604" s="529"/>
      <c r="G4604" s="535"/>
    </row>
    <row r="4605" spans="1:7" s="520" customFormat="1" x14ac:dyDescent="0.25">
      <c r="A4605" s="529"/>
      <c r="G4605" s="535"/>
    </row>
    <row r="4606" spans="1:7" s="520" customFormat="1" x14ac:dyDescent="0.25">
      <c r="A4606" s="529"/>
      <c r="G4606" s="535"/>
    </row>
    <row r="4607" spans="1:7" s="520" customFormat="1" x14ac:dyDescent="0.25">
      <c r="A4607" s="529"/>
      <c r="G4607" s="535"/>
    </row>
    <row r="4608" spans="1:7" s="520" customFormat="1" x14ac:dyDescent="0.25">
      <c r="A4608" s="529"/>
      <c r="G4608" s="535"/>
    </row>
    <row r="4609" spans="1:7" s="520" customFormat="1" x14ac:dyDescent="0.25">
      <c r="A4609" s="529"/>
      <c r="G4609" s="535"/>
    </row>
    <row r="4610" spans="1:7" s="520" customFormat="1" x14ac:dyDescent="0.25">
      <c r="A4610" s="529"/>
      <c r="G4610" s="535"/>
    </row>
    <row r="4611" spans="1:7" s="520" customFormat="1" x14ac:dyDescent="0.25">
      <c r="A4611" s="529"/>
      <c r="G4611" s="535"/>
    </row>
    <row r="4612" spans="1:7" s="520" customFormat="1" x14ac:dyDescent="0.25">
      <c r="A4612" s="529"/>
      <c r="G4612" s="535"/>
    </row>
    <row r="4613" spans="1:7" s="520" customFormat="1" x14ac:dyDescent="0.25">
      <c r="A4613" s="529"/>
      <c r="G4613" s="535"/>
    </row>
    <row r="4614" spans="1:7" s="520" customFormat="1" x14ac:dyDescent="0.25">
      <c r="A4614" s="529"/>
      <c r="G4614" s="535"/>
    </row>
    <row r="4615" spans="1:7" s="520" customFormat="1" x14ac:dyDescent="0.25">
      <c r="A4615" s="529"/>
      <c r="G4615" s="535"/>
    </row>
    <row r="4616" spans="1:7" s="520" customFormat="1" x14ac:dyDescent="0.25">
      <c r="A4616" s="529"/>
      <c r="G4616" s="535"/>
    </row>
    <row r="4617" spans="1:7" s="520" customFormat="1" x14ac:dyDescent="0.25">
      <c r="A4617" s="529"/>
      <c r="G4617" s="535"/>
    </row>
    <row r="4618" spans="1:7" s="520" customFormat="1" x14ac:dyDescent="0.25">
      <c r="A4618" s="529"/>
      <c r="G4618" s="535"/>
    </row>
    <row r="4619" spans="1:7" s="520" customFormat="1" x14ac:dyDescent="0.25">
      <c r="A4619" s="529"/>
      <c r="G4619" s="535"/>
    </row>
    <row r="4620" spans="1:7" s="520" customFormat="1" x14ac:dyDescent="0.25">
      <c r="A4620" s="529"/>
      <c r="G4620" s="535"/>
    </row>
    <row r="4621" spans="1:7" s="520" customFormat="1" x14ac:dyDescent="0.25">
      <c r="A4621" s="529"/>
      <c r="G4621" s="535"/>
    </row>
    <row r="4622" spans="1:7" s="520" customFormat="1" x14ac:dyDescent="0.25">
      <c r="A4622" s="529"/>
      <c r="G4622" s="535"/>
    </row>
    <row r="4623" spans="1:7" s="520" customFormat="1" x14ac:dyDescent="0.25">
      <c r="A4623" s="529"/>
      <c r="G4623" s="535"/>
    </row>
    <row r="4624" spans="1:7" s="520" customFormat="1" x14ac:dyDescent="0.25">
      <c r="A4624" s="529"/>
      <c r="G4624" s="535"/>
    </row>
    <row r="4625" spans="1:7" s="520" customFormat="1" x14ac:dyDescent="0.25">
      <c r="A4625" s="529"/>
      <c r="G4625" s="535"/>
    </row>
    <row r="4626" spans="1:7" s="520" customFormat="1" x14ac:dyDescent="0.25">
      <c r="A4626" s="529"/>
      <c r="G4626" s="535"/>
    </row>
    <row r="4627" spans="1:7" s="520" customFormat="1" x14ac:dyDescent="0.25">
      <c r="A4627" s="529"/>
      <c r="G4627" s="535"/>
    </row>
    <row r="4628" spans="1:7" s="520" customFormat="1" x14ac:dyDescent="0.25">
      <c r="A4628" s="529"/>
      <c r="G4628" s="535"/>
    </row>
    <row r="4629" spans="1:7" s="520" customFormat="1" x14ac:dyDescent="0.25">
      <c r="A4629" s="529"/>
      <c r="G4629" s="535"/>
    </row>
    <row r="4630" spans="1:7" s="520" customFormat="1" x14ac:dyDescent="0.25">
      <c r="A4630" s="529"/>
      <c r="G4630" s="535"/>
    </row>
    <row r="4631" spans="1:7" s="520" customFormat="1" x14ac:dyDescent="0.25">
      <c r="A4631" s="529"/>
      <c r="G4631" s="535"/>
    </row>
    <row r="4632" spans="1:7" s="520" customFormat="1" x14ac:dyDescent="0.25">
      <c r="A4632" s="529"/>
      <c r="G4632" s="535"/>
    </row>
    <row r="4633" spans="1:7" s="520" customFormat="1" x14ac:dyDescent="0.25">
      <c r="A4633" s="529"/>
      <c r="G4633" s="535"/>
    </row>
    <row r="4634" spans="1:7" s="520" customFormat="1" x14ac:dyDescent="0.25">
      <c r="A4634" s="529"/>
      <c r="G4634" s="535"/>
    </row>
    <row r="4635" spans="1:7" s="520" customFormat="1" x14ac:dyDescent="0.25">
      <c r="A4635" s="529"/>
      <c r="G4635" s="535"/>
    </row>
    <row r="4636" spans="1:7" s="520" customFormat="1" x14ac:dyDescent="0.25">
      <c r="A4636" s="529"/>
      <c r="G4636" s="535"/>
    </row>
    <row r="4637" spans="1:7" s="520" customFormat="1" x14ac:dyDescent="0.25">
      <c r="A4637" s="529"/>
      <c r="G4637" s="535"/>
    </row>
    <row r="4638" spans="1:7" s="520" customFormat="1" x14ac:dyDescent="0.25">
      <c r="A4638" s="529"/>
      <c r="G4638" s="535"/>
    </row>
    <row r="4639" spans="1:7" s="520" customFormat="1" x14ac:dyDescent="0.25">
      <c r="A4639" s="529"/>
      <c r="G4639" s="535"/>
    </row>
    <row r="4640" spans="1:7" s="520" customFormat="1" x14ac:dyDescent="0.25">
      <c r="A4640" s="529"/>
      <c r="G4640" s="535"/>
    </row>
    <row r="4641" spans="1:7" s="520" customFormat="1" x14ac:dyDescent="0.25">
      <c r="A4641" s="529"/>
      <c r="G4641" s="535"/>
    </row>
    <row r="4642" spans="1:7" s="520" customFormat="1" x14ac:dyDescent="0.25">
      <c r="A4642" s="529"/>
      <c r="G4642" s="535"/>
    </row>
    <row r="4643" spans="1:7" s="520" customFormat="1" x14ac:dyDescent="0.25">
      <c r="A4643" s="529"/>
      <c r="G4643" s="535"/>
    </row>
    <row r="4644" spans="1:7" s="520" customFormat="1" x14ac:dyDescent="0.25">
      <c r="A4644" s="529"/>
      <c r="G4644" s="535"/>
    </row>
    <row r="4645" spans="1:7" s="520" customFormat="1" x14ac:dyDescent="0.25">
      <c r="A4645" s="529"/>
      <c r="G4645" s="535"/>
    </row>
    <row r="4646" spans="1:7" s="520" customFormat="1" x14ac:dyDescent="0.25">
      <c r="A4646" s="529"/>
      <c r="G4646" s="535"/>
    </row>
    <row r="4647" spans="1:7" s="520" customFormat="1" x14ac:dyDescent="0.25">
      <c r="A4647" s="529"/>
      <c r="G4647" s="535"/>
    </row>
    <row r="4648" spans="1:7" s="520" customFormat="1" x14ac:dyDescent="0.25">
      <c r="A4648" s="529"/>
      <c r="G4648" s="535"/>
    </row>
    <row r="4649" spans="1:7" s="520" customFormat="1" x14ac:dyDescent="0.25">
      <c r="A4649" s="529"/>
      <c r="G4649" s="535"/>
    </row>
    <row r="4650" spans="1:7" s="520" customFormat="1" x14ac:dyDescent="0.25">
      <c r="A4650" s="529"/>
      <c r="G4650" s="535"/>
    </row>
    <row r="4651" spans="1:7" s="520" customFormat="1" x14ac:dyDescent="0.25">
      <c r="A4651" s="529"/>
      <c r="G4651" s="535"/>
    </row>
    <row r="4652" spans="1:7" s="520" customFormat="1" x14ac:dyDescent="0.25">
      <c r="A4652" s="529"/>
      <c r="G4652" s="535"/>
    </row>
    <row r="4653" spans="1:7" s="520" customFormat="1" x14ac:dyDescent="0.25">
      <c r="A4653" s="529"/>
      <c r="G4653" s="535"/>
    </row>
    <row r="4654" spans="1:7" s="520" customFormat="1" x14ac:dyDescent="0.25">
      <c r="A4654" s="529"/>
      <c r="G4654" s="535"/>
    </row>
    <row r="4655" spans="1:7" s="520" customFormat="1" x14ac:dyDescent="0.25">
      <c r="A4655" s="529"/>
      <c r="G4655" s="535"/>
    </row>
    <row r="4656" spans="1:7" s="520" customFormat="1" x14ac:dyDescent="0.25">
      <c r="A4656" s="529"/>
      <c r="G4656" s="535"/>
    </row>
    <row r="4657" spans="1:7" s="520" customFormat="1" x14ac:dyDescent="0.25">
      <c r="A4657" s="529"/>
      <c r="G4657" s="535"/>
    </row>
    <row r="4658" spans="1:7" s="520" customFormat="1" x14ac:dyDescent="0.25">
      <c r="A4658" s="529"/>
      <c r="G4658" s="535"/>
    </row>
    <row r="4659" spans="1:7" s="520" customFormat="1" x14ac:dyDescent="0.25">
      <c r="A4659" s="529"/>
      <c r="G4659" s="535"/>
    </row>
    <row r="4660" spans="1:7" s="520" customFormat="1" x14ac:dyDescent="0.25">
      <c r="A4660" s="529"/>
      <c r="G4660" s="535"/>
    </row>
    <row r="4661" spans="1:7" s="520" customFormat="1" x14ac:dyDescent="0.25">
      <c r="A4661" s="529"/>
      <c r="G4661" s="535"/>
    </row>
    <row r="4662" spans="1:7" s="520" customFormat="1" x14ac:dyDescent="0.25">
      <c r="A4662" s="529"/>
      <c r="G4662" s="535"/>
    </row>
    <row r="4663" spans="1:7" s="520" customFormat="1" x14ac:dyDescent="0.25">
      <c r="A4663" s="529"/>
      <c r="G4663" s="535"/>
    </row>
    <row r="4664" spans="1:7" s="520" customFormat="1" x14ac:dyDescent="0.25">
      <c r="A4664" s="529"/>
      <c r="G4664" s="535"/>
    </row>
    <row r="4665" spans="1:7" s="520" customFormat="1" x14ac:dyDescent="0.25">
      <c r="A4665" s="529"/>
      <c r="G4665" s="535"/>
    </row>
    <row r="4666" spans="1:7" s="520" customFormat="1" x14ac:dyDescent="0.25">
      <c r="A4666" s="529"/>
      <c r="G4666" s="535"/>
    </row>
    <row r="4667" spans="1:7" s="520" customFormat="1" x14ac:dyDescent="0.25">
      <c r="A4667" s="529"/>
      <c r="G4667" s="535"/>
    </row>
    <row r="4668" spans="1:7" s="520" customFormat="1" x14ac:dyDescent="0.25">
      <c r="A4668" s="529"/>
      <c r="G4668" s="535"/>
    </row>
    <row r="4669" spans="1:7" s="520" customFormat="1" x14ac:dyDescent="0.25">
      <c r="A4669" s="529"/>
      <c r="G4669" s="535"/>
    </row>
    <row r="4670" spans="1:7" s="520" customFormat="1" x14ac:dyDescent="0.25">
      <c r="A4670" s="529"/>
      <c r="G4670" s="535"/>
    </row>
    <row r="4671" spans="1:7" s="520" customFormat="1" x14ac:dyDescent="0.25">
      <c r="A4671" s="529"/>
      <c r="G4671" s="535"/>
    </row>
    <row r="4672" spans="1:7" s="520" customFormat="1" x14ac:dyDescent="0.25">
      <c r="A4672" s="529"/>
      <c r="G4672" s="535"/>
    </row>
    <row r="4673" spans="1:7" s="520" customFormat="1" x14ac:dyDescent="0.25">
      <c r="A4673" s="529"/>
      <c r="G4673" s="535"/>
    </row>
    <row r="4674" spans="1:7" s="520" customFormat="1" x14ac:dyDescent="0.25">
      <c r="A4674" s="529"/>
      <c r="G4674" s="535"/>
    </row>
    <row r="4675" spans="1:7" s="520" customFormat="1" x14ac:dyDescent="0.25">
      <c r="A4675" s="529"/>
      <c r="G4675" s="535"/>
    </row>
    <row r="4676" spans="1:7" s="520" customFormat="1" x14ac:dyDescent="0.25">
      <c r="A4676" s="529"/>
      <c r="G4676" s="535"/>
    </row>
    <row r="4677" spans="1:7" s="520" customFormat="1" x14ac:dyDescent="0.25">
      <c r="A4677" s="529"/>
      <c r="G4677" s="535"/>
    </row>
    <row r="4678" spans="1:7" s="520" customFormat="1" x14ac:dyDescent="0.25">
      <c r="A4678" s="529"/>
      <c r="G4678" s="535"/>
    </row>
    <row r="4679" spans="1:7" s="520" customFormat="1" x14ac:dyDescent="0.25">
      <c r="A4679" s="529"/>
      <c r="G4679" s="535"/>
    </row>
    <row r="4680" spans="1:7" s="520" customFormat="1" x14ac:dyDescent="0.25">
      <c r="A4680" s="529"/>
      <c r="G4680" s="535"/>
    </row>
    <row r="4681" spans="1:7" s="520" customFormat="1" x14ac:dyDescent="0.25">
      <c r="A4681" s="529"/>
      <c r="G4681" s="535"/>
    </row>
    <row r="4682" spans="1:7" s="520" customFormat="1" x14ac:dyDescent="0.25">
      <c r="A4682" s="529"/>
      <c r="G4682" s="535"/>
    </row>
    <row r="4683" spans="1:7" s="520" customFormat="1" x14ac:dyDescent="0.25">
      <c r="A4683" s="529"/>
      <c r="G4683" s="535"/>
    </row>
    <row r="4684" spans="1:7" s="520" customFormat="1" x14ac:dyDescent="0.25">
      <c r="A4684" s="529"/>
      <c r="G4684" s="535"/>
    </row>
    <row r="4685" spans="1:7" s="520" customFormat="1" x14ac:dyDescent="0.25">
      <c r="A4685" s="529"/>
      <c r="G4685" s="535"/>
    </row>
    <row r="4686" spans="1:7" s="520" customFormat="1" x14ac:dyDescent="0.25">
      <c r="A4686" s="529"/>
      <c r="G4686" s="535"/>
    </row>
    <row r="4687" spans="1:7" s="520" customFormat="1" x14ac:dyDescent="0.25">
      <c r="A4687" s="529"/>
      <c r="G4687" s="535"/>
    </row>
    <row r="4688" spans="1:7" s="520" customFormat="1" x14ac:dyDescent="0.25">
      <c r="A4688" s="529"/>
      <c r="G4688" s="535"/>
    </row>
    <row r="4689" spans="1:7" s="520" customFormat="1" x14ac:dyDescent="0.25">
      <c r="A4689" s="529"/>
      <c r="G4689" s="535"/>
    </row>
    <row r="4690" spans="1:7" s="520" customFormat="1" x14ac:dyDescent="0.25">
      <c r="A4690" s="529"/>
      <c r="G4690" s="535"/>
    </row>
    <row r="4691" spans="1:7" s="520" customFormat="1" x14ac:dyDescent="0.25">
      <c r="A4691" s="529"/>
      <c r="G4691" s="535"/>
    </row>
    <row r="4692" spans="1:7" s="520" customFormat="1" x14ac:dyDescent="0.25">
      <c r="A4692" s="529"/>
      <c r="G4692" s="535"/>
    </row>
    <row r="4693" spans="1:7" s="520" customFormat="1" x14ac:dyDescent="0.25">
      <c r="A4693" s="529"/>
      <c r="G4693" s="535"/>
    </row>
    <row r="4694" spans="1:7" s="520" customFormat="1" x14ac:dyDescent="0.25">
      <c r="A4694" s="529"/>
      <c r="G4694" s="535"/>
    </row>
    <row r="4695" spans="1:7" s="520" customFormat="1" x14ac:dyDescent="0.25">
      <c r="A4695" s="529"/>
      <c r="G4695" s="535"/>
    </row>
    <row r="4696" spans="1:7" s="520" customFormat="1" x14ac:dyDescent="0.25">
      <c r="A4696" s="529"/>
      <c r="G4696" s="535"/>
    </row>
    <row r="4697" spans="1:7" s="520" customFormat="1" x14ac:dyDescent="0.25">
      <c r="A4697" s="529"/>
      <c r="G4697" s="535"/>
    </row>
    <row r="4698" spans="1:7" s="520" customFormat="1" x14ac:dyDescent="0.25">
      <c r="A4698" s="529"/>
      <c r="G4698" s="535"/>
    </row>
    <row r="4699" spans="1:7" s="520" customFormat="1" x14ac:dyDescent="0.25">
      <c r="A4699" s="529"/>
      <c r="G4699" s="535"/>
    </row>
    <row r="4700" spans="1:7" s="520" customFormat="1" x14ac:dyDescent="0.25">
      <c r="A4700" s="529"/>
      <c r="G4700" s="535"/>
    </row>
    <row r="4701" spans="1:7" s="520" customFormat="1" x14ac:dyDescent="0.25">
      <c r="A4701" s="529"/>
      <c r="G4701" s="535"/>
    </row>
    <row r="4702" spans="1:7" s="520" customFormat="1" x14ac:dyDescent="0.25">
      <c r="A4702" s="529"/>
      <c r="G4702" s="535"/>
    </row>
    <row r="4703" spans="1:7" s="520" customFormat="1" x14ac:dyDescent="0.25">
      <c r="A4703" s="529"/>
      <c r="G4703" s="535"/>
    </row>
    <row r="4704" spans="1:7" s="520" customFormat="1" x14ac:dyDescent="0.25">
      <c r="A4704" s="529"/>
      <c r="G4704" s="535"/>
    </row>
    <row r="4705" spans="1:7" s="520" customFormat="1" x14ac:dyDescent="0.25">
      <c r="A4705" s="529"/>
      <c r="G4705" s="535"/>
    </row>
    <row r="4706" spans="1:7" s="520" customFormat="1" x14ac:dyDescent="0.25">
      <c r="A4706" s="529"/>
      <c r="G4706" s="535"/>
    </row>
    <row r="4707" spans="1:7" s="520" customFormat="1" x14ac:dyDescent="0.25">
      <c r="A4707" s="529"/>
      <c r="G4707" s="535"/>
    </row>
    <row r="4708" spans="1:7" s="520" customFormat="1" x14ac:dyDescent="0.25">
      <c r="A4708" s="529"/>
      <c r="G4708" s="535"/>
    </row>
    <row r="4709" spans="1:7" s="520" customFormat="1" x14ac:dyDescent="0.25">
      <c r="A4709" s="529"/>
      <c r="G4709" s="535"/>
    </row>
    <row r="4710" spans="1:7" s="520" customFormat="1" x14ac:dyDescent="0.25">
      <c r="A4710" s="529"/>
      <c r="G4710" s="535"/>
    </row>
    <row r="4711" spans="1:7" s="520" customFormat="1" x14ac:dyDescent="0.25">
      <c r="A4711" s="529"/>
      <c r="G4711" s="535"/>
    </row>
    <row r="4712" spans="1:7" s="520" customFormat="1" x14ac:dyDescent="0.25">
      <c r="A4712" s="529"/>
      <c r="G4712" s="535"/>
    </row>
    <row r="4713" spans="1:7" s="520" customFormat="1" x14ac:dyDescent="0.25">
      <c r="A4713" s="529"/>
      <c r="G4713" s="535"/>
    </row>
    <row r="4714" spans="1:7" s="520" customFormat="1" x14ac:dyDescent="0.25">
      <c r="A4714" s="529"/>
      <c r="G4714" s="535"/>
    </row>
    <row r="4715" spans="1:7" s="520" customFormat="1" x14ac:dyDescent="0.25">
      <c r="A4715" s="529"/>
      <c r="G4715" s="535"/>
    </row>
    <row r="4716" spans="1:7" s="520" customFormat="1" x14ac:dyDescent="0.25">
      <c r="A4716" s="529"/>
      <c r="G4716" s="535"/>
    </row>
    <row r="4717" spans="1:7" s="520" customFormat="1" x14ac:dyDescent="0.25">
      <c r="A4717" s="529"/>
      <c r="G4717" s="535"/>
    </row>
    <row r="4718" spans="1:7" s="520" customFormat="1" x14ac:dyDescent="0.25">
      <c r="A4718" s="529"/>
      <c r="G4718" s="535"/>
    </row>
    <row r="4719" spans="1:7" s="520" customFormat="1" x14ac:dyDescent="0.25">
      <c r="A4719" s="529"/>
      <c r="G4719" s="535"/>
    </row>
    <row r="4720" spans="1:7" s="520" customFormat="1" x14ac:dyDescent="0.25">
      <c r="A4720" s="529"/>
      <c r="G4720" s="535"/>
    </row>
    <row r="4721" spans="1:7" s="520" customFormat="1" x14ac:dyDescent="0.25">
      <c r="A4721" s="529"/>
      <c r="G4721" s="535"/>
    </row>
    <row r="4722" spans="1:7" s="520" customFormat="1" x14ac:dyDescent="0.25">
      <c r="A4722" s="529"/>
      <c r="G4722" s="535"/>
    </row>
    <row r="4723" spans="1:7" s="520" customFormat="1" x14ac:dyDescent="0.25">
      <c r="A4723" s="529"/>
      <c r="G4723" s="535"/>
    </row>
    <row r="4724" spans="1:7" s="520" customFormat="1" x14ac:dyDescent="0.25">
      <c r="A4724" s="529"/>
      <c r="G4724" s="535"/>
    </row>
    <row r="4725" spans="1:7" s="520" customFormat="1" x14ac:dyDescent="0.25">
      <c r="A4725" s="529"/>
      <c r="G4725" s="535"/>
    </row>
    <row r="4726" spans="1:7" s="520" customFormat="1" x14ac:dyDescent="0.25">
      <c r="A4726" s="529"/>
      <c r="G4726" s="535"/>
    </row>
    <row r="4727" spans="1:7" s="520" customFormat="1" x14ac:dyDescent="0.25">
      <c r="A4727" s="529"/>
      <c r="G4727" s="535"/>
    </row>
    <row r="4728" spans="1:7" s="520" customFormat="1" x14ac:dyDescent="0.25">
      <c r="A4728" s="529"/>
      <c r="G4728" s="535"/>
    </row>
    <row r="4729" spans="1:7" s="520" customFormat="1" x14ac:dyDescent="0.25">
      <c r="A4729" s="529"/>
      <c r="G4729" s="535"/>
    </row>
    <row r="4730" spans="1:7" s="520" customFormat="1" x14ac:dyDescent="0.25">
      <c r="A4730" s="529"/>
      <c r="G4730" s="535"/>
    </row>
    <row r="4731" spans="1:7" s="520" customFormat="1" x14ac:dyDescent="0.25">
      <c r="A4731" s="529"/>
      <c r="G4731" s="535"/>
    </row>
    <row r="4732" spans="1:7" s="520" customFormat="1" x14ac:dyDescent="0.25">
      <c r="A4732" s="529"/>
      <c r="G4732" s="535"/>
    </row>
    <row r="4733" spans="1:7" s="520" customFormat="1" x14ac:dyDescent="0.25">
      <c r="A4733" s="529"/>
      <c r="G4733" s="535"/>
    </row>
    <row r="4734" spans="1:7" s="520" customFormat="1" x14ac:dyDescent="0.25">
      <c r="A4734" s="529"/>
      <c r="G4734" s="535"/>
    </row>
    <row r="4735" spans="1:7" s="520" customFormat="1" x14ac:dyDescent="0.25">
      <c r="A4735" s="529"/>
      <c r="G4735" s="535"/>
    </row>
    <row r="4736" spans="1:7" s="520" customFormat="1" x14ac:dyDescent="0.25">
      <c r="A4736" s="529"/>
      <c r="G4736" s="535"/>
    </row>
    <row r="4737" spans="1:7" s="520" customFormat="1" x14ac:dyDescent="0.25">
      <c r="A4737" s="529"/>
      <c r="G4737" s="535"/>
    </row>
    <row r="4738" spans="1:7" s="520" customFormat="1" x14ac:dyDescent="0.25">
      <c r="A4738" s="529"/>
      <c r="G4738" s="535"/>
    </row>
    <row r="4739" spans="1:7" s="520" customFormat="1" x14ac:dyDescent="0.25">
      <c r="A4739" s="529"/>
      <c r="G4739" s="535"/>
    </row>
    <row r="4740" spans="1:7" s="520" customFormat="1" x14ac:dyDescent="0.25">
      <c r="A4740" s="529"/>
      <c r="G4740" s="535"/>
    </row>
    <row r="4741" spans="1:7" s="520" customFormat="1" x14ac:dyDescent="0.25">
      <c r="A4741" s="529"/>
      <c r="G4741" s="535"/>
    </row>
    <row r="4742" spans="1:7" s="520" customFormat="1" x14ac:dyDescent="0.25">
      <c r="A4742" s="529"/>
      <c r="G4742" s="535"/>
    </row>
    <row r="4743" spans="1:7" s="520" customFormat="1" x14ac:dyDescent="0.25">
      <c r="A4743" s="529"/>
      <c r="G4743" s="535"/>
    </row>
    <row r="4744" spans="1:7" s="520" customFormat="1" x14ac:dyDescent="0.25">
      <c r="A4744" s="529"/>
      <c r="G4744" s="535"/>
    </row>
    <row r="4745" spans="1:7" s="520" customFormat="1" x14ac:dyDescent="0.25">
      <c r="A4745" s="529"/>
      <c r="G4745" s="535"/>
    </row>
    <row r="4746" spans="1:7" s="520" customFormat="1" x14ac:dyDescent="0.25">
      <c r="A4746" s="529"/>
      <c r="G4746" s="535"/>
    </row>
    <row r="4747" spans="1:7" s="520" customFormat="1" x14ac:dyDescent="0.25">
      <c r="A4747" s="529"/>
      <c r="G4747" s="535"/>
    </row>
    <row r="4748" spans="1:7" s="520" customFormat="1" x14ac:dyDescent="0.25">
      <c r="A4748" s="529"/>
      <c r="G4748" s="535"/>
    </row>
    <row r="4749" spans="1:7" s="520" customFormat="1" x14ac:dyDescent="0.25">
      <c r="A4749" s="529"/>
      <c r="G4749" s="535"/>
    </row>
    <row r="4750" spans="1:7" s="520" customFormat="1" x14ac:dyDescent="0.25">
      <c r="A4750" s="529"/>
      <c r="G4750" s="535"/>
    </row>
    <row r="4751" spans="1:7" s="520" customFormat="1" x14ac:dyDescent="0.25">
      <c r="A4751" s="529"/>
      <c r="G4751" s="535"/>
    </row>
    <row r="4752" spans="1:7" s="520" customFormat="1" x14ac:dyDescent="0.25">
      <c r="A4752" s="529"/>
      <c r="G4752" s="535"/>
    </row>
    <row r="4753" spans="1:7" s="520" customFormat="1" x14ac:dyDescent="0.25">
      <c r="A4753" s="529"/>
      <c r="G4753" s="535"/>
    </row>
    <row r="4754" spans="1:7" s="520" customFormat="1" x14ac:dyDescent="0.25">
      <c r="A4754" s="529"/>
      <c r="G4754" s="535"/>
    </row>
    <row r="4755" spans="1:7" s="520" customFormat="1" x14ac:dyDescent="0.25">
      <c r="A4755" s="529"/>
      <c r="G4755" s="535"/>
    </row>
    <row r="4756" spans="1:7" s="520" customFormat="1" x14ac:dyDescent="0.25">
      <c r="A4756" s="529"/>
      <c r="G4756" s="535"/>
    </row>
    <row r="4757" spans="1:7" s="520" customFormat="1" x14ac:dyDescent="0.25">
      <c r="A4757" s="529"/>
      <c r="G4757" s="535"/>
    </row>
    <row r="4758" spans="1:7" s="520" customFormat="1" x14ac:dyDescent="0.25">
      <c r="A4758" s="529"/>
      <c r="G4758" s="535"/>
    </row>
    <row r="4759" spans="1:7" s="520" customFormat="1" x14ac:dyDescent="0.25">
      <c r="A4759" s="529"/>
      <c r="G4759" s="535"/>
    </row>
    <row r="4760" spans="1:7" s="520" customFormat="1" x14ac:dyDescent="0.25">
      <c r="A4760" s="529"/>
      <c r="G4760" s="535"/>
    </row>
    <row r="4761" spans="1:7" s="520" customFormat="1" x14ac:dyDescent="0.25">
      <c r="A4761" s="529"/>
      <c r="G4761" s="535"/>
    </row>
    <row r="4762" spans="1:7" s="520" customFormat="1" x14ac:dyDescent="0.25">
      <c r="A4762" s="529"/>
      <c r="G4762" s="535"/>
    </row>
    <row r="4763" spans="1:7" s="520" customFormat="1" x14ac:dyDescent="0.25">
      <c r="A4763" s="529"/>
      <c r="G4763" s="535"/>
    </row>
    <row r="4764" spans="1:7" s="520" customFormat="1" x14ac:dyDescent="0.25">
      <c r="A4764" s="529"/>
      <c r="G4764" s="535"/>
    </row>
    <row r="4765" spans="1:7" s="520" customFormat="1" x14ac:dyDescent="0.25">
      <c r="A4765" s="529"/>
      <c r="G4765" s="535"/>
    </row>
    <row r="4766" spans="1:7" s="520" customFormat="1" x14ac:dyDescent="0.25">
      <c r="A4766" s="529"/>
      <c r="G4766" s="535"/>
    </row>
    <row r="4767" spans="1:7" s="520" customFormat="1" x14ac:dyDescent="0.25">
      <c r="A4767" s="529"/>
      <c r="G4767" s="535"/>
    </row>
    <row r="4768" spans="1:7" s="520" customFormat="1" x14ac:dyDescent="0.25">
      <c r="A4768" s="529"/>
      <c r="G4768" s="535"/>
    </row>
    <row r="4769" spans="1:7" s="520" customFormat="1" x14ac:dyDescent="0.25">
      <c r="A4769" s="529"/>
      <c r="G4769" s="535"/>
    </row>
    <row r="4770" spans="1:7" s="520" customFormat="1" x14ac:dyDescent="0.25">
      <c r="A4770" s="529"/>
      <c r="G4770" s="535"/>
    </row>
    <row r="4771" spans="1:7" s="520" customFormat="1" x14ac:dyDescent="0.25">
      <c r="A4771" s="529"/>
      <c r="G4771" s="535"/>
    </row>
    <row r="4772" spans="1:7" s="520" customFormat="1" x14ac:dyDescent="0.25">
      <c r="A4772" s="529"/>
      <c r="G4772" s="535"/>
    </row>
    <row r="4773" spans="1:7" s="520" customFormat="1" x14ac:dyDescent="0.25">
      <c r="A4773" s="529"/>
      <c r="G4773" s="535"/>
    </row>
    <row r="4774" spans="1:7" s="520" customFormat="1" x14ac:dyDescent="0.25">
      <c r="A4774" s="529"/>
      <c r="G4774" s="535"/>
    </row>
    <row r="4775" spans="1:7" s="520" customFormat="1" x14ac:dyDescent="0.25">
      <c r="A4775" s="529"/>
      <c r="G4775" s="535"/>
    </row>
    <row r="4776" spans="1:7" s="520" customFormat="1" x14ac:dyDescent="0.25">
      <c r="A4776" s="529"/>
      <c r="G4776" s="535"/>
    </row>
    <row r="4777" spans="1:7" s="520" customFormat="1" x14ac:dyDescent="0.25">
      <c r="A4777" s="529"/>
      <c r="G4777" s="535"/>
    </row>
    <row r="4778" spans="1:7" s="520" customFormat="1" x14ac:dyDescent="0.25">
      <c r="A4778" s="529"/>
      <c r="G4778" s="535"/>
    </row>
    <row r="4779" spans="1:7" s="520" customFormat="1" x14ac:dyDescent="0.25">
      <c r="A4779" s="529"/>
      <c r="G4779" s="535"/>
    </row>
    <row r="4780" spans="1:7" s="520" customFormat="1" x14ac:dyDescent="0.25">
      <c r="A4780" s="529"/>
      <c r="G4780" s="535"/>
    </row>
    <row r="4781" spans="1:7" s="520" customFormat="1" x14ac:dyDescent="0.25">
      <c r="A4781" s="529"/>
      <c r="G4781" s="535"/>
    </row>
    <row r="4782" spans="1:7" s="520" customFormat="1" x14ac:dyDescent="0.25">
      <c r="A4782" s="529"/>
      <c r="G4782" s="535"/>
    </row>
    <row r="4783" spans="1:7" s="520" customFormat="1" x14ac:dyDescent="0.25">
      <c r="A4783" s="529"/>
      <c r="G4783" s="535"/>
    </row>
    <row r="4784" spans="1:7" s="520" customFormat="1" x14ac:dyDescent="0.25">
      <c r="A4784" s="529"/>
      <c r="G4784" s="535"/>
    </row>
    <row r="4785" spans="1:7" s="520" customFormat="1" x14ac:dyDescent="0.25">
      <c r="A4785" s="529"/>
      <c r="G4785" s="535"/>
    </row>
    <row r="4786" spans="1:7" s="520" customFormat="1" x14ac:dyDescent="0.25">
      <c r="A4786" s="529"/>
      <c r="G4786" s="535"/>
    </row>
    <row r="4787" spans="1:7" s="520" customFormat="1" x14ac:dyDescent="0.25">
      <c r="A4787" s="529"/>
      <c r="G4787" s="535"/>
    </row>
    <row r="4788" spans="1:7" s="520" customFormat="1" x14ac:dyDescent="0.25">
      <c r="A4788" s="529"/>
      <c r="G4788" s="535"/>
    </row>
    <row r="4789" spans="1:7" s="520" customFormat="1" x14ac:dyDescent="0.25">
      <c r="A4789" s="529"/>
      <c r="G4789" s="535"/>
    </row>
    <row r="4790" spans="1:7" s="520" customFormat="1" x14ac:dyDescent="0.25">
      <c r="A4790" s="529"/>
      <c r="G4790" s="535"/>
    </row>
    <row r="4791" spans="1:7" s="520" customFormat="1" x14ac:dyDescent="0.25">
      <c r="A4791" s="529"/>
      <c r="G4791" s="535"/>
    </row>
    <row r="4792" spans="1:7" s="520" customFormat="1" x14ac:dyDescent="0.25">
      <c r="A4792" s="529"/>
      <c r="G4792" s="535"/>
    </row>
    <row r="4793" spans="1:7" s="520" customFormat="1" x14ac:dyDescent="0.25">
      <c r="A4793" s="529"/>
      <c r="G4793" s="535"/>
    </row>
    <row r="4794" spans="1:7" s="520" customFormat="1" x14ac:dyDescent="0.25">
      <c r="A4794" s="529"/>
      <c r="G4794" s="535"/>
    </row>
    <row r="4795" spans="1:7" s="520" customFormat="1" x14ac:dyDescent="0.25">
      <c r="A4795" s="529"/>
      <c r="G4795" s="535"/>
    </row>
    <row r="4796" spans="1:7" s="520" customFormat="1" x14ac:dyDescent="0.25">
      <c r="A4796" s="529"/>
      <c r="G4796" s="535"/>
    </row>
    <row r="4797" spans="1:7" s="520" customFormat="1" x14ac:dyDescent="0.25">
      <c r="A4797" s="529"/>
      <c r="G4797" s="535"/>
    </row>
    <row r="4798" spans="1:7" s="520" customFormat="1" x14ac:dyDescent="0.25">
      <c r="A4798" s="529"/>
      <c r="G4798" s="535"/>
    </row>
    <row r="4799" spans="1:7" s="520" customFormat="1" x14ac:dyDescent="0.25">
      <c r="A4799" s="529"/>
      <c r="G4799" s="535"/>
    </row>
    <row r="4800" spans="1:7" s="520" customFormat="1" x14ac:dyDescent="0.25">
      <c r="A4800" s="529"/>
      <c r="G4800" s="535"/>
    </row>
    <row r="4801" spans="1:7" s="520" customFormat="1" x14ac:dyDescent="0.25">
      <c r="A4801" s="529"/>
      <c r="G4801" s="535"/>
    </row>
    <row r="4802" spans="1:7" s="520" customFormat="1" x14ac:dyDescent="0.25">
      <c r="A4802" s="529"/>
      <c r="G4802" s="535"/>
    </row>
    <row r="4803" spans="1:7" s="520" customFormat="1" x14ac:dyDescent="0.25">
      <c r="A4803" s="529"/>
      <c r="G4803" s="535"/>
    </row>
    <row r="4804" spans="1:7" s="520" customFormat="1" x14ac:dyDescent="0.25">
      <c r="A4804" s="529"/>
      <c r="G4804" s="535"/>
    </row>
    <row r="4805" spans="1:7" s="520" customFormat="1" x14ac:dyDescent="0.25">
      <c r="A4805" s="529"/>
      <c r="G4805" s="535"/>
    </row>
    <row r="4806" spans="1:7" s="520" customFormat="1" x14ac:dyDescent="0.25">
      <c r="A4806" s="529"/>
      <c r="G4806" s="535"/>
    </row>
    <row r="4807" spans="1:7" s="520" customFormat="1" x14ac:dyDescent="0.25">
      <c r="A4807" s="529"/>
      <c r="G4807" s="535"/>
    </row>
    <row r="4808" spans="1:7" s="520" customFormat="1" x14ac:dyDescent="0.25">
      <c r="A4808" s="529"/>
      <c r="G4808" s="535"/>
    </row>
    <row r="4809" spans="1:7" s="520" customFormat="1" x14ac:dyDescent="0.25">
      <c r="A4809" s="529"/>
      <c r="G4809" s="535"/>
    </row>
    <row r="4810" spans="1:7" s="520" customFormat="1" x14ac:dyDescent="0.25">
      <c r="A4810" s="529"/>
      <c r="G4810" s="535"/>
    </row>
    <row r="4811" spans="1:7" s="520" customFormat="1" x14ac:dyDescent="0.25">
      <c r="A4811" s="529"/>
      <c r="G4811" s="535"/>
    </row>
    <row r="4812" spans="1:7" s="520" customFormat="1" x14ac:dyDescent="0.25">
      <c r="A4812" s="529"/>
      <c r="G4812" s="535"/>
    </row>
    <row r="4813" spans="1:7" s="520" customFormat="1" x14ac:dyDescent="0.25">
      <c r="A4813" s="529"/>
      <c r="G4813" s="535"/>
    </row>
    <row r="4814" spans="1:7" s="520" customFormat="1" x14ac:dyDescent="0.25">
      <c r="A4814" s="529"/>
      <c r="G4814" s="535"/>
    </row>
    <row r="4815" spans="1:7" s="520" customFormat="1" x14ac:dyDescent="0.25">
      <c r="A4815" s="529"/>
      <c r="G4815" s="535"/>
    </row>
    <row r="4816" spans="1:7" s="520" customFormat="1" x14ac:dyDescent="0.25">
      <c r="A4816" s="529"/>
      <c r="G4816" s="535"/>
    </row>
    <row r="4817" spans="1:7" s="520" customFormat="1" x14ac:dyDescent="0.25">
      <c r="A4817" s="529"/>
      <c r="G4817" s="535"/>
    </row>
    <row r="4818" spans="1:7" s="520" customFormat="1" x14ac:dyDescent="0.25">
      <c r="A4818" s="529"/>
      <c r="G4818" s="535"/>
    </row>
    <row r="4819" spans="1:7" s="520" customFormat="1" x14ac:dyDescent="0.25">
      <c r="A4819" s="529"/>
      <c r="G4819" s="535"/>
    </row>
    <row r="4820" spans="1:7" s="520" customFormat="1" x14ac:dyDescent="0.25">
      <c r="A4820" s="529"/>
      <c r="G4820" s="535"/>
    </row>
    <row r="4821" spans="1:7" s="520" customFormat="1" x14ac:dyDescent="0.25">
      <c r="A4821" s="529"/>
      <c r="G4821" s="535"/>
    </row>
    <row r="4822" spans="1:7" s="520" customFormat="1" x14ac:dyDescent="0.25">
      <c r="A4822" s="529"/>
      <c r="G4822" s="535"/>
    </row>
    <row r="4823" spans="1:7" s="520" customFormat="1" x14ac:dyDescent="0.25">
      <c r="A4823" s="529"/>
      <c r="G4823" s="535"/>
    </row>
    <row r="4824" spans="1:7" s="520" customFormat="1" x14ac:dyDescent="0.25">
      <c r="A4824" s="529"/>
      <c r="G4824" s="535"/>
    </row>
    <row r="4825" spans="1:7" s="520" customFormat="1" x14ac:dyDescent="0.25">
      <c r="A4825" s="529"/>
      <c r="G4825" s="535"/>
    </row>
    <row r="4826" spans="1:7" s="520" customFormat="1" x14ac:dyDescent="0.25">
      <c r="A4826" s="529"/>
      <c r="G4826" s="535"/>
    </row>
    <row r="4827" spans="1:7" s="520" customFormat="1" x14ac:dyDescent="0.25">
      <c r="A4827" s="529"/>
      <c r="G4827" s="535"/>
    </row>
    <row r="4828" spans="1:7" s="520" customFormat="1" x14ac:dyDescent="0.25">
      <c r="A4828" s="529"/>
      <c r="G4828" s="535"/>
    </row>
    <row r="4829" spans="1:7" s="520" customFormat="1" x14ac:dyDescent="0.25">
      <c r="A4829" s="529"/>
      <c r="G4829" s="535"/>
    </row>
    <row r="4830" spans="1:7" s="520" customFormat="1" x14ac:dyDescent="0.25">
      <c r="A4830" s="529"/>
      <c r="G4830" s="535"/>
    </row>
    <row r="4831" spans="1:7" s="520" customFormat="1" x14ac:dyDescent="0.25">
      <c r="A4831" s="529"/>
      <c r="G4831" s="535"/>
    </row>
    <row r="4832" spans="1:7" s="520" customFormat="1" x14ac:dyDescent="0.25">
      <c r="A4832" s="529"/>
      <c r="G4832" s="535"/>
    </row>
    <row r="4833" spans="1:7" s="520" customFormat="1" x14ac:dyDescent="0.25">
      <c r="A4833" s="529"/>
      <c r="G4833" s="535"/>
    </row>
    <row r="4834" spans="1:7" s="520" customFormat="1" x14ac:dyDescent="0.25">
      <c r="A4834" s="529"/>
      <c r="G4834" s="535"/>
    </row>
    <row r="4835" spans="1:7" s="520" customFormat="1" x14ac:dyDescent="0.25">
      <c r="A4835" s="529"/>
      <c r="G4835" s="535"/>
    </row>
    <row r="4836" spans="1:7" s="520" customFormat="1" x14ac:dyDescent="0.25">
      <c r="A4836" s="529"/>
      <c r="G4836" s="535"/>
    </row>
    <row r="4837" spans="1:7" s="520" customFormat="1" x14ac:dyDescent="0.25">
      <c r="A4837" s="529"/>
      <c r="G4837" s="535"/>
    </row>
    <row r="4838" spans="1:7" s="520" customFormat="1" x14ac:dyDescent="0.25">
      <c r="A4838" s="529"/>
      <c r="G4838" s="535"/>
    </row>
    <row r="4839" spans="1:7" s="520" customFormat="1" x14ac:dyDescent="0.25">
      <c r="A4839" s="529"/>
      <c r="G4839" s="535"/>
    </row>
    <row r="4840" spans="1:7" s="520" customFormat="1" x14ac:dyDescent="0.25">
      <c r="A4840" s="529"/>
      <c r="G4840" s="535"/>
    </row>
    <row r="4841" spans="1:7" s="520" customFormat="1" x14ac:dyDescent="0.25">
      <c r="A4841" s="529"/>
      <c r="G4841" s="535"/>
    </row>
    <row r="4842" spans="1:7" s="520" customFormat="1" x14ac:dyDescent="0.25">
      <c r="A4842" s="529"/>
      <c r="G4842" s="535"/>
    </row>
    <row r="4843" spans="1:7" s="520" customFormat="1" x14ac:dyDescent="0.25">
      <c r="A4843" s="529"/>
      <c r="G4843" s="535"/>
    </row>
    <row r="4844" spans="1:7" s="520" customFormat="1" x14ac:dyDescent="0.25">
      <c r="A4844" s="529"/>
      <c r="G4844" s="535"/>
    </row>
    <row r="4845" spans="1:7" s="520" customFormat="1" x14ac:dyDescent="0.25">
      <c r="A4845" s="529"/>
      <c r="G4845" s="535"/>
    </row>
    <row r="4846" spans="1:7" s="520" customFormat="1" x14ac:dyDescent="0.25">
      <c r="A4846" s="529"/>
      <c r="G4846" s="535"/>
    </row>
    <row r="4847" spans="1:7" s="520" customFormat="1" x14ac:dyDescent="0.25">
      <c r="A4847" s="529"/>
      <c r="G4847" s="535"/>
    </row>
    <row r="4848" spans="1:7" s="520" customFormat="1" x14ac:dyDescent="0.25">
      <c r="A4848" s="529"/>
      <c r="G4848" s="535"/>
    </row>
    <row r="4849" spans="1:7" s="520" customFormat="1" x14ac:dyDescent="0.25">
      <c r="A4849" s="529"/>
      <c r="G4849" s="535"/>
    </row>
    <row r="4850" spans="1:7" s="520" customFormat="1" x14ac:dyDescent="0.25">
      <c r="A4850" s="529"/>
      <c r="G4850" s="535"/>
    </row>
    <row r="4851" spans="1:7" s="520" customFormat="1" x14ac:dyDescent="0.25">
      <c r="A4851" s="529"/>
      <c r="G4851" s="535"/>
    </row>
    <row r="4852" spans="1:7" s="520" customFormat="1" x14ac:dyDescent="0.25">
      <c r="A4852" s="529"/>
      <c r="G4852" s="535"/>
    </row>
    <row r="4853" spans="1:7" s="520" customFormat="1" x14ac:dyDescent="0.25">
      <c r="A4853" s="529"/>
      <c r="G4853" s="535"/>
    </row>
    <row r="4854" spans="1:7" s="520" customFormat="1" x14ac:dyDescent="0.25">
      <c r="A4854" s="529"/>
      <c r="G4854" s="535"/>
    </row>
    <row r="4855" spans="1:7" s="520" customFormat="1" x14ac:dyDescent="0.25">
      <c r="A4855" s="529"/>
      <c r="G4855" s="535"/>
    </row>
    <row r="4856" spans="1:7" s="520" customFormat="1" x14ac:dyDescent="0.25">
      <c r="A4856" s="529"/>
      <c r="G4856" s="535"/>
    </row>
    <row r="4857" spans="1:7" s="520" customFormat="1" x14ac:dyDescent="0.25">
      <c r="A4857" s="529"/>
      <c r="G4857" s="535"/>
    </row>
    <row r="4858" spans="1:7" s="520" customFormat="1" x14ac:dyDescent="0.25">
      <c r="A4858" s="529"/>
      <c r="G4858" s="535"/>
    </row>
    <row r="4859" spans="1:7" s="520" customFormat="1" x14ac:dyDescent="0.25">
      <c r="A4859" s="529"/>
      <c r="G4859" s="535"/>
    </row>
    <row r="4860" spans="1:7" s="520" customFormat="1" x14ac:dyDescent="0.25">
      <c r="A4860" s="529"/>
      <c r="G4860" s="535"/>
    </row>
    <row r="4861" spans="1:7" s="520" customFormat="1" x14ac:dyDescent="0.25">
      <c r="A4861" s="529"/>
      <c r="G4861" s="535"/>
    </row>
    <row r="4862" spans="1:7" s="520" customFormat="1" x14ac:dyDescent="0.25">
      <c r="A4862" s="529"/>
      <c r="G4862" s="535"/>
    </row>
    <row r="4863" spans="1:7" s="520" customFormat="1" x14ac:dyDescent="0.25">
      <c r="A4863" s="529"/>
      <c r="G4863" s="535"/>
    </row>
    <row r="4864" spans="1:7" s="520" customFormat="1" x14ac:dyDescent="0.25">
      <c r="A4864" s="529"/>
      <c r="G4864" s="535"/>
    </row>
    <row r="4865" spans="1:7" s="520" customFormat="1" x14ac:dyDescent="0.25">
      <c r="A4865" s="529"/>
      <c r="G4865" s="535"/>
    </row>
    <row r="4866" spans="1:7" s="520" customFormat="1" x14ac:dyDescent="0.25">
      <c r="A4866" s="529"/>
      <c r="G4866" s="535"/>
    </row>
    <row r="4867" spans="1:7" s="520" customFormat="1" x14ac:dyDescent="0.25">
      <c r="A4867" s="529"/>
      <c r="G4867" s="535"/>
    </row>
    <row r="4868" spans="1:7" s="520" customFormat="1" x14ac:dyDescent="0.25">
      <c r="A4868" s="529"/>
      <c r="G4868" s="535"/>
    </row>
    <row r="4869" spans="1:7" s="520" customFormat="1" x14ac:dyDescent="0.25">
      <c r="A4869" s="529"/>
      <c r="G4869" s="535"/>
    </row>
    <row r="4870" spans="1:7" s="520" customFormat="1" x14ac:dyDescent="0.25">
      <c r="A4870" s="529"/>
      <c r="G4870" s="535"/>
    </row>
    <row r="4871" spans="1:7" s="520" customFormat="1" x14ac:dyDescent="0.25">
      <c r="A4871" s="529"/>
      <c r="G4871" s="535"/>
    </row>
    <row r="4872" spans="1:7" s="520" customFormat="1" x14ac:dyDescent="0.25">
      <c r="A4872" s="529"/>
      <c r="G4872" s="535"/>
    </row>
    <row r="4873" spans="1:7" s="520" customFormat="1" x14ac:dyDescent="0.25">
      <c r="A4873" s="529"/>
      <c r="G4873" s="535"/>
    </row>
    <row r="4874" spans="1:7" s="520" customFormat="1" x14ac:dyDescent="0.25">
      <c r="A4874" s="529"/>
      <c r="G4874" s="535"/>
    </row>
    <row r="4875" spans="1:7" s="520" customFormat="1" x14ac:dyDescent="0.25">
      <c r="A4875" s="529"/>
      <c r="G4875" s="535"/>
    </row>
    <row r="4876" spans="1:7" s="520" customFormat="1" x14ac:dyDescent="0.25">
      <c r="A4876" s="529"/>
      <c r="G4876" s="535"/>
    </row>
    <row r="4877" spans="1:7" s="520" customFormat="1" x14ac:dyDescent="0.25">
      <c r="A4877" s="529"/>
      <c r="G4877" s="535"/>
    </row>
    <row r="4878" spans="1:7" s="520" customFormat="1" x14ac:dyDescent="0.25">
      <c r="A4878" s="529"/>
      <c r="G4878" s="535"/>
    </row>
    <row r="4879" spans="1:7" s="520" customFormat="1" x14ac:dyDescent="0.25">
      <c r="A4879" s="529"/>
      <c r="G4879" s="535"/>
    </row>
    <row r="4880" spans="1:7" s="520" customFormat="1" x14ac:dyDescent="0.25">
      <c r="A4880" s="529"/>
      <c r="G4880" s="535"/>
    </row>
    <row r="4881" spans="1:7" s="520" customFormat="1" x14ac:dyDescent="0.25">
      <c r="A4881" s="529"/>
      <c r="G4881" s="535"/>
    </row>
    <row r="4882" spans="1:7" s="520" customFormat="1" x14ac:dyDescent="0.25">
      <c r="A4882" s="529"/>
      <c r="G4882" s="535"/>
    </row>
    <row r="4883" spans="1:7" s="520" customFormat="1" x14ac:dyDescent="0.25">
      <c r="A4883" s="529"/>
      <c r="G4883" s="535"/>
    </row>
    <row r="4884" spans="1:7" s="520" customFormat="1" x14ac:dyDescent="0.25">
      <c r="A4884" s="529"/>
      <c r="G4884" s="535"/>
    </row>
    <row r="4885" spans="1:7" s="520" customFormat="1" x14ac:dyDescent="0.25">
      <c r="A4885" s="529"/>
      <c r="G4885" s="535"/>
    </row>
    <row r="4886" spans="1:7" s="520" customFormat="1" x14ac:dyDescent="0.25">
      <c r="A4886" s="529"/>
      <c r="G4886" s="535"/>
    </row>
    <row r="4887" spans="1:7" s="520" customFormat="1" x14ac:dyDescent="0.25">
      <c r="A4887" s="529"/>
      <c r="G4887" s="535"/>
    </row>
    <row r="4888" spans="1:7" s="520" customFormat="1" x14ac:dyDescent="0.25">
      <c r="A4888" s="529"/>
      <c r="G4888" s="535"/>
    </row>
    <row r="4889" spans="1:7" s="520" customFormat="1" x14ac:dyDescent="0.25">
      <c r="A4889" s="529"/>
      <c r="G4889" s="535"/>
    </row>
    <row r="4890" spans="1:7" s="520" customFormat="1" x14ac:dyDescent="0.25">
      <c r="A4890" s="529"/>
      <c r="G4890" s="535"/>
    </row>
    <row r="4891" spans="1:7" s="520" customFormat="1" x14ac:dyDescent="0.25">
      <c r="A4891" s="529"/>
      <c r="G4891" s="535"/>
    </row>
    <row r="4892" spans="1:7" s="520" customFormat="1" x14ac:dyDescent="0.25">
      <c r="A4892" s="529"/>
      <c r="G4892" s="535"/>
    </row>
    <row r="4893" spans="1:7" s="520" customFormat="1" x14ac:dyDescent="0.25">
      <c r="A4893" s="529"/>
      <c r="G4893" s="535"/>
    </row>
    <row r="4894" spans="1:7" s="520" customFormat="1" x14ac:dyDescent="0.25">
      <c r="A4894" s="529"/>
      <c r="G4894" s="535"/>
    </row>
    <row r="4895" spans="1:7" s="520" customFormat="1" x14ac:dyDescent="0.25">
      <c r="A4895" s="529"/>
      <c r="G4895" s="535"/>
    </row>
    <row r="4896" spans="1:7" s="520" customFormat="1" x14ac:dyDescent="0.25">
      <c r="A4896" s="529"/>
      <c r="G4896" s="535"/>
    </row>
    <row r="4897" spans="1:7" s="520" customFormat="1" x14ac:dyDescent="0.25">
      <c r="A4897" s="529"/>
      <c r="G4897" s="535"/>
    </row>
    <row r="4898" spans="1:7" s="520" customFormat="1" x14ac:dyDescent="0.25">
      <c r="A4898" s="529"/>
      <c r="G4898" s="535"/>
    </row>
    <row r="4899" spans="1:7" s="520" customFormat="1" x14ac:dyDescent="0.25">
      <c r="A4899" s="529"/>
      <c r="G4899" s="535"/>
    </row>
    <row r="4900" spans="1:7" s="520" customFormat="1" x14ac:dyDescent="0.25">
      <c r="A4900" s="529"/>
      <c r="G4900" s="535"/>
    </row>
    <row r="4901" spans="1:7" s="520" customFormat="1" x14ac:dyDescent="0.25">
      <c r="A4901" s="529"/>
      <c r="G4901" s="535"/>
    </row>
    <row r="4902" spans="1:7" s="520" customFormat="1" x14ac:dyDescent="0.25">
      <c r="A4902" s="529"/>
      <c r="G4902" s="535"/>
    </row>
    <row r="4903" spans="1:7" s="520" customFormat="1" x14ac:dyDescent="0.25">
      <c r="A4903" s="529"/>
      <c r="G4903" s="535"/>
    </row>
    <row r="4904" spans="1:7" s="520" customFormat="1" x14ac:dyDescent="0.25">
      <c r="A4904" s="529"/>
      <c r="G4904" s="535"/>
    </row>
    <row r="4905" spans="1:7" s="520" customFormat="1" x14ac:dyDescent="0.25">
      <c r="A4905" s="529"/>
      <c r="G4905" s="535"/>
    </row>
    <row r="4906" spans="1:7" s="520" customFormat="1" x14ac:dyDescent="0.25">
      <c r="A4906" s="529"/>
      <c r="G4906" s="535"/>
    </row>
    <row r="4907" spans="1:7" s="520" customFormat="1" x14ac:dyDescent="0.25">
      <c r="A4907" s="529"/>
      <c r="G4907" s="535"/>
    </row>
    <row r="4908" spans="1:7" s="520" customFormat="1" x14ac:dyDescent="0.25">
      <c r="A4908" s="529"/>
      <c r="G4908" s="535"/>
    </row>
    <row r="4909" spans="1:7" s="520" customFormat="1" x14ac:dyDescent="0.25">
      <c r="A4909" s="529"/>
      <c r="G4909" s="535"/>
    </row>
    <row r="4910" spans="1:7" s="520" customFormat="1" x14ac:dyDescent="0.25">
      <c r="A4910" s="529"/>
      <c r="G4910" s="535"/>
    </row>
    <row r="4911" spans="1:7" s="520" customFormat="1" x14ac:dyDescent="0.25">
      <c r="A4911" s="529"/>
      <c r="G4911" s="535"/>
    </row>
    <row r="4912" spans="1:7" s="520" customFormat="1" x14ac:dyDescent="0.25">
      <c r="A4912" s="529"/>
      <c r="G4912" s="535"/>
    </row>
    <row r="4913" spans="1:7" s="520" customFormat="1" x14ac:dyDescent="0.25">
      <c r="A4913" s="529"/>
      <c r="G4913" s="535"/>
    </row>
    <row r="4914" spans="1:7" s="520" customFormat="1" x14ac:dyDescent="0.25">
      <c r="A4914" s="529"/>
      <c r="G4914" s="535"/>
    </row>
    <row r="4915" spans="1:7" s="520" customFormat="1" x14ac:dyDescent="0.25">
      <c r="A4915" s="529"/>
      <c r="G4915" s="535"/>
    </row>
    <row r="4916" spans="1:7" s="520" customFormat="1" x14ac:dyDescent="0.25">
      <c r="A4916" s="529"/>
      <c r="G4916" s="535"/>
    </row>
    <row r="4917" spans="1:7" s="520" customFormat="1" x14ac:dyDescent="0.25">
      <c r="A4917" s="529"/>
      <c r="G4917" s="535"/>
    </row>
    <row r="4918" spans="1:7" s="520" customFormat="1" x14ac:dyDescent="0.25">
      <c r="A4918" s="529"/>
      <c r="G4918" s="535"/>
    </row>
    <row r="4919" spans="1:7" s="520" customFormat="1" x14ac:dyDescent="0.25">
      <c r="A4919" s="529"/>
      <c r="G4919" s="535"/>
    </row>
    <row r="4920" spans="1:7" s="520" customFormat="1" x14ac:dyDescent="0.25">
      <c r="A4920" s="529"/>
      <c r="G4920" s="535"/>
    </row>
    <row r="4921" spans="1:7" s="520" customFormat="1" x14ac:dyDescent="0.25">
      <c r="A4921" s="529"/>
      <c r="G4921" s="535"/>
    </row>
    <row r="4922" spans="1:7" s="520" customFormat="1" x14ac:dyDescent="0.25">
      <c r="A4922" s="529"/>
      <c r="G4922" s="535"/>
    </row>
    <row r="4923" spans="1:7" s="520" customFormat="1" x14ac:dyDescent="0.25">
      <c r="A4923" s="529"/>
      <c r="G4923" s="535"/>
    </row>
    <row r="4924" spans="1:7" s="520" customFormat="1" x14ac:dyDescent="0.25">
      <c r="A4924" s="529"/>
      <c r="G4924" s="535"/>
    </row>
    <row r="4925" spans="1:7" s="520" customFormat="1" x14ac:dyDescent="0.25">
      <c r="A4925" s="529"/>
      <c r="G4925" s="535"/>
    </row>
    <row r="4926" spans="1:7" s="520" customFormat="1" x14ac:dyDescent="0.25">
      <c r="A4926" s="529"/>
      <c r="G4926" s="535"/>
    </row>
    <row r="4927" spans="1:7" s="520" customFormat="1" x14ac:dyDescent="0.25">
      <c r="A4927" s="529"/>
      <c r="G4927" s="535"/>
    </row>
    <row r="4928" spans="1:7" s="520" customFormat="1" x14ac:dyDescent="0.25">
      <c r="A4928" s="529"/>
      <c r="G4928" s="535"/>
    </row>
    <row r="4929" spans="1:7" s="520" customFormat="1" x14ac:dyDescent="0.25">
      <c r="A4929" s="529"/>
      <c r="G4929" s="535"/>
    </row>
    <row r="4930" spans="1:7" s="520" customFormat="1" x14ac:dyDescent="0.25">
      <c r="A4930" s="529"/>
      <c r="G4930" s="535"/>
    </row>
    <row r="4931" spans="1:7" s="520" customFormat="1" x14ac:dyDescent="0.25">
      <c r="A4931" s="529"/>
      <c r="G4931" s="535"/>
    </row>
    <row r="4932" spans="1:7" s="520" customFormat="1" x14ac:dyDescent="0.25">
      <c r="A4932" s="529"/>
      <c r="G4932" s="535"/>
    </row>
    <row r="4933" spans="1:7" s="520" customFormat="1" x14ac:dyDescent="0.25">
      <c r="A4933" s="529"/>
      <c r="G4933" s="535"/>
    </row>
    <row r="4934" spans="1:7" s="520" customFormat="1" x14ac:dyDescent="0.25">
      <c r="A4934" s="529"/>
      <c r="G4934" s="535"/>
    </row>
    <row r="4935" spans="1:7" s="520" customFormat="1" x14ac:dyDescent="0.25">
      <c r="A4935" s="529"/>
      <c r="G4935" s="535"/>
    </row>
    <row r="4936" spans="1:7" s="520" customFormat="1" x14ac:dyDescent="0.25">
      <c r="A4936" s="529"/>
      <c r="G4936" s="535"/>
    </row>
    <row r="4937" spans="1:7" s="520" customFormat="1" x14ac:dyDescent="0.25">
      <c r="A4937" s="529"/>
      <c r="G4937" s="535"/>
    </row>
    <row r="4938" spans="1:7" s="520" customFormat="1" x14ac:dyDescent="0.25">
      <c r="A4938" s="529"/>
      <c r="G4938" s="535"/>
    </row>
    <row r="4939" spans="1:7" s="520" customFormat="1" x14ac:dyDescent="0.25">
      <c r="A4939" s="529"/>
      <c r="G4939" s="535"/>
    </row>
    <row r="4940" spans="1:7" s="520" customFormat="1" x14ac:dyDescent="0.25">
      <c r="A4940" s="529"/>
      <c r="G4940" s="535"/>
    </row>
    <row r="4941" spans="1:7" s="520" customFormat="1" x14ac:dyDescent="0.25">
      <c r="A4941" s="529"/>
      <c r="G4941" s="535"/>
    </row>
    <row r="4942" spans="1:7" s="520" customFormat="1" x14ac:dyDescent="0.25">
      <c r="A4942" s="529"/>
      <c r="G4942" s="535"/>
    </row>
    <row r="4943" spans="1:7" s="520" customFormat="1" x14ac:dyDescent="0.25">
      <c r="A4943" s="529"/>
      <c r="G4943" s="535"/>
    </row>
    <row r="4944" spans="1:7" s="520" customFormat="1" x14ac:dyDescent="0.25">
      <c r="A4944" s="529"/>
      <c r="G4944" s="535"/>
    </row>
    <row r="4945" spans="1:7" s="520" customFormat="1" x14ac:dyDescent="0.25">
      <c r="A4945" s="529"/>
      <c r="G4945" s="535"/>
    </row>
    <row r="4946" spans="1:7" s="520" customFormat="1" x14ac:dyDescent="0.25">
      <c r="A4946" s="529"/>
      <c r="G4946" s="535"/>
    </row>
    <row r="4947" spans="1:7" s="520" customFormat="1" x14ac:dyDescent="0.25">
      <c r="A4947" s="529"/>
      <c r="G4947" s="535"/>
    </row>
    <row r="4948" spans="1:7" s="520" customFormat="1" x14ac:dyDescent="0.25">
      <c r="A4948" s="529"/>
      <c r="G4948" s="535"/>
    </row>
    <row r="4949" spans="1:7" s="520" customFormat="1" x14ac:dyDescent="0.25">
      <c r="A4949" s="529"/>
      <c r="G4949" s="535"/>
    </row>
    <row r="4950" spans="1:7" s="520" customFormat="1" x14ac:dyDescent="0.25">
      <c r="A4950" s="529"/>
      <c r="G4950" s="535"/>
    </row>
    <row r="4951" spans="1:7" s="520" customFormat="1" x14ac:dyDescent="0.25">
      <c r="A4951" s="529"/>
      <c r="G4951" s="535"/>
    </row>
    <row r="4952" spans="1:7" s="520" customFormat="1" x14ac:dyDescent="0.25">
      <c r="A4952" s="529"/>
      <c r="G4952" s="535"/>
    </row>
    <row r="4953" spans="1:7" s="520" customFormat="1" x14ac:dyDescent="0.25">
      <c r="A4953" s="529"/>
      <c r="G4953" s="535"/>
    </row>
    <row r="4954" spans="1:7" s="520" customFormat="1" x14ac:dyDescent="0.25">
      <c r="A4954" s="529"/>
      <c r="G4954" s="535"/>
    </row>
    <row r="4955" spans="1:7" s="520" customFormat="1" x14ac:dyDescent="0.25">
      <c r="A4955" s="529"/>
      <c r="G4955" s="535"/>
    </row>
    <row r="4956" spans="1:7" s="520" customFormat="1" x14ac:dyDescent="0.25">
      <c r="A4956" s="529"/>
      <c r="G4956" s="535"/>
    </row>
    <row r="4957" spans="1:7" s="520" customFormat="1" x14ac:dyDescent="0.25">
      <c r="A4957" s="529"/>
      <c r="G4957" s="535"/>
    </row>
    <row r="4958" spans="1:7" s="520" customFormat="1" x14ac:dyDescent="0.25">
      <c r="A4958" s="529"/>
      <c r="G4958" s="535"/>
    </row>
    <row r="4959" spans="1:7" s="520" customFormat="1" x14ac:dyDescent="0.25">
      <c r="A4959" s="529"/>
      <c r="G4959" s="535"/>
    </row>
    <row r="4960" spans="1:7" s="520" customFormat="1" x14ac:dyDescent="0.25">
      <c r="A4960" s="529"/>
      <c r="G4960" s="535"/>
    </row>
    <row r="4961" spans="1:7" s="520" customFormat="1" x14ac:dyDescent="0.25">
      <c r="A4961" s="529"/>
      <c r="G4961" s="535"/>
    </row>
    <row r="4962" spans="1:7" s="520" customFormat="1" x14ac:dyDescent="0.25">
      <c r="A4962" s="529"/>
      <c r="G4962" s="535"/>
    </row>
    <row r="4963" spans="1:7" s="520" customFormat="1" x14ac:dyDescent="0.25">
      <c r="A4963" s="529"/>
      <c r="G4963" s="535"/>
    </row>
    <row r="4964" spans="1:7" s="520" customFormat="1" x14ac:dyDescent="0.25">
      <c r="A4964" s="529"/>
      <c r="G4964" s="535"/>
    </row>
    <row r="4965" spans="1:7" s="520" customFormat="1" x14ac:dyDescent="0.25">
      <c r="A4965" s="529"/>
      <c r="G4965" s="535"/>
    </row>
    <row r="4966" spans="1:7" s="520" customFormat="1" x14ac:dyDescent="0.25">
      <c r="A4966" s="529"/>
      <c r="G4966" s="535"/>
    </row>
    <row r="4967" spans="1:7" s="520" customFormat="1" x14ac:dyDescent="0.25">
      <c r="A4967" s="529"/>
      <c r="G4967" s="535"/>
    </row>
    <row r="4968" spans="1:7" s="520" customFormat="1" x14ac:dyDescent="0.25">
      <c r="A4968" s="529"/>
      <c r="G4968" s="535"/>
    </row>
    <row r="4969" spans="1:7" s="520" customFormat="1" x14ac:dyDescent="0.25">
      <c r="A4969" s="529"/>
      <c r="G4969" s="535"/>
    </row>
    <row r="4970" spans="1:7" s="520" customFormat="1" x14ac:dyDescent="0.25">
      <c r="A4970" s="529"/>
      <c r="G4970" s="535"/>
    </row>
    <row r="4971" spans="1:7" s="520" customFormat="1" x14ac:dyDescent="0.25">
      <c r="A4971" s="529"/>
      <c r="G4971" s="535"/>
    </row>
    <row r="4972" spans="1:7" s="520" customFormat="1" x14ac:dyDescent="0.25">
      <c r="A4972" s="529"/>
      <c r="G4972" s="535"/>
    </row>
    <row r="4973" spans="1:7" s="520" customFormat="1" x14ac:dyDescent="0.25">
      <c r="A4973" s="529"/>
      <c r="G4973" s="535"/>
    </row>
    <row r="4974" spans="1:7" s="520" customFormat="1" x14ac:dyDescent="0.25">
      <c r="A4974" s="529"/>
      <c r="G4974" s="535"/>
    </row>
    <row r="4975" spans="1:7" s="520" customFormat="1" x14ac:dyDescent="0.25">
      <c r="A4975" s="529"/>
      <c r="G4975" s="535"/>
    </row>
    <row r="4976" spans="1:7" s="520" customFormat="1" x14ac:dyDescent="0.25">
      <c r="A4976" s="529"/>
      <c r="G4976" s="535"/>
    </row>
    <row r="4977" spans="1:7" s="520" customFormat="1" x14ac:dyDescent="0.25">
      <c r="A4977" s="529"/>
      <c r="G4977" s="535"/>
    </row>
    <row r="4978" spans="1:7" s="520" customFormat="1" x14ac:dyDescent="0.25">
      <c r="A4978" s="529"/>
      <c r="G4978" s="535"/>
    </row>
    <row r="4979" spans="1:7" s="520" customFormat="1" x14ac:dyDescent="0.25">
      <c r="A4979" s="529"/>
      <c r="G4979" s="535"/>
    </row>
    <row r="4980" spans="1:7" s="520" customFormat="1" x14ac:dyDescent="0.25">
      <c r="A4980" s="529"/>
      <c r="G4980" s="535"/>
    </row>
    <row r="4981" spans="1:7" s="520" customFormat="1" x14ac:dyDescent="0.25">
      <c r="A4981" s="529"/>
      <c r="G4981" s="535"/>
    </row>
    <row r="4982" spans="1:7" s="520" customFormat="1" x14ac:dyDescent="0.25">
      <c r="A4982" s="529"/>
      <c r="G4982" s="535"/>
    </row>
    <row r="4983" spans="1:7" s="520" customFormat="1" x14ac:dyDescent="0.25">
      <c r="A4983" s="529"/>
      <c r="G4983" s="535"/>
    </row>
    <row r="4984" spans="1:7" s="520" customFormat="1" x14ac:dyDescent="0.25">
      <c r="A4984" s="529"/>
      <c r="G4984" s="535"/>
    </row>
    <row r="4985" spans="1:7" s="520" customFormat="1" x14ac:dyDescent="0.25">
      <c r="A4985" s="529"/>
      <c r="G4985" s="535"/>
    </row>
    <row r="4986" spans="1:7" s="520" customFormat="1" x14ac:dyDescent="0.25">
      <c r="A4986" s="529"/>
      <c r="G4986" s="535"/>
    </row>
    <row r="4987" spans="1:7" s="520" customFormat="1" x14ac:dyDescent="0.25">
      <c r="A4987" s="529"/>
      <c r="G4987" s="535"/>
    </row>
    <row r="4988" spans="1:7" s="520" customFormat="1" x14ac:dyDescent="0.25">
      <c r="A4988" s="529"/>
      <c r="G4988" s="535"/>
    </row>
    <row r="4989" spans="1:7" s="520" customFormat="1" x14ac:dyDescent="0.25">
      <c r="A4989" s="529"/>
      <c r="G4989" s="535"/>
    </row>
    <row r="4990" spans="1:7" s="520" customFormat="1" x14ac:dyDescent="0.25">
      <c r="A4990" s="529"/>
      <c r="G4990" s="535"/>
    </row>
    <row r="4991" spans="1:7" s="520" customFormat="1" x14ac:dyDescent="0.25">
      <c r="A4991" s="529"/>
      <c r="G4991" s="535"/>
    </row>
    <row r="4992" spans="1:7" s="520" customFormat="1" x14ac:dyDescent="0.25">
      <c r="A4992" s="529"/>
      <c r="G4992" s="535"/>
    </row>
    <row r="4993" spans="1:7" s="520" customFormat="1" x14ac:dyDescent="0.25">
      <c r="A4993" s="529"/>
      <c r="G4993" s="535"/>
    </row>
    <row r="4994" spans="1:7" s="520" customFormat="1" x14ac:dyDescent="0.25">
      <c r="A4994" s="529"/>
      <c r="G4994" s="535"/>
    </row>
    <row r="4995" spans="1:7" s="520" customFormat="1" x14ac:dyDescent="0.25">
      <c r="A4995" s="529"/>
      <c r="G4995" s="535"/>
    </row>
    <row r="4996" spans="1:7" s="520" customFormat="1" x14ac:dyDescent="0.25">
      <c r="A4996" s="529"/>
      <c r="G4996" s="535"/>
    </row>
    <row r="4997" spans="1:7" s="520" customFormat="1" x14ac:dyDescent="0.25">
      <c r="A4997" s="529"/>
      <c r="G4997" s="535"/>
    </row>
    <row r="4998" spans="1:7" s="520" customFormat="1" x14ac:dyDescent="0.25">
      <c r="A4998" s="529"/>
      <c r="G4998" s="535"/>
    </row>
    <row r="4999" spans="1:7" s="520" customFormat="1" x14ac:dyDescent="0.25">
      <c r="A4999" s="529"/>
      <c r="G4999" s="535"/>
    </row>
    <row r="5000" spans="1:7" s="520" customFormat="1" x14ac:dyDescent="0.25">
      <c r="A5000" s="529"/>
      <c r="G5000" s="535"/>
    </row>
    <row r="5001" spans="1:7" s="520" customFormat="1" x14ac:dyDescent="0.25">
      <c r="A5001" s="529"/>
      <c r="G5001" s="535"/>
    </row>
    <row r="5002" spans="1:7" s="520" customFormat="1" x14ac:dyDescent="0.25">
      <c r="A5002" s="529"/>
      <c r="G5002" s="535"/>
    </row>
    <row r="5003" spans="1:7" s="520" customFormat="1" x14ac:dyDescent="0.25">
      <c r="A5003" s="529"/>
      <c r="G5003" s="535"/>
    </row>
    <row r="5004" spans="1:7" s="520" customFormat="1" x14ac:dyDescent="0.25">
      <c r="A5004" s="529"/>
      <c r="G5004" s="535"/>
    </row>
    <row r="5005" spans="1:7" s="520" customFormat="1" x14ac:dyDescent="0.25">
      <c r="A5005" s="529"/>
      <c r="G5005" s="535"/>
    </row>
    <row r="5006" spans="1:7" s="520" customFormat="1" x14ac:dyDescent="0.25">
      <c r="A5006" s="529"/>
      <c r="G5006" s="535"/>
    </row>
    <row r="5007" spans="1:7" s="520" customFormat="1" x14ac:dyDescent="0.25">
      <c r="A5007" s="529"/>
      <c r="G5007" s="535"/>
    </row>
    <row r="5008" spans="1:7" s="520" customFormat="1" x14ac:dyDescent="0.25">
      <c r="A5008" s="529"/>
      <c r="G5008" s="535"/>
    </row>
    <row r="5009" spans="1:7" s="520" customFormat="1" x14ac:dyDescent="0.25">
      <c r="A5009" s="529"/>
      <c r="G5009" s="535"/>
    </row>
    <row r="5010" spans="1:7" s="520" customFormat="1" x14ac:dyDescent="0.25">
      <c r="A5010" s="529"/>
      <c r="G5010" s="535"/>
    </row>
    <row r="5011" spans="1:7" s="520" customFormat="1" x14ac:dyDescent="0.25">
      <c r="A5011" s="529"/>
      <c r="G5011" s="535"/>
    </row>
    <row r="5012" spans="1:7" s="520" customFormat="1" x14ac:dyDescent="0.25">
      <c r="A5012" s="529"/>
      <c r="G5012" s="535"/>
    </row>
    <row r="5013" spans="1:7" s="520" customFormat="1" x14ac:dyDescent="0.25">
      <c r="A5013" s="529"/>
      <c r="G5013" s="535"/>
    </row>
    <row r="5014" spans="1:7" s="520" customFormat="1" x14ac:dyDescent="0.25">
      <c r="A5014" s="529"/>
      <c r="G5014" s="535"/>
    </row>
    <row r="5015" spans="1:7" s="520" customFormat="1" x14ac:dyDescent="0.25">
      <c r="A5015" s="529"/>
      <c r="G5015" s="535"/>
    </row>
    <row r="5016" spans="1:7" s="520" customFormat="1" x14ac:dyDescent="0.25">
      <c r="A5016" s="529"/>
      <c r="G5016" s="535"/>
    </row>
    <row r="5017" spans="1:7" s="520" customFormat="1" x14ac:dyDescent="0.25">
      <c r="A5017" s="529"/>
      <c r="G5017" s="535"/>
    </row>
    <row r="5018" spans="1:7" s="520" customFormat="1" x14ac:dyDescent="0.25">
      <c r="A5018" s="529"/>
      <c r="G5018" s="535"/>
    </row>
    <row r="5019" spans="1:7" s="520" customFormat="1" x14ac:dyDescent="0.25">
      <c r="A5019" s="529"/>
      <c r="G5019" s="535"/>
    </row>
    <row r="5020" spans="1:7" s="520" customFormat="1" x14ac:dyDescent="0.25">
      <c r="A5020" s="529"/>
      <c r="G5020" s="535"/>
    </row>
    <row r="5021" spans="1:7" s="520" customFormat="1" x14ac:dyDescent="0.25">
      <c r="A5021" s="529"/>
      <c r="G5021" s="535"/>
    </row>
    <row r="5022" spans="1:7" s="520" customFormat="1" x14ac:dyDescent="0.25">
      <c r="A5022" s="529"/>
      <c r="G5022" s="535"/>
    </row>
    <row r="5023" spans="1:7" s="520" customFormat="1" x14ac:dyDescent="0.25">
      <c r="A5023" s="529"/>
      <c r="G5023" s="535"/>
    </row>
    <row r="5024" spans="1:7" s="520" customFormat="1" x14ac:dyDescent="0.25">
      <c r="A5024" s="529"/>
      <c r="G5024" s="535"/>
    </row>
    <row r="5025" spans="1:7" s="520" customFormat="1" x14ac:dyDescent="0.25">
      <c r="A5025" s="529"/>
      <c r="G5025" s="535"/>
    </row>
    <row r="5026" spans="1:7" s="520" customFormat="1" x14ac:dyDescent="0.25">
      <c r="A5026" s="529"/>
      <c r="G5026" s="535"/>
    </row>
    <row r="5027" spans="1:7" s="520" customFormat="1" x14ac:dyDescent="0.25">
      <c r="A5027" s="529"/>
      <c r="G5027" s="535"/>
    </row>
    <row r="5028" spans="1:7" s="520" customFormat="1" x14ac:dyDescent="0.25">
      <c r="A5028" s="529"/>
      <c r="G5028" s="535"/>
    </row>
    <row r="5029" spans="1:7" s="520" customFormat="1" x14ac:dyDescent="0.25">
      <c r="A5029" s="529"/>
      <c r="G5029" s="535"/>
    </row>
    <row r="5030" spans="1:7" s="520" customFormat="1" x14ac:dyDescent="0.25">
      <c r="A5030" s="529"/>
      <c r="G5030" s="535"/>
    </row>
    <row r="5031" spans="1:7" s="520" customFormat="1" x14ac:dyDescent="0.25">
      <c r="A5031" s="529"/>
      <c r="G5031" s="535"/>
    </row>
    <row r="5032" spans="1:7" s="520" customFormat="1" x14ac:dyDescent="0.25">
      <c r="A5032" s="529"/>
      <c r="G5032" s="535"/>
    </row>
    <row r="5033" spans="1:7" s="520" customFormat="1" x14ac:dyDescent="0.25">
      <c r="A5033" s="529"/>
      <c r="G5033" s="535"/>
    </row>
    <row r="5034" spans="1:7" s="520" customFormat="1" x14ac:dyDescent="0.25">
      <c r="A5034" s="529"/>
      <c r="G5034" s="535"/>
    </row>
    <row r="5035" spans="1:7" s="520" customFormat="1" x14ac:dyDescent="0.25">
      <c r="A5035" s="529"/>
      <c r="G5035" s="535"/>
    </row>
    <row r="5036" spans="1:7" s="520" customFormat="1" x14ac:dyDescent="0.25">
      <c r="A5036" s="529"/>
      <c r="G5036" s="535"/>
    </row>
    <row r="5037" spans="1:7" s="520" customFormat="1" x14ac:dyDescent="0.25">
      <c r="A5037" s="529"/>
      <c r="G5037" s="535"/>
    </row>
    <row r="5038" spans="1:7" s="520" customFormat="1" x14ac:dyDescent="0.25">
      <c r="A5038" s="529"/>
      <c r="G5038" s="535"/>
    </row>
    <row r="5039" spans="1:7" s="520" customFormat="1" x14ac:dyDescent="0.25">
      <c r="A5039" s="529"/>
      <c r="G5039" s="535"/>
    </row>
    <row r="5040" spans="1:7" s="520" customFormat="1" x14ac:dyDescent="0.25">
      <c r="A5040" s="529"/>
      <c r="G5040" s="535"/>
    </row>
    <row r="5041" spans="1:7" s="520" customFormat="1" x14ac:dyDescent="0.25">
      <c r="A5041" s="529"/>
      <c r="G5041" s="535"/>
    </row>
    <row r="5042" spans="1:7" s="520" customFormat="1" x14ac:dyDescent="0.25">
      <c r="A5042" s="529"/>
      <c r="G5042" s="535"/>
    </row>
    <row r="5043" spans="1:7" s="520" customFormat="1" x14ac:dyDescent="0.25">
      <c r="A5043" s="529"/>
      <c r="G5043" s="535"/>
    </row>
    <row r="5044" spans="1:7" s="520" customFormat="1" x14ac:dyDescent="0.25">
      <c r="A5044" s="529"/>
      <c r="G5044" s="535"/>
    </row>
    <row r="5045" spans="1:7" s="520" customFormat="1" x14ac:dyDescent="0.25">
      <c r="A5045" s="529"/>
      <c r="G5045" s="535"/>
    </row>
    <row r="5046" spans="1:7" s="520" customFormat="1" x14ac:dyDescent="0.25">
      <c r="A5046" s="529"/>
      <c r="G5046" s="535"/>
    </row>
    <row r="5047" spans="1:7" s="520" customFormat="1" x14ac:dyDescent="0.25">
      <c r="A5047" s="529"/>
      <c r="G5047" s="535"/>
    </row>
    <row r="5048" spans="1:7" s="520" customFormat="1" x14ac:dyDescent="0.25">
      <c r="A5048" s="529"/>
      <c r="G5048" s="535"/>
    </row>
    <row r="5049" spans="1:7" s="520" customFormat="1" x14ac:dyDescent="0.25">
      <c r="A5049" s="529"/>
      <c r="G5049" s="535"/>
    </row>
    <row r="5050" spans="1:7" s="520" customFormat="1" x14ac:dyDescent="0.25">
      <c r="A5050" s="529"/>
      <c r="G5050" s="535"/>
    </row>
    <row r="5051" spans="1:7" s="520" customFormat="1" x14ac:dyDescent="0.25">
      <c r="A5051" s="529"/>
      <c r="G5051" s="535"/>
    </row>
    <row r="5052" spans="1:7" s="520" customFormat="1" x14ac:dyDescent="0.25">
      <c r="A5052" s="529"/>
      <c r="G5052" s="535"/>
    </row>
    <row r="5053" spans="1:7" s="520" customFormat="1" x14ac:dyDescent="0.25">
      <c r="A5053" s="529"/>
      <c r="G5053" s="535"/>
    </row>
    <row r="5054" spans="1:7" s="520" customFormat="1" x14ac:dyDescent="0.25">
      <c r="A5054" s="529"/>
      <c r="G5054" s="535"/>
    </row>
    <row r="5055" spans="1:7" s="520" customFormat="1" x14ac:dyDescent="0.25">
      <c r="A5055" s="529"/>
      <c r="G5055" s="535"/>
    </row>
    <row r="5056" spans="1:7" s="520" customFormat="1" x14ac:dyDescent="0.25">
      <c r="A5056" s="529"/>
      <c r="G5056" s="535"/>
    </row>
    <row r="5057" spans="1:7" s="520" customFormat="1" x14ac:dyDescent="0.25">
      <c r="A5057" s="529"/>
      <c r="G5057" s="535"/>
    </row>
    <row r="5058" spans="1:7" s="520" customFormat="1" x14ac:dyDescent="0.25">
      <c r="A5058" s="529"/>
      <c r="G5058" s="535"/>
    </row>
    <row r="5059" spans="1:7" s="520" customFormat="1" x14ac:dyDescent="0.25">
      <c r="A5059" s="529"/>
      <c r="G5059" s="535"/>
    </row>
    <row r="5060" spans="1:7" s="520" customFormat="1" x14ac:dyDescent="0.25">
      <c r="A5060" s="529"/>
      <c r="G5060" s="535"/>
    </row>
    <row r="5061" spans="1:7" s="520" customFormat="1" x14ac:dyDescent="0.25">
      <c r="A5061" s="529"/>
      <c r="G5061" s="535"/>
    </row>
    <row r="5062" spans="1:7" s="520" customFormat="1" x14ac:dyDescent="0.25">
      <c r="A5062" s="529"/>
      <c r="G5062" s="535"/>
    </row>
    <row r="5063" spans="1:7" s="520" customFormat="1" x14ac:dyDescent="0.25">
      <c r="A5063" s="529"/>
      <c r="G5063" s="535"/>
    </row>
    <row r="5064" spans="1:7" s="520" customFormat="1" x14ac:dyDescent="0.25">
      <c r="A5064" s="529"/>
      <c r="G5064" s="535"/>
    </row>
    <row r="5065" spans="1:7" s="520" customFormat="1" x14ac:dyDescent="0.25">
      <c r="A5065" s="529"/>
      <c r="G5065" s="535"/>
    </row>
    <row r="5066" spans="1:7" s="520" customFormat="1" x14ac:dyDescent="0.25">
      <c r="A5066" s="529"/>
      <c r="G5066" s="535"/>
    </row>
    <row r="5067" spans="1:7" s="520" customFormat="1" x14ac:dyDescent="0.25">
      <c r="A5067" s="529"/>
      <c r="G5067" s="535"/>
    </row>
    <row r="5068" spans="1:7" s="520" customFormat="1" x14ac:dyDescent="0.25">
      <c r="A5068" s="529"/>
      <c r="G5068" s="535"/>
    </row>
    <row r="5069" spans="1:7" s="520" customFormat="1" x14ac:dyDescent="0.25">
      <c r="A5069" s="529"/>
      <c r="G5069" s="535"/>
    </row>
    <row r="5070" spans="1:7" s="520" customFormat="1" x14ac:dyDescent="0.25">
      <c r="A5070" s="529"/>
      <c r="G5070" s="535"/>
    </row>
    <row r="5071" spans="1:7" s="520" customFormat="1" x14ac:dyDescent="0.25">
      <c r="A5071" s="529"/>
      <c r="G5071" s="535"/>
    </row>
    <row r="5072" spans="1:7" s="520" customFormat="1" x14ac:dyDescent="0.25">
      <c r="A5072" s="529"/>
      <c r="G5072" s="535"/>
    </row>
    <row r="5073" spans="1:7" s="520" customFormat="1" x14ac:dyDescent="0.25">
      <c r="A5073" s="529"/>
      <c r="G5073" s="535"/>
    </row>
    <row r="5074" spans="1:7" s="520" customFormat="1" x14ac:dyDescent="0.25">
      <c r="A5074" s="529"/>
      <c r="G5074" s="535"/>
    </row>
    <row r="5075" spans="1:7" s="520" customFormat="1" x14ac:dyDescent="0.25">
      <c r="A5075" s="529"/>
      <c r="G5075" s="535"/>
    </row>
    <row r="5076" spans="1:7" s="520" customFormat="1" x14ac:dyDescent="0.25">
      <c r="A5076" s="529"/>
      <c r="G5076" s="535"/>
    </row>
    <row r="5077" spans="1:7" s="520" customFormat="1" x14ac:dyDescent="0.25">
      <c r="A5077" s="529"/>
      <c r="G5077" s="535"/>
    </row>
    <row r="5078" spans="1:7" s="520" customFormat="1" x14ac:dyDescent="0.25">
      <c r="A5078" s="529"/>
      <c r="G5078" s="535"/>
    </row>
    <row r="5079" spans="1:7" s="520" customFormat="1" x14ac:dyDescent="0.25">
      <c r="A5079" s="529"/>
      <c r="G5079" s="535"/>
    </row>
    <row r="5080" spans="1:7" s="520" customFormat="1" x14ac:dyDescent="0.25">
      <c r="A5080" s="529"/>
      <c r="G5080" s="535"/>
    </row>
    <row r="5081" spans="1:7" s="520" customFormat="1" x14ac:dyDescent="0.25">
      <c r="A5081" s="529"/>
      <c r="G5081" s="535"/>
    </row>
    <row r="5082" spans="1:7" s="520" customFormat="1" x14ac:dyDescent="0.25">
      <c r="A5082" s="529"/>
      <c r="G5082" s="535"/>
    </row>
    <row r="5083" spans="1:7" s="520" customFormat="1" x14ac:dyDescent="0.25">
      <c r="A5083" s="529"/>
      <c r="G5083" s="535"/>
    </row>
    <row r="5084" spans="1:7" s="520" customFormat="1" x14ac:dyDescent="0.25">
      <c r="A5084" s="529"/>
      <c r="G5084" s="535"/>
    </row>
    <row r="5085" spans="1:7" s="520" customFormat="1" x14ac:dyDescent="0.25">
      <c r="A5085" s="529"/>
      <c r="G5085" s="535"/>
    </row>
    <row r="5086" spans="1:7" s="520" customFormat="1" x14ac:dyDescent="0.25">
      <c r="A5086" s="529"/>
      <c r="G5086" s="535"/>
    </row>
    <row r="5087" spans="1:7" s="520" customFormat="1" x14ac:dyDescent="0.25">
      <c r="A5087" s="529"/>
      <c r="G5087" s="535"/>
    </row>
    <row r="5088" spans="1:7" s="520" customFormat="1" x14ac:dyDescent="0.25">
      <c r="A5088" s="529"/>
      <c r="G5088" s="535"/>
    </row>
    <row r="5089" spans="1:7" s="520" customFormat="1" x14ac:dyDescent="0.25">
      <c r="A5089" s="529"/>
      <c r="G5089" s="535"/>
    </row>
    <row r="5090" spans="1:7" s="520" customFormat="1" x14ac:dyDescent="0.25">
      <c r="A5090" s="529"/>
      <c r="G5090" s="535"/>
    </row>
    <row r="5091" spans="1:7" s="520" customFormat="1" x14ac:dyDescent="0.25">
      <c r="A5091" s="529"/>
      <c r="G5091" s="535"/>
    </row>
    <row r="5092" spans="1:7" s="520" customFormat="1" x14ac:dyDescent="0.25">
      <c r="A5092" s="529"/>
      <c r="G5092" s="535"/>
    </row>
    <row r="5093" spans="1:7" s="520" customFormat="1" x14ac:dyDescent="0.25">
      <c r="A5093" s="529"/>
      <c r="G5093" s="535"/>
    </row>
    <row r="5094" spans="1:7" s="520" customFormat="1" x14ac:dyDescent="0.25">
      <c r="A5094" s="529"/>
      <c r="G5094" s="535"/>
    </row>
    <row r="5095" spans="1:7" s="520" customFormat="1" x14ac:dyDescent="0.25">
      <c r="A5095" s="529"/>
      <c r="G5095" s="535"/>
    </row>
    <row r="5096" spans="1:7" s="520" customFormat="1" x14ac:dyDescent="0.25">
      <c r="A5096" s="529"/>
      <c r="G5096" s="535"/>
    </row>
    <row r="5097" spans="1:7" s="520" customFormat="1" x14ac:dyDescent="0.25">
      <c r="A5097" s="529"/>
      <c r="G5097" s="535"/>
    </row>
    <row r="5098" spans="1:7" s="520" customFormat="1" x14ac:dyDescent="0.25">
      <c r="A5098" s="529"/>
      <c r="G5098" s="535"/>
    </row>
    <row r="5099" spans="1:7" s="520" customFormat="1" x14ac:dyDescent="0.25">
      <c r="A5099" s="529"/>
      <c r="G5099" s="535"/>
    </row>
    <row r="5100" spans="1:7" s="520" customFormat="1" x14ac:dyDescent="0.25">
      <c r="A5100" s="529"/>
      <c r="G5100" s="535"/>
    </row>
    <row r="5101" spans="1:7" s="520" customFormat="1" x14ac:dyDescent="0.25">
      <c r="A5101" s="529"/>
      <c r="G5101" s="535"/>
    </row>
    <row r="5102" spans="1:7" s="520" customFormat="1" x14ac:dyDescent="0.25">
      <c r="A5102" s="529"/>
      <c r="G5102" s="535"/>
    </row>
    <row r="5103" spans="1:7" s="520" customFormat="1" x14ac:dyDescent="0.25">
      <c r="A5103" s="529"/>
      <c r="G5103" s="535"/>
    </row>
    <row r="5104" spans="1:7" s="520" customFormat="1" x14ac:dyDescent="0.25">
      <c r="A5104" s="529"/>
      <c r="G5104" s="535"/>
    </row>
    <row r="5105" spans="1:7" s="520" customFormat="1" x14ac:dyDescent="0.25">
      <c r="A5105" s="529"/>
      <c r="G5105" s="535"/>
    </row>
    <row r="5106" spans="1:7" s="520" customFormat="1" x14ac:dyDescent="0.25">
      <c r="A5106" s="529"/>
      <c r="G5106" s="535"/>
    </row>
    <row r="5107" spans="1:7" s="520" customFormat="1" x14ac:dyDescent="0.25">
      <c r="A5107" s="529"/>
      <c r="G5107" s="535"/>
    </row>
    <row r="5108" spans="1:7" s="520" customFormat="1" x14ac:dyDescent="0.25">
      <c r="A5108" s="529"/>
      <c r="G5108" s="535"/>
    </row>
    <row r="5109" spans="1:7" s="520" customFormat="1" x14ac:dyDescent="0.25">
      <c r="A5109" s="529"/>
      <c r="G5109" s="535"/>
    </row>
    <row r="5110" spans="1:7" s="520" customFormat="1" x14ac:dyDescent="0.25">
      <c r="A5110" s="529"/>
      <c r="G5110" s="535"/>
    </row>
    <row r="5111" spans="1:7" s="520" customFormat="1" x14ac:dyDescent="0.25">
      <c r="A5111" s="529"/>
      <c r="G5111" s="535"/>
    </row>
    <row r="5112" spans="1:7" s="520" customFormat="1" x14ac:dyDescent="0.25">
      <c r="A5112" s="529"/>
      <c r="G5112" s="535"/>
    </row>
    <row r="5113" spans="1:7" s="520" customFormat="1" x14ac:dyDescent="0.25">
      <c r="A5113" s="529"/>
      <c r="G5113" s="535"/>
    </row>
    <row r="5114" spans="1:7" s="520" customFormat="1" x14ac:dyDescent="0.25">
      <c r="A5114" s="529"/>
      <c r="G5114" s="535"/>
    </row>
    <row r="5115" spans="1:7" s="520" customFormat="1" x14ac:dyDescent="0.25">
      <c r="A5115" s="529"/>
      <c r="G5115" s="535"/>
    </row>
    <row r="5116" spans="1:7" s="520" customFormat="1" x14ac:dyDescent="0.25">
      <c r="A5116" s="529"/>
      <c r="G5116" s="535"/>
    </row>
    <row r="5117" spans="1:7" s="520" customFormat="1" x14ac:dyDescent="0.25">
      <c r="A5117" s="529"/>
      <c r="G5117" s="535"/>
    </row>
    <row r="5118" spans="1:7" s="520" customFormat="1" x14ac:dyDescent="0.25">
      <c r="A5118" s="529"/>
      <c r="G5118" s="535"/>
    </row>
    <row r="5119" spans="1:7" s="520" customFormat="1" x14ac:dyDescent="0.25">
      <c r="A5119" s="529"/>
      <c r="G5119" s="535"/>
    </row>
    <row r="5120" spans="1:7" s="520" customFormat="1" x14ac:dyDescent="0.25">
      <c r="A5120" s="529"/>
      <c r="G5120" s="535"/>
    </row>
    <row r="5121" spans="1:7" s="520" customFormat="1" x14ac:dyDescent="0.25">
      <c r="A5121" s="529"/>
      <c r="G5121" s="535"/>
    </row>
    <row r="5122" spans="1:7" s="520" customFormat="1" x14ac:dyDescent="0.25">
      <c r="A5122" s="529"/>
      <c r="G5122" s="535"/>
    </row>
    <row r="5123" spans="1:7" s="520" customFormat="1" x14ac:dyDescent="0.25">
      <c r="A5123" s="529"/>
      <c r="G5123" s="535"/>
    </row>
    <row r="5124" spans="1:7" s="520" customFormat="1" x14ac:dyDescent="0.25">
      <c r="A5124" s="529"/>
      <c r="G5124" s="535"/>
    </row>
    <row r="5125" spans="1:7" s="520" customFormat="1" x14ac:dyDescent="0.25">
      <c r="A5125" s="529"/>
      <c r="G5125" s="535"/>
    </row>
    <row r="5126" spans="1:7" s="520" customFormat="1" x14ac:dyDescent="0.25">
      <c r="A5126" s="529"/>
      <c r="G5126" s="535"/>
    </row>
    <row r="5127" spans="1:7" s="520" customFormat="1" x14ac:dyDescent="0.25">
      <c r="A5127" s="529"/>
      <c r="G5127" s="535"/>
    </row>
    <row r="5128" spans="1:7" s="520" customFormat="1" x14ac:dyDescent="0.25">
      <c r="A5128" s="529"/>
      <c r="G5128" s="535"/>
    </row>
    <row r="5129" spans="1:7" s="520" customFormat="1" x14ac:dyDescent="0.25">
      <c r="A5129" s="529"/>
      <c r="G5129" s="535"/>
    </row>
    <row r="5130" spans="1:7" s="520" customFormat="1" x14ac:dyDescent="0.25">
      <c r="A5130" s="529"/>
      <c r="G5130" s="535"/>
    </row>
    <row r="5131" spans="1:7" s="520" customFormat="1" x14ac:dyDescent="0.25">
      <c r="A5131" s="529"/>
      <c r="G5131" s="535"/>
    </row>
    <row r="5132" spans="1:7" s="520" customFormat="1" x14ac:dyDescent="0.25">
      <c r="A5132" s="529"/>
      <c r="G5132" s="535"/>
    </row>
    <row r="5133" spans="1:7" s="520" customFormat="1" x14ac:dyDescent="0.25">
      <c r="A5133" s="529"/>
      <c r="G5133" s="535"/>
    </row>
    <row r="5134" spans="1:7" s="520" customFormat="1" x14ac:dyDescent="0.25">
      <c r="A5134" s="529"/>
      <c r="G5134" s="535"/>
    </row>
    <row r="5135" spans="1:7" s="520" customFormat="1" x14ac:dyDescent="0.25">
      <c r="A5135" s="529"/>
      <c r="G5135" s="535"/>
    </row>
    <row r="5136" spans="1:7" s="520" customFormat="1" x14ac:dyDescent="0.25">
      <c r="A5136" s="529"/>
      <c r="G5136" s="535"/>
    </row>
    <row r="5137" spans="1:7" s="520" customFormat="1" x14ac:dyDescent="0.25">
      <c r="A5137" s="529"/>
      <c r="G5137" s="535"/>
    </row>
    <row r="5138" spans="1:7" s="520" customFormat="1" x14ac:dyDescent="0.25">
      <c r="A5138" s="529"/>
      <c r="G5138" s="535"/>
    </row>
    <row r="5139" spans="1:7" s="520" customFormat="1" x14ac:dyDescent="0.25">
      <c r="A5139" s="529"/>
      <c r="G5139" s="535"/>
    </row>
    <row r="5140" spans="1:7" s="520" customFormat="1" x14ac:dyDescent="0.25">
      <c r="A5140" s="529"/>
      <c r="G5140" s="535"/>
    </row>
    <row r="5141" spans="1:7" s="520" customFormat="1" x14ac:dyDescent="0.25">
      <c r="A5141" s="529"/>
      <c r="G5141" s="535"/>
    </row>
    <row r="5142" spans="1:7" s="520" customFormat="1" x14ac:dyDescent="0.25">
      <c r="A5142" s="529"/>
      <c r="G5142" s="535"/>
    </row>
    <row r="5143" spans="1:7" s="520" customFormat="1" x14ac:dyDescent="0.25">
      <c r="A5143" s="529"/>
      <c r="G5143" s="535"/>
    </row>
    <row r="5144" spans="1:7" s="520" customFormat="1" x14ac:dyDescent="0.25">
      <c r="A5144" s="529"/>
      <c r="G5144" s="535"/>
    </row>
    <row r="5145" spans="1:7" s="520" customFormat="1" x14ac:dyDescent="0.25">
      <c r="A5145" s="529"/>
      <c r="G5145" s="535"/>
    </row>
    <row r="5146" spans="1:7" s="520" customFormat="1" x14ac:dyDescent="0.25">
      <c r="A5146" s="529"/>
      <c r="G5146" s="535"/>
    </row>
    <row r="5147" spans="1:7" s="520" customFormat="1" x14ac:dyDescent="0.25">
      <c r="A5147" s="529"/>
      <c r="G5147" s="535"/>
    </row>
    <row r="5148" spans="1:7" s="520" customFormat="1" x14ac:dyDescent="0.25">
      <c r="A5148" s="529"/>
      <c r="G5148" s="535"/>
    </row>
    <row r="5149" spans="1:7" s="520" customFormat="1" x14ac:dyDescent="0.25">
      <c r="A5149" s="529"/>
      <c r="G5149" s="535"/>
    </row>
    <row r="5150" spans="1:7" s="520" customFormat="1" x14ac:dyDescent="0.25">
      <c r="A5150" s="529"/>
      <c r="G5150" s="535"/>
    </row>
    <row r="5151" spans="1:7" s="520" customFormat="1" x14ac:dyDescent="0.25">
      <c r="A5151" s="529"/>
      <c r="G5151" s="535"/>
    </row>
    <row r="5152" spans="1:7" s="520" customFormat="1" x14ac:dyDescent="0.25">
      <c r="A5152" s="529"/>
      <c r="G5152" s="535"/>
    </row>
    <row r="5153" spans="1:7" s="520" customFormat="1" x14ac:dyDescent="0.25">
      <c r="A5153" s="529"/>
      <c r="G5153" s="535"/>
    </row>
    <row r="5154" spans="1:7" s="520" customFormat="1" x14ac:dyDescent="0.25">
      <c r="A5154" s="529"/>
      <c r="G5154" s="535"/>
    </row>
    <row r="5155" spans="1:7" s="520" customFormat="1" x14ac:dyDescent="0.25">
      <c r="A5155" s="529"/>
      <c r="G5155" s="535"/>
    </row>
    <row r="5156" spans="1:7" s="520" customFormat="1" x14ac:dyDescent="0.25">
      <c r="A5156" s="529"/>
      <c r="G5156" s="535"/>
    </row>
    <row r="5157" spans="1:7" s="520" customFormat="1" x14ac:dyDescent="0.25">
      <c r="A5157" s="529"/>
      <c r="G5157" s="535"/>
    </row>
    <row r="5158" spans="1:7" s="520" customFormat="1" x14ac:dyDescent="0.25">
      <c r="A5158" s="529"/>
      <c r="G5158" s="535"/>
    </row>
    <row r="5159" spans="1:7" s="520" customFormat="1" x14ac:dyDescent="0.25">
      <c r="A5159" s="529"/>
      <c r="G5159" s="535"/>
    </row>
    <row r="5160" spans="1:7" s="520" customFormat="1" x14ac:dyDescent="0.25">
      <c r="A5160" s="529"/>
      <c r="G5160" s="535"/>
    </row>
    <row r="5161" spans="1:7" s="520" customFormat="1" x14ac:dyDescent="0.25">
      <c r="A5161" s="529"/>
      <c r="G5161" s="535"/>
    </row>
    <row r="5162" spans="1:7" s="520" customFormat="1" x14ac:dyDescent="0.25">
      <c r="A5162" s="529"/>
      <c r="G5162" s="535"/>
    </row>
    <row r="5163" spans="1:7" s="520" customFormat="1" x14ac:dyDescent="0.25">
      <c r="A5163" s="529"/>
      <c r="G5163" s="535"/>
    </row>
    <row r="5164" spans="1:7" s="520" customFormat="1" x14ac:dyDescent="0.25">
      <c r="A5164" s="529"/>
      <c r="G5164" s="535"/>
    </row>
    <row r="5165" spans="1:7" s="520" customFormat="1" x14ac:dyDescent="0.25">
      <c r="A5165" s="529"/>
      <c r="G5165" s="535"/>
    </row>
    <row r="5166" spans="1:7" s="520" customFormat="1" x14ac:dyDescent="0.25">
      <c r="A5166" s="529"/>
      <c r="G5166" s="535"/>
    </row>
    <row r="5167" spans="1:7" s="520" customFormat="1" x14ac:dyDescent="0.25">
      <c r="A5167" s="529"/>
      <c r="G5167" s="535"/>
    </row>
    <row r="5168" spans="1:7" s="520" customFormat="1" x14ac:dyDescent="0.25">
      <c r="A5168" s="529"/>
      <c r="G5168" s="535"/>
    </row>
    <row r="5169" spans="1:7" s="520" customFormat="1" x14ac:dyDescent="0.25">
      <c r="A5169" s="529"/>
      <c r="G5169" s="535"/>
    </row>
    <row r="5170" spans="1:7" s="520" customFormat="1" x14ac:dyDescent="0.25">
      <c r="A5170" s="529"/>
      <c r="G5170" s="535"/>
    </row>
    <row r="5171" spans="1:7" s="520" customFormat="1" x14ac:dyDescent="0.25">
      <c r="A5171" s="529"/>
      <c r="G5171" s="535"/>
    </row>
    <row r="5172" spans="1:7" s="520" customFormat="1" x14ac:dyDescent="0.25">
      <c r="A5172" s="529"/>
      <c r="G5172" s="535"/>
    </row>
    <row r="5173" spans="1:7" s="520" customFormat="1" x14ac:dyDescent="0.25">
      <c r="A5173" s="529"/>
      <c r="G5173" s="535"/>
    </row>
    <row r="5174" spans="1:7" s="520" customFormat="1" x14ac:dyDescent="0.25">
      <c r="A5174" s="529"/>
      <c r="G5174" s="535"/>
    </row>
    <row r="5175" spans="1:7" s="520" customFormat="1" x14ac:dyDescent="0.25">
      <c r="A5175" s="529"/>
      <c r="G5175" s="535"/>
    </row>
    <row r="5176" spans="1:7" s="520" customFormat="1" x14ac:dyDescent="0.25">
      <c r="A5176" s="529"/>
      <c r="G5176" s="535"/>
    </row>
    <row r="5177" spans="1:7" s="520" customFormat="1" x14ac:dyDescent="0.25">
      <c r="A5177" s="529"/>
      <c r="G5177" s="535"/>
    </row>
    <row r="5178" spans="1:7" s="520" customFormat="1" x14ac:dyDescent="0.25">
      <c r="A5178" s="529"/>
      <c r="G5178" s="535"/>
    </row>
    <row r="5179" spans="1:7" s="520" customFormat="1" x14ac:dyDescent="0.25">
      <c r="A5179" s="529"/>
      <c r="G5179" s="535"/>
    </row>
    <row r="5180" spans="1:7" s="520" customFormat="1" x14ac:dyDescent="0.25">
      <c r="A5180" s="529"/>
      <c r="G5180" s="535"/>
    </row>
    <row r="5181" spans="1:7" s="520" customFormat="1" x14ac:dyDescent="0.25">
      <c r="A5181" s="529"/>
      <c r="G5181" s="535"/>
    </row>
    <row r="5182" spans="1:7" s="520" customFormat="1" x14ac:dyDescent="0.25">
      <c r="A5182" s="529"/>
      <c r="G5182" s="535"/>
    </row>
    <row r="5183" spans="1:7" s="520" customFormat="1" x14ac:dyDescent="0.25">
      <c r="A5183" s="529"/>
      <c r="G5183" s="535"/>
    </row>
    <row r="5184" spans="1:7" s="520" customFormat="1" x14ac:dyDescent="0.25">
      <c r="A5184" s="529"/>
      <c r="G5184" s="535"/>
    </row>
    <row r="5185" spans="1:7" s="520" customFormat="1" x14ac:dyDescent="0.25">
      <c r="A5185" s="529"/>
      <c r="G5185" s="535"/>
    </row>
    <row r="5186" spans="1:7" s="520" customFormat="1" x14ac:dyDescent="0.25">
      <c r="A5186" s="529"/>
      <c r="G5186" s="535"/>
    </row>
    <row r="5187" spans="1:7" s="520" customFormat="1" x14ac:dyDescent="0.25">
      <c r="A5187" s="529"/>
      <c r="G5187" s="535"/>
    </row>
    <row r="5188" spans="1:7" s="520" customFormat="1" x14ac:dyDescent="0.25">
      <c r="A5188" s="529"/>
      <c r="G5188" s="535"/>
    </row>
    <row r="5189" spans="1:7" s="520" customFormat="1" x14ac:dyDescent="0.25">
      <c r="A5189" s="529"/>
      <c r="G5189" s="535"/>
    </row>
    <row r="5190" spans="1:7" s="520" customFormat="1" x14ac:dyDescent="0.25">
      <c r="A5190" s="529"/>
      <c r="G5190" s="535"/>
    </row>
    <row r="5191" spans="1:7" s="520" customFormat="1" x14ac:dyDescent="0.25">
      <c r="A5191" s="529"/>
      <c r="G5191" s="535"/>
    </row>
    <row r="5192" spans="1:7" s="520" customFormat="1" x14ac:dyDescent="0.25">
      <c r="A5192" s="529"/>
      <c r="G5192" s="535"/>
    </row>
    <row r="5193" spans="1:7" s="520" customFormat="1" x14ac:dyDescent="0.25">
      <c r="A5193" s="529"/>
      <c r="G5193" s="535"/>
    </row>
    <row r="5194" spans="1:7" s="520" customFormat="1" x14ac:dyDescent="0.25">
      <c r="A5194" s="529"/>
      <c r="G5194" s="535"/>
    </row>
    <row r="5195" spans="1:7" s="520" customFormat="1" x14ac:dyDescent="0.25">
      <c r="A5195" s="529"/>
      <c r="G5195" s="535"/>
    </row>
    <row r="5196" spans="1:7" s="520" customFormat="1" x14ac:dyDescent="0.25">
      <c r="A5196" s="529"/>
      <c r="G5196" s="535"/>
    </row>
    <row r="5197" spans="1:7" s="520" customFormat="1" x14ac:dyDescent="0.25">
      <c r="A5197" s="529"/>
      <c r="G5197" s="535"/>
    </row>
    <row r="5198" spans="1:7" s="520" customFormat="1" x14ac:dyDescent="0.25">
      <c r="A5198" s="529"/>
      <c r="G5198" s="535"/>
    </row>
    <row r="5199" spans="1:7" s="520" customFormat="1" x14ac:dyDescent="0.25">
      <c r="A5199" s="529"/>
      <c r="G5199" s="535"/>
    </row>
    <row r="5200" spans="1:7" s="520" customFormat="1" x14ac:dyDescent="0.25">
      <c r="A5200" s="529"/>
      <c r="G5200" s="535"/>
    </row>
    <row r="5201" spans="1:7" s="520" customFormat="1" x14ac:dyDescent="0.25">
      <c r="A5201" s="529"/>
      <c r="G5201" s="535"/>
    </row>
    <row r="5202" spans="1:7" s="520" customFormat="1" x14ac:dyDescent="0.25">
      <c r="A5202" s="529"/>
      <c r="G5202" s="535"/>
    </row>
    <row r="5203" spans="1:7" s="520" customFormat="1" x14ac:dyDescent="0.25">
      <c r="A5203" s="529"/>
      <c r="G5203" s="535"/>
    </row>
    <row r="5204" spans="1:7" s="520" customFormat="1" x14ac:dyDescent="0.25">
      <c r="A5204" s="529"/>
      <c r="G5204" s="535"/>
    </row>
    <row r="5205" spans="1:7" s="520" customFormat="1" x14ac:dyDescent="0.25">
      <c r="A5205" s="529"/>
      <c r="G5205" s="535"/>
    </row>
    <row r="5206" spans="1:7" s="520" customFormat="1" x14ac:dyDescent="0.25">
      <c r="A5206" s="529"/>
      <c r="G5206" s="535"/>
    </row>
    <row r="5207" spans="1:7" s="520" customFormat="1" x14ac:dyDescent="0.25">
      <c r="A5207" s="529"/>
      <c r="G5207" s="535"/>
    </row>
    <row r="5208" spans="1:7" s="520" customFormat="1" x14ac:dyDescent="0.25">
      <c r="A5208" s="529"/>
      <c r="G5208" s="535"/>
    </row>
    <row r="5209" spans="1:7" s="520" customFormat="1" x14ac:dyDescent="0.25">
      <c r="A5209" s="529"/>
      <c r="G5209" s="535"/>
    </row>
    <row r="5210" spans="1:7" s="520" customFormat="1" x14ac:dyDescent="0.25">
      <c r="A5210" s="529"/>
      <c r="G5210" s="535"/>
    </row>
    <row r="5211" spans="1:7" s="520" customFormat="1" x14ac:dyDescent="0.25">
      <c r="A5211" s="529"/>
      <c r="G5211" s="535"/>
    </row>
    <row r="5212" spans="1:7" s="520" customFormat="1" x14ac:dyDescent="0.25">
      <c r="A5212" s="529"/>
      <c r="G5212" s="535"/>
    </row>
    <row r="5213" spans="1:7" s="520" customFormat="1" x14ac:dyDescent="0.25">
      <c r="A5213" s="529"/>
      <c r="G5213" s="535"/>
    </row>
    <row r="5214" spans="1:7" s="520" customFormat="1" x14ac:dyDescent="0.25">
      <c r="A5214" s="529"/>
      <c r="G5214" s="535"/>
    </row>
    <row r="5215" spans="1:7" s="520" customFormat="1" x14ac:dyDescent="0.25">
      <c r="A5215" s="529"/>
      <c r="G5215" s="535"/>
    </row>
    <row r="5216" spans="1:7" s="520" customFormat="1" x14ac:dyDescent="0.25">
      <c r="A5216" s="529"/>
      <c r="G5216" s="535"/>
    </row>
    <row r="5217" spans="1:7" s="520" customFormat="1" x14ac:dyDescent="0.25">
      <c r="A5217" s="529"/>
      <c r="G5217" s="535"/>
    </row>
    <row r="5218" spans="1:7" s="520" customFormat="1" x14ac:dyDescent="0.25">
      <c r="A5218" s="529"/>
      <c r="G5218" s="535"/>
    </row>
    <row r="5219" spans="1:7" s="520" customFormat="1" x14ac:dyDescent="0.25">
      <c r="A5219" s="529"/>
      <c r="G5219" s="535"/>
    </row>
    <row r="5220" spans="1:7" s="520" customFormat="1" x14ac:dyDescent="0.25">
      <c r="A5220" s="529"/>
      <c r="G5220" s="535"/>
    </row>
    <row r="5221" spans="1:7" s="520" customFormat="1" x14ac:dyDescent="0.25">
      <c r="A5221" s="529"/>
      <c r="G5221" s="535"/>
    </row>
    <row r="5222" spans="1:7" s="520" customFormat="1" x14ac:dyDescent="0.25">
      <c r="A5222" s="529"/>
      <c r="G5222" s="535"/>
    </row>
    <row r="5223" spans="1:7" s="520" customFormat="1" x14ac:dyDescent="0.25">
      <c r="A5223" s="529"/>
      <c r="G5223" s="535"/>
    </row>
    <row r="5224" spans="1:7" s="520" customFormat="1" x14ac:dyDescent="0.25">
      <c r="A5224" s="529"/>
      <c r="G5224" s="535"/>
    </row>
    <row r="5225" spans="1:7" s="520" customFormat="1" x14ac:dyDescent="0.25">
      <c r="A5225" s="529"/>
      <c r="G5225" s="535"/>
    </row>
    <row r="5226" spans="1:7" s="520" customFormat="1" x14ac:dyDescent="0.25">
      <c r="A5226" s="529"/>
      <c r="G5226" s="535"/>
    </row>
    <row r="5227" spans="1:7" s="520" customFormat="1" x14ac:dyDescent="0.25">
      <c r="A5227" s="529"/>
      <c r="G5227" s="535"/>
    </row>
    <row r="5228" spans="1:7" s="520" customFormat="1" x14ac:dyDescent="0.25">
      <c r="A5228" s="529"/>
      <c r="G5228" s="535"/>
    </row>
    <row r="5229" spans="1:7" s="520" customFormat="1" x14ac:dyDescent="0.25">
      <c r="A5229" s="529"/>
      <c r="G5229" s="535"/>
    </row>
    <row r="5230" spans="1:7" s="520" customFormat="1" x14ac:dyDescent="0.25">
      <c r="A5230" s="529"/>
      <c r="G5230" s="535"/>
    </row>
    <row r="5231" spans="1:7" s="520" customFormat="1" x14ac:dyDescent="0.25">
      <c r="A5231" s="529"/>
      <c r="G5231" s="535"/>
    </row>
    <row r="5232" spans="1:7" s="520" customFormat="1" x14ac:dyDescent="0.25">
      <c r="A5232" s="529"/>
      <c r="G5232" s="535"/>
    </row>
    <row r="5233" spans="1:7" s="520" customFormat="1" x14ac:dyDescent="0.25">
      <c r="A5233" s="529"/>
      <c r="G5233" s="535"/>
    </row>
    <row r="5234" spans="1:7" s="520" customFormat="1" x14ac:dyDescent="0.25">
      <c r="A5234" s="529"/>
      <c r="G5234" s="535"/>
    </row>
    <row r="5235" spans="1:7" s="520" customFormat="1" x14ac:dyDescent="0.25">
      <c r="A5235" s="529"/>
      <c r="G5235" s="535"/>
    </row>
    <row r="5236" spans="1:7" s="520" customFormat="1" x14ac:dyDescent="0.25">
      <c r="A5236" s="529"/>
      <c r="G5236" s="535"/>
    </row>
    <row r="5237" spans="1:7" s="520" customFormat="1" x14ac:dyDescent="0.25">
      <c r="A5237" s="529"/>
      <c r="G5237" s="535"/>
    </row>
    <row r="5238" spans="1:7" s="520" customFormat="1" x14ac:dyDescent="0.25">
      <c r="A5238" s="529"/>
      <c r="G5238" s="535"/>
    </row>
    <row r="5239" spans="1:7" s="520" customFormat="1" x14ac:dyDescent="0.25">
      <c r="A5239" s="529"/>
      <c r="G5239" s="535"/>
    </row>
    <row r="5240" spans="1:7" s="520" customFormat="1" x14ac:dyDescent="0.25">
      <c r="A5240" s="529"/>
      <c r="G5240" s="535"/>
    </row>
    <row r="5241" spans="1:7" s="520" customFormat="1" x14ac:dyDescent="0.25">
      <c r="A5241" s="529"/>
      <c r="G5241" s="535"/>
    </row>
    <row r="5242" spans="1:7" s="520" customFormat="1" x14ac:dyDescent="0.25">
      <c r="A5242" s="529"/>
      <c r="G5242" s="535"/>
    </row>
    <row r="5243" spans="1:7" s="520" customFormat="1" x14ac:dyDescent="0.25">
      <c r="A5243" s="529"/>
      <c r="G5243" s="535"/>
    </row>
    <row r="5244" spans="1:7" s="520" customFormat="1" x14ac:dyDescent="0.25">
      <c r="A5244" s="529"/>
      <c r="G5244" s="535"/>
    </row>
    <row r="5245" spans="1:7" s="520" customFormat="1" x14ac:dyDescent="0.25">
      <c r="A5245" s="529"/>
      <c r="G5245" s="535"/>
    </row>
    <row r="5246" spans="1:7" s="520" customFormat="1" x14ac:dyDescent="0.25">
      <c r="A5246" s="529"/>
      <c r="G5246" s="535"/>
    </row>
    <row r="5247" spans="1:7" s="520" customFormat="1" x14ac:dyDescent="0.25">
      <c r="A5247" s="529"/>
      <c r="G5247" s="535"/>
    </row>
    <row r="5248" spans="1:7" s="520" customFormat="1" x14ac:dyDescent="0.25">
      <c r="A5248" s="529"/>
      <c r="G5248" s="535"/>
    </row>
    <row r="5249" spans="1:7" s="520" customFormat="1" x14ac:dyDescent="0.25">
      <c r="A5249" s="529"/>
      <c r="G5249" s="535"/>
    </row>
    <row r="5250" spans="1:7" s="520" customFormat="1" x14ac:dyDescent="0.25">
      <c r="A5250" s="529"/>
      <c r="G5250" s="535"/>
    </row>
    <row r="5251" spans="1:7" s="520" customFormat="1" x14ac:dyDescent="0.25">
      <c r="A5251" s="529"/>
      <c r="G5251" s="535"/>
    </row>
    <row r="5252" spans="1:7" s="520" customFormat="1" x14ac:dyDescent="0.25">
      <c r="A5252" s="529"/>
      <c r="G5252" s="535"/>
    </row>
    <row r="5253" spans="1:7" s="520" customFormat="1" x14ac:dyDescent="0.25">
      <c r="A5253" s="529"/>
      <c r="G5253" s="535"/>
    </row>
    <row r="5254" spans="1:7" s="520" customFormat="1" x14ac:dyDescent="0.25">
      <c r="A5254" s="529"/>
      <c r="G5254" s="535"/>
    </row>
    <row r="5255" spans="1:7" s="520" customFormat="1" x14ac:dyDescent="0.25">
      <c r="A5255" s="529"/>
      <c r="G5255" s="535"/>
    </row>
    <row r="5256" spans="1:7" s="520" customFormat="1" x14ac:dyDescent="0.25">
      <c r="A5256" s="529"/>
      <c r="G5256" s="535"/>
    </row>
    <row r="5257" spans="1:7" s="520" customFormat="1" x14ac:dyDescent="0.25">
      <c r="A5257" s="529"/>
      <c r="G5257" s="535"/>
    </row>
    <row r="5258" spans="1:7" s="520" customFormat="1" x14ac:dyDescent="0.25">
      <c r="A5258" s="529"/>
      <c r="G5258" s="535"/>
    </row>
    <row r="5259" spans="1:7" s="520" customFormat="1" x14ac:dyDescent="0.25">
      <c r="A5259" s="529"/>
      <c r="G5259" s="535"/>
    </row>
    <row r="5260" spans="1:7" s="520" customFormat="1" x14ac:dyDescent="0.25">
      <c r="A5260" s="529"/>
      <c r="G5260" s="535"/>
    </row>
    <row r="5261" spans="1:7" s="520" customFormat="1" x14ac:dyDescent="0.25">
      <c r="A5261" s="529"/>
      <c r="G5261" s="535"/>
    </row>
    <row r="5262" spans="1:7" s="520" customFormat="1" x14ac:dyDescent="0.25">
      <c r="A5262" s="529"/>
      <c r="G5262" s="535"/>
    </row>
    <row r="5263" spans="1:7" s="520" customFormat="1" x14ac:dyDescent="0.25">
      <c r="A5263" s="529"/>
      <c r="G5263" s="535"/>
    </row>
    <row r="5264" spans="1:7" s="520" customFormat="1" x14ac:dyDescent="0.25">
      <c r="A5264" s="529"/>
      <c r="G5264" s="535"/>
    </row>
    <row r="5265" spans="1:7" s="520" customFormat="1" x14ac:dyDescent="0.25">
      <c r="A5265" s="529"/>
      <c r="G5265" s="535"/>
    </row>
    <row r="5266" spans="1:7" s="520" customFormat="1" x14ac:dyDescent="0.25">
      <c r="A5266" s="529"/>
      <c r="G5266" s="535"/>
    </row>
    <row r="5267" spans="1:7" s="520" customFormat="1" x14ac:dyDescent="0.25">
      <c r="A5267" s="529"/>
      <c r="G5267" s="535"/>
    </row>
    <row r="5268" spans="1:7" s="520" customFormat="1" x14ac:dyDescent="0.25">
      <c r="A5268" s="529"/>
      <c r="G5268" s="535"/>
    </row>
    <row r="5269" spans="1:7" s="520" customFormat="1" x14ac:dyDescent="0.25">
      <c r="A5269" s="529"/>
      <c r="G5269" s="535"/>
    </row>
    <row r="5270" spans="1:7" s="520" customFormat="1" x14ac:dyDescent="0.25">
      <c r="A5270" s="529"/>
      <c r="G5270" s="535"/>
    </row>
    <row r="5271" spans="1:7" s="520" customFormat="1" x14ac:dyDescent="0.25">
      <c r="A5271" s="529"/>
      <c r="G5271" s="535"/>
    </row>
    <row r="5272" spans="1:7" s="520" customFormat="1" x14ac:dyDescent="0.25">
      <c r="A5272" s="529"/>
      <c r="G5272" s="535"/>
    </row>
    <row r="5273" spans="1:7" s="520" customFormat="1" x14ac:dyDescent="0.25">
      <c r="A5273" s="529"/>
      <c r="G5273" s="535"/>
    </row>
    <row r="5274" spans="1:7" s="520" customFormat="1" x14ac:dyDescent="0.25">
      <c r="A5274" s="529"/>
      <c r="G5274" s="535"/>
    </row>
    <row r="5275" spans="1:7" s="520" customFormat="1" x14ac:dyDescent="0.25">
      <c r="A5275" s="529"/>
      <c r="G5275" s="535"/>
    </row>
    <row r="5276" spans="1:7" s="520" customFormat="1" x14ac:dyDescent="0.25">
      <c r="A5276" s="529"/>
      <c r="G5276" s="535"/>
    </row>
    <row r="5277" spans="1:7" s="520" customFormat="1" x14ac:dyDescent="0.25">
      <c r="A5277" s="529"/>
      <c r="G5277" s="535"/>
    </row>
    <row r="5278" spans="1:7" s="520" customFormat="1" x14ac:dyDescent="0.25">
      <c r="A5278" s="529"/>
      <c r="G5278" s="535"/>
    </row>
    <row r="5279" spans="1:7" s="520" customFormat="1" x14ac:dyDescent="0.25">
      <c r="A5279" s="529"/>
      <c r="G5279" s="535"/>
    </row>
    <row r="5280" spans="1:7" s="520" customFormat="1" x14ac:dyDescent="0.25">
      <c r="A5280" s="529"/>
      <c r="G5280" s="535"/>
    </row>
    <row r="5281" spans="1:7" s="520" customFormat="1" x14ac:dyDescent="0.25">
      <c r="A5281" s="529"/>
      <c r="G5281" s="535"/>
    </row>
    <row r="5282" spans="1:7" s="520" customFormat="1" x14ac:dyDescent="0.25">
      <c r="A5282" s="529"/>
      <c r="G5282" s="535"/>
    </row>
    <row r="5283" spans="1:7" s="520" customFormat="1" x14ac:dyDescent="0.25">
      <c r="A5283" s="529"/>
      <c r="G5283" s="535"/>
    </row>
    <row r="5284" spans="1:7" s="520" customFormat="1" x14ac:dyDescent="0.25">
      <c r="A5284" s="529"/>
      <c r="G5284" s="535"/>
    </row>
    <row r="5285" spans="1:7" s="520" customFormat="1" x14ac:dyDescent="0.25">
      <c r="A5285" s="529"/>
      <c r="G5285" s="535"/>
    </row>
    <row r="5286" spans="1:7" s="520" customFormat="1" x14ac:dyDescent="0.25">
      <c r="A5286" s="529"/>
      <c r="G5286" s="535"/>
    </row>
    <row r="5287" spans="1:7" s="520" customFormat="1" x14ac:dyDescent="0.25">
      <c r="A5287" s="529"/>
      <c r="G5287" s="535"/>
    </row>
    <row r="5288" spans="1:7" s="520" customFormat="1" x14ac:dyDescent="0.25">
      <c r="A5288" s="529"/>
      <c r="G5288" s="535"/>
    </row>
    <row r="5289" spans="1:7" s="520" customFormat="1" x14ac:dyDescent="0.25">
      <c r="A5289" s="529"/>
      <c r="G5289" s="535"/>
    </row>
    <row r="5290" spans="1:7" s="520" customFormat="1" x14ac:dyDescent="0.25">
      <c r="A5290" s="529"/>
      <c r="G5290" s="535"/>
    </row>
    <row r="5291" spans="1:7" s="520" customFormat="1" x14ac:dyDescent="0.25">
      <c r="A5291" s="529"/>
      <c r="G5291" s="535"/>
    </row>
    <row r="5292" spans="1:7" s="520" customFormat="1" x14ac:dyDescent="0.25">
      <c r="A5292" s="529"/>
      <c r="G5292" s="535"/>
    </row>
    <row r="5293" spans="1:7" s="520" customFormat="1" x14ac:dyDescent="0.25">
      <c r="A5293" s="529"/>
      <c r="G5293" s="535"/>
    </row>
    <row r="5294" spans="1:7" s="520" customFormat="1" x14ac:dyDescent="0.25">
      <c r="A5294" s="529"/>
      <c r="G5294" s="535"/>
    </row>
    <row r="5295" spans="1:7" s="520" customFormat="1" x14ac:dyDescent="0.25">
      <c r="A5295" s="529"/>
      <c r="G5295" s="535"/>
    </row>
    <row r="5296" spans="1:7" s="520" customFormat="1" x14ac:dyDescent="0.25">
      <c r="A5296" s="529"/>
      <c r="G5296" s="535"/>
    </row>
    <row r="5297" spans="1:7" s="520" customFormat="1" x14ac:dyDescent="0.25">
      <c r="A5297" s="529"/>
      <c r="G5297" s="535"/>
    </row>
    <row r="5298" spans="1:7" s="520" customFormat="1" x14ac:dyDescent="0.25">
      <c r="A5298" s="529"/>
      <c r="G5298" s="535"/>
    </row>
    <row r="5299" spans="1:7" s="520" customFormat="1" x14ac:dyDescent="0.25">
      <c r="A5299" s="529"/>
      <c r="G5299" s="535"/>
    </row>
    <row r="5300" spans="1:7" s="520" customFormat="1" x14ac:dyDescent="0.25">
      <c r="A5300" s="529"/>
      <c r="G5300" s="535"/>
    </row>
    <row r="5301" spans="1:7" s="520" customFormat="1" x14ac:dyDescent="0.25">
      <c r="A5301" s="529"/>
      <c r="G5301" s="535"/>
    </row>
    <row r="5302" spans="1:7" s="520" customFormat="1" x14ac:dyDescent="0.25">
      <c r="A5302" s="529"/>
      <c r="G5302" s="535"/>
    </row>
    <row r="5303" spans="1:7" s="520" customFormat="1" x14ac:dyDescent="0.25">
      <c r="A5303" s="529"/>
      <c r="G5303" s="535"/>
    </row>
    <row r="5304" spans="1:7" s="520" customFormat="1" x14ac:dyDescent="0.25">
      <c r="A5304" s="529"/>
      <c r="G5304" s="535"/>
    </row>
    <row r="5305" spans="1:7" s="520" customFormat="1" x14ac:dyDescent="0.25">
      <c r="A5305" s="529"/>
      <c r="G5305" s="535"/>
    </row>
    <row r="5306" spans="1:7" s="520" customFormat="1" x14ac:dyDescent="0.25">
      <c r="A5306" s="529"/>
      <c r="G5306" s="535"/>
    </row>
    <row r="5307" spans="1:7" s="520" customFormat="1" x14ac:dyDescent="0.25">
      <c r="A5307" s="529"/>
      <c r="G5307" s="535"/>
    </row>
    <row r="5308" spans="1:7" s="520" customFormat="1" x14ac:dyDescent="0.25">
      <c r="A5308" s="529"/>
      <c r="G5308" s="535"/>
    </row>
    <row r="5309" spans="1:7" s="520" customFormat="1" x14ac:dyDescent="0.25">
      <c r="A5309" s="529"/>
      <c r="G5309" s="535"/>
    </row>
    <row r="5310" spans="1:7" s="520" customFormat="1" x14ac:dyDescent="0.25">
      <c r="A5310" s="529"/>
      <c r="G5310" s="535"/>
    </row>
    <row r="5311" spans="1:7" s="520" customFormat="1" x14ac:dyDescent="0.25">
      <c r="A5311" s="529"/>
      <c r="G5311" s="535"/>
    </row>
    <row r="5312" spans="1:7" s="520" customFormat="1" x14ac:dyDescent="0.25">
      <c r="A5312" s="529"/>
      <c r="G5312" s="535"/>
    </row>
    <row r="5313" spans="1:7" s="520" customFormat="1" x14ac:dyDescent="0.25">
      <c r="A5313" s="529"/>
      <c r="G5313" s="535"/>
    </row>
    <row r="5314" spans="1:7" s="520" customFormat="1" x14ac:dyDescent="0.25">
      <c r="A5314" s="529"/>
      <c r="G5314" s="535"/>
    </row>
    <row r="5315" spans="1:7" s="520" customFormat="1" x14ac:dyDescent="0.25">
      <c r="A5315" s="529"/>
      <c r="G5315" s="535"/>
    </row>
    <row r="5316" spans="1:7" s="520" customFormat="1" x14ac:dyDescent="0.25">
      <c r="A5316" s="529"/>
      <c r="G5316" s="535"/>
    </row>
    <row r="5317" spans="1:7" s="520" customFormat="1" x14ac:dyDescent="0.25">
      <c r="A5317" s="529"/>
      <c r="G5317" s="535"/>
    </row>
    <row r="5318" spans="1:7" s="520" customFormat="1" x14ac:dyDescent="0.25">
      <c r="A5318" s="529"/>
      <c r="G5318" s="535"/>
    </row>
    <row r="5319" spans="1:7" s="520" customFormat="1" x14ac:dyDescent="0.25">
      <c r="A5319" s="529"/>
      <c r="G5319" s="535"/>
    </row>
    <row r="5320" spans="1:7" s="520" customFormat="1" x14ac:dyDescent="0.25">
      <c r="A5320" s="529"/>
      <c r="G5320" s="535"/>
    </row>
    <row r="5321" spans="1:7" s="520" customFormat="1" x14ac:dyDescent="0.25">
      <c r="A5321" s="529"/>
      <c r="G5321" s="535"/>
    </row>
    <row r="5322" spans="1:7" s="520" customFormat="1" x14ac:dyDescent="0.25">
      <c r="A5322" s="529"/>
      <c r="G5322" s="535"/>
    </row>
    <row r="5323" spans="1:7" s="520" customFormat="1" x14ac:dyDescent="0.25">
      <c r="A5323" s="529"/>
      <c r="G5323" s="535"/>
    </row>
    <row r="5324" spans="1:7" s="520" customFormat="1" x14ac:dyDescent="0.25">
      <c r="A5324" s="529"/>
      <c r="G5324" s="535"/>
    </row>
    <row r="5325" spans="1:7" s="520" customFormat="1" x14ac:dyDescent="0.25">
      <c r="A5325" s="529"/>
      <c r="G5325" s="535"/>
    </row>
    <row r="5326" spans="1:7" s="520" customFormat="1" x14ac:dyDescent="0.25">
      <c r="A5326" s="529"/>
      <c r="G5326" s="535"/>
    </row>
    <row r="5327" spans="1:7" s="520" customFormat="1" x14ac:dyDescent="0.25">
      <c r="A5327" s="529"/>
      <c r="G5327" s="535"/>
    </row>
    <row r="5328" spans="1:7" s="520" customFormat="1" x14ac:dyDescent="0.25">
      <c r="A5328" s="529"/>
      <c r="G5328" s="535"/>
    </row>
    <row r="5329" spans="1:7" s="520" customFormat="1" x14ac:dyDescent="0.25">
      <c r="A5329" s="529"/>
      <c r="G5329" s="535"/>
    </row>
    <row r="5330" spans="1:7" s="520" customFormat="1" x14ac:dyDescent="0.25">
      <c r="A5330" s="529"/>
      <c r="G5330" s="535"/>
    </row>
    <row r="5331" spans="1:7" s="520" customFormat="1" x14ac:dyDescent="0.25">
      <c r="A5331" s="529"/>
      <c r="G5331" s="535"/>
    </row>
    <row r="5332" spans="1:7" s="520" customFormat="1" x14ac:dyDescent="0.25">
      <c r="A5332" s="529"/>
      <c r="G5332" s="535"/>
    </row>
    <row r="5333" spans="1:7" s="520" customFormat="1" x14ac:dyDescent="0.25">
      <c r="A5333" s="529"/>
      <c r="G5333" s="535"/>
    </row>
    <row r="5334" spans="1:7" s="520" customFormat="1" x14ac:dyDescent="0.25">
      <c r="A5334" s="529"/>
      <c r="G5334" s="535"/>
    </row>
    <row r="5335" spans="1:7" s="520" customFormat="1" x14ac:dyDescent="0.25">
      <c r="A5335" s="529"/>
      <c r="G5335" s="535"/>
    </row>
    <row r="5336" spans="1:7" s="520" customFormat="1" x14ac:dyDescent="0.25">
      <c r="A5336" s="529"/>
      <c r="G5336" s="535"/>
    </row>
    <row r="5337" spans="1:7" s="520" customFormat="1" x14ac:dyDescent="0.25">
      <c r="A5337" s="529"/>
      <c r="G5337" s="535"/>
    </row>
    <row r="5338" spans="1:7" s="520" customFormat="1" x14ac:dyDescent="0.25">
      <c r="A5338" s="529"/>
      <c r="G5338" s="535"/>
    </row>
    <row r="5339" spans="1:7" s="520" customFormat="1" x14ac:dyDescent="0.25">
      <c r="A5339" s="529"/>
      <c r="G5339" s="535"/>
    </row>
    <row r="5340" spans="1:7" s="520" customFormat="1" x14ac:dyDescent="0.25">
      <c r="A5340" s="529"/>
      <c r="G5340" s="535"/>
    </row>
    <row r="5341" spans="1:7" s="520" customFormat="1" x14ac:dyDescent="0.25">
      <c r="A5341" s="529"/>
      <c r="G5341" s="535"/>
    </row>
    <row r="5342" spans="1:7" s="520" customFormat="1" x14ac:dyDescent="0.25">
      <c r="A5342" s="529"/>
      <c r="G5342" s="535"/>
    </row>
    <row r="5343" spans="1:7" s="520" customFormat="1" x14ac:dyDescent="0.25">
      <c r="A5343" s="529"/>
      <c r="G5343" s="535"/>
    </row>
    <row r="5344" spans="1:7" s="520" customFormat="1" x14ac:dyDescent="0.25">
      <c r="A5344" s="529"/>
      <c r="G5344" s="535"/>
    </row>
    <row r="5345" spans="1:7" s="520" customFormat="1" x14ac:dyDescent="0.25">
      <c r="A5345" s="529"/>
      <c r="G5345" s="535"/>
    </row>
    <row r="5346" spans="1:7" s="520" customFormat="1" x14ac:dyDescent="0.25">
      <c r="A5346" s="529"/>
      <c r="G5346" s="535"/>
    </row>
    <row r="5347" spans="1:7" s="520" customFormat="1" x14ac:dyDescent="0.25">
      <c r="A5347" s="529"/>
      <c r="G5347" s="535"/>
    </row>
    <row r="5348" spans="1:7" s="520" customFormat="1" x14ac:dyDescent="0.25">
      <c r="A5348" s="529"/>
      <c r="G5348" s="535"/>
    </row>
    <row r="5349" spans="1:7" s="520" customFormat="1" x14ac:dyDescent="0.25">
      <c r="A5349" s="529"/>
      <c r="G5349" s="535"/>
    </row>
    <row r="5350" spans="1:7" s="520" customFormat="1" x14ac:dyDescent="0.25">
      <c r="A5350" s="529"/>
      <c r="G5350" s="535"/>
    </row>
    <row r="5351" spans="1:7" s="520" customFormat="1" x14ac:dyDescent="0.25">
      <c r="A5351" s="529"/>
      <c r="G5351" s="535"/>
    </row>
    <row r="5352" spans="1:7" s="520" customFormat="1" x14ac:dyDescent="0.25">
      <c r="A5352" s="529"/>
      <c r="G5352" s="535"/>
    </row>
    <row r="5353" spans="1:7" s="520" customFormat="1" x14ac:dyDescent="0.25">
      <c r="A5353" s="529"/>
      <c r="G5353" s="535"/>
    </row>
    <row r="5354" spans="1:7" s="520" customFormat="1" x14ac:dyDescent="0.25">
      <c r="A5354" s="529"/>
      <c r="G5354" s="535"/>
    </row>
    <row r="5355" spans="1:7" s="520" customFormat="1" x14ac:dyDescent="0.25">
      <c r="A5355" s="529"/>
      <c r="G5355" s="535"/>
    </row>
    <row r="5356" spans="1:7" s="520" customFormat="1" x14ac:dyDescent="0.25">
      <c r="A5356" s="529"/>
      <c r="G5356" s="535"/>
    </row>
    <row r="5357" spans="1:7" s="520" customFormat="1" x14ac:dyDescent="0.25">
      <c r="A5357" s="529"/>
      <c r="G5357" s="535"/>
    </row>
    <row r="5358" spans="1:7" s="520" customFormat="1" x14ac:dyDescent="0.25">
      <c r="A5358" s="529"/>
      <c r="G5358" s="535"/>
    </row>
    <row r="5359" spans="1:7" s="520" customFormat="1" x14ac:dyDescent="0.25">
      <c r="A5359" s="529"/>
      <c r="G5359" s="535"/>
    </row>
    <row r="5360" spans="1:7" s="520" customFormat="1" x14ac:dyDescent="0.25">
      <c r="A5360" s="529"/>
      <c r="G5360" s="535"/>
    </row>
    <row r="5361" spans="1:7" s="520" customFormat="1" x14ac:dyDescent="0.25">
      <c r="A5361" s="529"/>
      <c r="G5361" s="535"/>
    </row>
    <row r="5362" spans="1:7" s="520" customFormat="1" x14ac:dyDescent="0.25">
      <c r="A5362" s="529"/>
      <c r="G5362" s="535"/>
    </row>
    <row r="5363" spans="1:7" s="520" customFormat="1" x14ac:dyDescent="0.25">
      <c r="A5363" s="529"/>
      <c r="G5363" s="535"/>
    </row>
    <row r="5364" spans="1:7" s="520" customFormat="1" x14ac:dyDescent="0.25">
      <c r="A5364" s="529"/>
      <c r="G5364" s="535"/>
    </row>
    <row r="5365" spans="1:7" s="520" customFormat="1" x14ac:dyDescent="0.25">
      <c r="A5365" s="529"/>
      <c r="G5365" s="535"/>
    </row>
    <row r="5366" spans="1:7" s="520" customFormat="1" x14ac:dyDescent="0.25">
      <c r="A5366" s="529"/>
      <c r="G5366" s="535"/>
    </row>
    <row r="5367" spans="1:7" s="520" customFormat="1" x14ac:dyDescent="0.25">
      <c r="A5367" s="529"/>
      <c r="G5367" s="535"/>
    </row>
    <row r="5368" spans="1:7" s="520" customFormat="1" x14ac:dyDescent="0.25">
      <c r="A5368" s="529"/>
      <c r="G5368" s="535"/>
    </row>
    <row r="5369" spans="1:7" s="520" customFormat="1" x14ac:dyDescent="0.25">
      <c r="A5369" s="529"/>
      <c r="G5369" s="535"/>
    </row>
    <row r="5370" spans="1:7" s="520" customFormat="1" x14ac:dyDescent="0.25">
      <c r="A5370" s="529"/>
      <c r="G5370" s="535"/>
    </row>
    <row r="5371" spans="1:7" s="520" customFormat="1" x14ac:dyDescent="0.25">
      <c r="A5371" s="529"/>
      <c r="G5371" s="535"/>
    </row>
    <row r="5372" spans="1:7" s="520" customFormat="1" x14ac:dyDescent="0.25">
      <c r="A5372" s="529"/>
      <c r="G5372" s="535"/>
    </row>
    <row r="5373" spans="1:7" s="520" customFormat="1" x14ac:dyDescent="0.25">
      <c r="A5373" s="529"/>
      <c r="G5373" s="535"/>
    </row>
    <row r="5374" spans="1:7" s="520" customFormat="1" x14ac:dyDescent="0.25">
      <c r="A5374" s="529"/>
      <c r="G5374" s="535"/>
    </row>
    <row r="5375" spans="1:7" s="520" customFormat="1" x14ac:dyDescent="0.25">
      <c r="A5375" s="529"/>
      <c r="G5375" s="535"/>
    </row>
    <row r="5376" spans="1:7" s="520" customFormat="1" x14ac:dyDescent="0.25">
      <c r="A5376" s="529"/>
      <c r="G5376" s="535"/>
    </row>
    <row r="5377" spans="1:7" s="520" customFormat="1" x14ac:dyDescent="0.25">
      <c r="A5377" s="529"/>
      <c r="G5377" s="535"/>
    </row>
    <row r="5378" spans="1:7" s="520" customFormat="1" x14ac:dyDescent="0.25">
      <c r="A5378" s="529"/>
      <c r="G5378" s="535"/>
    </row>
    <row r="5379" spans="1:7" s="520" customFormat="1" x14ac:dyDescent="0.25">
      <c r="A5379" s="529"/>
      <c r="G5379" s="535"/>
    </row>
    <row r="5380" spans="1:7" s="520" customFormat="1" x14ac:dyDescent="0.25">
      <c r="A5380" s="529"/>
      <c r="G5380" s="535"/>
    </row>
    <row r="5381" spans="1:7" s="520" customFormat="1" x14ac:dyDescent="0.25">
      <c r="A5381" s="529"/>
      <c r="G5381" s="535"/>
    </row>
    <row r="5382" spans="1:7" s="520" customFormat="1" x14ac:dyDescent="0.25">
      <c r="A5382" s="529"/>
      <c r="G5382" s="535"/>
    </row>
    <row r="5383" spans="1:7" s="520" customFormat="1" x14ac:dyDescent="0.25">
      <c r="A5383" s="529"/>
      <c r="G5383" s="535"/>
    </row>
    <row r="5384" spans="1:7" s="520" customFormat="1" x14ac:dyDescent="0.25">
      <c r="A5384" s="529"/>
      <c r="G5384" s="535"/>
    </row>
    <row r="5385" spans="1:7" s="520" customFormat="1" x14ac:dyDescent="0.25">
      <c r="A5385" s="529"/>
      <c r="G5385" s="535"/>
    </row>
    <row r="5386" spans="1:7" s="520" customFormat="1" x14ac:dyDescent="0.25">
      <c r="A5386" s="529"/>
      <c r="G5386" s="535"/>
    </row>
    <row r="5387" spans="1:7" s="520" customFormat="1" x14ac:dyDescent="0.25">
      <c r="A5387" s="529"/>
      <c r="G5387" s="535"/>
    </row>
    <row r="5388" spans="1:7" s="520" customFormat="1" x14ac:dyDescent="0.25">
      <c r="A5388" s="529"/>
      <c r="G5388" s="535"/>
    </row>
    <row r="5389" spans="1:7" s="520" customFormat="1" x14ac:dyDescent="0.25">
      <c r="A5389" s="529"/>
      <c r="G5389" s="535"/>
    </row>
    <row r="5390" spans="1:7" s="520" customFormat="1" x14ac:dyDescent="0.25">
      <c r="A5390" s="529"/>
      <c r="G5390" s="535"/>
    </row>
    <row r="5391" spans="1:7" s="520" customFormat="1" x14ac:dyDescent="0.25">
      <c r="A5391" s="529"/>
      <c r="G5391" s="535"/>
    </row>
    <row r="5392" spans="1:7" s="520" customFormat="1" x14ac:dyDescent="0.25">
      <c r="A5392" s="529"/>
      <c r="G5392" s="535"/>
    </row>
    <row r="5393" spans="1:7" s="520" customFormat="1" x14ac:dyDescent="0.25">
      <c r="A5393" s="529"/>
      <c r="G5393" s="535"/>
    </row>
    <row r="5394" spans="1:7" s="520" customFormat="1" x14ac:dyDescent="0.25">
      <c r="A5394" s="529"/>
      <c r="G5394" s="535"/>
    </row>
    <row r="5395" spans="1:7" s="520" customFormat="1" x14ac:dyDescent="0.25">
      <c r="A5395" s="529"/>
      <c r="G5395" s="535"/>
    </row>
    <row r="5396" spans="1:7" s="520" customFormat="1" x14ac:dyDescent="0.25">
      <c r="A5396" s="529"/>
      <c r="G5396" s="535"/>
    </row>
    <row r="5397" spans="1:7" s="520" customFormat="1" x14ac:dyDescent="0.25">
      <c r="A5397" s="529"/>
      <c r="G5397" s="535"/>
    </row>
    <row r="5398" spans="1:7" s="520" customFormat="1" x14ac:dyDescent="0.25">
      <c r="A5398" s="529"/>
      <c r="G5398" s="535"/>
    </row>
    <row r="5399" spans="1:7" s="520" customFormat="1" x14ac:dyDescent="0.25">
      <c r="A5399" s="529"/>
      <c r="G5399" s="535"/>
    </row>
    <row r="5400" spans="1:7" s="520" customFormat="1" x14ac:dyDescent="0.25">
      <c r="A5400" s="529"/>
      <c r="G5400" s="535"/>
    </row>
    <row r="5401" spans="1:7" s="520" customFormat="1" x14ac:dyDescent="0.25">
      <c r="A5401" s="529"/>
      <c r="G5401" s="535"/>
    </row>
    <row r="5402" spans="1:7" s="520" customFormat="1" x14ac:dyDescent="0.25">
      <c r="A5402" s="529"/>
      <c r="G5402" s="535"/>
    </row>
    <row r="5403" spans="1:7" s="520" customFormat="1" x14ac:dyDescent="0.25">
      <c r="A5403" s="529"/>
      <c r="G5403" s="535"/>
    </row>
    <row r="5404" spans="1:7" s="520" customFormat="1" x14ac:dyDescent="0.25">
      <c r="A5404" s="529"/>
      <c r="G5404" s="535"/>
    </row>
    <row r="5405" spans="1:7" s="520" customFormat="1" x14ac:dyDescent="0.25">
      <c r="A5405" s="529"/>
      <c r="G5405" s="535"/>
    </row>
    <row r="5406" spans="1:7" s="520" customFormat="1" x14ac:dyDescent="0.25">
      <c r="A5406" s="529"/>
      <c r="G5406" s="535"/>
    </row>
    <row r="5407" spans="1:7" s="520" customFormat="1" x14ac:dyDescent="0.25">
      <c r="A5407" s="529"/>
      <c r="G5407" s="535"/>
    </row>
    <row r="5408" spans="1:7" s="520" customFormat="1" x14ac:dyDescent="0.25">
      <c r="A5408" s="529"/>
      <c r="G5408" s="535"/>
    </row>
    <row r="5409" spans="1:7" s="520" customFormat="1" x14ac:dyDescent="0.25">
      <c r="A5409" s="529"/>
      <c r="G5409" s="535"/>
    </row>
    <row r="5410" spans="1:7" s="520" customFormat="1" x14ac:dyDescent="0.25">
      <c r="A5410" s="529"/>
      <c r="G5410" s="535"/>
    </row>
    <row r="5411" spans="1:7" s="520" customFormat="1" x14ac:dyDescent="0.25">
      <c r="A5411" s="529"/>
      <c r="G5411" s="535"/>
    </row>
    <row r="5412" spans="1:7" s="520" customFormat="1" x14ac:dyDescent="0.25">
      <c r="A5412" s="529"/>
      <c r="G5412" s="535"/>
    </row>
    <row r="5413" spans="1:7" s="520" customFormat="1" x14ac:dyDescent="0.25">
      <c r="A5413" s="529"/>
      <c r="G5413" s="535"/>
    </row>
    <row r="5414" spans="1:7" s="520" customFormat="1" x14ac:dyDescent="0.25">
      <c r="A5414" s="529"/>
      <c r="G5414" s="535"/>
    </row>
    <row r="5415" spans="1:7" s="520" customFormat="1" x14ac:dyDescent="0.25">
      <c r="A5415" s="529"/>
      <c r="G5415" s="535"/>
    </row>
    <row r="5416" spans="1:7" s="520" customFormat="1" x14ac:dyDescent="0.25">
      <c r="A5416" s="529"/>
      <c r="G5416" s="535"/>
    </row>
    <row r="5417" spans="1:7" s="520" customFormat="1" x14ac:dyDescent="0.25">
      <c r="A5417" s="529"/>
      <c r="G5417" s="535"/>
    </row>
    <row r="5418" spans="1:7" s="520" customFormat="1" x14ac:dyDescent="0.25">
      <c r="A5418" s="529"/>
      <c r="G5418" s="535"/>
    </row>
    <row r="5419" spans="1:7" s="520" customFormat="1" x14ac:dyDescent="0.25">
      <c r="A5419" s="529"/>
      <c r="G5419" s="535"/>
    </row>
    <row r="5420" spans="1:7" s="520" customFormat="1" x14ac:dyDescent="0.25">
      <c r="A5420" s="529"/>
      <c r="G5420" s="535"/>
    </row>
    <row r="5421" spans="1:7" s="520" customFormat="1" x14ac:dyDescent="0.25">
      <c r="A5421" s="529"/>
      <c r="G5421" s="535"/>
    </row>
    <row r="5422" spans="1:7" s="520" customFormat="1" x14ac:dyDescent="0.25">
      <c r="A5422" s="529"/>
      <c r="G5422" s="535"/>
    </row>
    <row r="5423" spans="1:7" s="520" customFormat="1" x14ac:dyDescent="0.25">
      <c r="A5423" s="529"/>
      <c r="G5423" s="535"/>
    </row>
    <row r="5424" spans="1:7" s="520" customFormat="1" x14ac:dyDescent="0.25">
      <c r="A5424" s="529"/>
      <c r="G5424" s="535"/>
    </row>
    <row r="5425" spans="1:7" s="520" customFormat="1" x14ac:dyDescent="0.25">
      <c r="A5425" s="529"/>
      <c r="G5425" s="535"/>
    </row>
    <row r="5426" spans="1:7" s="520" customFormat="1" x14ac:dyDescent="0.25">
      <c r="A5426" s="529"/>
      <c r="G5426" s="535"/>
    </row>
    <row r="5427" spans="1:7" s="520" customFormat="1" x14ac:dyDescent="0.25">
      <c r="A5427" s="529"/>
      <c r="G5427" s="535"/>
    </row>
    <row r="5428" spans="1:7" s="520" customFormat="1" x14ac:dyDescent="0.25">
      <c r="A5428" s="529"/>
      <c r="G5428" s="535"/>
    </row>
    <row r="5429" spans="1:7" s="520" customFormat="1" x14ac:dyDescent="0.25">
      <c r="A5429" s="529"/>
      <c r="G5429" s="535"/>
    </row>
    <row r="5430" spans="1:7" s="520" customFormat="1" x14ac:dyDescent="0.25">
      <c r="A5430" s="529"/>
      <c r="G5430" s="535"/>
    </row>
    <row r="5431" spans="1:7" s="520" customFormat="1" x14ac:dyDescent="0.25">
      <c r="A5431" s="529"/>
      <c r="G5431" s="535"/>
    </row>
    <row r="5432" spans="1:7" s="520" customFormat="1" x14ac:dyDescent="0.25">
      <c r="A5432" s="529"/>
      <c r="G5432" s="535"/>
    </row>
    <row r="5433" spans="1:7" s="520" customFormat="1" x14ac:dyDescent="0.25">
      <c r="A5433" s="529"/>
      <c r="G5433" s="535"/>
    </row>
    <row r="5434" spans="1:7" s="520" customFormat="1" x14ac:dyDescent="0.25">
      <c r="A5434" s="529"/>
      <c r="G5434" s="535"/>
    </row>
    <row r="5435" spans="1:7" s="520" customFormat="1" x14ac:dyDescent="0.25">
      <c r="A5435" s="529"/>
      <c r="G5435" s="535"/>
    </row>
    <row r="5436" spans="1:7" s="520" customFormat="1" x14ac:dyDescent="0.25">
      <c r="A5436" s="529"/>
      <c r="G5436" s="535"/>
    </row>
    <row r="5437" spans="1:7" s="520" customFormat="1" x14ac:dyDescent="0.25">
      <c r="A5437" s="529"/>
      <c r="G5437" s="535"/>
    </row>
    <row r="5438" spans="1:7" s="520" customFormat="1" x14ac:dyDescent="0.25">
      <c r="A5438" s="529"/>
      <c r="G5438" s="535"/>
    </row>
    <row r="5439" spans="1:7" s="520" customFormat="1" x14ac:dyDescent="0.25">
      <c r="A5439" s="529"/>
      <c r="G5439" s="535"/>
    </row>
    <row r="5440" spans="1:7" s="520" customFormat="1" x14ac:dyDescent="0.25">
      <c r="A5440" s="529"/>
      <c r="G5440" s="535"/>
    </row>
    <row r="5441" spans="1:7" s="520" customFormat="1" x14ac:dyDescent="0.25">
      <c r="A5441" s="529"/>
      <c r="G5441" s="535"/>
    </row>
    <row r="5442" spans="1:7" s="520" customFormat="1" x14ac:dyDescent="0.25">
      <c r="A5442" s="529"/>
      <c r="G5442" s="535"/>
    </row>
    <row r="5443" spans="1:7" s="520" customFormat="1" x14ac:dyDescent="0.25">
      <c r="A5443" s="529"/>
      <c r="G5443" s="535"/>
    </row>
    <row r="5444" spans="1:7" s="520" customFormat="1" x14ac:dyDescent="0.25">
      <c r="A5444" s="529"/>
      <c r="G5444" s="535"/>
    </row>
    <row r="5445" spans="1:7" s="520" customFormat="1" x14ac:dyDescent="0.25">
      <c r="A5445" s="529"/>
      <c r="G5445" s="535"/>
    </row>
    <row r="5446" spans="1:7" s="520" customFormat="1" x14ac:dyDescent="0.25">
      <c r="A5446" s="529"/>
      <c r="G5446" s="535"/>
    </row>
    <row r="5447" spans="1:7" s="520" customFormat="1" x14ac:dyDescent="0.25">
      <c r="A5447" s="529"/>
      <c r="G5447" s="535"/>
    </row>
    <row r="5448" spans="1:7" s="520" customFormat="1" x14ac:dyDescent="0.25">
      <c r="A5448" s="529"/>
      <c r="G5448" s="535"/>
    </row>
    <row r="5449" spans="1:7" s="520" customFormat="1" x14ac:dyDescent="0.25">
      <c r="A5449" s="529"/>
      <c r="G5449" s="535"/>
    </row>
    <row r="5450" spans="1:7" s="520" customFormat="1" x14ac:dyDescent="0.25">
      <c r="A5450" s="529"/>
      <c r="G5450" s="535"/>
    </row>
    <row r="5451" spans="1:7" s="520" customFormat="1" x14ac:dyDescent="0.25">
      <c r="A5451" s="529"/>
      <c r="G5451" s="535"/>
    </row>
    <row r="5452" spans="1:7" s="520" customFormat="1" x14ac:dyDescent="0.25">
      <c r="A5452" s="529"/>
      <c r="G5452" s="535"/>
    </row>
    <row r="5453" spans="1:7" s="520" customFormat="1" x14ac:dyDescent="0.25">
      <c r="A5453" s="529"/>
      <c r="G5453" s="535"/>
    </row>
    <row r="5454" spans="1:7" s="520" customFormat="1" x14ac:dyDescent="0.25">
      <c r="A5454" s="529"/>
      <c r="G5454" s="535"/>
    </row>
    <row r="5455" spans="1:7" s="520" customFormat="1" x14ac:dyDescent="0.25">
      <c r="A5455" s="529"/>
      <c r="G5455" s="535"/>
    </row>
    <row r="5456" spans="1:7" s="520" customFormat="1" x14ac:dyDescent="0.25">
      <c r="A5456" s="529"/>
      <c r="G5456" s="535"/>
    </row>
    <row r="5457" spans="1:7" s="520" customFormat="1" x14ac:dyDescent="0.25">
      <c r="A5457" s="529"/>
      <c r="G5457" s="535"/>
    </row>
    <row r="5458" spans="1:7" s="520" customFormat="1" x14ac:dyDescent="0.25">
      <c r="A5458" s="529"/>
      <c r="G5458" s="535"/>
    </row>
    <row r="5459" spans="1:7" s="520" customFormat="1" x14ac:dyDescent="0.25">
      <c r="A5459" s="529"/>
      <c r="G5459" s="535"/>
    </row>
    <row r="5460" spans="1:7" s="520" customFormat="1" x14ac:dyDescent="0.25">
      <c r="A5460" s="529"/>
      <c r="G5460" s="535"/>
    </row>
    <row r="5461" spans="1:7" s="520" customFormat="1" x14ac:dyDescent="0.25">
      <c r="A5461" s="529"/>
      <c r="G5461" s="535"/>
    </row>
    <row r="5462" spans="1:7" s="520" customFormat="1" x14ac:dyDescent="0.25">
      <c r="A5462" s="529"/>
      <c r="G5462" s="535"/>
    </row>
    <row r="5463" spans="1:7" s="520" customFormat="1" x14ac:dyDescent="0.25">
      <c r="A5463" s="529"/>
      <c r="G5463" s="535"/>
    </row>
    <row r="5464" spans="1:7" s="520" customFormat="1" x14ac:dyDescent="0.25">
      <c r="A5464" s="529"/>
      <c r="G5464" s="535"/>
    </row>
    <row r="5465" spans="1:7" s="520" customFormat="1" x14ac:dyDescent="0.25">
      <c r="A5465" s="529"/>
      <c r="G5465" s="535"/>
    </row>
    <row r="5466" spans="1:7" s="520" customFormat="1" x14ac:dyDescent="0.25">
      <c r="A5466" s="529"/>
      <c r="G5466" s="535"/>
    </row>
    <row r="5467" spans="1:7" s="520" customFormat="1" x14ac:dyDescent="0.25">
      <c r="A5467" s="529"/>
      <c r="G5467" s="535"/>
    </row>
    <row r="5468" spans="1:7" s="520" customFormat="1" x14ac:dyDescent="0.25">
      <c r="A5468" s="529"/>
      <c r="G5468" s="535"/>
    </row>
    <row r="5469" spans="1:7" s="520" customFormat="1" x14ac:dyDescent="0.25">
      <c r="A5469" s="529"/>
      <c r="G5469" s="535"/>
    </row>
    <row r="5470" spans="1:7" s="520" customFormat="1" x14ac:dyDescent="0.25">
      <c r="A5470" s="529"/>
      <c r="G5470" s="535"/>
    </row>
    <row r="5471" spans="1:7" s="520" customFormat="1" x14ac:dyDescent="0.25">
      <c r="A5471" s="529"/>
      <c r="G5471" s="535"/>
    </row>
    <row r="5472" spans="1:7" s="520" customFormat="1" x14ac:dyDescent="0.25">
      <c r="A5472" s="529"/>
      <c r="G5472" s="535"/>
    </row>
    <row r="5473" spans="1:7" s="520" customFormat="1" x14ac:dyDescent="0.25">
      <c r="A5473" s="529"/>
      <c r="G5473" s="535"/>
    </row>
    <row r="5474" spans="1:7" s="520" customFormat="1" x14ac:dyDescent="0.25">
      <c r="A5474" s="529"/>
      <c r="G5474" s="535"/>
    </row>
    <row r="5475" spans="1:7" s="520" customFormat="1" x14ac:dyDescent="0.25">
      <c r="A5475" s="529"/>
      <c r="G5475" s="535"/>
    </row>
    <row r="5476" spans="1:7" s="520" customFormat="1" x14ac:dyDescent="0.25">
      <c r="A5476" s="529"/>
      <c r="G5476" s="535"/>
    </row>
    <row r="5477" spans="1:7" s="520" customFormat="1" x14ac:dyDescent="0.25">
      <c r="A5477" s="529"/>
      <c r="G5477" s="535"/>
    </row>
    <row r="5478" spans="1:7" s="520" customFormat="1" x14ac:dyDescent="0.25">
      <c r="A5478" s="529"/>
      <c r="G5478" s="535"/>
    </row>
    <row r="5479" spans="1:7" s="520" customFormat="1" x14ac:dyDescent="0.25">
      <c r="A5479" s="529"/>
      <c r="G5479" s="535"/>
    </row>
    <row r="5480" spans="1:7" s="520" customFormat="1" x14ac:dyDescent="0.25">
      <c r="A5480" s="529"/>
      <c r="G5480" s="535"/>
    </row>
    <row r="5481" spans="1:7" s="520" customFormat="1" x14ac:dyDescent="0.25">
      <c r="A5481" s="529"/>
      <c r="G5481" s="535"/>
    </row>
    <row r="5482" spans="1:7" s="520" customFormat="1" x14ac:dyDescent="0.25">
      <c r="A5482" s="529"/>
      <c r="G5482" s="535"/>
    </row>
    <row r="5483" spans="1:7" s="520" customFormat="1" x14ac:dyDescent="0.25">
      <c r="A5483" s="529"/>
      <c r="G5483" s="535"/>
    </row>
    <row r="5484" spans="1:7" s="520" customFormat="1" x14ac:dyDescent="0.25">
      <c r="A5484" s="529"/>
      <c r="G5484" s="535"/>
    </row>
    <row r="5485" spans="1:7" s="520" customFormat="1" x14ac:dyDescent="0.25">
      <c r="A5485" s="529"/>
      <c r="G5485" s="535"/>
    </row>
    <row r="5486" spans="1:7" s="520" customFormat="1" x14ac:dyDescent="0.25">
      <c r="A5486" s="529"/>
      <c r="G5486" s="535"/>
    </row>
    <row r="5487" spans="1:7" s="520" customFormat="1" x14ac:dyDescent="0.25">
      <c r="A5487" s="529"/>
      <c r="G5487" s="535"/>
    </row>
    <row r="5488" spans="1:7" s="520" customFormat="1" x14ac:dyDescent="0.25">
      <c r="A5488" s="529"/>
      <c r="G5488" s="535"/>
    </row>
    <row r="5489" spans="1:7" s="520" customFormat="1" x14ac:dyDescent="0.25">
      <c r="A5489" s="529"/>
      <c r="G5489" s="535"/>
    </row>
    <row r="5490" spans="1:7" s="520" customFormat="1" x14ac:dyDescent="0.25">
      <c r="A5490" s="529"/>
      <c r="G5490" s="535"/>
    </row>
    <row r="5491" spans="1:7" s="520" customFormat="1" x14ac:dyDescent="0.25">
      <c r="A5491" s="529"/>
      <c r="G5491" s="535"/>
    </row>
    <row r="5492" spans="1:7" s="520" customFormat="1" x14ac:dyDescent="0.25">
      <c r="A5492" s="529"/>
      <c r="G5492" s="535"/>
    </row>
    <row r="5493" spans="1:7" s="520" customFormat="1" x14ac:dyDescent="0.25">
      <c r="A5493" s="529"/>
      <c r="G5493" s="535"/>
    </row>
    <row r="5494" spans="1:7" s="520" customFormat="1" x14ac:dyDescent="0.25">
      <c r="A5494" s="529"/>
      <c r="G5494" s="535"/>
    </row>
    <row r="5495" spans="1:7" s="520" customFormat="1" x14ac:dyDescent="0.25">
      <c r="A5495" s="529"/>
      <c r="G5495" s="535"/>
    </row>
    <row r="5496" spans="1:7" s="520" customFormat="1" x14ac:dyDescent="0.25">
      <c r="A5496" s="529"/>
      <c r="G5496" s="535"/>
    </row>
    <row r="5497" spans="1:7" s="520" customFormat="1" x14ac:dyDescent="0.25">
      <c r="A5497" s="529"/>
      <c r="G5497" s="535"/>
    </row>
    <row r="5498" spans="1:7" s="520" customFormat="1" x14ac:dyDescent="0.25">
      <c r="A5498" s="529"/>
      <c r="G5498" s="535"/>
    </row>
    <row r="5499" spans="1:7" s="520" customFormat="1" x14ac:dyDescent="0.25">
      <c r="A5499" s="529"/>
      <c r="G5499" s="535"/>
    </row>
    <row r="5500" spans="1:7" s="520" customFormat="1" x14ac:dyDescent="0.25">
      <c r="A5500" s="529"/>
      <c r="G5500" s="535"/>
    </row>
    <row r="5501" spans="1:7" s="520" customFormat="1" x14ac:dyDescent="0.25">
      <c r="A5501" s="529"/>
      <c r="G5501" s="535"/>
    </row>
    <row r="5502" spans="1:7" s="520" customFormat="1" x14ac:dyDescent="0.25">
      <c r="A5502" s="529"/>
      <c r="G5502" s="535"/>
    </row>
    <row r="5503" spans="1:7" s="520" customFormat="1" x14ac:dyDescent="0.25">
      <c r="A5503" s="529"/>
      <c r="G5503" s="535"/>
    </row>
    <row r="5504" spans="1:7" s="520" customFormat="1" x14ac:dyDescent="0.25">
      <c r="A5504" s="529"/>
      <c r="G5504" s="535"/>
    </row>
    <row r="5505" spans="1:7" s="520" customFormat="1" x14ac:dyDescent="0.25">
      <c r="A5505" s="529"/>
      <c r="G5505" s="535"/>
    </row>
    <row r="5506" spans="1:7" s="520" customFormat="1" x14ac:dyDescent="0.25">
      <c r="A5506" s="529"/>
      <c r="G5506" s="535"/>
    </row>
    <row r="5507" spans="1:7" s="520" customFormat="1" x14ac:dyDescent="0.25">
      <c r="A5507" s="529"/>
      <c r="G5507" s="535"/>
    </row>
    <row r="5508" spans="1:7" s="520" customFormat="1" x14ac:dyDescent="0.25">
      <c r="A5508" s="529"/>
      <c r="G5508" s="535"/>
    </row>
    <row r="5509" spans="1:7" s="520" customFormat="1" x14ac:dyDescent="0.25">
      <c r="A5509" s="529"/>
      <c r="G5509" s="535"/>
    </row>
    <row r="5510" spans="1:7" s="520" customFormat="1" x14ac:dyDescent="0.25">
      <c r="A5510" s="529"/>
      <c r="G5510" s="535"/>
    </row>
    <row r="5511" spans="1:7" s="520" customFormat="1" x14ac:dyDescent="0.25">
      <c r="A5511" s="529"/>
      <c r="G5511" s="535"/>
    </row>
    <row r="5512" spans="1:7" s="520" customFormat="1" x14ac:dyDescent="0.25">
      <c r="A5512" s="529"/>
      <c r="G5512" s="535"/>
    </row>
    <row r="5513" spans="1:7" s="520" customFormat="1" x14ac:dyDescent="0.25">
      <c r="A5513" s="529"/>
      <c r="G5513" s="535"/>
    </row>
    <row r="5514" spans="1:7" s="520" customFormat="1" x14ac:dyDescent="0.25">
      <c r="A5514" s="529"/>
      <c r="G5514" s="535"/>
    </row>
    <row r="5515" spans="1:7" s="520" customFormat="1" x14ac:dyDescent="0.25">
      <c r="A5515" s="529"/>
      <c r="G5515" s="535"/>
    </row>
    <row r="5516" spans="1:7" s="520" customFormat="1" x14ac:dyDescent="0.25">
      <c r="A5516" s="529"/>
      <c r="G5516" s="535"/>
    </row>
    <row r="5517" spans="1:7" s="520" customFormat="1" x14ac:dyDescent="0.25">
      <c r="A5517" s="529"/>
      <c r="G5517" s="535"/>
    </row>
    <row r="5518" spans="1:7" s="520" customFormat="1" x14ac:dyDescent="0.25">
      <c r="A5518" s="529"/>
      <c r="G5518" s="535"/>
    </row>
    <row r="5519" spans="1:7" s="520" customFormat="1" x14ac:dyDescent="0.25">
      <c r="A5519" s="529"/>
      <c r="G5519" s="535"/>
    </row>
    <row r="5520" spans="1:7" s="520" customFormat="1" x14ac:dyDescent="0.25">
      <c r="A5520" s="529"/>
      <c r="G5520" s="535"/>
    </row>
    <row r="5521" spans="1:7" s="520" customFormat="1" x14ac:dyDescent="0.25">
      <c r="A5521" s="529"/>
      <c r="G5521" s="535"/>
    </row>
    <row r="5522" spans="1:7" s="520" customFormat="1" x14ac:dyDescent="0.25">
      <c r="A5522" s="529"/>
      <c r="G5522" s="535"/>
    </row>
    <row r="5523" spans="1:7" s="520" customFormat="1" x14ac:dyDescent="0.25">
      <c r="A5523" s="529"/>
      <c r="G5523" s="535"/>
    </row>
    <row r="5524" spans="1:7" s="520" customFormat="1" x14ac:dyDescent="0.25">
      <c r="A5524" s="529"/>
      <c r="G5524" s="535"/>
    </row>
    <row r="5525" spans="1:7" s="520" customFormat="1" x14ac:dyDescent="0.25">
      <c r="A5525" s="529"/>
      <c r="G5525" s="535"/>
    </row>
    <row r="5526" spans="1:7" s="520" customFormat="1" x14ac:dyDescent="0.25">
      <c r="A5526" s="529"/>
      <c r="G5526" s="535"/>
    </row>
    <row r="5527" spans="1:7" s="520" customFormat="1" x14ac:dyDescent="0.25">
      <c r="A5527" s="529"/>
      <c r="G5527" s="535"/>
    </row>
    <row r="5528" spans="1:7" s="520" customFormat="1" x14ac:dyDescent="0.25">
      <c r="A5528" s="529"/>
      <c r="G5528" s="535"/>
    </row>
    <row r="5529" spans="1:7" s="520" customFormat="1" x14ac:dyDescent="0.25">
      <c r="A5529" s="529"/>
      <c r="G5529" s="535"/>
    </row>
    <row r="5530" spans="1:7" s="520" customFormat="1" x14ac:dyDescent="0.25">
      <c r="A5530" s="529"/>
      <c r="G5530" s="535"/>
    </row>
    <row r="5531" spans="1:7" s="520" customFormat="1" x14ac:dyDescent="0.25">
      <c r="A5531" s="529"/>
      <c r="G5531" s="535"/>
    </row>
    <row r="5532" spans="1:7" s="520" customFormat="1" x14ac:dyDescent="0.25">
      <c r="A5532" s="529"/>
      <c r="G5532" s="535"/>
    </row>
    <row r="5533" spans="1:7" s="520" customFormat="1" x14ac:dyDescent="0.25">
      <c r="A5533" s="529"/>
      <c r="G5533" s="535"/>
    </row>
    <row r="5534" spans="1:7" s="520" customFormat="1" x14ac:dyDescent="0.25">
      <c r="A5534" s="529"/>
      <c r="G5534" s="535"/>
    </row>
    <row r="5535" spans="1:7" s="520" customFormat="1" x14ac:dyDescent="0.25">
      <c r="A5535" s="529"/>
      <c r="G5535" s="535"/>
    </row>
    <row r="5536" spans="1:7" s="520" customFormat="1" x14ac:dyDescent="0.25">
      <c r="A5536" s="529"/>
      <c r="G5536" s="535"/>
    </row>
    <row r="5537" spans="1:7" s="520" customFormat="1" x14ac:dyDescent="0.25">
      <c r="A5537" s="529"/>
      <c r="G5537" s="535"/>
    </row>
    <row r="5538" spans="1:7" s="520" customFormat="1" x14ac:dyDescent="0.25">
      <c r="A5538" s="529"/>
      <c r="G5538" s="535"/>
    </row>
    <row r="5539" spans="1:7" s="520" customFormat="1" x14ac:dyDescent="0.25">
      <c r="A5539" s="529"/>
      <c r="G5539" s="535"/>
    </row>
    <row r="5540" spans="1:7" s="520" customFormat="1" x14ac:dyDescent="0.25">
      <c r="A5540" s="529"/>
      <c r="G5540" s="535"/>
    </row>
    <row r="5541" spans="1:7" s="520" customFormat="1" x14ac:dyDescent="0.25">
      <c r="A5541" s="529"/>
      <c r="G5541" s="535"/>
    </row>
    <row r="5542" spans="1:7" s="520" customFormat="1" x14ac:dyDescent="0.25">
      <c r="A5542" s="529"/>
      <c r="G5542" s="535"/>
    </row>
    <row r="5543" spans="1:7" s="520" customFormat="1" x14ac:dyDescent="0.25">
      <c r="A5543" s="529"/>
      <c r="G5543" s="535"/>
    </row>
    <row r="5544" spans="1:7" s="520" customFormat="1" x14ac:dyDescent="0.25">
      <c r="A5544" s="529"/>
      <c r="G5544" s="535"/>
    </row>
    <row r="5545" spans="1:7" s="520" customFormat="1" x14ac:dyDescent="0.25">
      <c r="A5545" s="529"/>
      <c r="G5545" s="535"/>
    </row>
    <row r="5546" spans="1:7" s="520" customFormat="1" x14ac:dyDescent="0.25">
      <c r="A5546" s="529"/>
      <c r="G5546" s="535"/>
    </row>
    <row r="5547" spans="1:7" s="520" customFormat="1" x14ac:dyDescent="0.25">
      <c r="A5547" s="529"/>
      <c r="G5547" s="535"/>
    </row>
    <row r="5548" spans="1:7" s="520" customFormat="1" x14ac:dyDescent="0.25">
      <c r="A5548" s="529"/>
      <c r="G5548" s="535"/>
    </row>
    <row r="5549" spans="1:7" s="520" customFormat="1" x14ac:dyDescent="0.25">
      <c r="A5549" s="529"/>
      <c r="G5549" s="535"/>
    </row>
    <row r="5550" spans="1:7" s="520" customFormat="1" x14ac:dyDescent="0.25">
      <c r="A5550" s="529"/>
      <c r="G5550" s="535"/>
    </row>
    <row r="5551" spans="1:7" s="520" customFormat="1" x14ac:dyDescent="0.25">
      <c r="A5551" s="529"/>
      <c r="G5551" s="535"/>
    </row>
    <row r="5552" spans="1:7" s="520" customFormat="1" x14ac:dyDescent="0.25">
      <c r="A5552" s="529"/>
      <c r="G5552" s="535"/>
    </row>
    <row r="5553" spans="1:7" s="520" customFormat="1" x14ac:dyDescent="0.25">
      <c r="A5553" s="529"/>
      <c r="G5553" s="535"/>
    </row>
    <row r="5554" spans="1:7" s="520" customFormat="1" x14ac:dyDescent="0.25">
      <c r="A5554" s="529"/>
      <c r="G5554" s="535"/>
    </row>
    <row r="5555" spans="1:7" s="520" customFormat="1" x14ac:dyDescent="0.25">
      <c r="A5555" s="529"/>
      <c r="G5555" s="535"/>
    </row>
    <row r="5556" spans="1:7" s="520" customFormat="1" x14ac:dyDescent="0.25">
      <c r="A5556" s="529"/>
      <c r="G5556" s="535"/>
    </row>
    <row r="5557" spans="1:7" s="520" customFormat="1" x14ac:dyDescent="0.25">
      <c r="A5557" s="529"/>
      <c r="G5557" s="535"/>
    </row>
    <row r="5558" spans="1:7" s="520" customFormat="1" x14ac:dyDescent="0.25">
      <c r="A5558" s="529"/>
      <c r="G5558" s="535"/>
    </row>
    <row r="5559" spans="1:7" s="520" customFormat="1" x14ac:dyDescent="0.25">
      <c r="A5559" s="529"/>
      <c r="G5559" s="535"/>
    </row>
    <row r="5560" spans="1:7" s="520" customFormat="1" x14ac:dyDescent="0.25">
      <c r="A5560" s="529"/>
      <c r="G5560" s="535"/>
    </row>
    <row r="5561" spans="1:7" s="520" customFormat="1" x14ac:dyDescent="0.25">
      <c r="A5561" s="529"/>
      <c r="G5561" s="535"/>
    </row>
    <row r="5562" spans="1:7" s="520" customFormat="1" x14ac:dyDescent="0.25">
      <c r="A5562" s="529"/>
      <c r="G5562" s="535"/>
    </row>
    <row r="5563" spans="1:7" s="520" customFormat="1" x14ac:dyDescent="0.25">
      <c r="A5563" s="529"/>
      <c r="G5563" s="535"/>
    </row>
    <row r="5564" spans="1:7" s="520" customFormat="1" x14ac:dyDescent="0.25">
      <c r="A5564" s="529"/>
      <c r="G5564" s="535"/>
    </row>
    <row r="5565" spans="1:7" s="520" customFormat="1" x14ac:dyDescent="0.25">
      <c r="A5565" s="529"/>
      <c r="G5565" s="535"/>
    </row>
    <row r="5566" spans="1:7" s="520" customFormat="1" x14ac:dyDescent="0.25">
      <c r="A5566" s="529"/>
      <c r="G5566" s="535"/>
    </row>
    <row r="5567" spans="1:7" s="520" customFormat="1" x14ac:dyDescent="0.25">
      <c r="A5567" s="529"/>
      <c r="G5567" s="535"/>
    </row>
    <row r="5568" spans="1:7" s="520" customFormat="1" x14ac:dyDescent="0.25">
      <c r="A5568" s="529"/>
      <c r="G5568" s="535"/>
    </row>
    <row r="5569" spans="1:7" s="520" customFormat="1" x14ac:dyDescent="0.25">
      <c r="A5569" s="529"/>
      <c r="G5569" s="535"/>
    </row>
    <row r="5570" spans="1:7" s="520" customFormat="1" x14ac:dyDescent="0.25">
      <c r="A5570" s="529"/>
      <c r="G5570" s="535"/>
    </row>
    <row r="5571" spans="1:7" s="520" customFormat="1" x14ac:dyDescent="0.25">
      <c r="A5571" s="529"/>
      <c r="G5571" s="535"/>
    </row>
    <row r="5572" spans="1:7" s="520" customFormat="1" x14ac:dyDescent="0.25">
      <c r="A5572" s="529"/>
      <c r="G5572" s="535"/>
    </row>
    <row r="5573" spans="1:7" s="520" customFormat="1" x14ac:dyDescent="0.25">
      <c r="A5573" s="529"/>
      <c r="G5573" s="535"/>
    </row>
    <row r="5574" spans="1:7" s="520" customFormat="1" x14ac:dyDescent="0.25">
      <c r="A5574" s="529"/>
      <c r="G5574" s="535"/>
    </row>
    <row r="5575" spans="1:7" s="520" customFormat="1" x14ac:dyDescent="0.25">
      <c r="A5575" s="529"/>
      <c r="G5575" s="535"/>
    </row>
    <row r="5576" spans="1:7" s="520" customFormat="1" x14ac:dyDescent="0.25">
      <c r="A5576" s="529"/>
      <c r="G5576" s="535"/>
    </row>
    <row r="5577" spans="1:7" s="520" customFormat="1" x14ac:dyDescent="0.25">
      <c r="A5577" s="529"/>
      <c r="G5577" s="535"/>
    </row>
    <row r="5578" spans="1:7" s="520" customFormat="1" x14ac:dyDescent="0.25">
      <c r="A5578" s="529"/>
      <c r="G5578" s="535"/>
    </row>
    <row r="5579" spans="1:7" s="520" customFormat="1" x14ac:dyDescent="0.25">
      <c r="A5579" s="529"/>
      <c r="G5579" s="535"/>
    </row>
    <row r="5580" spans="1:7" s="520" customFormat="1" x14ac:dyDescent="0.25">
      <c r="A5580" s="529"/>
      <c r="G5580" s="535"/>
    </row>
    <row r="5581" spans="1:7" s="520" customFormat="1" x14ac:dyDescent="0.25">
      <c r="A5581" s="529"/>
      <c r="G5581" s="535"/>
    </row>
    <row r="5582" spans="1:7" s="520" customFormat="1" x14ac:dyDescent="0.25">
      <c r="A5582" s="529"/>
      <c r="G5582" s="535"/>
    </row>
    <row r="5583" spans="1:7" s="520" customFormat="1" x14ac:dyDescent="0.25">
      <c r="A5583" s="529"/>
      <c r="G5583" s="535"/>
    </row>
    <row r="5584" spans="1:7" s="520" customFormat="1" x14ac:dyDescent="0.25">
      <c r="A5584" s="529"/>
      <c r="G5584" s="535"/>
    </row>
    <row r="5585" spans="1:7" s="520" customFormat="1" x14ac:dyDescent="0.25">
      <c r="A5585" s="529"/>
      <c r="G5585" s="535"/>
    </row>
    <row r="5586" spans="1:7" s="520" customFormat="1" x14ac:dyDescent="0.25">
      <c r="A5586" s="529"/>
      <c r="G5586" s="535"/>
    </row>
    <row r="5587" spans="1:7" s="520" customFormat="1" x14ac:dyDescent="0.25">
      <c r="A5587" s="529"/>
      <c r="G5587" s="535"/>
    </row>
    <row r="5588" spans="1:7" s="520" customFormat="1" x14ac:dyDescent="0.25">
      <c r="A5588" s="529"/>
      <c r="G5588" s="535"/>
    </row>
    <row r="5589" spans="1:7" s="520" customFormat="1" x14ac:dyDescent="0.25">
      <c r="A5589" s="529"/>
      <c r="G5589" s="535"/>
    </row>
    <row r="5590" spans="1:7" s="520" customFormat="1" x14ac:dyDescent="0.25">
      <c r="A5590" s="529"/>
      <c r="G5590" s="535"/>
    </row>
    <row r="5591" spans="1:7" s="520" customFormat="1" x14ac:dyDescent="0.25">
      <c r="A5591" s="529"/>
      <c r="G5591" s="535"/>
    </row>
    <row r="5592" spans="1:7" s="520" customFormat="1" x14ac:dyDescent="0.25">
      <c r="A5592" s="529"/>
      <c r="G5592" s="535"/>
    </row>
    <row r="5593" spans="1:7" s="520" customFormat="1" x14ac:dyDescent="0.25">
      <c r="A5593" s="529"/>
      <c r="G5593" s="535"/>
    </row>
    <row r="5594" spans="1:7" s="520" customFormat="1" x14ac:dyDescent="0.25">
      <c r="A5594" s="529"/>
      <c r="G5594" s="535"/>
    </row>
    <row r="5595" spans="1:7" s="520" customFormat="1" x14ac:dyDescent="0.25">
      <c r="A5595" s="529"/>
      <c r="G5595" s="535"/>
    </row>
    <row r="5596" spans="1:7" s="520" customFormat="1" x14ac:dyDescent="0.25">
      <c r="A5596" s="529"/>
      <c r="G5596" s="535"/>
    </row>
    <row r="5597" spans="1:7" s="520" customFormat="1" x14ac:dyDescent="0.25">
      <c r="A5597" s="529"/>
      <c r="G5597" s="535"/>
    </row>
    <row r="5598" spans="1:7" s="520" customFormat="1" x14ac:dyDescent="0.25">
      <c r="A5598" s="529"/>
      <c r="G5598" s="535"/>
    </row>
    <row r="5599" spans="1:7" s="520" customFormat="1" x14ac:dyDescent="0.25">
      <c r="A5599" s="529"/>
      <c r="G5599" s="535"/>
    </row>
    <row r="5600" spans="1:7" s="520" customFormat="1" x14ac:dyDescent="0.25">
      <c r="A5600" s="529"/>
      <c r="G5600" s="535"/>
    </row>
    <row r="5601" spans="1:7" s="520" customFormat="1" x14ac:dyDescent="0.25">
      <c r="A5601" s="529"/>
      <c r="G5601" s="535"/>
    </row>
    <row r="5602" spans="1:7" s="520" customFormat="1" x14ac:dyDescent="0.25">
      <c r="A5602" s="529"/>
      <c r="G5602" s="535"/>
    </row>
    <row r="5603" spans="1:7" s="520" customFormat="1" x14ac:dyDescent="0.25">
      <c r="A5603" s="529"/>
      <c r="G5603" s="535"/>
    </row>
    <row r="5604" spans="1:7" s="520" customFormat="1" x14ac:dyDescent="0.25">
      <c r="A5604" s="529"/>
      <c r="G5604" s="535"/>
    </row>
    <row r="5605" spans="1:7" s="520" customFormat="1" x14ac:dyDescent="0.25">
      <c r="A5605" s="529"/>
      <c r="G5605" s="535"/>
    </row>
    <row r="5606" spans="1:7" s="520" customFormat="1" x14ac:dyDescent="0.25">
      <c r="A5606" s="529"/>
      <c r="G5606" s="535"/>
    </row>
    <row r="5607" spans="1:7" s="520" customFormat="1" x14ac:dyDescent="0.25">
      <c r="A5607" s="529"/>
      <c r="G5607" s="535"/>
    </row>
    <row r="5608" spans="1:7" s="520" customFormat="1" x14ac:dyDescent="0.25">
      <c r="A5608" s="529"/>
      <c r="G5608" s="535"/>
    </row>
    <row r="5609" spans="1:7" s="520" customFormat="1" x14ac:dyDescent="0.25">
      <c r="A5609" s="529"/>
      <c r="G5609" s="535"/>
    </row>
    <row r="5610" spans="1:7" s="520" customFormat="1" x14ac:dyDescent="0.25">
      <c r="A5610" s="529"/>
      <c r="G5610" s="535"/>
    </row>
    <row r="5611" spans="1:7" s="520" customFormat="1" x14ac:dyDescent="0.25">
      <c r="A5611" s="529"/>
      <c r="G5611" s="535"/>
    </row>
    <row r="5612" spans="1:7" s="520" customFormat="1" x14ac:dyDescent="0.25">
      <c r="A5612" s="529"/>
      <c r="G5612" s="535"/>
    </row>
    <row r="5613" spans="1:7" s="520" customFormat="1" x14ac:dyDescent="0.25">
      <c r="A5613" s="529"/>
      <c r="G5613" s="535"/>
    </row>
    <row r="5614" spans="1:7" s="520" customFormat="1" x14ac:dyDescent="0.25">
      <c r="A5614" s="529"/>
      <c r="G5614" s="535"/>
    </row>
    <row r="5615" spans="1:7" s="520" customFormat="1" x14ac:dyDescent="0.25">
      <c r="A5615" s="529"/>
      <c r="G5615" s="535"/>
    </row>
    <row r="5616" spans="1:7" s="520" customFormat="1" x14ac:dyDescent="0.25">
      <c r="A5616" s="529"/>
      <c r="G5616" s="535"/>
    </row>
    <row r="5617" spans="1:7" s="520" customFormat="1" x14ac:dyDescent="0.25">
      <c r="A5617" s="529"/>
      <c r="G5617" s="535"/>
    </row>
    <row r="5618" spans="1:7" s="520" customFormat="1" x14ac:dyDescent="0.25">
      <c r="A5618" s="529"/>
      <c r="G5618" s="535"/>
    </row>
    <row r="5619" spans="1:7" s="520" customFormat="1" x14ac:dyDescent="0.25">
      <c r="A5619" s="529"/>
      <c r="G5619" s="535"/>
    </row>
    <row r="5620" spans="1:7" s="520" customFormat="1" x14ac:dyDescent="0.25">
      <c r="A5620" s="529"/>
      <c r="G5620" s="535"/>
    </row>
    <row r="5621" spans="1:7" s="520" customFormat="1" x14ac:dyDescent="0.25">
      <c r="A5621" s="529"/>
      <c r="G5621" s="535"/>
    </row>
    <row r="5622" spans="1:7" s="520" customFormat="1" x14ac:dyDescent="0.25">
      <c r="A5622" s="529"/>
      <c r="G5622" s="535"/>
    </row>
    <row r="5623" spans="1:7" s="520" customFormat="1" x14ac:dyDescent="0.25">
      <c r="A5623" s="529"/>
      <c r="G5623" s="535"/>
    </row>
    <row r="5624" spans="1:7" s="520" customFormat="1" x14ac:dyDescent="0.25">
      <c r="A5624" s="529"/>
      <c r="G5624" s="535"/>
    </row>
    <row r="5625" spans="1:7" s="520" customFormat="1" x14ac:dyDescent="0.25">
      <c r="A5625" s="529"/>
      <c r="G5625" s="535"/>
    </row>
    <row r="5626" spans="1:7" s="520" customFormat="1" x14ac:dyDescent="0.25">
      <c r="A5626" s="529"/>
      <c r="G5626" s="535"/>
    </row>
    <row r="5627" spans="1:7" s="520" customFormat="1" x14ac:dyDescent="0.25">
      <c r="A5627" s="529"/>
      <c r="G5627" s="535"/>
    </row>
    <row r="5628" spans="1:7" s="520" customFormat="1" x14ac:dyDescent="0.25">
      <c r="A5628" s="529"/>
      <c r="G5628" s="535"/>
    </row>
    <row r="5629" spans="1:7" s="520" customFormat="1" x14ac:dyDescent="0.25">
      <c r="A5629" s="529"/>
      <c r="G5629" s="535"/>
    </row>
    <row r="5630" spans="1:7" s="520" customFormat="1" x14ac:dyDescent="0.25">
      <c r="A5630" s="529"/>
      <c r="G5630" s="535"/>
    </row>
    <row r="5631" spans="1:7" s="520" customFormat="1" x14ac:dyDescent="0.25">
      <c r="A5631" s="529"/>
      <c r="G5631" s="535"/>
    </row>
    <row r="5632" spans="1:7" s="520" customFormat="1" x14ac:dyDescent="0.25">
      <c r="A5632" s="529"/>
      <c r="G5632" s="535"/>
    </row>
    <row r="5633" spans="1:7" s="520" customFormat="1" x14ac:dyDescent="0.25">
      <c r="A5633" s="529"/>
      <c r="G5633" s="535"/>
    </row>
    <row r="5634" spans="1:7" s="520" customFormat="1" x14ac:dyDescent="0.25">
      <c r="A5634" s="529"/>
      <c r="G5634" s="535"/>
    </row>
    <row r="5635" spans="1:7" s="520" customFormat="1" x14ac:dyDescent="0.25">
      <c r="A5635" s="529"/>
      <c r="G5635" s="535"/>
    </row>
    <row r="5636" spans="1:7" s="520" customFormat="1" x14ac:dyDescent="0.25">
      <c r="A5636" s="529"/>
      <c r="G5636" s="535"/>
    </row>
    <row r="5637" spans="1:7" s="520" customFormat="1" x14ac:dyDescent="0.25">
      <c r="A5637" s="529"/>
      <c r="G5637" s="535"/>
    </row>
    <row r="5638" spans="1:7" s="520" customFormat="1" x14ac:dyDescent="0.25">
      <c r="A5638" s="529"/>
      <c r="G5638" s="535"/>
    </row>
    <row r="5639" spans="1:7" s="520" customFormat="1" x14ac:dyDescent="0.25">
      <c r="A5639" s="529"/>
      <c r="G5639" s="535"/>
    </row>
    <row r="5640" spans="1:7" s="520" customFormat="1" x14ac:dyDescent="0.25">
      <c r="A5640" s="529"/>
      <c r="G5640" s="535"/>
    </row>
    <row r="5641" spans="1:7" s="520" customFormat="1" x14ac:dyDescent="0.25">
      <c r="A5641" s="529"/>
      <c r="G5641" s="535"/>
    </row>
    <row r="5642" spans="1:7" s="520" customFormat="1" x14ac:dyDescent="0.25">
      <c r="A5642" s="529"/>
      <c r="G5642" s="535"/>
    </row>
    <row r="5643" spans="1:7" s="520" customFormat="1" x14ac:dyDescent="0.25">
      <c r="A5643" s="529"/>
      <c r="G5643" s="535"/>
    </row>
    <row r="5644" spans="1:7" s="520" customFormat="1" x14ac:dyDescent="0.25">
      <c r="A5644" s="529"/>
      <c r="G5644" s="535"/>
    </row>
    <row r="5645" spans="1:7" s="520" customFormat="1" x14ac:dyDescent="0.25">
      <c r="A5645" s="529"/>
      <c r="G5645" s="535"/>
    </row>
    <row r="5646" spans="1:7" s="520" customFormat="1" x14ac:dyDescent="0.25">
      <c r="A5646" s="529"/>
      <c r="G5646" s="535"/>
    </row>
    <row r="5647" spans="1:7" s="520" customFormat="1" x14ac:dyDescent="0.25">
      <c r="A5647" s="529"/>
      <c r="G5647" s="535"/>
    </row>
    <row r="5648" spans="1:7" s="520" customFormat="1" x14ac:dyDescent="0.25">
      <c r="A5648" s="529"/>
      <c r="G5648" s="535"/>
    </row>
    <row r="5649" spans="1:7" s="520" customFormat="1" x14ac:dyDescent="0.25">
      <c r="A5649" s="529"/>
      <c r="G5649" s="535"/>
    </row>
    <row r="5650" spans="1:7" s="520" customFormat="1" x14ac:dyDescent="0.25">
      <c r="A5650" s="529"/>
      <c r="G5650" s="535"/>
    </row>
    <row r="5651" spans="1:7" s="520" customFormat="1" x14ac:dyDescent="0.25">
      <c r="A5651" s="529"/>
      <c r="G5651" s="535"/>
    </row>
    <row r="5652" spans="1:7" s="520" customFormat="1" x14ac:dyDescent="0.25">
      <c r="A5652" s="529"/>
      <c r="G5652" s="535"/>
    </row>
    <row r="5653" spans="1:7" s="520" customFormat="1" x14ac:dyDescent="0.25">
      <c r="A5653" s="529"/>
      <c r="G5653" s="535"/>
    </row>
    <row r="5654" spans="1:7" s="520" customFormat="1" x14ac:dyDescent="0.25">
      <c r="A5654" s="529"/>
      <c r="G5654" s="535"/>
    </row>
    <row r="5655" spans="1:7" s="520" customFormat="1" x14ac:dyDescent="0.25">
      <c r="A5655" s="529"/>
      <c r="G5655" s="535"/>
    </row>
    <row r="5656" spans="1:7" s="520" customFormat="1" x14ac:dyDescent="0.25">
      <c r="A5656" s="529"/>
      <c r="G5656" s="535"/>
    </row>
    <row r="5657" spans="1:7" s="520" customFormat="1" x14ac:dyDescent="0.25">
      <c r="A5657" s="529"/>
      <c r="G5657" s="535"/>
    </row>
    <row r="5658" spans="1:7" s="520" customFormat="1" x14ac:dyDescent="0.25">
      <c r="A5658" s="529"/>
      <c r="G5658" s="535"/>
    </row>
    <row r="5659" spans="1:7" s="520" customFormat="1" x14ac:dyDescent="0.25">
      <c r="A5659" s="529"/>
      <c r="G5659" s="535"/>
    </row>
    <row r="5660" spans="1:7" s="520" customFormat="1" x14ac:dyDescent="0.25">
      <c r="A5660" s="529"/>
      <c r="G5660" s="535"/>
    </row>
    <row r="5661" spans="1:7" s="520" customFormat="1" x14ac:dyDescent="0.25">
      <c r="A5661" s="529"/>
      <c r="G5661" s="535"/>
    </row>
    <row r="5662" spans="1:7" s="520" customFormat="1" x14ac:dyDescent="0.25">
      <c r="A5662" s="529"/>
      <c r="G5662" s="535"/>
    </row>
    <row r="5663" spans="1:7" s="520" customFormat="1" x14ac:dyDescent="0.25">
      <c r="A5663" s="529"/>
      <c r="G5663" s="535"/>
    </row>
    <row r="5664" spans="1:7" s="520" customFormat="1" x14ac:dyDescent="0.25">
      <c r="A5664" s="529"/>
      <c r="G5664" s="535"/>
    </row>
    <row r="5665" spans="1:7" s="520" customFormat="1" x14ac:dyDescent="0.25">
      <c r="A5665" s="529"/>
      <c r="G5665" s="535"/>
    </row>
    <row r="5666" spans="1:7" s="520" customFormat="1" x14ac:dyDescent="0.25">
      <c r="A5666" s="529"/>
      <c r="G5666" s="535"/>
    </row>
    <row r="5667" spans="1:7" s="520" customFormat="1" x14ac:dyDescent="0.25">
      <c r="A5667" s="529"/>
      <c r="G5667" s="535"/>
    </row>
    <row r="5668" spans="1:7" s="520" customFormat="1" x14ac:dyDescent="0.25">
      <c r="A5668" s="529"/>
      <c r="G5668" s="535"/>
    </row>
    <row r="5669" spans="1:7" s="520" customFormat="1" x14ac:dyDescent="0.25">
      <c r="A5669" s="529"/>
      <c r="G5669" s="535"/>
    </row>
    <row r="5670" spans="1:7" s="520" customFormat="1" x14ac:dyDescent="0.25">
      <c r="A5670" s="529"/>
      <c r="G5670" s="535"/>
    </row>
    <row r="5671" spans="1:7" s="520" customFormat="1" x14ac:dyDescent="0.25">
      <c r="A5671" s="529"/>
      <c r="G5671" s="535"/>
    </row>
    <row r="5672" spans="1:7" s="520" customFormat="1" x14ac:dyDescent="0.25">
      <c r="A5672" s="529"/>
      <c r="G5672" s="535"/>
    </row>
    <row r="5673" spans="1:7" s="520" customFormat="1" x14ac:dyDescent="0.25">
      <c r="A5673" s="529"/>
      <c r="G5673" s="535"/>
    </row>
    <row r="5674" spans="1:7" s="520" customFormat="1" x14ac:dyDescent="0.25">
      <c r="A5674" s="529"/>
      <c r="G5674" s="535"/>
    </row>
    <row r="5675" spans="1:7" s="520" customFormat="1" x14ac:dyDescent="0.25">
      <c r="A5675" s="529"/>
      <c r="G5675" s="535"/>
    </row>
    <row r="5676" spans="1:7" s="520" customFormat="1" x14ac:dyDescent="0.25">
      <c r="A5676" s="529"/>
      <c r="G5676" s="535"/>
    </row>
    <row r="5677" spans="1:7" s="520" customFormat="1" x14ac:dyDescent="0.25">
      <c r="A5677" s="529"/>
      <c r="G5677" s="535"/>
    </row>
    <row r="5678" spans="1:7" s="520" customFormat="1" x14ac:dyDescent="0.25">
      <c r="A5678" s="529"/>
      <c r="G5678" s="535"/>
    </row>
    <row r="5679" spans="1:7" s="520" customFormat="1" x14ac:dyDescent="0.25">
      <c r="A5679" s="529"/>
      <c r="G5679" s="535"/>
    </row>
    <row r="5680" spans="1:7" s="520" customFormat="1" x14ac:dyDescent="0.25">
      <c r="A5680" s="529"/>
      <c r="G5680" s="535"/>
    </row>
    <row r="5681" spans="1:7" s="520" customFormat="1" x14ac:dyDescent="0.25">
      <c r="A5681" s="529"/>
      <c r="G5681" s="535"/>
    </row>
    <row r="5682" spans="1:7" s="520" customFormat="1" x14ac:dyDescent="0.25">
      <c r="A5682" s="529"/>
      <c r="G5682" s="535"/>
    </row>
    <row r="5683" spans="1:7" s="520" customFormat="1" x14ac:dyDescent="0.25">
      <c r="A5683" s="529"/>
      <c r="G5683" s="535"/>
    </row>
    <row r="5684" spans="1:7" s="520" customFormat="1" x14ac:dyDescent="0.25">
      <c r="A5684" s="529"/>
      <c r="G5684" s="535"/>
    </row>
    <row r="5685" spans="1:7" s="520" customFormat="1" x14ac:dyDescent="0.25">
      <c r="A5685" s="529"/>
      <c r="G5685" s="535"/>
    </row>
    <row r="5686" spans="1:7" s="520" customFormat="1" x14ac:dyDescent="0.25">
      <c r="A5686" s="529"/>
      <c r="G5686" s="535"/>
    </row>
    <row r="5687" spans="1:7" s="520" customFormat="1" x14ac:dyDescent="0.25">
      <c r="A5687" s="529"/>
      <c r="G5687" s="535"/>
    </row>
    <row r="5688" spans="1:7" s="520" customFormat="1" x14ac:dyDescent="0.25">
      <c r="A5688" s="529"/>
      <c r="G5688" s="535"/>
    </row>
    <row r="5689" spans="1:7" s="520" customFormat="1" x14ac:dyDescent="0.25">
      <c r="A5689" s="529"/>
      <c r="G5689" s="535"/>
    </row>
    <row r="5690" spans="1:7" s="520" customFormat="1" x14ac:dyDescent="0.25">
      <c r="A5690" s="529"/>
      <c r="G5690" s="535"/>
    </row>
    <row r="5691" spans="1:7" s="520" customFormat="1" x14ac:dyDescent="0.25">
      <c r="A5691" s="529"/>
      <c r="G5691" s="535"/>
    </row>
    <row r="5692" spans="1:7" s="520" customFormat="1" x14ac:dyDescent="0.25">
      <c r="A5692" s="529"/>
      <c r="G5692" s="535"/>
    </row>
    <row r="5693" spans="1:7" s="520" customFormat="1" x14ac:dyDescent="0.25">
      <c r="A5693" s="529"/>
      <c r="G5693" s="535"/>
    </row>
    <row r="5694" spans="1:7" s="520" customFormat="1" x14ac:dyDescent="0.25">
      <c r="A5694" s="529"/>
      <c r="G5694" s="535"/>
    </row>
    <row r="5695" spans="1:7" s="520" customFormat="1" x14ac:dyDescent="0.25">
      <c r="A5695" s="529"/>
      <c r="G5695" s="535"/>
    </row>
    <row r="5696" spans="1:7" s="520" customFormat="1" x14ac:dyDescent="0.25">
      <c r="A5696" s="529"/>
      <c r="G5696" s="535"/>
    </row>
    <row r="5697" spans="1:7" s="520" customFormat="1" x14ac:dyDescent="0.25">
      <c r="A5697" s="529"/>
      <c r="G5697" s="535"/>
    </row>
    <row r="5698" spans="1:7" s="520" customFormat="1" x14ac:dyDescent="0.25">
      <c r="A5698" s="529"/>
      <c r="G5698" s="535"/>
    </row>
    <row r="5699" spans="1:7" s="520" customFormat="1" x14ac:dyDescent="0.25">
      <c r="A5699" s="529"/>
      <c r="G5699" s="535"/>
    </row>
    <row r="5700" spans="1:7" s="520" customFormat="1" x14ac:dyDescent="0.25">
      <c r="A5700" s="529"/>
      <c r="G5700" s="535"/>
    </row>
    <row r="5701" spans="1:7" s="520" customFormat="1" x14ac:dyDescent="0.25">
      <c r="A5701" s="529"/>
      <c r="G5701" s="535"/>
    </row>
    <row r="5702" spans="1:7" s="520" customFormat="1" x14ac:dyDescent="0.25">
      <c r="A5702" s="529"/>
      <c r="G5702" s="535"/>
    </row>
    <row r="5703" spans="1:7" s="520" customFormat="1" x14ac:dyDescent="0.25">
      <c r="A5703" s="529"/>
      <c r="G5703" s="535"/>
    </row>
    <row r="5704" spans="1:7" s="520" customFormat="1" x14ac:dyDescent="0.25">
      <c r="A5704" s="529"/>
      <c r="G5704" s="535"/>
    </row>
    <row r="5705" spans="1:7" s="520" customFormat="1" x14ac:dyDescent="0.25">
      <c r="A5705" s="529"/>
      <c r="G5705" s="535"/>
    </row>
    <row r="5706" spans="1:7" s="520" customFormat="1" x14ac:dyDescent="0.25">
      <c r="A5706" s="529"/>
      <c r="G5706" s="535"/>
    </row>
    <row r="5707" spans="1:7" s="520" customFormat="1" x14ac:dyDescent="0.25">
      <c r="A5707" s="529"/>
      <c r="G5707" s="535"/>
    </row>
    <row r="5708" spans="1:7" s="520" customFormat="1" x14ac:dyDescent="0.25">
      <c r="A5708" s="529"/>
      <c r="G5708" s="535"/>
    </row>
    <row r="5709" spans="1:7" s="520" customFormat="1" x14ac:dyDescent="0.25">
      <c r="A5709" s="529"/>
      <c r="G5709" s="535"/>
    </row>
    <row r="5710" spans="1:7" s="520" customFormat="1" x14ac:dyDescent="0.25">
      <c r="A5710" s="529"/>
      <c r="G5710" s="535"/>
    </row>
    <row r="5711" spans="1:7" s="520" customFormat="1" x14ac:dyDescent="0.25">
      <c r="A5711" s="529"/>
      <c r="G5711" s="535"/>
    </row>
    <row r="5712" spans="1:7" s="520" customFormat="1" x14ac:dyDescent="0.25">
      <c r="A5712" s="529"/>
      <c r="G5712" s="535"/>
    </row>
    <row r="5713" spans="1:7" s="520" customFormat="1" x14ac:dyDescent="0.25">
      <c r="A5713" s="529"/>
      <c r="G5713" s="535"/>
    </row>
    <row r="5714" spans="1:7" s="520" customFormat="1" x14ac:dyDescent="0.25">
      <c r="A5714" s="529"/>
      <c r="G5714" s="535"/>
    </row>
    <row r="5715" spans="1:7" s="520" customFormat="1" x14ac:dyDescent="0.25">
      <c r="A5715" s="529"/>
      <c r="G5715" s="535"/>
    </row>
    <row r="5716" spans="1:7" s="520" customFormat="1" x14ac:dyDescent="0.25">
      <c r="A5716" s="529"/>
      <c r="G5716" s="535"/>
    </row>
    <row r="5717" spans="1:7" s="520" customFormat="1" x14ac:dyDescent="0.25">
      <c r="A5717" s="529"/>
      <c r="G5717" s="535"/>
    </row>
    <row r="5718" spans="1:7" s="520" customFormat="1" x14ac:dyDescent="0.25">
      <c r="A5718" s="529"/>
      <c r="G5718" s="535"/>
    </row>
    <row r="5719" spans="1:7" s="520" customFormat="1" x14ac:dyDescent="0.25">
      <c r="A5719" s="529"/>
      <c r="G5719" s="535"/>
    </row>
    <row r="5720" spans="1:7" s="520" customFormat="1" x14ac:dyDescent="0.25">
      <c r="A5720" s="529"/>
      <c r="G5720" s="535"/>
    </row>
    <row r="5721" spans="1:7" s="520" customFormat="1" x14ac:dyDescent="0.25">
      <c r="A5721" s="529"/>
      <c r="G5721" s="535"/>
    </row>
    <row r="5722" spans="1:7" s="520" customFormat="1" x14ac:dyDescent="0.25">
      <c r="A5722" s="529"/>
      <c r="G5722" s="535"/>
    </row>
    <row r="5723" spans="1:7" s="520" customFormat="1" x14ac:dyDescent="0.25">
      <c r="A5723" s="529"/>
      <c r="G5723" s="535"/>
    </row>
    <row r="5724" spans="1:7" s="520" customFormat="1" x14ac:dyDescent="0.25">
      <c r="A5724" s="529"/>
      <c r="G5724" s="535"/>
    </row>
    <row r="5725" spans="1:7" s="520" customFormat="1" x14ac:dyDescent="0.25">
      <c r="A5725" s="529"/>
      <c r="G5725" s="535"/>
    </row>
    <row r="5726" spans="1:7" s="520" customFormat="1" x14ac:dyDescent="0.25">
      <c r="A5726" s="529"/>
      <c r="G5726" s="535"/>
    </row>
    <row r="5727" spans="1:7" s="520" customFormat="1" x14ac:dyDescent="0.25">
      <c r="A5727" s="529"/>
      <c r="G5727" s="535"/>
    </row>
    <row r="5728" spans="1:7" s="520" customFormat="1" x14ac:dyDescent="0.25">
      <c r="A5728" s="529"/>
      <c r="G5728" s="535"/>
    </row>
    <row r="5729" spans="1:7" s="520" customFormat="1" x14ac:dyDescent="0.25">
      <c r="A5729" s="529"/>
      <c r="G5729" s="535"/>
    </row>
    <row r="5730" spans="1:7" s="520" customFormat="1" x14ac:dyDescent="0.25">
      <c r="A5730" s="529"/>
      <c r="G5730" s="535"/>
    </row>
    <row r="5731" spans="1:7" s="520" customFormat="1" x14ac:dyDescent="0.25">
      <c r="A5731" s="529"/>
      <c r="G5731" s="535"/>
    </row>
    <row r="5732" spans="1:7" s="520" customFormat="1" x14ac:dyDescent="0.25">
      <c r="A5732" s="529"/>
      <c r="G5732" s="535"/>
    </row>
    <row r="5733" spans="1:7" s="520" customFormat="1" x14ac:dyDescent="0.25">
      <c r="A5733" s="529"/>
      <c r="G5733" s="535"/>
    </row>
    <row r="5734" spans="1:7" s="520" customFormat="1" x14ac:dyDescent="0.25">
      <c r="A5734" s="529"/>
      <c r="G5734" s="535"/>
    </row>
    <row r="5735" spans="1:7" s="520" customFormat="1" x14ac:dyDescent="0.25">
      <c r="A5735" s="529"/>
      <c r="G5735" s="535"/>
    </row>
    <row r="5736" spans="1:7" s="520" customFormat="1" x14ac:dyDescent="0.25">
      <c r="A5736" s="529"/>
      <c r="G5736" s="535"/>
    </row>
    <row r="5737" spans="1:7" s="520" customFormat="1" x14ac:dyDescent="0.25">
      <c r="A5737" s="529"/>
      <c r="G5737" s="535"/>
    </row>
    <row r="5738" spans="1:7" s="520" customFormat="1" x14ac:dyDescent="0.25">
      <c r="A5738" s="529"/>
      <c r="G5738" s="535"/>
    </row>
    <row r="5739" spans="1:7" s="520" customFormat="1" x14ac:dyDescent="0.25">
      <c r="A5739" s="529"/>
      <c r="G5739" s="535"/>
    </row>
    <row r="5740" spans="1:7" s="520" customFormat="1" x14ac:dyDescent="0.25">
      <c r="A5740" s="529"/>
      <c r="G5740" s="535"/>
    </row>
    <row r="5741" spans="1:7" s="520" customFormat="1" x14ac:dyDescent="0.25">
      <c r="A5741" s="529"/>
      <c r="G5741" s="535"/>
    </row>
    <row r="5742" spans="1:7" s="520" customFormat="1" x14ac:dyDescent="0.25">
      <c r="A5742" s="529"/>
      <c r="G5742" s="535"/>
    </row>
    <row r="5743" spans="1:7" s="520" customFormat="1" x14ac:dyDescent="0.25">
      <c r="A5743" s="529"/>
      <c r="G5743" s="535"/>
    </row>
    <row r="5744" spans="1:7" s="520" customFormat="1" x14ac:dyDescent="0.25">
      <c r="A5744" s="529"/>
      <c r="G5744" s="535"/>
    </row>
    <row r="5745" spans="1:7" s="520" customFormat="1" x14ac:dyDescent="0.25">
      <c r="A5745" s="529"/>
      <c r="G5745" s="535"/>
    </row>
    <row r="5746" spans="1:7" s="520" customFormat="1" x14ac:dyDescent="0.25">
      <c r="A5746" s="529"/>
      <c r="G5746" s="535"/>
    </row>
    <row r="5747" spans="1:7" s="520" customFormat="1" x14ac:dyDescent="0.25">
      <c r="A5747" s="529"/>
      <c r="G5747" s="535"/>
    </row>
    <row r="5748" spans="1:7" s="520" customFormat="1" x14ac:dyDescent="0.25">
      <c r="A5748" s="529"/>
      <c r="G5748" s="535"/>
    </row>
    <row r="5749" spans="1:7" s="520" customFormat="1" x14ac:dyDescent="0.25">
      <c r="A5749" s="529"/>
      <c r="G5749" s="535"/>
    </row>
    <row r="5750" spans="1:7" s="520" customFormat="1" x14ac:dyDescent="0.25">
      <c r="A5750" s="529"/>
      <c r="G5750" s="535"/>
    </row>
    <row r="5751" spans="1:7" s="520" customFormat="1" x14ac:dyDescent="0.25">
      <c r="A5751" s="529"/>
      <c r="G5751" s="535"/>
    </row>
    <row r="5752" spans="1:7" s="520" customFormat="1" x14ac:dyDescent="0.25">
      <c r="A5752" s="529"/>
      <c r="G5752" s="535"/>
    </row>
    <row r="5753" spans="1:7" s="520" customFormat="1" x14ac:dyDescent="0.25">
      <c r="A5753" s="529"/>
      <c r="G5753" s="535"/>
    </row>
    <row r="5754" spans="1:7" s="520" customFormat="1" x14ac:dyDescent="0.25">
      <c r="A5754" s="529"/>
      <c r="G5754" s="535"/>
    </row>
    <row r="5755" spans="1:7" s="520" customFormat="1" x14ac:dyDescent="0.25">
      <c r="A5755" s="529"/>
      <c r="G5755" s="535"/>
    </row>
    <row r="5756" spans="1:7" s="520" customFormat="1" x14ac:dyDescent="0.25">
      <c r="A5756" s="529"/>
      <c r="G5756" s="535"/>
    </row>
    <row r="5757" spans="1:7" s="520" customFormat="1" x14ac:dyDescent="0.25">
      <c r="A5757" s="529"/>
      <c r="G5757" s="535"/>
    </row>
    <row r="5758" spans="1:7" s="520" customFormat="1" x14ac:dyDescent="0.25">
      <c r="A5758" s="529"/>
      <c r="G5758" s="535"/>
    </row>
    <row r="5759" spans="1:7" s="520" customFormat="1" x14ac:dyDescent="0.25">
      <c r="A5759" s="529"/>
      <c r="G5759" s="535"/>
    </row>
    <row r="5760" spans="1:7" s="520" customFormat="1" x14ac:dyDescent="0.25">
      <c r="A5760" s="529"/>
      <c r="G5760" s="535"/>
    </row>
    <row r="5761" spans="1:7" s="520" customFormat="1" x14ac:dyDescent="0.25">
      <c r="A5761" s="529"/>
      <c r="G5761" s="535"/>
    </row>
    <row r="5762" spans="1:7" s="520" customFormat="1" x14ac:dyDescent="0.25">
      <c r="A5762" s="529"/>
      <c r="G5762" s="535"/>
    </row>
    <row r="5763" spans="1:7" s="520" customFormat="1" x14ac:dyDescent="0.25">
      <c r="A5763" s="529"/>
      <c r="G5763" s="535"/>
    </row>
    <row r="5764" spans="1:7" s="520" customFormat="1" x14ac:dyDescent="0.25">
      <c r="A5764" s="529"/>
      <c r="G5764" s="535"/>
    </row>
    <row r="5765" spans="1:7" s="520" customFormat="1" x14ac:dyDescent="0.25">
      <c r="A5765" s="529"/>
      <c r="G5765" s="535"/>
    </row>
    <row r="5766" spans="1:7" s="520" customFormat="1" x14ac:dyDescent="0.25">
      <c r="A5766" s="529"/>
      <c r="G5766" s="535"/>
    </row>
    <row r="5767" spans="1:7" s="520" customFormat="1" x14ac:dyDescent="0.25">
      <c r="A5767" s="529"/>
      <c r="G5767" s="535"/>
    </row>
    <row r="5768" spans="1:7" s="520" customFormat="1" x14ac:dyDescent="0.25">
      <c r="A5768" s="529"/>
      <c r="G5768" s="535"/>
    </row>
    <row r="5769" spans="1:7" s="520" customFormat="1" x14ac:dyDescent="0.25">
      <c r="A5769" s="529"/>
      <c r="G5769" s="535"/>
    </row>
    <row r="5770" spans="1:7" s="520" customFormat="1" x14ac:dyDescent="0.25">
      <c r="A5770" s="529"/>
      <c r="G5770" s="535"/>
    </row>
    <row r="5771" spans="1:7" s="520" customFormat="1" x14ac:dyDescent="0.25">
      <c r="A5771" s="529"/>
      <c r="G5771" s="535"/>
    </row>
    <row r="5772" spans="1:7" s="520" customFormat="1" x14ac:dyDescent="0.25">
      <c r="A5772" s="529"/>
      <c r="G5772" s="535"/>
    </row>
    <row r="5773" spans="1:7" s="520" customFormat="1" x14ac:dyDescent="0.25">
      <c r="A5773" s="529"/>
      <c r="G5773" s="535"/>
    </row>
    <row r="5774" spans="1:7" s="520" customFormat="1" x14ac:dyDescent="0.25">
      <c r="A5774" s="529"/>
      <c r="G5774" s="535"/>
    </row>
    <row r="5775" spans="1:7" s="520" customFormat="1" x14ac:dyDescent="0.25">
      <c r="A5775" s="529"/>
      <c r="G5775" s="535"/>
    </row>
    <row r="5776" spans="1:7" s="520" customFormat="1" x14ac:dyDescent="0.25">
      <c r="A5776" s="529"/>
      <c r="G5776" s="535"/>
    </row>
    <row r="5777" spans="1:7" s="520" customFormat="1" x14ac:dyDescent="0.25">
      <c r="A5777" s="529"/>
      <c r="G5777" s="535"/>
    </row>
    <row r="5778" spans="1:7" s="520" customFormat="1" x14ac:dyDescent="0.25">
      <c r="A5778" s="529"/>
      <c r="G5778" s="535"/>
    </row>
    <row r="5779" spans="1:7" s="520" customFormat="1" x14ac:dyDescent="0.25">
      <c r="A5779" s="529"/>
      <c r="G5779" s="535"/>
    </row>
    <row r="5780" spans="1:7" s="520" customFormat="1" x14ac:dyDescent="0.25">
      <c r="A5780" s="529"/>
      <c r="G5780" s="535"/>
    </row>
    <row r="5781" spans="1:7" s="520" customFormat="1" x14ac:dyDescent="0.25">
      <c r="A5781" s="529"/>
      <c r="G5781" s="535"/>
    </row>
    <row r="5782" spans="1:7" s="520" customFormat="1" x14ac:dyDescent="0.25">
      <c r="A5782" s="529"/>
      <c r="G5782" s="535"/>
    </row>
    <row r="5783" spans="1:7" s="520" customFormat="1" x14ac:dyDescent="0.25">
      <c r="A5783" s="529"/>
      <c r="G5783" s="535"/>
    </row>
    <row r="5784" spans="1:7" s="520" customFormat="1" x14ac:dyDescent="0.25">
      <c r="A5784" s="529"/>
      <c r="G5784" s="535"/>
    </row>
    <row r="5785" spans="1:7" s="520" customFormat="1" x14ac:dyDescent="0.25">
      <c r="A5785" s="529"/>
      <c r="G5785" s="535"/>
    </row>
    <row r="5786" spans="1:7" s="520" customFormat="1" x14ac:dyDescent="0.25">
      <c r="A5786" s="529"/>
      <c r="G5786" s="535"/>
    </row>
    <row r="5787" spans="1:7" s="520" customFormat="1" x14ac:dyDescent="0.25">
      <c r="A5787" s="529"/>
      <c r="G5787" s="535"/>
    </row>
    <row r="5788" spans="1:7" s="520" customFormat="1" x14ac:dyDescent="0.25">
      <c r="A5788" s="529"/>
      <c r="G5788" s="535"/>
    </row>
    <row r="5789" spans="1:7" s="520" customFormat="1" x14ac:dyDescent="0.25">
      <c r="A5789" s="529"/>
      <c r="G5789" s="535"/>
    </row>
    <row r="5790" spans="1:7" s="520" customFormat="1" x14ac:dyDescent="0.25">
      <c r="A5790" s="529"/>
      <c r="G5790" s="535"/>
    </row>
    <row r="5791" spans="1:7" s="520" customFormat="1" x14ac:dyDescent="0.25">
      <c r="A5791" s="529"/>
      <c r="G5791" s="535"/>
    </row>
    <row r="5792" spans="1:7" s="520" customFormat="1" x14ac:dyDescent="0.25">
      <c r="A5792" s="529"/>
      <c r="G5792" s="535"/>
    </row>
    <row r="5793" spans="1:7" s="520" customFormat="1" x14ac:dyDescent="0.25">
      <c r="A5793" s="529"/>
      <c r="G5793" s="535"/>
    </row>
    <row r="5794" spans="1:7" s="520" customFormat="1" x14ac:dyDescent="0.25">
      <c r="A5794" s="529"/>
      <c r="G5794" s="535"/>
    </row>
    <row r="5795" spans="1:7" s="520" customFormat="1" x14ac:dyDescent="0.25">
      <c r="A5795" s="529"/>
      <c r="G5795" s="535"/>
    </row>
    <row r="5796" spans="1:7" s="520" customFormat="1" x14ac:dyDescent="0.25">
      <c r="A5796" s="529"/>
      <c r="G5796" s="535"/>
    </row>
    <row r="5797" spans="1:7" s="520" customFormat="1" x14ac:dyDescent="0.25">
      <c r="A5797" s="529"/>
      <c r="G5797" s="535"/>
    </row>
    <row r="5798" spans="1:7" s="520" customFormat="1" x14ac:dyDescent="0.25">
      <c r="A5798" s="529"/>
      <c r="G5798" s="535"/>
    </row>
    <row r="5799" spans="1:7" s="520" customFormat="1" x14ac:dyDescent="0.25">
      <c r="A5799" s="529"/>
      <c r="G5799" s="535"/>
    </row>
    <row r="5800" spans="1:7" s="520" customFormat="1" x14ac:dyDescent="0.25">
      <c r="A5800" s="529"/>
      <c r="G5800" s="535"/>
    </row>
    <row r="5801" spans="1:7" s="520" customFormat="1" x14ac:dyDescent="0.25">
      <c r="A5801" s="529"/>
      <c r="G5801" s="535"/>
    </row>
    <row r="5802" spans="1:7" s="520" customFormat="1" x14ac:dyDescent="0.25">
      <c r="A5802" s="529"/>
      <c r="G5802" s="535"/>
    </row>
    <row r="5803" spans="1:7" s="520" customFormat="1" x14ac:dyDescent="0.25">
      <c r="A5803" s="529"/>
      <c r="G5803" s="535"/>
    </row>
    <row r="5804" spans="1:7" s="520" customFormat="1" x14ac:dyDescent="0.25">
      <c r="A5804" s="529"/>
      <c r="G5804" s="535"/>
    </row>
    <row r="5805" spans="1:7" s="520" customFormat="1" x14ac:dyDescent="0.25">
      <c r="A5805" s="529"/>
      <c r="G5805" s="535"/>
    </row>
    <row r="5806" spans="1:7" s="520" customFormat="1" x14ac:dyDescent="0.25">
      <c r="A5806" s="529"/>
      <c r="G5806" s="535"/>
    </row>
    <row r="5807" spans="1:7" s="520" customFormat="1" x14ac:dyDescent="0.25">
      <c r="A5807" s="529"/>
      <c r="G5807" s="535"/>
    </row>
    <row r="5808" spans="1:7" s="520" customFormat="1" x14ac:dyDescent="0.25">
      <c r="A5808" s="529"/>
      <c r="G5808" s="535"/>
    </row>
    <row r="5809" spans="1:7" s="520" customFormat="1" x14ac:dyDescent="0.25">
      <c r="A5809" s="529"/>
      <c r="G5809" s="535"/>
    </row>
    <row r="5810" spans="1:7" s="520" customFormat="1" x14ac:dyDescent="0.25">
      <c r="A5810" s="529"/>
      <c r="G5810" s="535"/>
    </row>
    <row r="5811" spans="1:7" s="520" customFormat="1" x14ac:dyDescent="0.25">
      <c r="A5811" s="529"/>
      <c r="G5811" s="535"/>
    </row>
    <row r="5812" spans="1:7" s="520" customFormat="1" x14ac:dyDescent="0.25">
      <c r="A5812" s="529"/>
      <c r="G5812" s="535"/>
    </row>
    <row r="5813" spans="1:7" s="520" customFormat="1" x14ac:dyDescent="0.25">
      <c r="A5813" s="529"/>
      <c r="G5813" s="535"/>
    </row>
    <row r="5814" spans="1:7" s="520" customFormat="1" x14ac:dyDescent="0.25">
      <c r="A5814" s="529"/>
      <c r="G5814" s="535"/>
    </row>
    <row r="5815" spans="1:7" s="520" customFormat="1" x14ac:dyDescent="0.25">
      <c r="A5815" s="529"/>
      <c r="G5815" s="535"/>
    </row>
    <row r="5816" spans="1:7" s="520" customFormat="1" x14ac:dyDescent="0.25">
      <c r="A5816" s="529"/>
      <c r="G5816" s="535"/>
    </row>
    <row r="5817" spans="1:7" s="520" customFormat="1" x14ac:dyDescent="0.25">
      <c r="A5817" s="529"/>
      <c r="G5817" s="535"/>
    </row>
    <row r="5818" spans="1:7" s="520" customFormat="1" x14ac:dyDescent="0.25">
      <c r="A5818" s="529"/>
      <c r="G5818" s="535"/>
    </row>
    <row r="5819" spans="1:7" s="520" customFormat="1" x14ac:dyDescent="0.25">
      <c r="A5819" s="529"/>
      <c r="G5819" s="535"/>
    </row>
    <row r="5820" spans="1:7" s="520" customFormat="1" x14ac:dyDescent="0.25">
      <c r="A5820" s="529"/>
      <c r="G5820" s="535"/>
    </row>
    <row r="5821" spans="1:7" s="520" customFormat="1" x14ac:dyDescent="0.25">
      <c r="A5821" s="529"/>
      <c r="G5821" s="535"/>
    </row>
    <row r="5822" spans="1:7" s="520" customFormat="1" x14ac:dyDescent="0.25">
      <c r="A5822" s="529"/>
      <c r="G5822" s="535"/>
    </row>
    <row r="5823" spans="1:7" s="520" customFormat="1" x14ac:dyDescent="0.25">
      <c r="A5823" s="529"/>
      <c r="G5823" s="535"/>
    </row>
    <row r="5824" spans="1:7" s="520" customFormat="1" x14ac:dyDescent="0.25">
      <c r="A5824" s="529"/>
      <c r="G5824" s="535"/>
    </row>
    <row r="5825" spans="1:7" s="520" customFormat="1" x14ac:dyDescent="0.25">
      <c r="A5825" s="529"/>
      <c r="G5825" s="535"/>
    </row>
    <row r="5826" spans="1:7" s="520" customFormat="1" x14ac:dyDescent="0.25">
      <c r="A5826" s="529"/>
      <c r="G5826" s="535"/>
    </row>
    <row r="5827" spans="1:7" s="520" customFormat="1" x14ac:dyDescent="0.25">
      <c r="A5827" s="529"/>
      <c r="G5827" s="535"/>
    </row>
    <row r="5828" spans="1:7" s="520" customFormat="1" x14ac:dyDescent="0.25">
      <c r="A5828" s="529"/>
      <c r="G5828" s="535"/>
    </row>
    <row r="5829" spans="1:7" s="520" customFormat="1" x14ac:dyDescent="0.25">
      <c r="A5829" s="529"/>
      <c r="G5829" s="535"/>
    </row>
    <row r="5830" spans="1:7" s="520" customFormat="1" x14ac:dyDescent="0.25">
      <c r="A5830" s="529"/>
      <c r="G5830" s="535"/>
    </row>
    <row r="5831" spans="1:7" s="520" customFormat="1" x14ac:dyDescent="0.25">
      <c r="A5831" s="529"/>
      <c r="G5831" s="535"/>
    </row>
    <row r="5832" spans="1:7" s="520" customFormat="1" x14ac:dyDescent="0.25">
      <c r="A5832" s="529"/>
      <c r="G5832" s="535"/>
    </row>
    <row r="5833" spans="1:7" s="520" customFormat="1" x14ac:dyDescent="0.25">
      <c r="A5833" s="529"/>
      <c r="G5833" s="535"/>
    </row>
    <row r="5834" spans="1:7" s="520" customFormat="1" x14ac:dyDescent="0.25">
      <c r="A5834" s="529"/>
      <c r="G5834" s="535"/>
    </row>
    <row r="5835" spans="1:7" s="520" customFormat="1" x14ac:dyDescent="0.25">
      <c r="A5835" s="529"/>
      <c r="G5835" s="535"/>
    </row>
    <row r="5836" spans="1:7" s="520" customFormat="1" x14ac:dyDescent="0.25">
      <c r="A5836" s="529"/>
      <c r="G5836" s="535"/>
    </row>
    <row r="5837" spans="1:7" s="520" customFormat="1" x14ac:dyDescent="0.25">
      <c r="A5837" s="529"/>
      <c r="G5837" s="535"/>
    </row>
    <row r="5838" spans="1:7" s="520" customFormat="1" x14ac:dyDescent="0.25">
      <c r="A5838" s="529"/>
      <c r="G5838" s="535"/>
    </row>
    <row r="5839" spans="1:7" s="520" customFormat="1" x14ac:dyDescent="0.25">
      <c r="A5839" s="529"/>
      <c r="G5839" s="535"/>
    </row>
    <row r="5840" spans="1:7" s="520" customFormat="1" x14ac:dyDescent="0.25">
      <c r="A5840" s="529"/>
      <c r="G5840" s="535"/>
    </row>
    <row r="5841" spans="1:7" s="520" customFormat="1" x14ac:dyDescent="0.25">
      <c r="A5841" s="529"/>
      <c r="G5841" s="535"/>
    </row>
    <row r="5842" spans="1:7" s="520" customFormat="1" x14ac:dyDescent="0.25">
      <c r="A5842" s="529"/>
      <c r="G5842" s="535"/>
    </row>
    <row r="5843" spans="1:7" s="520" customFormat="1" x14ac:dyDescent="0.25">
      <c r="A5843" s="529"/>
      <c r="G5843" s="535"/>
    </row>
    <row r="5844" spans="1:7" s="520" customFormat="1" x14ac:dyDescent="0.25">
      <c r="A5844" s="529"/>
      <c r="G5844" s="535"/>
    </row>
    <row r="5845" spans="1:7" s="520" customFormat="1" x14ac:dyDescent="0.25">
      <c r="A5845" s="529"/>
      <c r="G5845" s="535"/>
    </row>
    <row r="5846" spans="1:7" s="520" customFormat="1" x14ac:dyDescent="0.25">
      <c r="A5846" s="529"/>
      <c r="G5846" s="535"/>
    </row>
    <row r="5847" spans="1:7" s="520" customFormat="1" x14ac:dyDescent="0.25">
      <c r="A5847" s="529"/>
      <c r="G5847" s="535"/>
    </row>
    <row r="5848" spans="1:7" s="520" customFormat="1" x14ac:dyDescent="0.25">
      <c r="A5848" s="529"/>
      <c r="G5848" s="535"/>
    </row>
    <row r="5849" spans="1:7" s="520" customFormat="1" x14ac:dyDescent="0.25">
      <c r="A5849" s="529"/>
      <c r="G5849" s="535"/>
    </row>
    <row r="5850" spans="1:7" s="520" customFormat="1" x14ac:dyDescent="0.25">
      <c r="A5850" s="529"/>
      <c r="G5850" s="535"/>
    </row>
    <row r="5851" spans="1:7" s="520" customFormat="1" x14ac:dyDescent="0.25">
      <c r="A5851" s="529"/>
      <c r="G5851" s="535"/>
    </row>
    <row r="5852" spans="1:7" s="520" customFormat="1" x14ac:dyDescent="0.25">
      <c r="A5852" s="529"/>
      <c r="G5852" s="535"/>
    </row>
    <row r="5853" spans="1:7" s="520" customFormat="1" x14ac:dyDescent="0.25">
      <c r="A5853" s="529"/>
      <c r="G5853" s="535"/>
    </row>
    <row r="5854" spans="1:7" s="520" customFormat="1" x14ac:dyDescent="0.25">
      <c r="A5854" s="529"/>
      <c r="G5854" s="535"/>
    </row>
    <row r="5855" spans="1:7" s="520" customFormat="1" x14ac:dyDescent="0.25">
      <c r="A5855" s="529"/>
      <c r="G5855" s="535"/>
    </row>
    <row r="5856" spans="1:7" s="520" customFormat="1" x14ac:dyDescent="0.25">
      <c r="A5856" s="529"/>
      <c r="G5856" s="535"/>
    </row>
    <row r="5857" spans="1:7" s="520" customFormat="1" x14ac:dyDescent="0.25">
      <c r="A5857" s="529"/>
      <c r="G5857" s="535"/>
    </row>
    <row r="5858" spans="1:7" s="520" customFormat="1" x14ac:dyDescent="0.25">
      <c r="A5858" s="529"/>
      <c r="G5858" s="535"/>
    </row>
    <row r="5859" spans="1:7" s="520" customFormat="1" x14ac:dyDescent="0.25">
      <c r="A5859" s="529"/>
      <c r="G5859" s="535"/>
    </row>
    <row r="5860" spans="1:7" s="520" customFormat="1" x14ac:dyDescent="0.25">
      <c r="A5860" s="529"/>
      <c r="G5860" s="535"/>
    </row>
    <row r="5861" spans="1:7" s="520" customFormat="1" x14ac:dyDescent="0.25">
      <c r="A5861" s="529"/>
      <c r="G5861" s="535"/>
    </row>
    <row r="5862" spans="1:7" s="520" customFormat="1" x14ac:dyDescent="0.25">
      <c r="A5862" s="529"/>
      <c r="G5862" s="535"/>
    </row>
    <row r="5863" spans="1:7" s="520" customFormat="1" x14ac:dyDescent="0.25">
      <c r="A5863" s="529"/>
      <c r="G5863" s="535"/>
    </row>
    <row r="5864" spans="1:7" s="520" customFormat="1" x14ac:dyDescent="0.25">
      <c r="A5864" s="529"/>
      <c r="G5864" s="535"/>
    </row>
    <row r="5865" spans="1:7" s="520" customFormat="1" x14ac:dyDescent="0.25">
      <c r="A5865" s="529"/>
      <c r="G5865" s="535"/>
    </row>
    <row r="5866" spans="1:7" s="520" customFormat="1" x14ac:dyDescent="0.25">
      <c r="A5866" s="529"/>
      <c r="G5866" s="535"/>
    </row>
    <row r="5867" spans="1:7" s="520" customFormat="1" x14ac:dyDescent="0.25">
      <c r="A5867" s="529"/>
      <c r="G5867" s="535"/>
    </row>
    <row r="5868" spans="1:7" s="520" customFormat="1" x14ac:dyDescent="0.25">
      <c r="A5868" s="529"/>
      <c r="G5868" s="535"/>
    </row>
    <row r="5869" spans="1:7" s="520" customFormat="1" x14ac:dyDescent="0.25">
      <c r="A5869" s="529"/>
      <c r="G5869" s="535"/>
    </row>
    <row r="5870" spans="1:7" s="520" customFormat="1" x14ac:dyDescent="0.25">
      <c r="A5870" s="529"/>
      <c r="G5870" s="535"/>
    </row>
    <row r="5871" spans="1:7" s="520" customFormat="1" x14ac:dyDescent="0.25">
      <c r="A5871" s="529"/>
      <c r="G5871" s="535"/>
    </row>
    <row r="5872" spans="1:7" s="520" customFormat="1" x14ac:dyDescent="0.25">
      <c r="A5872" s="529"/>
      <c r="G5872" s="535"/>
    </row>
    <row r="5873" spans="1:7" s="520" customFormat="1" x14ac:dyDescent="0.25">
      <c r="A5873" s="529"/>
      <c r="G5873" s="535"/>
    </row>
    <row r="5874" spans="1:7" s="520" customFormat="1" x14ac:dyDescent="0.25">
      <c r="A5874" s="529"/>
      <c r="G5874" s="535"/>
    </row>
    <row r="5875" spans="1:7" s="520" customFormat="1" x14ac:dyDescent="0.25">
      <c r="A5875" s="529"/>
      <c r="G5875" s="535"/>
    </row>
    <row r="5876" spans="1:7" s="520" customFormat="1" x14ac:dyDescent="0.25">
      <c r="A5876" s="529"/>
      <c r="G5876" s="535"/>
    </row>
    <row r="5877" spans="1:7" s="520" customFormat="1" x14ac:dyDescent="0.25">
      <c r="A5877" s="529"/>
      <c r="G5877" s="535"/>
    </row>
    <row r="5878" spans="1:7" s="520" customFormat="1" x14ac:dyDescent="0.25">
      <c r="A5878" s="529"/>
      <c r="G5878" s="535"/>
    </row>
    <row r="5879" spans="1:7" s="520" customFormat="1" x14ac:dyDescent="0.25">
      <c r="A5879" s="529"/>
      <c r="G5879" s="535"/>
    </row>
    <row r="5880" spans="1:7" s="520" customFormat="1" x14ac:dyDescent="0.25">
      <c r="A5880" s="529"/>
      <c r="G5880" s="535"/>
    </row>
    <row r="5881" spans="1:7" s="520" customFormat="1" x14ac:dyDescent="0.25">
      <c r="A5881" s="529"/>
      <c r="G5881" s="535"/>
    </row>
    <row r="5882" spans="1:7" s="520" customFormat="1" x14ac:dyDescent="0.25">
      <c r="A5882" s="529"/>
      <c r="G5882" s="535"/>
    </row>
    <row r="5883" spans="1:7" s="520" customFormat="1" x14ac:dyDescent="0.25">
      <c r="A5883" s="529"/>
      <c r="G5883" s="535"/>
    </row>
    <row r="5884" spans="1:7" s="520" customFormat="1" x14ac:dyDescent="0.25">
      <c r="A5884" s="529"/>
      <c r="G5884" s="535"/>
    </row>
    <row r="5885" spans="1:7" s="520" customFormat="1" x14ac:dyDescent="0.25">
      <c r="A5885" s="529"/>
      <c r="G5885" s="535"/>
    </row>
    <row r="5886" spans="1:7" s="520" customFormat="1" x14ac:dyDescent="0.25">
      <c r="A5886" s="529"/>
      <c r="G5886" s="535"/>
    </row>
    <row r="5887" spans="1:7" s="520" customFormat="1" x14ac:dyDescent="0.25">
      <c r="A5887" s="529"/>
      <c r="G5887" s="535"/>
    </row>
    <row r="5888" spans="1:7" s="520" customFormat="1" x14ac:dyDescent="0.25">
      <c r="A5888" s="529"/>
      <c r="G5888" s="535"/>
    </row>
    <row r="5889" spans="1:7" s="520" customFormat="1" x14ac:dyDescent="0.25">
      <c r="A5889" s="529"/>
      <c r="G5889" s="535"/>
    </row>
    <row r="5890" spans="1:7" s="520" customFormat="1" x14ac:dyDescent="0.25">
      <c r="A5890" s="529"/>
      <c r="G5890" s="535"/>
    </row>
    <row r="5891" spans="1:7" s="520" customFormat="1" x14ac:dyDescent="0.25">
      <c r="A5891" s="529"/>
      <c r="G5891" s="535"/>
    </row>
    <row r="5892" spans="1:7" s="520" customFormat="1" x14ac:dyDescent="0.25">
      <c r="A5892" s="529"/>
      <c r="G5892" s="535"/>
    </row>
    <row r="5893" spans="1:7" s="520" customFormat="1" x14ac:dyDescent="0.25">
      <c r="A5893" s="529"/>
      <c r="G5893" s="535"/>
    </row>
    <row r="5894" spans="1:7" s="520" customFormat="1" x14ac:dyDescent="0.25">
      <c r="A5894" s="529"/>
      <c r="G5894" s="535"/>
    </row>
    <row r="5895" spans="1:7" s="520" customFormat="1" x14ac:dyDescent="0.25">
      <c r="A5895" s="529"/>
      <c r="G5895" s="535"/>
    </row>
    <row r="5896" spans="1:7" s="520" customFormat="1" x14ac:dyDescent="0.25">
      <c r="A5896" s="529"/>
      <c r="G5896" s="535"/>
    </row>
    <row r="5897" spans="1:7" s="520" customFormat="1" x14ac:dyDescent="0.25">
      <c r="A5897" s="529"/>
      <c r="G5897" s="535"/>
    </row>
    <row r="5898" spans="1:7" s="520" customFormat="1" x14ac:dyDescent="0.25">
      <c r="A5898" s="529"/>
      <c r="G5898" s="535"/>
    </row>
    <row r="5899" spans="1:7" s="520" customFormat="1" x14ac:dyDescent="0.25">
      <c r="A5899" s="529"/>
      <c r="G5899" s="535"/>
    </row>
    <row r="5900" spans="1:7" s="520" customFormat="1" x14ac:dyDescent="0.25">
      <c r="A5900" s="529"/>
      <c r="G5900" s="535"/>
    </row>
    <row r="5901" spans="1:7" s="520" customFormat="1" x14ac:dyDescent="0.25">
      <c r="A5901" s="529"/>
      <c r="G5901" s="535"/>
    </row>
    <row r="5902" spans="1:7" s="520" customFormat="1" x14ac:dyDescent="0.25">
      <c r="A5902" s="529"/>
      <c r="G5902" s="535"/>
    </row>
    <row r="5903" spans="1:7" s="520" customFormat="1" x14ac:dyDescent="0.25">
      <c r="A5903" s="529"/>
      <c r="G5903" s="535"/>
    </row>
    <row r="5904" spans="1:7" s="520" customFormat="1" x14ac:dyDescent="0.25">
      <c r="A5904" s="529"/>
      <c r="G5904" s="535"/>
    </row>
    <row r="5905" spans="1:7" s="520" customFormat="1" x14ac:dyDescent="0.25">
      <c r="A5905" s="529"/>
      <c r="G5905" s="535"/>
    </row>
    <row r="5906" spans="1:7" s="520" customFormat="1" x14ac:dyDescent="0.25">
      <c r="A5906" s="529"/>
      <c r="G5906" s="535"/>
    </row>
    <row r="5907" spans="1:7" s="520" customFormat="1" x14ac:dyDescent="0.25">
      <c r="A5907" s="529"/>
      <c r="G5907" s="535"/>
    </row>
    <row r="5908" spans="1:7" s="520" customFormat="1" x14ac:dyDescent="0.25">
      <c r="A5908" s="529"/>
      <c r="G5908" s="535"/>
    </row>
    <row r="5909" spans="1:7" s="520" customFormat="1" x14ac:dyDescent="0.25">
      <c r="A5909" s="529"/>
      <c r="G5909" s="535"/>
    </row>
    <row r="5910" spans="1:7" s="520" customFormat="1" x14ac:dyDescent="0.25">
      <c r="A5910" s="529"/>
      <c r="G5910" s="535"/>
    </row>
    <row r="5911" spans="1:7" s="520" customFormat="1" x14ac:dyDescent="0.25">
      <c r="A5911" s="529"/>
      <c r="G5911" s="535"/>
    </row>
    <row r="5912" spans="1:7" s="520" customFormat="1" x14ac:dyDescent="0.25">
      <c r="A5912" s="529"/>
      <c r="G5912" s="535"/>
    </row>
    <row r="5913" spans="1:7" s="520" customFormat="1" x14ac:dyDescent="0.25">
      <c r="A5913" s="529"/>
      <c r="G5913" s="535"/>
    </row>
    <row r="5914" spans="1:7" s="520" customFormat="1" x14ac:dyDescent="0.25">
      <c r="A5914" s="529"/>
      <c r="G5914" s="535"/>
    </row>
    <row r="5915" spans="1:7" s="520" customFormat="1" x14ac:dyDescent="0.25">
      <c r="A5915" s="529"/>
      <c r="G5915" s="535"/>
    </row>
    <row r="5916" spans="1:7" s="520" customFormat="1" x14ac:dyDescent="0.25">
      <c r="A5916" s="529"/>
      <c r="G5916" s="535"/>
    </row>
    <row r="5917" spans="1:7" s="520" customFormat="1" x14ac:dyDescent="0.25">
      <c r="A5917" s="529"/>
      <c r="G5917" s="535"/>
    </row>
    <row r="5918" spans="1:7" s="520" customFormat="1" x14ac:dyDescent="0.25">
      <c r="A5918" s="529"/>
      <c r="G5918" s="535"/>
    </row>
    <row r="5919" spans="1:7" s="520" customFormat="1" x14ac:dyDescent="0.25">
      <c r="A5919" s="529"/>
      <c r="G5919" s="535"/>
    </row>
    <row r="5920" spans="1:7" s="520" customFormat="1" x14ac:dyDescent="0.25">
      <c r="A5920" s="529"/>
      <c r="G5920" s="535"/>
    </row>
    <row r="5921" spans="1:7" s="520" customFormat="1" x14ac:dyDescent="0.25">
      <c r="A5921" s="529"/>
      <c r="G5921" s="535"/>
    </row>
    <row r="5922" spans="1:7" s="520" customFormat="1" x14ac:dyDescent="0.25">
      <c r="A5922" s="529"/>
      <c r="G5922" s="535"/>
    </row>
    <row r="5923" spans="1:7" s="520" customFormat="1" x14ac:dyDescent="0.25">
      <c r="A5923" s="529"/>
      <c r="G5923" s="535"/>
    </row>
    <row r="5924" spans="1:7" s="520" customFormat="1" x14ac:dyDescent="0.25">
      <c r="A5924" s="529"/>
      <c r="G5924" s="535"/>
    </row>
    <row r="5925" spans="1:7" s="520" customFormat="1" x14ac:dyDescent="0.25">
      <c r="A5925" s="529"/>
      <c r="G5925" s="535"/>
    </row>
    <row r="5926" spans="1:7" s="520" customFormat="1" x14ac:dyDescent="0.25">
      <c r="A5926" s="529"/>
      <c r="G5926" s="535"/>
    </row>
    <row r="5927" spans="1:7" s="520" customFormat="1" x14ac:dyDescent="0.25">
      <c r="A5927" s="529"/>
      <c r="G5927" s="535"/>
    </row>
    <row r="5928" spans="1:7" s="520" customFormat="1" x14ac:dyDescent="0.25">
      <c r="A5928" s="529"/>
      <c r="G5928" s="535"/>
    </row>
    <row r="5929" spans="1:7" s="520" customFormat="1" x14ac:dyDescent="0.25">
      <c r="A5929" s="529"/>
      <c r="G5929" s="535"/>
    </row>
    <row r="5930" spans="1:7" s="520" customFormat="1" x14ac:dyDescent="0.25">
      <c r="A5930" s="529"/>
      <c r="G5930" s="535"/>
    </row>
    <row r="5931" spans="1:7" s="520" customFormat="1" x14ac:dyDescent="0.25">
      <c r="A5931" s="529"/>
      <c r="G5931" s="535"/>
    </row>
    <row r="5932" spans="1:7" s="520" customFormat="1" x14ac:dyDescent="0.25">
      <c r="A5932" s="529"/>
      <c r="G5932" s="535"/>
    </row>
    <row r="5933" spans="1:7" s="520" customFormat="1" x14ac:dyDescent="0.25">
      <c r="A5933" s="529"/>
      <c r="G5933" s="535"/>
    </row>
    <row r="5934" spans="1:7" s="520" customFormat="1" x14ac:dyDescent="0.25">
      <c r="A5934" s="529"/>
      <c r="G5934" s="535"/>
    </row>
    <row r="5935" spans="1:7" s="520" customFormat="1" x14ac:dyDescent="0.25">
      <c r="A5935" s="529"/>
      <c r="G5935" s="535"/>
    </row>
    <row r="5936" spans="1:7" s="520" customFormat="1" x14ac:dyDescent="0.25">
      <c r="A5936" s="529"/>
      <c r="G5936" s="535"/>
    </row>
    <row r="5937" spans="1:7" s="520" customFormat="1" x14ac:dyDescent="0.25">
      <c r="A5937" s="529"/>
      <c r="G5937" s="535"/>
    </row>
    <row r="5938" spans="1:7" s="520" customFormat="1" x14ac:dyDescent="0.25">
      <c r="A5938" s="529"/>
      <c r="G5938" s="535"/>
    </row>
    <row r="5939" spans="1:7" s="520" customFormat="1" x14ac:dyDescent="0.25">
      <c r="A5939" s="529"/>
      <c r="G5939" s="535"/>
    </row>
    <row r="5940" spans="1:7" s="520" customFormat="1" x14ac:dyDescent="0.25">
      <c r="A5940" s="529"/>
      <c r="G5940" s="535"/>
    </row>
    <row r="5941" spans="1:7" s="520" customFormat="1" x14ac:dyDescent="0.25">
      <c r="A5941" s="529"/>
      <c r="G5941" s="535"/>
    </row>
    <row r="5942" spans="1:7" s="520" customFormat="1" x14ac:dyDescent="0.25">
      <c r="A5942" s="529"/>
      <c r="G5942" s="535"/>
    </row>
    <row r="5943" spans="1:7" s="520" customFormat="1" x14ac:dyDescent="0.25">
      <c r="A5943" s="529"/>
      <c r="G5943" s="535"/>
    </row>
    <row r="5944" spans="1:7" s="520" customFormat="1" x14ac:dyDescent="0.25">
      <c r="A5944" s="529"/>
      <c r="G5944" s="535"/>
    </row>
    <row r="5945" spans="1:7" s="520" customFormat="1" x14ac:dyDescent="0.25">
      <c r="A5945" s="529"/>
      <c r="G5945" s="535"/>
    </row>
    <row r="5946" spans="1:7" s="520" customFormat="1" x14ac:dyDescent="0.25">
      <c r="A5946" s="529"/>
      <c r="G5946" s="535"/>
    </row>
    <row r="5947" spans="1:7" s="520" customFormat="1" x14ac:dyDescent="0.25">
      <c r="A5947" s="529"/>
      <c r="G5947" s="535"/>
    </row>
    <row r="5948" spans="1:7" s="520" customFormat="1" x14ac:dyDescent="0.25">
      <c r="A5948" s="529"/>
      <c r="G5948" s="535"/>
    </row>
    <row r="5949" spans="1:7" s="520" customFormat="1" x14ac:dyDescent="0.25">
      <c r="A5949" s="529"/>
      <c r="G5949" s="535"/>
    </row>
    <row r="5950" spans="1:7" s="520" customFormat="1" x14ac:dyDescent="0.25">
      <c r="A5950" s="529"/>
      <c r="G5950" s="535"/>
    </row>
    <row r="5951" spans="1:7" s="520" customFormat="1" x14ac:dyDescent="0.25">
      <c r="A5951" s="529"/>
      <c r="G5951" s="535"/>
    </row>
    <row r="5952" spans="1:7" s="520" customFormat="1" x14ac:dyDescent="0.25">
      <c r="A5952" s="529"/>
      <c r="G5952" s="535"/>
    </row>
    <row r="5953" spans="1:7" s="520" customFormat="1" x14ac:dyDescent="0.25">
      <c r="A5953" s="529"/>
      <c r="G5953" s="535"/>
    </row>
    <row r="5954" spans="1:7" s="520" customFormat="1" x14ac:dyDescent="0.25">
      <c r="A5954" s="529"/>
      <c r="G5954" s="535"/>
    </row>
    <row r="5955" spans="1:7" s="520" customFormat="1" x14ac:dyDescent="0.25">
      <c r="A5955" s="529"/>
      <c r="G5955" s="535"/>
    </row>
    <row r="5956" spans="1:7" s="520" customFormat="1" x14ac:dyDescent="0.25">
      <c r="A5956" s="529"/>
      <c r="G5956" s="535"/>
    </row>
    <row r="5957" spans="1:7" s="520" customFormat="1" x14ac:dyDescent="0.25">
      <c r="A5957" s="529"/>
      <c r="G5957" s="535"/>
    </row>
    <row r="5958" spans="1:7" s="520" customFormat="1" x14ac:dyDescent="0.25">
      <c r="A5958" s="529"/>
      <c r="G5958" s="535"/>
    </row>
    <row r="5959" spans="1:7" s="520" customFormat="1" x14ac:dyDescent="0.25">
      <c r="A5959" s="529"/>
      <c r="G5959" s="535"/>
    </row>
    <row r="5960" spans="1:7" s="520" customFormat="1" x14ac:dyDescent="0.25">
      <c r="A5960" s="529"/>
      <c r="G5960" s="535"/>
    </row>
    <row r="5961" spans="1:7" s="520" customFormat="1" x14ac:dyDescent="0.25">
      <c r="A5961" s="529"/>
      <c r="G5961" s="535"/>
    </row>
    <row r="5962" spans="1:7" s="520" customFormat="1" x14ac:dyDescent="0.25">
      <c r="A5962" s="529"/>
      <c r="G5962" s="535"/>
    </row>
    <row r="5963" spans="1:7" s="520" customFormat="1" x14ac:dyDescent="0.25">
      <c r="A5963" s="529"/>
      <c r="G5963" s="535"/>
    </row>
    <row r="5964" spans="1:7" s="520" customFormat="1" x14ac:dyDescent="0.25">
      <c r="A5964" s="529"/>
      <c r="G5964" s="535"/>
    </row>
    <row r="5965" spans="1:7" s="520" customFormat="1" x14ac:dyDescent="0.25">
      <c r="A5965" s="529"/>
      <c r="G5965" s="535"/>
    </row>
    <row r="5966" spans="1:7" s="520" customFormat="1" x14ac:dyDescent="0.25">
      <c r="A5966" s="529"/>
      <c r="G5966" s="535"/>
    </row>
    <row r="5967" spans="1:7" s="520" customFormat="1" x14ac:dyDescent="0.25">
      <c r="A5967" s="529"/>
      <c r="G5967" s="535"/>
    </row>
    <row r="5968" spans="1:7" s="520" customFormat="1" x14ac:dyDescent="0.25">
      <c r="A5968" s="529"/>
      <c r="G5968" s="535"/>
    </row>
    <row r="5969" spans="1:7" s="520" customFormat="1" x14ac:dyDescent="0.25">
      <c r="A5969" s="529"/>
      <c r="G5969" s="535"/>
    </row>
    <row r="5970" spans="1:7" s="520" customFormat="1" x14ac:dyDescent="0.25">
      <c r="A5970" s="529"/>
      <c r="G5970" s="535"/>
    </row>
    <row r="5971" spans="1:7" s="520" customFormat="1" x14ac:dyDescent="0.25">
      <c r="A5971" s="529"/>
      <c r="G5971" s="535"/>
    </row>
    <row r="5972" spans="1:7" s="520" customFormat="1" x14ac:dyDescent="0.25">
      <c r="A5972" s="529"/>
      <c r="G5972" s="535"/>
    </row>
    <row r="5973" spans="1:7" s="520" customFormat="1" x14ac:dyDescent="0.25">
      <c r="A5973" s="529"/>
      <c r="G5973" s="535"/>
    </row>
    <row r="5974" spans="1:7" s="520" customFormat="1" x14ac:dyDescent="0.25">
      <c r="A5974" s="529"/>
      <c r="G5974" s="535"/>
    </row>
    <row r="5975" spans="1:7" s="520" customFormat="1" x14ac:dyDescent="0.25">
      <c r="A5975" s="529"/>
      <c r="G5975" s="535"/>
    </row>
    <row r="5976" spans="1:7" s="520" customFormat="1" x14ac:dyDescent="0.25">
      <c r="A5976" s="529"/>
      <c r="G5976" s="535"/>
    </row>
    <row r="5977" spans="1:7" s="520" customFormat="1" x14ac:dyDescent="0.25">
      <c r="A5977" s="529"/>
      <c r="G5977" s="535"/>
    </row>
    <row r="5978" spans="1:7" s="520" customFormat="1" x14ac:dyDescent="0.25">
      <c r="A5978" s="529"/>
      <c r="G5978" s="535"/>
    </row>
    <row r="5979" spans="1:7" s="520" customFormat="1" x14ac:dyDescent="0.25">
      <c r="A5979" s="529"/>
      <c r="G5979" s="535"/>
    </row>
    <row r="5980" spans="1:7" s="520" customFormat="1" x14ac:dyDescent="0.25">
      <c r="A5980" s="529"/>
      <c r="G5980" s="535"/>
    </row>
    <row r="5981" spans="1:7" s="520" customFormat="1" x14ac:dyDescent="0.25">
      <c r="A5981" s="529"/>
      <c r="G5981" s="535"/>
    </row>
    <row r="5982" spans="1:7" s="520" customFormat="1" x14ac:dyDescent="0.25">
      <c r="A5982" s="529"/>
      <c r="G5982" s="535"/>
    </row>
    <row r="5983" spans="1:7" s="520" customFormat="1" x14ac:dyDescent="0.25">
      <c r="A5983" s="529"/>
      <c r="G5983" s="535"/>
    </row>
    <row r="5984" spans="1:7" s="520" customFormat="1" x14ac:dyDescent="0.25">
      <c r="A5984" s="529"/>
      <c r="G5984" s="535"/>
    </row>
    <row r="5985" spans="1:7" s="520" customFormat="1" x14ac:dyDescent="0.25">
      <c r="A5985" s="529"/>
      <c r="G5985" s="535"/>
    </row>
    <row r="5986" spans="1:7" s="520" customFormat="1" x14ac:dyDescent="0.25">
      <c r="A5986" s="529"/>
      <c r="G5986" s="535"/>
    </row>
    <row r="5987" spans="1:7" s="520" customFormat="1" x14ac:dyDescent="0.25">
      <c r="A5987" s="529"/>
      <c r="G5987" s="535"/>
    </row>
    <row r="5988" spans="1:7" s="520" customFormat="1" x14ac:dyDescent="0.25">
      <c r="A5988" s="529"/>
      <c r="G5988" s="535"/>
    </row>
    <row r="5989" spans="1:7" s="520" customFormat="1" x14ac:dyDescent="0.25">
      <c r="A5989" s="529"/>
      <c r="G5989" s="535"/>
    </row>
    <row r="5990" spans="1:7" s="520" customFormat="1" x14ac:dyDescent="0.25">
      <c r="A5990" s="529"/>
      <c r="G5990" s="535"/>
    </row>
    <row r="5991" spans="1:7" s="520" customFormat="1" x14ac:dyDescent="0.25">
      <c r="A5991" s="529"/>
      <c r="G5991" s="535"/>
    </row>
    <row r="5992" spans="1:7" s="520" customFormat="1" x14ac:dyDescent="0.25">
      <c r="A5992" s="529"/>
      <c r="G5992" s="535"/>
    </row>
    <row r="5993" spans="1:7" s="520" customFormat="1" x14ac:dyDescent="0.25">
      <c r="A5993" s="529"/>
      <c r="G5993" s="535"/>
    </row>
    <row r="5994" spans="1:7" s="520" customFormat="1" x14ac:dyDescent="0.25">
      <c r="A5994" s="529"/>
      <c r="G5994" s="535"/>
    </row>
    <row r="5995" spans="1:7" s="520" customFormat="1" x14ac:dyDescent="0.25">
      <c r="A5995" s="529"/>
      <c r="G5995" s="535"/>
    </row>
    <row r="5996" spans="1:7" s="520" customFormat="1" x14ac:dyDescent="0.25">
      <c r="A5996" s="529"/>
      <c r="G5996" s="535"/>
    </row>
    <row r="5997" spans="1:7" s="520" customFormat="1" x14ac:dyDescent="0.25">
      <c r="A5997" s="529"/>
      <c r="G5997" s="535"/>
    </row>
    <row r="5998" spans="1:7" s="520" customFormat="1" x14ac:dyDescent="0.25">
      <c r="A5998" s="529"/>
      <c r="G5998" s="535"/>
    </row>
    <row r="5999" spans="1:7" s="520" customFormat="1" x14ac:dyDescent="0.25">
      <c r="A5999" s="529"/>
      <c r="G5999" s="535"/>
    </row>
    <row r="6000" spans="1:7" s="520" customFormat="1" x14ac:dyDescent="0.25">
      <c r="A6000" s="529"/>
      <c r="G6000" s="535"/>
    </row>
    <row r="6001" spans="1:7" s="520" customFormat="1" x14ac:dyDescent="0.25">
      <c r="A6001" s="529"/>
      <c r="G6001" s="535"/>
    </row>
    <row r="6002" spans="1:7" s="520" customFormat="1" x14ac:dyDescent="0.25">
      <c r="A6002" s="529"/>
      <c r="G6002" s="535"/>
    </row>
    <row r="6003" spans="1:7" s="520" customFormat="1" x14ac:dyDescent="0.25">
      <c r="A6003" s="529"/>
      <c r="G6003" s="535"/>
    </row>
    <row r="6004" spans="1:7" s="520" customFormat="1" x14ac:dyDescent="0.25">
      <c r="A6004" s="529"/>
      <c r="G6004" s="535"/>
    </row>
    <row r="6005" spans="1:7" s="520" customFormat="1" x14ac:dyDescent="0.25">
      <c r="A6005" s="529"/>
      <c r="G6005" s="535"/>
    </row>
    <row r="6006" spans="1:7" s="520" customFormat="1" x14ac:dyDescent="0.25">
      <c r="A6006" s="529"/>
      <c r="G6006" s="535"/>
    </row>
    <row r="6007" spans="1:7" s="520" customFormat="1" x14ac:dyDescent="0.25">
      <c r="A6007" s="529"/>
      <c r="G6007" s="535"/>
    </row>
    <row r="6008" spans="1:7" s="520" customFormat="1" x14ac:dyDescent="0.25">
      <c r="A6008" s="529"/>
      <c r="G6008" s="535"/>
    </row>
    <row r="6009" spans="1:7" s="520" customFormat="1" x14ac:dyDescent="0.25">
      <c r="A6009" s="529"/>
      <c r="G6009" s="535"/>
    </row>
    <row r="6010" spans="1:7" s="520" customFormat="1" x14ac:dyDescent="0.25">
      <c r="A6010" s="529"/>
      <c r="G6010" s="535"/>
    </row>
    <row r="6011" spans="1:7" s="520" customFormat="1" x14ac:dyDescent="0.25">
      <c r="A6011" s="529"/>
      <c r="G6011" s="535"/>
    </row>
    <row r="6012" spans="1:7" s="520" customFormat="1" x14ac:dyDescent="0.25">
      <c r="A6012" s="529"/>
      <c r="G6012" s="535"/>
    </row>
    <row r="6013" spans="1:7" s="520" customFormat="1" x14ac:dyDescent="0.25">
      <c r="A6013" s="529"/>
      <c r="G6013" s="535"/>
    </row>
    <row r="6014" spans="1:7" s="520" customFormat="1" x14ac:dyDescent="0.25">
      <c r="A6014" s="529"/>
      <c r="G6014" s="535"/>
    </row>
    <row r="6015" spans="1:7" s="520" customFormat="1" x14ac:dyDescent="0.25">
      <c r="A6015" s="529"/>
      <c r="G6015" s="535"/>
    </row>
    <row r="6016" spans="1:7" s="520" customFormat="1" x14ac:dyDescent="0.25">
      <c r="A6016" s="529"/>
      <c r="G6016" s="535"/>
    </row>
    <row r="6017" spans="1:7" s="520" customFormat="1" x14ac:dyDescent="0.25">
      <c r="A6017" s="529"/>
      <c r="G6017" s="535"/>
    </row>
    <row r="6018" spans="1:7" s="520" customFormat="1" x14ac:dyDescent="0.25">
      <c r="A6018" s="529"/>
      <c r="G6018" s="535"/>
    </row>
    <row r="6019" spans="1:7" s="520" customFormat="1" x14ac:dyDescent="0.25">
      <c r="A6019" s="529"/>
      <c r="G6019" s="535"/>
    </row>
    <row r="6020" spans="1:7" s="520" customFormat="1" x14ac:dyDescent="0.25">
      <c r="A6020" s="529"/>
      <c r="G6020" s="535"/>
    </row>
    <row r="6021" spans="1:7" s="520" customFormat="1" x14ac:dyDescent="0.25">
      <c r="A6021" s="529"/>
      <c r="G6021" s="535"/>
    </row>
    <row r="6022" spans="1:7" s="520" customFormat="1" x14ac:dyDescent="0.25">
      <c r="A6022" s="529"/>
      <c r="G6022" s="535"/>
    </row>
    <row r="6023" spans="1:7" s="520" customFormat="1" x14ac:dyDescent="0.25">
      <c r="A6023" s="529"/>
      <c r="G6023" s="535"/>
    </row>
    <row r="6024" spans="1:7" s="520" customFormat="1" x14ac:dyDescent="0.25">
      <c r="A6024" s="529"/>
      <c r="G6024" s="535"/>
    </row>
    <row r="6025" spans="1:7" s="520" customFormat="1" x14ac:dyDescent="0.25">
      <c r="A6025" s="529"/>
      <c r="G6025" s="535"/>
    </row>
    <row r="6026" spans="1:7" s="520" customFormat="1" x14ac:dyDescent="0.25">
      <c r="A6026" s="529"/>
      <c r="G6026" s="535"/>
    </row>
    <row r="6027" spans="1:7" s="520" customFormat="1" x14ac:dyDescent="0.25">
      <c r="A6027" s="529"/>
      <c r="G6027" s="535"/>
    </row>
    <row r="6028" spans="1:7" s="520" customFormat="1" x14ac:dyDescent="0.25">
      <c r="A6028" s="529"/>
      <c r="G6028" s="535"/>
    </row>
    <row r="6029" spans="1:7" s="520" customFormat="1" x14ac:dyDescent="0.25">
      <c r="A6029" s="529"/>
      <c r="G6029" s="535"/>
    </row>
    <row r="6030" spans="1:7" s="520" customFormat="1" x14ac:dyDescent="0.25">
      <c r="A6030" s="529"/>
      <c r="G6030" s="535"/>
    </row>
    <row r="6031" spans="1:7" s="520" customFormat="1" x14ac:dyDescent="0.25">
      <c r="A6031" s="529"/>
      <c r="G6031" s="535"/>
    </row>
    <row r="6032" spans="1:7" s="520" customFormat="1" x14ac:dyDescent="0.25">
      <c r="A6032" s="529"/>
      <c r="G6032" s="535"/>
    </row>
    <row r="6033" spans="1:7" s="520" customFormat="1" x14ac:dyDescent="0.25">
      <c r="A6033" s="529"/>
      <c r="G6033" s="535"/>
    </row>
    <row r="6034" spans="1:7" s="520" customFormat="1" x14ac:dyDescent="0.25">
      <c r="A6034" s="529"/>
      <c r="G6034" s="535"/>
    </row>
    <row r="6035" spans="1:7" s="520" customFormat="1" x14ac:dyDescent="0.25">
      <c r="A6035" s="529"/>
      <c r="G6035" s="535"/>
    </row>
    <row r="6036" spans="1:7" s="520" customFormat="1" x14ac:dyDescent="0.25">
      <c r="A6036" s="529"/>
      <c r="G6036" s="535"/>
    </row>
    <row r="6037" spans="1:7" s="520" customFormat="1" x14ac:dyDescent="0.25">
      <c r="A6037" s="529"/>
      <c r="G6037" s="535"/>
    </row>
    <row r="6038" spans="1:7" s="520" customFormat="1" x14ac:dyDescent="0.25">
      <c r="A6038" s="529"/>
      <c r="G6038" s="535"/>
    </row>
    <row r="6039" spans="1:7" s="520" customFormat="1" x14ac:dyDescent="0.25">
      <c r="A6039" s="529"/>
      <c r="G6039" s="535"/>
    </row>
    <row r="6040" spans="1:7" s="520" customFormat="1" x14ac:dyDescent="0.25">
      <c r="A6040" s="529"/>
      <c r="G6040" s="535"/>
    </row>
    <row r="6041" spans="1:7" s="520" customFormat="1" x14ac:dyDescent="0.25">
      <c r="A6041" s="529"/>
      <c r="G6041" s="535"/>
    </row>
    <row r="6042" spans="1:7" s="520" customFormat="1" x14ac:dyDescent="0.25">
      <c r="A6042" s="529"/>
      <c r="G6042" s="535"/>
    </row>
    <row r="6043" spans="1:7" s="520" customFormat="1" x14ac:dyDescent="0.25">
      <c r="A6043" s="529"/>
      <c r="G6043" s="535"/>
    </row>
    <row r="6044" spans="1:7" s="520" customFormat="1" x14ac:dyDescent="0.25">
      <c r="A6044" s="529"/>
      <c r="G6044" s="535"/>
    </row>
    <row r="6045" spans="1:7" s="520" customFormat="1" x14ac:dyDescent="0.25">
      <c r="A6045" s="529"/>
      <c r="G6045" s="535"/>
    </row>
    <row r="6046" spans="1:7" s="520" customFormat="1" x14ac:dyDescent="0.25">
      <c r="A6046" s="529"/>
      <c r="G6046" s="535"/>
    </row>
    <row r="6047" spans="1:7" s="520" customFormat="1" x14ac:dyDescent="0.25">
      <c r="A6047" s="529"/>
      <c r="G6047" s="535"/>
    </row>
    <row r="6048" spans="1:7" s="520" customFormat="1" x14ac:dyDescent="0.25">
      <c r="A6048" s="529"/>
      <c r="G6048" s="535"/>
    </row>
    <row r="6049" spans="1:7" s="520" customFormat="1" x14ac:dyDescent="0.25">
      <c r="A6049" s="529"/>
      <c r="G6049" s="535"/>
    </row>
    <row r="6050" spans="1:7" s="520" customFormat="1" x14ac:dyDescent="0.25">
      <c r="A6050" s="529"/>
      <c r="G6050" s="535"/>
    </row>
    <row r="6051" spans="1:7" s="520" customFormat="1" x14ac:dyDescent="0.25">
      <c r="A6051" s="529"/>
      <c r="G6051" s="535"/>
    </row>
    <row r="6052" spans="1:7" s="520" customFormat="1" x14ac:dyDescent="0.25">
      <c r="A6052" s="529"/>
      <c r="G6052" s="535"/>
    </row>
    <row r="6053" spans="1:7" s="520" customFormat="1" x14ac:dyDescent="0.25">
      <c r="A6053" s="529"/>
      <c r="G6053" s="535"/>
    </row>
    <row r="6054" spans="1:7" s="520" customFormat="1" x14ac:dyDescent="0.25">
      <c r="A6054" s="529"/>
      <c r="G6054" s="535"/>
    </row>
    <row r="6055" spans="1:7" s="520" customFormat="1" x14ac:dyDescent="0.25">
      <c r="A6055" s="529"/>
      <c r="G6055" s="535"/>
    </row>
    <row r="6056" spans="1:7" s="520" customFormat="1" x14ac:dyDescent="0.25">
      <c r="A6056" s="529"/>
      <c r="G6056" s="535"/>
    </row>
    <row r="6057" spans="1:7" s="520" customFormat="1" x14ac:dyDescent="0.25">
      <c r="A6057" s="529"/>
      <c r="G6057" s="535"/>
    </row>
    <row r="6058" spans="1:7" s="520" customFormat="1" x14ac:dyDescent="0.25">
      <c r="A6058" s="529"/>
      <c r="G6058" s="535"/>
    </row>
    <row r="6059" spans="1:7" s="520" customFormat="1" x14ac:dyDescent="0.25">
      <c r="A6059" s="529"/>
      <c r="G6059" s="535"/>
    </row>
    <row r="6060" spans="1:7" s="520" customFormat="1" x14ac:dyDescent="0.25">
      <c r="A6060" s="529"/>
      <c r="G6060" s="535"/>
    </row>
    <row r="6061" spans="1:7" s="520" customFormat="1" x14ac:dyDescent="0.25">
      <c r="A6061" s="529"/>
      <c r="G6061" s="535"/>
    </row>
    <row r="6062" spans="1:7" s="520" customFormat="1" x14ac:dyDescent="0.25">
      <c r="A6062" s="529"/>
      <c r="G6062" s="535"/>
    </row>
    <row r="6063" spans="1:7" s="520" customFormat="1" x14ac:dyDescent="0.25">
      <c r="A6063" s="529"/>
      <c r="G6063" s="535"/>
    </row>
    <row r="6064" spans="1:7" s="520" customFormat="1" x14ac:dyDescent="0.25">
      <c r="A6064" s="529"/>
      <c r="G6064" s="535"/>
    </row>
    <row r="6065" spans="1:7" s="520" customFormat="1" x14ac:dyDescent="0.25">
      <c r="A6065" s="529"/>
      <c r="G6065" s="535"/>
    </row>
    <row r="6066" spans="1:7" s="520" customFormat="1" x14ac:dyDescent="0.25">
      <c r="A6066" s="529"/>
      <c r="G6066" s="535"/>
    </row>
    <row r="6067" spans="1:7" s="520" customFormat="1" x14ac:dyDescent="0.25">
      <c r="A6067" s="529"/>
      <c r="G6067" s="535"/>
    </row>
    <row r="6068" spans="1:7" s="520" customFormat="1" x14ac:dyDescent="0.25">
      <c r="A6068" s="529"/>
      <c r="G6068" s="535"/>
    </row>
    <row r="6069" spans="1:7" s="520" customFormat="1" x14ac:dyDescent="0.25">
      <c r="A6069" s="529"/>
      <c r="G6069" s="535"/>
    </row>
    <row r="6070" spans="1:7" s="520" customFormat="1" x14ac:dyDescent="0.25">
      <c r="A6070" s="529"/>
      <c r="G6070" s="535"/>
    </row>
    <row r="6071" spans="1:7" s="520" customFormat="1" x14ac:dyDescent="0.25">
      <c r="A6071" s="529"/>
      <c r="G6071" s="535"/>
    </row>
    <row r="6072" spans="1:7" s="520" customFormat="1" x14ac:dyDescent="0.25">
      <c r="A6072" s="529"/>
      <c r="G6072" s="535"/>
    </row>
    <row r="6073" spans="1:7" s="520" customFormat="1" x14ac:dyDescent="0.25">
      <c r="A6073" s="529"/>
      <c r="G6073" s="535"/>
    </row>
    <row r="6074" spans="1:7" s="520" customFormat="1" x14ac:dyDescent="0.25">
      <c r="A6074" s="529"/>
      <c r="G6074" s="535"/>
    </row>
    <row r="6075" spans="1:7" s="520" customFormat="1" x14ac:dyDescent="0.25">
      <c r="A6075" s="529"/>
      <c r="G6075" s="535"/>
    </row>
    <row r="6076" spans="1:7" s="520" customFormat="1" x14ac:dyDescent="0.25">
      <c r="A6076" s="529"/>
      <c r="G6076" s="535"/>
    </row>
    <row r="6077" spans="1:7" s="520" customFormat="1" x14ac:dyDescent="0.25">
      <c r="A6077" s="529"/>
      <c r="G6077" s="535"/>
    </row>
    <row r="6078" spans="1:7" s="520" customFormat="1" x14ac:dyDescent="0.25">
      <c r="A6078" s="529"/>
      <c r="G6078" s="535"/>
    </row>
    <row r="6079" spans="1:7" s="520" customFormat="1" x14ac:dyDescent="0.25">
      <c r="A6079" s="529"/>
      <c r="G6079" s="535"/>
    </row>
    <row r="6080" spans="1:7" s="520" customFormat="1" x14ac:dyDescent="0.25">
      <c r="A6080" s="529"/>
      <c r="G6080" s="535"/>
    </row>
    <row r="6081" spans="1:7" s="520" customFormat="1" x14ac:dyDescent="0.25">
      <c r="A6081" s="529"/>
      <c r="G6081" s="535"/>
    </row>
    <row r="6082" spans="1:7" s="520" customFormat="1" x14ac:dyDescent="0.25">
      <c r="A6082" s="529"/>
      <c r="G6082" s="535"/>
    </row>
    <row r="6083" spans="1:7" s="520" customFormat="1" x14ac:dyDescent="0.25">
      <c r="A6083" s="529"/>
      <c r="G6083" s="535"/>
    </row>
    <row r="6084" spans="1:7" s="520" customFormat="1" x14ac:dyDescent="0.25">
      <c r="A6084" s="529"/>
      <c r="G6084" s="535"/>
    </row>
    <row r="6085" spans="1:7" s="520" customFormat="1" x14ac:dyDescent="0.25">
      <c r="A6085" s="529"/>
      <c r="G6085" s="535"/>
    </row>
    <row r="6086" spans="1:7" s="520" customFormat="1" x14ac:dyDescent="0.25">
      <c r="A6086" s="529"/>
      <c r="G6086" s="535"/>
    </row>
    <row r="6087" spans="1:7" s="520" customFormat="1" x14ac:dyDescent="0.25">
      <c r="A6087" s="529"/>
      <c r="G6087" s="535"/>
    </row>
    <row r="6088" spans="1:7" s="520" customFormat="1" x14ac:dyDescent="0.25">
      <c r="A6088" s="529"/>
      <c r="G6088" s="535"/>
    </row>
    <row r="6089" spans="1:7" s="520" customFormat="1" x14ac:dyDescent="0.25">
      <c r="A6089" s="529"/>
      <c r="G6089" s="535"/>
    </row>
    <row r="6090" spans="1:7" s="520" customFormat="1" x14ac:dyDescent="0.25">
      <c r="A6090" s="529"/>
      <c r="G6090" s="535"/>
    </row>
    <row r="6091" spans="1:7" s="520" customFormat="1" x14ac:dyDescent="0.25">
      <c r="A6091" s="529"/>
      <c r="G6091" s="535"/>
    </row>
    <row r="6092" spans="1:7" s="520" customFormat="1" x14ac:dyDescent="0.25">
      <c r="A6092" s="529"/>
      <c r="G6092" s="535"/>
    </row>
    <row r="6093" spans="1:7" s="520" customFormat="1" x14ac:dyDescent="0.25">
      <c r="A6093" s="529"/>
      <c r="G6093" s="535"/>
    </row>
    <row r="6094" spans="1:7" s="520" customFormat="1" x14ac:dyDescent="0.25">
      <c r="A6094" s="529"/>
      <c r="G6094" s="535"/>
    </row>
    <row r="6095" spans="1:7" s="520" customFormat="1" x14ac:dyDescent="0.25">
      <c r="A6095" s="529"/>
      <c r="G6095" s="535"/>
    </row>
    <row r="6096" spans="1:7" s="520" customFormat="1" x14ac:dyDescent="0.25">
      <c r="A6096" s="529"/>
      <c r="G6096" s="535"/>
    </row>
    <row r="6097" spans="1:7" s="520" customFormat="1" x14ac:dyDescent="0.25">
      <c r="A6097" s="529"/>
      <c r="G6097" s="535"/>
    </row>
    <row r="6098" spans="1:7" s="520" customFormat="1" x14ac:dyDescent="0.25">
      <c r="A6098" s="529"/>
      <c r="G6098" s="535"/>
    </row>
    <row r="6099" spans="1:7" s="520" customFormat="1" x14ac:dyDescent="0.25">
      <c r="A6099" s="529"/>
      <c r="G6099" s="535"/>
    </row>
    <row r="6100" spans="1:7" s="520" customFormat="1" x14ac:dyDescent="0.25">
      <c r="A6100" s="529"/>
      <c r="G6100" s="535"/>
    </row>
    <row r="6101" spans="1:7" s="520" customFormat="1" x14ac:dyDescent="0.25">
      <c r="A6101" s="529"/>
      <c r="G6101" s="535"/>
    </row>
    <row r="6102" spans="1:7" s="520" customFormat="1" x14ac:dyDescent="0.25">
      <c r="A6102" s="529"/>
      <c r="G6102" s="535"/>
    </row>
    <row r="6103" spans="1:7" s="520" customFormat="1" x14ac:dyDescent="0.25">
      <c r="A6103" s="529"/>
      <c r="G6103" s="535"/>
    </row>
    <row r="6104" spans="1:7" s="520" customFormat="1" x14ac:dyDescent="0.25">
      <c r="A6104" s="529"/>
      <c r="G6104" s="535"/>
    </row>
    <row r="6105" spans="1:7" s="520" customFormat="1" x14ac:dyDescent="0.25">
      <c r="A6105" s="529"/>
      <c r="G6105" s="535"/>
    </row>
    <row r="6106" spans="1:7" s="520" customFormat="1" x14ac:dyDescent="0.25">
      <c r="A6106" s="529"/>
      <c r="G6106" s="535"/>
    </row>
    <row r="6107" spans="1:7" s="520" customFormat="1" x14ac:dyDescent="0.25">
      <c r="A6107" s="529"/>
      <c r="G6107" s="535"/>
    </row>
    <row r="6108" spans="1:7" s="520" customFormat="1" x14ac:dyDescent="0.25">
      <c r="A6108" s="529"/>
      <c r="G6108" s="535"/>
    </row>
    <row r="6109" spans="1:7" s="520" customFormat="1" x14ac:dyDescent="0.25">
      <c r="A6109" s="529"/>
      <c r="G6109" s="535"/>
    </row>
    <row r="6110" spans="1:7" s="520" customFormat="1" x14ac:dyDescent="0.25">
      <c r="A6110" s="529"/>
      <c r="G6110" s="535"/>
    </row>
    <row r="6111" spans="1:7" s="520" customFormat="1" x14ac:dyDescent="0.25">
      <c r="A6111" s="529"/>
      <c r="G6111" s="535"/>
    </row>
    <row r="6112" spans="1:7" s="520" customFormat="1" x14ac:dyDescent="0.25">
      <c r="A6112" s="529"/>
      <c r="G6112" s="535"/>
    </row>
    <row r="6113" spans="1:7" s="520" customFormat="1" x14ac:dyDescent="0.25">
      <c r="A6113" s="529"/>
      <c r="G6113" s="535"/>
    </row>
    <row r="6114" spans="1:7" s="520" customFormat="1" x14ac:dyDescent="0.25">
      <c r="A6114" s="529"/>
      <c r="G6114" s="535"/>
    </row>
    <row r="6115" spans="1:7" s="520" customFormat="1" x14ac:dyDescent="0.25">
      <c r="A6115" s="529"/>
      <c r="G6115" s="535"/>
    </row>
    <row r="6116" spans="1:7" s="520" customFormat="1" x14ac:dyDescent="0.25">
      <c r="A6116" s="529"/>
      <c r="G6116" s="535"/>
    </row>
    <row r="6117" spans="1:7" s="520" customFormat="1" x14ac:dyDescent="0.25">
      <c r="A6117" s="529"/>
      <c r="G6117" s="535"/>
    </row>
    <row r="6118" spans="1:7" s="520" customFormat="1" x14ac:dyDescent="0.25">
      <c r="A6118" s="529"/>
      <c r="G6118" s="535"/>
    </row>
    <row r="6119" spans="1:7" s="520" customFormat="1" x14ac:dyDescent="0.25">
      <c r="A6119" s="529"/>
      <c r="G6119" s="535"/>
    </row>
    <row r="6120" spans="1:7" s="520" customFormat="1" x14ac:dyDescent="0.25">
      <c r="A6120" s="529"/>
      <c r="G6120" s="535"/>
    </row>
    <row r="6121" spans="1:7" s="520" customFormat="1" x14ac:dyDescent="0.25">
      <c r="A6121" s="529"/>
      <c r="G6121" s="535"/>
    </row>
    <row r="6122" spans="1:7" s="520" customFormat="1" x14ac:dyDescent="0.25">
      <c r="A6122" s="529"/>
      <c r="G6122" s="535"/>
    </row>
    <row r="6123" spans="1:7" s="520" customFormat="1" x14ac:dyDescent="0.25">
      <c r="A6123" s="529"/>
      <c r="G6123" s="535"/>
    </row>
    <row r="6124" spans="1:7" s="520" customFormat="1" x14ac:dyDescent="0.25">
      <c r="A6124" s="529"/>
      <c r="G6124" s="535"/>
    </row>
    <row r="6125" spans="1:7" s="520" customFormat="1" x14ac:dyDescent="0.25">
      <c r="A6125" s="529"/>
      <c r="G6125" s="535"/>
    </row>
    <row r="6126" spans="1:7" s="520" customFormat="1" x14ac:dyDescent="0.25">
      <c r="A6126" s="529"/>
      <c r="G6126" s="535"/>
    </row>
    <row r="6127" spans="1:7" s="520" customFormat="1" x14ac:dyDescent="0.25">
      <c r="A6127" s="529"/>
      <c r="G6127" s="535"/>
    </row>
    <row r="6128" spans="1:7" s="520" customFormat="1" x14ac:dyDescent="0.25">
      <c r="A6128" s="529"/>
      <c r="G6128" s="535"/>
    </row>
    <row r="6129" spans="1:7" s="520" customFormat="1" x14ac:dyDescent="0.25">
      <c r="A6129" s="529"/>
      <c r="G6129" s="535"/>
    </row>
    <row r="6130" spans="1:7" s="520" customFormat="1" x14ac:dyDescent="0.25">
      <c r="A6130" s="529"/>
      <c r="G6130" s="535"/>
    </row>
    <row r="6131" spans="1:7" s="520" customFormat="1" x14ac:dyDescent="0.25">
      <c r="A6131" s="529"/>
      <c r="G6131" s="535"/>
    </row>
    <row r="6132" spans="1:7" s="520" customFormat="1" x14ac:dyDescent="0.25">
      <c r="A6132" s="529"/>
      <c r="G6132" s="535"/>
    </row>
    <row r="6133" spans="1:7" s="520" customFormat="1" x14ac:dyDescent="0.25">
      <c r="A6133" s="529"/>
      <c r="G6133" s="535"/>
    </row>
    <row r="6134" spans="1:7" s="520" customFormat="1" x14ac:dyDescent="0.25">
      <c r="A6134" s="529"/>
      <c r="G6134" s="535"/>
    </row>
    <row r="6135" spans="1:7" s="520" customFormat="1" x14ac:dyDescent="0.25">
      <c r="A6135" s="529"/>
      <c r="G6135" s="535"/>
    </row>
    <row r="6136" spans="1:7" s="520" customFormat="1" x14ac:dyDescent="0.25">
      <c r="A6136" s="529"/>
      <c r="G6136" s="535"/>
    </row>
    <row r="6137" spans="1:7" s="520" customFormat="1" x14ac:dyDescent="0.25">
      <c r="A6137" s="529"/>
      <c r="G6137" s="535"/>
    </row>
    <row r="6138" spans="1:7" s="520" customFormat="1" x14ac:dyDescent="0.25">
      <c r="A6138" s="529"/>
      <c r="G6138" s="535"/>
    </row>
    <row r="6139" spans="1:7" s="520" customFormat="1" x14ac:dyDescent="0.25">
      <c r="A6139" s="529"/>
      <c r="G6139" s="535"/>
    </row>
    <row r="6140" spans="1:7" s="520" customFormat="1" x14ac:dyDescent="0.25">
      <c r="A6140" s="529"/>
      <c r="G6140" s="535"/>
    </row>
    <row r="6141" spans="1:7" s="520" customFormat="1" x14ac:dyDescent="0.25">
      <c r="A6141" s="529"/>
      <c r="G6141" s="535"/>
    </row>
    <row r="6142" spans="1:7" s="520" customFormat="1" x14ac:dyDescent="0.25">
      <c r="A6142" s="529"/>
      <c r="G6142" s="535"/>
    </row>
    <row r="6143" spans="1:7" s="520" customFormat="1" x14ac:dyDescent="0.25">
      <c r="A6143" s="529"/>
      <c r="G6143" s="535"/>
    </row>
    <row r="6144" spans="1:7" s="520" customFormat="1" x14ac:dyDescent="0.25">
      <c r="A6144" s="529"/>
      <c r="G6144" s="535"/>
    </row>
    <row r="6145" spans="1:7" s="520" customFormat="1" x14ac:dyDescent="0.25">
      <c r="A6145" s="529"/>
      <c r="G6145" s="535"/>
    </row>
    <row r="6146" spans="1:7" s="520" customFormat="1" x14ac:dyDescent="0.25">
      <c r="A6146" s="529"/>
      <c r="G6146" s="535"/>
    </row>
    <row r="6147" spans="1:7" s="520" customFormat="1" x14ac:dyDescent="0.25">
      <c r="A6147" s="529"/>
      <c r="G6147" s="535"/>
    </row>
    <row r="6148" spans="1:7" s="520" customFormat="1" x14ac:dyDescent="0.25">
      <c r="A6148" s="529"/>
      <c r="G6148" s="535"/>
    </row>
    <row r="6149" spans="1:7" s="520" customFormat="1" x14ac:dyDescent="0.25">
      <c r="A6149" s="529"/>
      <c r="G6149" s="535"/>
    </row>
    <row r="6150" spans="1:7" s="520" customFormat="1" x14ac:dyDescent="0.25">
      <c r="A6150" s="529"/>
      <c r="G6150" s="535"/>
    </row>
    <row r="6151" spans="1:7" s="520" customFormat="1" x14ac:dyDescent="0.25">
      <c r="A6151" s="529"/>
      <c r="G6151" s="535"/>
    </row>
    <row r="6152" spans="1:7" s="520" customFormat="1" x14ac:dyDescent="0.25">
      <c r="A6152" s="529"/>
      <c r="G6152" s="535"/>
    </row>
    <row r="6153" spans="1:7" s="520" customFormat="1" x14ac:dyDescent="0.25">
      <c r="A6153" s="529"/>
      <c r="G6153" s="535"/>
    </row>
    <row r="6154" spans="1:7" s="520" customFormat="1" x14ac:dyDescent="0.25">
      <c r="A6154" s="529"/>
      <c r="G6154" s="535"/>
    </row>
    <row r="6155" spans="1:7" s="520" customFormat="1" x14ac:dyDescent="0.25">
      <c r="A6155" s="529"/>
      <c r="G6155" s="535"/>
    </row>
    <row r="6156" spans="1:7" s="520" customFormat="1" x14ac:dyDescent="0.25">
      <c r="A6156" s="529"/>
      <c r="G6156" s="535"/>
    </row>
    <row r="6157" spans="1:7" s="520" customFormat="1" x14ac:dyDescent="0.25">
      <c r="A6157" s="529"/>
      <c r="G6157" s="535"/>
    </row>
    <row r="6158" spans="1:7" s="520" customFormat="1" x14ac:dyDescent="0.25">
      <c r="A6158" s="529"/>
      <c r="G6158" s="535"/>
    </row>
    <row r="6159" spans="1:7" s="520" customFormat="1" x14ac:dyDescent="0.25">
      <c r="A6159" s="529"/>
      <c r="G6159" s="535"/>
    </row>
    <row r="6160" spans="1:7" s="520" customFormat="1" x14ac:dyDescent="0.25">
      <c r="A6160" s="529"/>
      <c r="G6160" s="535"/>
    </row>
    <row r="6161" spans="1:7" s="520" customFormat="1" x14ac:dyDescent="0.25">
      <c r="A6161" s="529"/>
      <c r="G6161" s="535"/>
    </row>
    <row r="6162" spans="1:7" s="520" customFormat="1" x14ac:dyDescent="0.25">
      <c r="A6162" s="529"/>
      <c r="G6162" s="535"/>
    </row>
    <row r="6163" spans="1:7" s="520" customFormat="1" x14ac:dyDescent="0.25">
      <c r="A6163" s="529"/>
      <c r="G6163" s="535"/>
    </row>
    <row r="6164" spans="1:7" s="520" customFormat="1" x14ac:dyDescent="0.25">
      <c r="A6164" s="529"/>
      <c r="G6164" s="535"/>
    </row>
    <row r="6165" spans="1:7" s="520" customFormat="1" x14ac:dyDescent="0.25">
      <c r="A6165" s="529"/>
      <c r="G6165" s="535"/>
    </row>
    <row r="6166" spans="1:7" s="520" customFormat="1" x14ac:dyDescent="0.25">
      <c r="A6166" s="529"/>
      <c r="G6166" s="535"/>
    </row>
    <row r="6167" spans="1:7" s="520" customFormat="1" x14ac:dyDescent="0.25">
      <c r="A6167" s="529"/>
      <c r="G6167" s="535"/>
    </row>
    <row r="6168" spans="1:7" s="520" customFormat="1" x14ac:dyDescent="0.25">
      <c r="A6168" s="529"/>
      <c r="G6168" s="535"/>
    </row>
    <row r="6169" spans="1:7" s="520" customFormat="1" x14ac:dyDescent="0.25">
      <c r="A6169" s="529"/>
      <c r="G6169" s="535"/>
    </row>
    <row r="6170" spans="1:7" s="520" customFormat="1" x14ac:dyDescent="0.25">
      <c r="A6170" s="529"/>
      <c r="G6170" s="535"/>
    </row>
    <row r="6171" spans="1:7" s="520" customFormat="1" x14ac:dyDescent="0.25">
      <c r="A6171" s="529"/>
      <c r="G6171" s="535"/>
    </row>
    <row r="6172" spans="1:7" s="520" customFormat="1" x14ac:dyDescent="0.25">
      <c r="A6172" s="529"/>
      <c r="G6172" s="535"/>
    </row>
    <row r="6173" spans="1:7" s="520" customFormat="1" x14ac:dyDescent="0.25">
      <c r="A6173" s="529"/>
      <c r="G6173" s="535"/>
    </row>
    <row r="6174" spans="1:7" s="520" customFormat="1" x14ac:dyDescent="0.25">
      <c r="A6174" s="529"/>
      <c r="G6174" s="535"/>
    </row>
    <row r="6175" spans="1:7" s="520" customFormat="1" x14ac:dyDescent="0.25">
      <c r="A6175" s="529"/>
      <c r="G6175" s="535"/>
    </row>
    <row r="6176" spans="1:7" s="520" customFormat="1" x14ac:dyDescent="0.25">
      <c r="A6176" s="529"/>
      <c r="G6176" s="535"/>
    </row>
    <row r="6177" spans="1:7" s="520" customFormat="1" x14ac:dyDescent="0.25">
      <c r="A6177" s="529"/>
      <c r="G6177" s="535"/>
    </row>
    <row r="6178" spans="1:7" s="520" customFormat="1" x14ac:dyDescent="0.25">
      <c r="A6178" s="529"/>
      <c r="G6178" s="535"/>
    </row>
    <row r="6179" spans="1:7" s="520" customFormat="1" x14ac:dyDescent="0.25">
      <c r="A6179" s="529"/>
      <c r="G6179" s="535"/>
    </row>
    <row r="6180" spans="1:7" s="520" customFormat="1" x14ac:dyDescent="0.25">
      <c r="A6180" s="529"/>
      <c r="G6180" s="535"/>
    </row>
    <row r="6181" spans="1:7" s="520" customFormat="1" x14ac:dyDescent="0.25">
      <c r="A6181" s="529"/>
      <c r="G6181" s="535"/>
    </row>
    <row r="6182" spans="1:7" s="520" customFormat="1" x14ac:dyDescent="0.25">
      <c r="A6182" s="529"/>
      <c r="G6182" s="535"/>
    </row>
    <row r="6183" spans="1:7" s="520" customFormat="1" x14ac:dyDescent="0.25">
      <c r="A6183" s="529"/>
      <c r="G6183" s="535"/>
    </row>
    <row r="6184" spans="1:7" s="520" customFormat="1" x14ac:dyDescent="0.25">
      <c r="A6184" s="529"/>
      <c r="G6184" s="535"/>
    </row>
    <row r="6185" spans="1:7" s="520" customFormat="1" x14ac:dyDescent="0.25">
      <c r="A6185" s="529"/>
      <c r="G6185" s="535"/>
    </row>
    <row r="6186" spans="1:7" s="520" customFormat="1" x14ac:dyDescent="0.25">
      <c r="A6186" s="529"/>
      <c r="G6186" s="535"/>
    </row>
    <row r="6187" spans="1:7" s="520" customFormat="1" x14ac:dyDescent="0.25">
      <c r="A6187" s="529"/>
      <c r="G6187" s="535"/>
    </row>
    <row r="6188" spans="1:7" s="520" customFormat="1" x14ac:dyDescent="0.25">
      <c r="A6188" s="529"/>
      <c r="G6188" s="535"/>
    </row>
    <row r="6189" spans="1:7" s="520" customFormat="1" x14ac:dyDescent="0.25">
      <c r="A6189" s="529"/>
      <c r="G6189" s="535"/>
    </row>
    <row r="6190" spans="1:7" s="520" customFormat="1" x14ac:dyDescent="0.25">
      <c r="A6190" s="529"/>
      <c r="G6190" s="535"/>
    </row>
    <row r="6191" spans="1:7" s="520" customFormat="1" x14ac:dyDescent="0.25">
      <c r="A6191" s="529"/>
      <c r="G6191" s="535"/>
    </row>
    <row r="6192" spans="1:7" s="520" customFormat="1" x14ac:dyDescent="0.25">
      <c r="A6192" s="529"/>
      <c r="G6192" s="535"/>
    </row>
    <row r="6193" spans="1:7" s="520" customFormat="1" x14ac:dyDescent="0.25">
      <c r="A6193" s="529"/>
      <c r="G6193" s="535"/>
    </row>
    <row r="6194" spans="1:7" s="520" customFormat="1" x14ac:dyDescent="0.25">
      <c r="A6194" s="529"/>
      <c r="G6194" s="535"/>
    </row>
    <row r="6195" spans="1:7" s="520" customFormat="1" x14ac:dyDescent="0.25">
      <c r="A6195" s="529"/>
      <c r="G6195" s="535"/>
    </row>
    <row r="6196" spans="1:7" s="520" customFormat="1" x14ac:dyDescent="0.25">
      <c r="A6196" s="529"/>
      <c r="G6196" s="535"/>
    </row>
    <row r="6197" spans="1:7" s="520" customFormat="1" x14ac:dyDescent="0.25">
      <c r="A6197" s="529"/>
      <c r="G6197" s="535"/>
    </row>
    <row r="6198" spans="1:7" s="520" customFormat="1" x14ac:dyDescent="0.25">
      <c r="A6198" s="529"/>
      <c r="G6198" s="535"/>
    </row>
    <row r="6199" spans="1:7" s="520" customFormat="1" x14ac:dyDescent="0.25">
      <c r="A6199" s="529"/>
      <c r="G6199" s="535"/>
    </row>
    <row r="6200" spans="1:7" s="520" customFormat="1" x14ac:dyDescent="0.25">
      <c r="A6200" s="529"/>
      <c r="G6200" s="535"/>
    </row>
    <row r="6201" spans="1:7" s="520" customFormat="1" x14ac:dyDescent="0.25">
      <c r="A6201" s="529"/>
      <c r="G6201" s="535"/>
    </row>
    <row r="6202" spans="1:7" s="520" customFormat="1" x14ac:dyDescent="0.25">
      <c r="A6202" s="529"/>
      <c r="G6202" s="535"/>
    </row>
    <row r="6203" spans="1:7" s="520" customFormat="1" x14ac:dyDescent="0.25">
      <c r="A6203" s="529"/>
      <c r="G6203" s="535"/>
    </row>
    <row r="6204" spans="1:7" s="520" customFormat="1" x14ac:dyDescent="0.25">
      <c r="A6204" s="529"/>
      <c r="G6204" s="535"/>
    </row>
    <row r="6205" spans="1:7" s="520" customFormat="1" x14ac:dyDescent="0.25">
      <c r="A6205" s="529"/>
      <c r="G6205" s="535"/>
    </row>
    <row r="6206" spans="1:7" s="520" customFormat="1" x14ac:dyDescent="0.25">
      <c r="A6206" s="529"/>
      <c r="G6206" s="535"/>
    </row>
    <row r="6207" spans="1:7" s="520" customFormat="1" x14ac:dyDescent="0.25">
      <c r="A6207" s="529"/>
      <c r="G6207" s="535"/>
    </row>
    <row r="6208" spans="1:7" s="520" customFormat="1" x14ac:dyDescent="0.25">
      <c r="A6208" s="529"/>
      <c r="G6208" s="535"/>
    </row>
    <row r="6209" spans="1:7" s="520" customFormat="1" x14ac:dyDescent="0.25">
      <c r="A6209" s="529"/>
      <c r="G6209" s="535"/>
    </row>
    <row r="6210" spans="1:7" s="520" customFormat="1" x14ac:dyDescent="0.25">
      <c r="A6210" s="529"/>
      <c r="G6210" s="535"/>
    </row>
    <row r="6211" spans="1:7" s="520" customFormat="1" x14ac:dyDescent="0.25">
      <c r="A6211" s="529"/>
      <c r="G6211" s="535"/>
    </row>
    <row r="6212" spans="1:7" s="520" customFormat="1" x14ac:dyDescent="0.25">
      <c r="A6212" s="529"/>
      <c r="G6212" s="535"/>
    </row>
    <row r="6213" spans="1:7" s="520" customFormat="1" x14ac:dyDescent="0.25">
      <c r="A6213" s="529"/>
      <c r="G6213" s="535"/>
    </row>
    <row r="6214" spans="1:7" s="520" customFormat="1" x14ac:dyDescent="0.25">
      <c r="A6214" s="529"/>
      <c r="G6214" s="535"/>
    </row>
    <row r="6215" spans="1:7" s="520" customFormat="1" x14ac:dyDescent="0.25">
      <c r="A6215" s="529"/>
      <c r="G6215" s="535"/>
    </row>
    <row r="6216" spans="1:7" s="520" customFormat="1" x14ac:dyDescent="0.25">
      <c r="A6216" s="529"/>
      <c r="G6216" s="535"/>
    </row>
    <row r="6217" spans="1:7" s="520" customFormat="1" x14ac:dyDescent="0.25">
      <c r="A6217" s="529"/>
      <c r="G6217" s="535"/>
    </row>
    <row r="6218" spans="1:7" s="520" customFormat="1" x14ac:dyDescent="0.25">
      <c r="A6218" s="529"/>
      <c r="G6218" s="535"/>
    </row>
    <row r="6219" spans="1:7" s="520" customFormat="1" x14ac:dyDescent="0.25">
      <c r="A6219" s="529"/>
      <c r="G6219" s="535"/>
    </row>
    <row r="6220" spans="1:7" s="520" customFormat="1" x14ac:dyDescent="0.25">
      <c r="A6220" s="529"/>
      <c r="G6220" s="535"/>
    </row>
    <row r="6221" spans="1:7" s="520" customFormat="1" x14ac:dyDescent="0.25">
      <c r="A6221" s="529"/>
      <c r="G6221" s="535"/>
    </row>
    <row r="6222" spans="1:7" s="520" customFormat="1" x14ac:dyDescent="0.25">
      <c r="A6222" s="529"/>
      <c r="G6222" s="535"/>
    </row>
    <row r="6223" spans="1:7" s="520" customFormat="1" x14ac:dyDescent="0.25">
      <c r="A6223" s="529"/>
      <c r="G6223" s="535"/>
    </row>
    <row r="6224" spans="1:7" s="520" customFormat="1" x14ac:dyDescent="0.25">
      <c r="A6224" s="529"/>
      <c r="G6224" s="535"/>
    </row>
    <row r="6225" spans="1:7" s="520" customFormat="1" x14ac:dyDescent="0.25">
      <c r="A6225" s="529"/>
      <c r="G6225" s="535"/>
    </row>
    <row r="6226" spans="1:7" s="520" customFormat="1" x14ac:dyDescent="0.25">
      <c r="A6226" s="529"/>
      <c r="G6226" s="535"/>
    </row>
    <row r="6227" spans="1:7" s="520" customFormat="1" x14ac:dyDescent="0.25">
      <c r="A6227" s="529"/>
      <c r="G6227" s="535"/>
    </row>
    <row r="6228" spans="1:7" s="520" customFormat="1" x14ac:dyDescent="0.25">
      <c r="A6228" s="529"/>
      <c r="G6228" s="535"/>
    </row>
    <row r="6229" spans="1:7" s="520" customFormat="1" x14ac:dyDescent="0.25">
      <c r="A6229" s="529"/>
      <c r="G6229" s="535"/>
    </row>
    <row r="6230" spans="1:7" s="520" customFormat="1" x14ac:dyDescent="0.25">
      <c r="A6230" s="529"/>
      <c r="G6230" s="535"/>
    </row>
    <row r="6231" spans="1:7" s="520" customFormat="1" x14ac:dyDescent="0.25">
      <c r="A6231" s="529"/>
      <c r="G6231" s="535"/>
    </row>
    <row r="6232" spans="1:7" s="520" customFormat="1" x14ac:dyDescent="0.25">
      <c r="A6232" s="529"/>
      <c r="G6232" s="535"/>
    </row>
    <row r="6233" spans="1:7" s="520" customFormat="1" x14ac:dyDescent="0.25">
      <c r="A6233" s="529"/>
      <c r="G6233" s="535"/>
    </row>
    <row r="6234" spans="1:7" s="520" customFormat="1" x14ac:dyDescent="0.25">
      <c r="A6234" s="529"/>
      <c r="G6234" s="535"/>
    </row>
    <row r="6235" spans="1:7" s="520" customFormat="1" x14ac:dyDescent="0.25">
      <c r="A6235" s="529"/>
      <c r="G6235" s="535"/>
    </row>
    <row r="6236" spans="1:7" s="520" customFormat="1" x14ac:dyDescent="0.25">
      <c r="A6236" s="529"/>
      <c r="G6236" s="535"/>
    </row>
    <row r="6237" spans="1:7" s="520" customFormat="1" x14ac:dyDescent="0.25">
      <c r="A6237" s="529"/>
      <c r="G6237" s="535"/>
    </row>
    <row r="6238" spans="1:7" s="520" customFormat="1" x14ac:dyDescent="0.25">
      <c r="A6238" s="529"/>
      <c r="G6238" s="535"/>
    </row>
    <row r="6239" spans="1:7" s="520" customFormat="1" x14ac:dyDescent="0.25">
      <c r="A6239" s="529"/>
      <c r="G6239" s="535"/>
    </row>
    <row r="6240" spans="1:7" s="520" customFormat="1" x14ac:dyDescent="0.25">
      <c r="A6240" s="529"/>
      <c r="G6240" s="535"/>
    </row>
    <row r="6241" spans="1:7" s="520" customFormat="1" x14ac:dyDescent="0.25">
      <c r="A6241" s="529"/>
      <c r="G6241" s="535"/>
    </row>
    <row r="6242" spans="1:7" s="520" customFormat="1" x14ac:dyDescent="0.25">
      <c r="A6242" s="529"/>
      <c r="G6242" s="535"/>
    </row>
    <row r="6243" spans="1:7" s="520" customFormat="1" x14ac:dyDescent="0.25">
      <c r="A6243" s="529"/>
      <c r="G6243" s="535"/>
    </row>
    <row r="6244" spans="1:7" s="520" customFormat="1" x14ac:dyDescent="0.25">
      <c r="A6244" s="529"/>
      <c r="G6244" s="535"/>
    </row>
    <row r="6245" spans="1:7" s="520" customFormat="1" x14ac:dyDescent="0.25">
      <c r="A6245" s="529"/>
      <c r="G6245" s="535"/>
    </row>
    <row r="6246" spans="1:7" s="520" customFormat="1" x14ac:dyDescent="0.25">
      <c r="A6246" s="529"/>
      <c r="G6246" s="535"/>
    </row>
    <row r="6247" spans="1:7" s="520" customFormat="1" x14ac:dyDescent="0.25">
      <c r="A6247" s="529"/>
      <c r="G6247" s="535"/>
    </row>
    <row r="6248" spans="1:7" s="520" customFormat="1" x14ac:dyDescent="0.25">
      <c r="A6248" s="529"/>
      <c r="G6248" s="535"/>
    </row>
    <row r="6249" spans="1:7" s="520" customFormat="1" x14ac:dyDescent="0.25">
      <c r="A6249" s="529"/>
      <c r="G6249" s="535"/>
    </row>
    <row r="6250" spans="1:7" s="520" customFormat="1" x14ac:dyDescent="0.25">
      <c r="A6250" s="529"/>
      <c r="G6250" s="535"/>
    </row>
    <row r="6251" spans="1:7" s="520" customFormat="1" x14ac:dyDescent="0.25">
      <c r="A6251" s="529"/>
      <c r="G6251" s="535"/>
    </row>
    <row r="6252" spans="1:7" s="520" customFormat="1" x14ac:dyDescent="0.25">
      <c r="A6252" s="529"/>
      <c r="G6252" s="535"/>
    </row>
    <row r="6253" spans="1:7" s="520" customFormat="1" x14ac:dyDescent="0.25">
      <c r="A6253" s="529"/>
      <c r="G6253" s="535"/>
    </row>
    <row r="6254" spans="1:7" s="520" customFormat="1" x14ac:dyDescent="0.25">
      <c r="A6254" s="529"/>
      <c r="G6254" s="535"/>
    </row>
    <row r="6255" spans="1:7" s="520" customFormat="1" x14ac:dyDescent="0.25">
      <c r="A6255" s="529"/>
      <c r="G6255" s="535"/>
    </row>
    <row r="6256" spans="1:7" s="520" customFormat="1" x14ac:dyDescent="0.25">
      <c r="A6256" s="529"/>
      <c r="G6256" s="535"/>
    </row>
    <row r="6257" spans="1:7" s="520" customFormat="1" x14ac:dyDescent="0.25">
      <c r="A6257" s="529"/>
      <c r="G6257" s="535"/>
    </row>
    <row r="6258" spans="1:7" s="520" customFormat="1" x14ac:dyDescent="0.25">
      <c r="A6258" s="529"/>
      <c r="G6258" s="535"/>
    </row>
    <row r="6259" spans="1:7" s="520" customFormat="1" x14ac:dyDescent="0.25">
      <c r="A6259" s="529"/>
      <c r="G6259" s="535"/>
    </row>
    <row r="6260" spans="1:7" s="520" customFormat="1" x14ac:dyDescent="0.25">
      <c r="A6260" s="529"/>
      <c r="G6260" s="535"/>
    </row>
    <row r="6261" spans="1:7" s="520" customFormat="1" x14ac:dyDescent="0.25">
      <c r="A6261" s="529"/>
      <c r="G6261" s="535"/>
    </row>
    <row r="6262" spans="1:7" s="520" customFormat="1" x14ac:dyDescent="0.25">
      <c r="A6262" s="529"/>
      <c r="G6262" s="535"/>
    </row>
    <row r="6263" spans="1:7" s="520" customFormat="1" x14ac:dyDescent="0.25">
      <c r="A6263" s="529"/>
      <c r="G6263" s="535"/>
    </row>
    <row r="6264" spans="1:7" s="520" customFormat="1" x14ac:dyDescent="0.25">
      <c r="A6264" s="529"/>
      <c r="G6264" s="535"/>
    </row>
    <row r="6265" spans="1:7" s="520" customFormat="1" x14ac:dyDescent="0.25">
      <c r="A6265" s="529"/>
      <c r="G6265" s="535"/>
    </row>
    <row r="6266" spans="1:7" s="520" customFormat="1" x14ac:dyDescent="0.25">
      <c r="A6266" s="529"/>
      <c r="G6266" s="535"/>
    </row>
    <row r="6267" spans="1:7" s="520" customFormat="1" x14ac:dyDescent="0.25">
      <c r="A6267" s="529"/>
      <c r="G6267" s="535"/>
    </row>
    <row r="6268" spans="1:7" s="520" customFormat="1" x14ac:dyDescent="0.25">
      <c r="A6268" s="529"/>
      <c r="G6268" s="535"/>
    </row>
    <row r="6269" spans="1:7" s="520" customFormat="1" x14ac:dyDescent="0.25">
      <c r="A6269" s="529"/>
      <c r="G6269" s="535"/>
    </row>
    <row r="6270" spans="1:7" s="520" customFormat="1" x14ac:dyDescent="0.25">
      <c r="A6270" s="529"/>
      <c r="G6270" s="535"/>
    </row>
    <row r="6271" spans="1:7" s="520" customFormat="1" x14ac:dyDescent="0.25">
      <c r="A6271" s="529"/>
      <c r="G6271" s="535"/>
    </row>
    <row r="6272" spans="1:7" s="520" customFormat="1" x14ac:dyDescent="0.25">
      <c r="A6272" s="529"/>
      <c r="G6272" s="535"/>
    </row>
    <row r="6273" spans="1:7" s="520" customFormat="1" x14ac:dyDescent="0.25">
      <c r="A6273" s="529"/>
      <c r="G6273" s="535"/>
    </row>
    <row r="6274" spans="1:7" s="520" customFormat="1" x14ac:dyDescent="0.25">
      <c r="A6274" s="529"/>
      <c r="G6274" s="535"/>
    </row>
    <row r="6275" spans="1:7" s="520" customFormat="1" x14ac:dyDescent="0.25">
      <c r="A6275" s="529"/>
      <c r="G6275" s="535"/>
    </row>
    <row r="6276" spans="1:7" s="520" customFormat="1" x14ac:dyDescent="0.25">
      <c r="A6276" s="529"/>
      <c r="G6276" s="535"/>
    </row>
    <row r="6277" spans="1:7" s="520" customFormat="1" x14ac:dyDescent="0.25">
      <c r="A6277" s="529"/>
      <c r="G6277" s="535"/>
    </row>
    <row r="6278" spans="1:7" s="520" customFormat="1" x14ac:dyDescent="0.25">
      <c r="A6278" s="529"/>
      <c r="G6278" s="535"/>
    </row>
    <row r="6279" spans="1:7" s="520" customFormat="1" x14ac:dyDescent="0.25">
      <c r="A6279" s="529"/>
      <c r="G6279" s="535"/>
    </row>
    <row r="6280" spans="1:7" s="520" customFormat="1" x14ac:dyDescent="0.25">
      <c r="A6280" s="529"/>
      <c r="G6280" s="535"/>
    </row>
    <row r="6281" spans="1:7" s="520" customFormat="1" x14ac:dyDescent="0.25">
      <c r="A6281" s="529"/>
      <c r="G6281" s="535"/>
    </row>
    <row r="6282" spans="1:7" s="520" customFormat="1" x14ac:dyDescent="0.25">
      <c r="A6282" s="529"/>
      <c r="G6282" s="535"/>
    </row>
    <row r="6283" spans="1:7" s="520" customFormat="1" x14ac:dyDescent="0.25">
      <c r="A6283" s="529"/>
      <c r="G6283" s="535"/>
    </row>
    <row r="6284" spans="1:7" s="520" customFormat="1" x14ac:dyDescent="0.25">
      <c r="A6284" s="529"/>
      <c r="G6284" s="535"/>
    </row>
    <row r="6285" spans="1:7" s="520" customFormat="1" x14ac:dyDescent="0.25">
      <c r="A6285" s="529"/>
      <c r="G6285" s="535"/>
    </row>
    <row r="6286" spans="1:7" s="520" customFormat="1" x14ac:dyDescent="0.25">
      <c r="A6286" s="529"/>
      <c r="G6286" s="535"/>
    </row>
    <row r="6287" spans="1:7" s="520" customFormat="1" x14ac:dyDescent="0.25">
      <c r="A6287" s="529"/>
      <c r="G6287" s="535"/>
    </row>
    <row r="6288" spans="1:7" s="520" customFormat="1" x14ac:dyDescent="0.25">
      <c r="A6288" s="529"/>
      <c r="G6288" s="535"/>
    </row>
    <row r="6289" spans="1:7" s="520" customFormat="1" x14ac:dyDescent="0.25">
      <c r="A6289" s="529"/>
      <c r="G6289" s="535"/>
    </row>
    <row r="6290" spans="1:7" s="520" customFormat="1" x14ac:dyDescent="0.25">
      <c r="A6290" s="529"/>
      <c r="G6290" s="535"/>
    </row>
    <row r="6291" spans="1:7" s="520" customFormat="1" x14ac:dyDescent="0.25">
      <c r="A6291" s="529"/>
      <c r="G6291" s="535"/>
    </row>
    <row r="6292" spans="1:7" s="520" customFormat="1" x14ac:dyDescent="0.25">
      <c r="A6292" s="529"/>
      <c r="G6292" s="535"/>
    </row>
    <row r="6293" spans="1:7" s="520" customFormat="1" x14ac:dyDescent="0.25">
      <c r="A6293" s="529"/>
      <c r="G6293" s="535"/>
    </row>
    <row r="6294" spans="1:7" s="520" customFormat="1" x14ac:dyDescent="0.25">
      <c r="A6294" s="529"/>
      <c r="G6294" s="535"/>
    </row>
    <row r="6295" spans="1:7" s="520" customFormat="1" x14ac:dyDescent="0.25">
      <c r="A6295" s="529"/>
      <c r="G6295" s="535"/>
    </row>
    <row r="6296" spans="1:7" s="520" customFormat="1" x14ac:dyDescent="0.25">
      <c r="A6296" s="529"/>
      <c r="G6296" s="535"/>
    </row>
    <row r="6297" spans="1:7" s="520" customFormat="1" x14ac:dyDescent="0.25">
      <c r="A6297" s="529"/>
      <c r="G6297" s="535"/>
    </row>
    <row r="6298" spans="1:7" s="520" customFormat="1" x14ac:dyDescent="0.25">
      <c r="A6298" s="529"/>
      <c r="G6298" s="535"/>
    </row>
    <row r="6299" spans="1:7" s="520" customFormat="1" x14ac:dyDescent="0.25">
      <c r="A6299" s="529"/>
      <c r="G6299" s="535"/>
    </row>
    <row r="6300" spans="1:7" s="520" customFormat="1" x14ac:dyDescent="0.25">
      <c r="A6300" s="529"/>
      <c r="G6300" s="535"/>
    </row>
    <row r="6301" spans="1:7" s="520" customFormat="1" x14ac:dyDescent="0.25">
      <c r="A6301" s="529"/>
      <c r="G6301" s="535"/>
    </row>
    <row r="6302" spans="1:7" s="520" customFormat="1" x14ac:dyDescent="0.25">
      <c r="A6302" s="529"/>
      <c r="G6302" s="535"/>
    </row>
    <row r="6303" spans="1:7" s="520" customFormat="1" x14ac:dyDescent="0.25">
      <c r="A6303" s="529"/>
      <c r="G6303" s="535"/>
    </row>
    <row r="6304" spans="1:7" s="520" customFormat="1" x14ac:dyDescent="0.25">
      <c r="A6304" s="529"/>
      <c r="G6304" s="535"/>
    </row>
    <row r="6305" spans="1:7" s="520" customFormat="1" x14ac:dyDescent="0.25">
      <c r="A6305" s="529"/>
      <c r="G6305" s="535"/>
    </row>
    <row r="6306" spans="1:7" s="520" customFormat="1" x14ac:dyDescent="0.25">
      <c r="A6306" s="529"/>
      <c r="G6306" s="535"/>
    </row>
    <row r="6307" spans="1:7" s="520" customFormat="1" x14ac:dyDescent="0.25">
      <c r="A6307" s="529"/>
      <c r="G6307" s="535"/>
    </row>
    <row r="6308" spans="1:7" s="520" customFormat="1" x14ac:dyDescent="0.25">
      <c r="A6308" s="529"/>
      <c r="G6308" s="535"/>
    </row>
    <row r="6309" spans="1:7" s="520" customFormat="1" x14ac:dyDescent="0.25">
      <c r="A6309" s="529"/>
      <c r="G6309" s="535"/>
    </row>
    <row r="6310" spans="1:7" s="520" customFormat="1" x14ac:dyDescent="0.25">
      <c r="A6310" s="529"/>
      <c r="G6310" s="535"/>
    </row>
    <row r="6311" spans="1:7" s="520" customFormat="1" x14ac:dyDescent="0.25">
      <c r="A6311" s="529"/>
      <c r="G6311" s="535"/>
    </row>
    <row r="6312" spans="1:7" s="520" customFormat="1" x14ac:dyDescent="0.25">
      <c r="A6312" s="529"/>
      <c r="G6312" s="535"/>
    </row>
    <row r="6313" spans="1:7" s="520" customFormat="1" x14ac:dyDescent="0.25">
      <c r="A6313" s="529"/>
      <c r="G6313" s="535"/>
    </row>
    <row r="6314" spans="1:7" s="520" customFormat="1" x14ac:dyDescent="0.25">
      <c r="A6314" s="529"/>
      <c r="G6314" s="535"/>
    </row>
    <row r="6315" spans="1:7" s="520" customFormat="1" x14ac:dyDescent="0.25">
      <c r="A6315" s="529"/>
      <c r="G6315" s="535"/>
    </row>
    <row r="6316" spans="1:7" s="520" customFormat="1" x14ac:dyDescent="0.25">
      <c r="A6316" s="529"/>
      <c r="G6316" s="535"/>
    </row>
    <row r="6317" spans="1:7" s="520" customFormat="1" x14ac:dyDescent="0.25">
      <c r="A6317" s="529"/>
      <c r="G6317" s="535"/>
    </row>
    <row r="6318" spans="1:7" s="520" customFormat="1" x14ac:dyDescent="0.25">
      <c r="A6318" s="529"/>
      <c r="G6318" s="535"/>
    </row>
    <row r="6319" spans="1:7" s="520" customFormat="1" x14ac:dyDescent="0.25">
      <c r="A6319" s="529"/>
      <c r="G6319" s="535"/>
    </row>
    <row r="6320" spans="1:7" s="520" customFormat="1" x14ac:dyDescent="0.25">
      <c r="A6320" s="529"/>
      <c r="G6320" s="535"/>
    </row>
    <row r="6321" spans="1:7" s="520" customFormat="1" x14ac:dyDescent="0.25">
      <c r="A6321" s="529"/>
      <c r="G6321" s="535"/>
    </row>
    <row r="6322" spans="1:7" s="520" customFormat="1" x14ac:dyDescent="0.25">
      <c r="A6322" s="529"/>
      <c r="G6322" s="535"/>
    </row>
    <row r="6323" spans="1:7" s="520" customFormat="1" x14ac:dyDescent="0.25">
      <c r="A6323" s="529"/>
      <c r="G6323" s="535"/>
    </row>
    <row r="6324" spans="1:7" s="520" customFormat="1" x14ac:dyDescent="0.25">
      <c r="A6324" s="529"/>
      <c r="G6324" s="535"/>
    </row>
    <row r="6325" spans="1:7" s="520" customFormat="1" x14ac:dyDescent="0.25">
      <c r="A6325" s="529"/>
      <c r="G6325" s="535"/>
    </row>
    <row r="6326" spans="1:7" s="520" customFormat="1" x14ac:dyDescent="0.25">
      <c r="A6326" s="529"/>
      <c r="G6326" s="535"/>
    </row>
    <row r="6327" spans="1:7" s="520" customFormat="1" x14ac:dyDescent="0.25">
      <c r="A6327" s="529"/>
      <c r="G6327" s="535"/>
    </row>
    <row r="6328" spans="1:7" s="520" customFormat="1" x14ac:dyDescent="0.25">
      <c r="A6328" s="529"/>
      <c r="G6328" s="535"/>
    </row>
    <row r="6329" spans="1:7" s="520" customFormat="1" x14ac:dyDescent="0.25">
      <c r="A6329" s="529"/>
      <c r="G6329" s="535"/>
    </row>
    <row r="6330" spans="1:7" s="520" customFormat="1" x14ac:dyDescent="0.25">
      <c r="A6330" s="529"/>
      <c r="G6330" s="535"/>
    </row>
    <row r="6331" spans="1:7" s="520" customFormat="1" x14ac:dyDescent="0.25">
      <c r="A6331" s="529"/>
      <c r="G6331" s="535"/>
    </row>
    <row r="6332" spans="1:7" s="520" customFormat="1" x14ac:dyDescent="0.25">
      <c r="A6332" s="529"/>
      <c r="G6332" s="535"/>
    </row>
    <row r="6333" spans="1:7" s="520" customFormat="1" x14ac:dyDescent="0.25">
      <c r="A6333" s="529"/>
      <c r="G6333" s="535"/>
    </row>
    <row r="6334" spans="1:7" s="520" customFormat="1" x14ac:dyDescent="0.25">
      <c r="A6334" s="529"/>
      <c r="G6334" s="535"/>
    </row>
    <row r="6335" spans="1:7" s="520" customFormat="1" x14ac:dyDescent="0.25">
      <c r="A6335" s="529"/>
      <c r="G6335" s="535"/>
    </row>
    <row r="6336" spans="1:7" s="520" customFormat="1" x14ac:dyDescent="0.25">
      <c r="A6336" s="529"/>
      <c r="G6336" s="535"/>
    </row>
    <row r="6337" spans="1:7" s="520" customFormat="1" x14ac:dyDescent="0.25">
      <c r="A6337" s="529"/>
      <c r="G6337" s="535"/>
    </row>
    <row r="6338" spans="1:7" s="520" customFormat="1" x14ac:dyDescent="0.25">
      <c r="A6338" s="529"/>
      <c r="G6338" s="535"/>
    </row>
    <row r="6339" spans="1:7" s="520" customFormat="1" x14ac:dyDescent="0.25">
      <c r="A6339" s="529"/>
      <c r="G6339" s="535"/>
    </row>
    <row r="6340" spans="1:7" s="520" customFormat="1" x14ac:dyDescent="0.25">
      <c r="A6340" s="529"/>
      <c r="G6340" s="535"/>
    </row>
    <row r="6341" spans="1:7" s="520" customFormat="1" x14ac:dyDescent="0.25">
      <c r="A6341" s="529"/>
      <c r="G6341" s="535"/>
    </row>
    <row r="6342" spans="1:7" s="520" customFormat="1" x14ac:dyDescent="0.25">
      <c r="A6342" s="529"/>
      <c r="G6342" s="535"/>
    </row>
    <row r="6343" spans="1:7" s="520" customFormat="1" x14ac:dyDescent="0.25">
      <c r="A6343" s="529"/>
      <c r="G6343" s="535"/>
    </row>
    <row r="6344" spans="1:7" s="520" customFormat="1" x14ac:dyDescent="0.25">
      <c r="A6344" s="529"/>
      <c r="G6344" s="535"/>
    </row>
    <row r="6345" spans="1:7" s="520" customFormat="1" x14ac:dyDescent="0.25">
      <c r="A6345" s="529"/>
      <c r="G6345" s="535"/>
    </row>
    <row r="6346" spans="1:7" s="520" customFormat="1" x14ac:dyDescent="0.25">
      <c r="A6346" s="529"/>
      <c r="G6346" s="535"/>
    </row>
    <row r="6347" spans="1:7" s="520" customFormat="1" x14ac:dyDescent="0.25">
      <c r="A6347" s="529"/>
      <c r="G6347" s="535"/>
    </row>
    <row r="6348" spans="1:7" s="520" customFormat="1" x14ac:dyDescent="0.25">
      <c r="A6348" s="529"/>
      <c r="G6348" s="535"/>
    </row>
    <row r="6349" spans="1:7" s="520" customFormat="1" x14ac:dyDescent="0.25">
      <c r="A6349" s="529"/>
      <c r="G6349" s="535"/>
    </row>
    <row r="6350" spans="1:7" s="520" customFormat="1" x14ac:dyDescent="0.25">
      <c r="A6350" s="529"/>
      <c r="G6350" s="535"/>
    </row>
    <row r="6351" spans="1:7" s="520" customFormat="1" x14ac:dyDescent="0.25">
      <c r="A6351" s="529"/>
      <c r="G6351" s="535"/>
    </row>
    <row r="6352" spans="1:7" s="520" customFormat="1" x14ac:dyDescent="0.25">
      <c r="A6352" s="529"/>
      <c r="G6352" s="535"/>
    </row>
    <row r="6353" spans="1:7" s="520" customFormat="1" x14ac:dyDescent="0.25">
      <c r="A6353" s="529"/>
      <c r="G6353" s="535"/>
    </row>
    <row r="6354" spans="1:7" s="520" customFormat="1" x14ac:dyDescent="0.25">
      <c r="A6354" s="529"/>
      <c r="G6354" s="535"/>
    </row>
    <row r="6355" spans="1:7" s="520" customFormat="1" x14ac:dyDescent="0.25">
      <c r="A6355" s="529"/>
      <c r="G6355" s="535"/>
    </row>
    <row r="6356" spans="1:7" s="520" customFormat="1" x14ac:dyDescent="0.25">
      <c r="A6356" s="529"/>
      <c r="G6356" s="535"/>
    </row>
    <row r="6357" spans="1:7" s="520" customFormat="1" x14ac:dyDescent="0.25">
      <c r="A6357" s="529"/>
      <c r="G6357" s="535"/>
    </row>
    <row r="6358" spans="1:7" s="520" customFormat="1" x14ac:dyDescent="0.25">
      <c r="A6358" s="529"/>
      <c r="G6358" s="535"/>
    </row>
    <row r="6359" spans="1:7" s="520" customFormat="1" x14ac:dyDescent="0.25">
      <c r="A6359" s="529"/>
      <c r="G6359" s="535"/>
    </row>
    <row r="6360" spans="1:7" s="520" customFormat="1" x14ac:dyDescent="0.25">
      <c r="A6360" s="529"/>
      <c r="G6360" s="535"/>
    </row>
    <row r="6361" spans="1:7" s="520" customFormat="1" x14ac:dyDescent="0.25">
      <c r="A6361" s="529"/>
      <c r="G6361" s="535"/>
    </row>
    <row r="6362" spans="1:7" s="520" customFormat="1" x14ac:dyDescent="0.25">
      <c r="A6362" s="529"/>
      <c r="G6362" s="535"/>
    </row>
    <row r="6363" spans="1:7" s="520" customFormat="1" x14ac:dyDescent="0.25">
      <c r="A6363" s="529"/>
      <c r="G6363" s="535"/>
    </row>
    <row r="6364" spans="1:7" s="520" customFormat="1" x14ac:dyDescent="0.25">
      <c r="A6364" s="529"/>
      <c r="G6364" s="535"/>
    </row>
    <row r="6365" spans="1:7" s="520" customFormat="1" x14ac:dyDescent="0.25">
      <c r="A6365" s="529"/>
      <c r="G6365" s="535"/>
    </row>
    <row r="6366" spans="1:7" s="520" customFormat="1" x14ac:dyDescent="0.25">
      <c r="A6366" s="529"/>
      <c r="G6366" s="535"/>
    </row>
    <row r="6367" spans="1:7" s="520" customFormat="1" x14ac:dyDescent="0.25">
      <c r="A6367" s="529"/>
      <c r="G6367" s="535"/>
    </row>
    <row r="6368" spans="1:7" s="520" customFormat="1" x14ac:dyDescent="0.25">
      <c r="A6368" s="529"/>
      <c r="G6368" s="535"/>
    </row>
    <row r="6369" spans="1:7" s="520" customFormat="1" x14ac:dyDescent="0.25">
      <c r="A6369" s="529"/>
      <c r="G6369" s="535"/>
    </row>
    <row r="6370" spans="1:7" s="520" customFormat="1" x14ac:dyDescent="0.25">
      <c r="A6370" s="529"/>
      <c r="G6370" s="535"/>
    </row>
    <row r="6371" spans="1:7" s="520" customFormat="1" x14ac:dyDescent="0.25">
      <c r="A6371" s="529"/>
      <c r="G6371" s="535"/>
    </row>
    <row r="6372" spans="1:7" s="520" customFormat="1" x14ac:dyDescent="0.25">
      <c r="A6372" s="529"/>
      <c r="G6372" s="535"/>
    </row>
    <row r="6373" spans="1:7" s="520" customFormat="1" x14ac:dyDescent="0.25">
      <c r="A6373" s="529"/>
      <c r="G6373" s="535"/>
    </row>
    <row r="6374" spans="1:7" s="520" customFormat="1" x14ac:dyDescent="0.25">
      <c r="A6374" s="529"/>
      <c r="G6374" s="535"/>
    </row>
    <row r="6375" spans="1:7" s="520" customFormat="1" x14ac:dyDescent="0.25">
      <c r="A6375" s="529"/>
      <c r="G6375" s="535"/>
    </row>
    <row r="6376" spans="1:7" s="520" customFormat="1" x14ac:dyDescent="0.25">
      <c r="A6376" s="529"/>
      <c r="G6376" s="535"/>
    </row>
    <row r="6377" spans="1:7" s="520" customFormat="1" x14ac:dyDescent="0.25">
      <c r="A6377" s="529"/>
      <c r="G6377" s="535"/>
    </row>
    <row r="6378" spans="1:7" s="520" customFormat="1" x14ac:dyDescent="0.25">
      <c r="A6378" s="529"/>
      <c r="G6378" s="535"/>
    </row>
    <row r="6379" spans="1:7" s="520" customFormat="1" x14ac:dyDescent="0.25">
      <c r="A6379" s="529"/>
      <c r="G6379" s="535"/>
    </row>
    <row r="6380" spans="1:7" s="520" customFormat="1" x14ac:dyDescent="0.25">
      <c r="A6380" s="529"/>
      <c r="G6380" s="535"/>
    </row>
    <row r="6381" spans="1:7" s="520" customFormat="1" x14ac:dyDescent="0.25">
      <c r="A6381" s="529"/>
      <c r="G6381" s="535"/>
    </row>
    <row r="6382" spans="1:7" s="520" customFormat="1" x14ac:dyDescent="0.25">
      <c r="A6382" s="529"/>
      <c r="G6382" s="535"/>
    </row>
    <row r="6383" spans="1:7" s="520" customFormat="1" x14ac:dyDescent="0.25">
      <c r="A6383" s="529"/>
      <c r="G6383" s="535"/>
    </row>
    <row r="6384" spans="1:7" s="520" customFormat="1" x14ac:dyDescent="0.25">
      <c r="A6384" s="529"/>
      <c r="G6384" s="535"/>
    </row>
    <row r="6385" spans="1:7" s="520" customFormat="1" x14ac:dyDescent="0.25">
      <c r="A6385" s="529"/>
      <c r="G6385" s="535"/>
    </row>
    <row r="6386" spans="1:7" s="520" customFormat="1" x14ac:dyDescent="0.25">
      <c r="A6386" s="529"/>
      <c r="G6386" s="535"/>
    </row>
    <row r="6387" spans="1:7" s="520" customFormat="1" x14ac:dyDescent="0.25">
      <c r="A6387" s="529"/>
      <c r="G6387" s="535"/>
    </row>
    <row r="6388" spans="1:7" s="520" customFormat="1" x14ac:dyDescent="0.25">
      <c r="A6388" s="529"/>
      <c r="G6388" s="535"/>
    </row>
    <row r="6389" spans="1:7" s="520" customFormat="1" x14ac:dyDescent="0.25">
      <c r="A6389" s="529"/>
      <c r="G6389" s="535"/>
    </row>
    <row r="6390" spans="1:7" s="520" customFormat="1" x14ac:dyDescent="0.25">
      <c r="A6390" s="529"/>
      <c r="G6390" s="535"/>
    </row>
    <row r="6391" spans="1:7" s="520" customFormat="1" x14ac:dyDescent="0.25">
      <c r="A6391" s="529"/>
      <c r="G6391" s="535"/>
    </row>
    <row r="6392" spans="1:7" s="520" customFormat="1" x14ac:dyDescent="0.25">
      <c r="A6392" s="529"/>
      <c r="G6392" s="535"/>
    </row>
    <row r="6393" spans="1:7" s="520" customFormat="1" x14ac:dyDescent="0.25">
      <c r="A6393" s="529"/>
      <c r="G6393" s="535"/>
    </row>
    <row r="6394" spans="1:7" s="520" customFormat="1" x14ac:dyDescent="0.25">
      <c r="A6394" s="529"/>
      <c r="G6394" s="535"/>
    </row>
    <row r="6395" spans="1:7" s="520" customFormat="1" x14ac:dyDescent="0.25">
      <c r="A6395" s="529"/>
      <c r="G6395" s="535"/>
    </row>
    <row r="6396" spans="1:7" s="520" customFormat="1" x14ac:dyDescent="0.25">
      <c r="A6396" s="529"/>
      <c r="G6396" s="535"/>
    </row>
    <row r="6397" spans="1:7" s="520" customFormat="1" x14ac:dyDescent="0.25">
      <c r="A6397" s="529"/>
      <c r="G6397" s="535"/>
    </row>
    <row r="6398" spans="1:7" s="520" customFormat="1" x14ac:dyDescent="0.25">
      <c r="A6398" s="529"/>
      <c r="G6398" s="535"/>
    </row>
    <row r="6399" spans="1:7" s="520" customFormat="1" x14ac:dyDescent="0.25">
      <c r="A6399" s="529"/>
      <c r="G6399" s="535"/>
    </row>
    <row r="6400" spans="1:7" s="520" customFormat="1" x14ac:dyDescent="0.25">
      <c r="A6400" s="529"/>
      <c r="G6400" s="535"/>
    </row>
    <row r="6401" spans="1:7" s="520" customFormat="1" x14ac:dyDescent="0.25">
      <c r="A6401" s="529"/>
      <c r="G6401" s="535"/>
    </row>
    <row r="6402" spans="1:7" s="520" customFormat="1" x14ac:dyDescent="0.25">
      <c r="A6402" s="529"/>
      <c r="G6402" s="535"/>
    </row>
    <row r="6403" spans="1:7" s="520" customFormat="1" x14ac:dyDescent="0.25">
      <c r="A6403" s="529"/>
      <c r="G6403" s="535"/>
    </row>
    <row r="6404" spans="1:7" s="520" customFormat="1" x14ac:dyDescent="0.25">
      <c r="A6404" s="529"/>
      <c r="G6404" s="535"/>
    </row>
    <row r="6405" spans="1:7" s="520" customFormat="1" x14ac:dyDescent="0.25">
      <c r="A6405" s="529"/>
      <c r="G6405" s="535"/>
    </row>
    <row r="6406" spans="1:7" s="520" customFormat="1" x14ac:dyDescent="0.25">
      <c r="A6406" s="529"/>
      <c r="G6406" s="535"/>
    </row>
    <row r="6407" spans="1:7" s="520" customFormat="1" x14ac:dyDescent="0.25">
      <c r="A6407" s="529"/>
      <c r="G6407" s="535"/>
    </row>
    <row r="6408" spans="1:7" s="520" customFormat="1" x14ac:dyDescent="0.25">
      <c r="A6408" s="529"/>
      <c r="G6408" s="535"/>
    </row>
    <row r="6409" spans="1:7" s="520" customFormat="1" x14ac:dyDescent="0.25">
      <c r="A6409" s="529"/>
      <c r="G6409" s="535"/>
    </row>
    <row r="6410" spans="1:7" s="520" customFormat="1" x14ac:dyDescent="0.25">
      <c r="A6410" s="529"/>
      <c r="G6410" s="535"/>
    </row>
    <row r="6411" spans="1:7" s="520" customFormat="1" x14ac:dyDescent="0.25">
      <c r="A6411" s="529"/>
      <c r="G6411" s="535"/>
    </row>
    <row r="6412" spans="1:7" s="520" customFormat="1" x14ac:dyDescent="0.25">
      <c r="A6412" s="529"/>
      <c r="G6412" s="535"/>
    </row>
    <row r="6413" spans="1:7" s="520" customFormat="1" x14ac:dyDescent="0.25">
      <c r="A6413" s="529"/>
      <c r="G6413" s="535"/>
    </row>
    <row r="6414" spans="1:7" s="520" customFormat="1" x14ac:dyDescent="0.25">
      <c r="A6414" s="529"/>
      <c r="G6414" s="535"/>
    </row>
    <row r="6415" spans="1:7" s="520" customFormat="1" x14ac:dyDescent="0.25">
      <c r="A6415" s="529"/>
      <c r="G6415" s="535"/>
    </row>
    <row r="6416" spans="1:7" s="520" customFormat="1" x14ac:dyDescent="0.25">
      <c r="A6416" s="529"/>
      <c r="G6416" s="535"/>
    </row>
    <row r="6417" spans="1:7" s="520" customFormat="1" x14ac:dyDescent="0.25">
      <c r="A6417" s="529"/>
      <c r="G6417" s="535"/>
    </row>
    <row r="6418" spans="1:7" s="520" customFormat="1" x14ac:dyDescent="0.25">
      <c r="A6418" s="529"/>
      <c r="G6418" s="535"/>
    </row>
    <row r="6419" spans="1:7" s="520" customFormat="1" x14ac:dyDescent="0.25">
      <c r="A6419" s="529"/>
      <c r="G6419" s="535"/>
    </row>
    <row r="6420" spans="1:7" s="520" customFormat="1" x14ac:dyDescent="0.25">
      <c r="A6420" s="529"/>
      <c r="G6420" s="535"/>
    </row>
    <row r="6421" spans="1:7" s="520" customFormat="1" x14ac:dyDescent="0.25">
      <c r="A6421" s="529"/>
      <c r="G6421" s="535"/>
    </row>
    <row r="6422" spans="1:7" s="520" customFormat="1" x14ac:dyDescent="0.25">
      <c r="A6422" s="529"/>
      <c r="G6422" s="535"/>
    </row>
    <row r="6423" spans="1:7" s="520" customFormat="1" x14ac:dyDescent="0.25">
      <c r="A6423" s="529"/>
      <c r="G6423" s="535"/>
    </row>
    <row r="6424" spans="1:7" s="520" customFormat="1" x14ac:dyDescent="0.25">
      <c r="A6424" s="529"/>
      <c r="G6424" s="535"/>
    </row>
    <row r="6425" spans="1:7" s="520" customFormat="1" x14ac:dyDescent="0.25">
      <c r="A6425" s="529"/>
      <c r="G6425" s="535"/>
    </row>
    <row r="6426" spans="1:7" s="520" customFormat="1" x14ac:dyDescent="0.25">
      <c r="A6426" s="529"/>
      <c r="G6426" s="535"/>
    </row>
    <row r="6427" spans="1:7" s="520" customFormat="1" x14ac:dyDescent="0.25">
      <c r="A6427" s="529"/>
      <c r="G6427" s="535"/>
    </row>
    <row r="6428" spans="1:7" s="520" customFormat="1" x14ac:dyDescent="0.25">
      <c r="A6428" s="529"/>
      <c r="G6428" s="535"/>
    </row>
    <row r="6429" spans="1:7" s="520" customFormat="1" x14ac:dyDescent="0.25">
      <c r="A6429" s="529"/>
      <c r="G6429" s="535"/>
    </row>
    <row r="6430" spans="1:7" s="520" customFormat="1" x14ac:dyDescent="0.25">
      <c r="A6430" s="529"/>
      <c r="G6430" s="535"/>
    </row>
    <row r="6431" spans="1:7" s="520" customFormat="1" x14ac:dyDescent="0.25">
      <c r="A6431" s="529"/>
      <c r="G6431" s="535"/>
    </row>
    <row r="6432" spans="1:7" s="520" customFormat="1" x14ac:dyDescent="0.25">
      <c r="A6432" s="529"/>
      <c r="G6432" s="535"/>
    </row>
    <row r="6433" spans="1:7" s="520" customFormat="1" x14ac:dyDescent="0.25">
      <c r="A6433" s="529"/>
      <c r="G6433" s="535"/>
    </row>
    <row r="6434" spans="1:7" s="520" customFormat="1" x14ac:dyDescent="0.25">
      <c r="A6434" s="529"/>
      <c r="G6434" s="535"/>
    </row>
    <row r="6435" spans="1:7" s="520" customFormat="1" x14ac:dyDescent="0.25">
      <c r="A6435" s="529"/>
      <c r="G6435" s="535"/>
    </row>
    <row r="6436" spans="1:7" s="520" customFormat="1" x14ac:dyDescent="0.25">
      <c r="A6436" s="529"/>
      <c r="G6436" s="535"/>
    </row>
    <row r="6437" spans="1:7" s="520" customFormat="1" x14ac:dyDescent="0.25">
      <c r="A6437" s="529"/>
      <c r="G6437" s="535"/>
    </row>
    <row r="6438" spans="1:7" s="520" customFormat="1" x14ac:dyDescent="0.25">
      <c r="A6438" s="529"/>
      <c r="G6438" s="535"/>
    </row>
    <row r="6439" spans="1:7" s="520" customFormat="1" x14ac:dyDescent="0.25">
      <c r="A6439" s="529"/>
      <c r="G6439" s="535"/>
    </row>
    <row r="6440" spans="1:7" s="520" customFormat="1" x14ac:dyDescent="0.25">
      <c r="A6440" s="529"/>
      <c r="G6440" s="535"/>
    </row>
    <row r="6441" spans="1:7" s="520" customFormat="1" x14ac:dyDescent="0.25">
      <c r="A6441" s="529"/>
      <c r="G6441" s="535"/>
    </row>
    <row r="6442" spans="1:7" s="520" customFormat="1" x14ac:dyDescent="0.25">
      <c r="A6442" s="529"/>
      <c r="G6442" s="535"/>
    </row>
    <row r="6443" spans="1:7" s="520" customFormat="1" x14ac:dyDescent="0.25">
      <c r="A6443" s="529"/>
      <c r="G6443" s="535"/>
    </row>
    <row r="6444" spans="1:7" s="520" customFormat="1" x14ac:dyDescent="0.25">
      <c r="A6444" s="529"/>
      <c r="G6444" s="535"/>
    </row>
    <row r="6445" spans="1:7" s="520" customFormat="1" x14ac:dyDescent="0.25">
      <c r="A6445" s="529"/>
      <c r="G6445" s="535"/>
    </row>
    <row r="6446" spans="1:7" s="520" customFormat="1" x14ac:dyDescent="0.25">
      <c r="A6446" s="529"/>
      <c r="G6446" s="535"/>
    </row>
    <row r="6447" spans="1:7" s="520" customFormat="1" x14ac:dyDescent="0.25">
      <c r="A6447" s="529"/>
      <c r="G6447" s="535"/>
    </row>
    <row r="6448" spans="1:7" s="520" customFormat="1" x14ac:dyDescent="0.25">
      <c r="A6448" s="529"/>
      <c r="G6448" s="535"/>
    </row>
    <row r="6449" spans="1:7" s="520" customFormat="1" x14ac:dyDescent="0.25">
      <c r="A6449" s="529"/>
      <c r="G6449" s="535"/>
    </row>
    <row r="6450" spans="1:7" s="520" customFormat="1" x14ac:dyDescent="0.25">
      <c r="A6450" s="529"/>
      <c r="G6450" s="535"/>
    </row>
    <row r="6451" spans="1:7" s="520" customFormat="1" x14ac:dyDescent="0.25">
      <c r="A6451" s="529"/>
      <c r="G6451" s="535"/>
    </row>
    <row r="6452" spans="1:7" s="520" customFormat="1" x14ac:dyDescent="0.25">
      <c r="A6452" s="529"/>
      <c r="G6452" s="535"/>
    </row>
    <row r="6453" spans="1:7" s="520" customFormat="1" x14ac:dyDescent="0.25">
      <c r="A6453" s="529"/>
      <c r="G6453" s="535"/>
    </row>
    <row r="6454" spans="1:7" s="520" customFormat="1" x14ac:dyDescent="0.25">
      <c r="A6454" s="529"/>
      <c r="G6454" s="535"/>
    </row>
    <row r="6455" spans="1:7" s="520" customFormat="1" x14ac:dyDescent="0.25">
      <c r="A6455" s="529"/>
      <c r="G6455" s="535"/>
    </row>
    <row r="6456" spans="1:7" s="520" customFormat="1" x14ac:dyDescent="0.25">
      <c r="A6456" s="529"/>
      <c r="G6456" s="535"/>
    </row>
    <row r="6457" spans="1:7" s="520" customFormat="1" x14ac:dyDescent="0.25">
      <c r="A6457" s="529"/>
      <c r="G6457" s="535"/>
    </row>
    <row r="6458" spans="1:7" s="520" customFormat="1" x14ac:dyDescent="0.25">
      <c r="A6458" s="529"/>
      <c r="G6458" s="535"/>
    </row>
    <row r="6459" spans="1:7" s="520" customFormat="1" x14ac:dyDescent="0.25">
      <c r="A6459" s="529"/>
      <c r="G6459" s="535"/>
    </row>
    <row r="6460" spans="1:7" s="520" customFormat="1" x14ac:dyDescent="0.25">
      <c r="A6460" s="529"/>
      <c r="G6460" s="535"/>
    </row>
    <row r="6461" spans="1:7" s="520" customFormat="1" x14ac:dyDescent="0.25">
      <c r="A6461" s="529"/>
      <c r="G6461" s="535"/>
    </row>
    <row r="6462" spans="1:7" s="520" customFormat="1" x14ac:dyDescent="0.25">
      <c r="A6462" s="529"/>
      <c r="G6462" s="535"/>
    </row>
    <row r="6463" spans="1:7" s="520" customFormat="1" x14ac:dyDescent="0.25">
      <c r="A6463" s="529"/>
      <c r="G6463" s="535"/>
    </row>
    <row r="6464" spans="1:7" s="520" customFormat="1" x14ac:dyDescent="0.25">
      <c r="A6464" s="529"/>
      <c r="G6464" s="535"/>
    </row>
    <row r="6465" spans="1:7" s="520" customFormat="1" x14ac:dyDescent="0.25">
      <c r="A6465" s="529"/>
      <c r="G6465" s="535"/>
    </row>
    <row r="6466" spans="1:7" s="520" customFormat="1" x14ac:dyDescent="0.25">
      <c r="A6466" s="529"/>
      <c r="G6466" s="535"/>
    </row>
    <row r="6467" spans="1:7" s="520" customFormat="1" x14ac:dyDescent="0.25">
      <c r="A6467" s="529"/>
      <c r="G6467" s="535"/>
    </row>
    <row r="6468" spans="1:7" s="520" customFormat="1" x14ac:dyDescent="0.25">
      <c r="A6468" s="529"/>
      <c r="G6468" s="535"/>
    </row>
    <row r="6469" spans="1:7" s="520" customFormat="1" x14ac:dyDescent="0.25">
      <c r="A6469" s="529"/>
      <c r="G6469" s="535"/>
    </row>
    <row r="6470" spans="1:7" s="520" customFormat="1" x14ac:dyDescent="0.25">
      <c r="A6470" s="529"/>
      <c r="G6470" s="535"/>
    </row>
    <row r="6471" spans="1:7" s="520" customFormat="1" x14ac:dyDescent="0.25">
      <c r="A6471" s="529"/>
      <c r="G6471" s="535"/>
    </row>
    <row r="6472" spans="1:7" s="520" customFormat="1" x14ac:dyDescent="0.25">
      <c r="A6472" s="529"/>
      <c r="G6472" s="535"/>
    </row>
    <row r="6473" spans="1:7" s="520" customFormat="1" x14ac:dyDescent="0.25">
      <c r="A6473" s="529"/>
      <c r="G6473" s="535"/>
    </row>
    <row r="6474" spans="1:7" s="520" customFormat="1" x14ac:dyDescent="0.25">
      <c r="A6474" s="529"/>
      <c r="G6474" s="535"/>
    </row>
    <row r="6475" spans="1:7" s="520" customFormat="1" x14ac:dyDescent="0.25">
      <c r="A6475" s="529"/>
      <c r="G6475" s="535"/>
    </row>
    <row r="6476" spans="1:7" s="520" customFormat="1" x14ac:dyDescent="0.25">
      <c r="A6476" s="529"/>
      <c r="G6476" s="535"/>
    </row>
    <row r="6477" spans="1:7" s="520" customFormat="1" x14ac:dyDescent="0.25">
      <c r="A6477" s="529"/>
      <c r="G6477" s="535"/>
    </row>
    <row r="6478" spans="1:7" s="520" customFormat="1" x14ac:dyDescent="0.25">
      <c r="A6478" s="529"/>
      <c r="G6478" s="535"/>
    </row>
    <row r="6479" spans="1:7" s="520" customFormat="1" x14ac:dyDescent="0.25">
      <c r="A6479" s="529"/>
      <c r="G6479" s="535"/>
    </row>
    <row r="6480" spans="1:7" s="520" customFormat="1" x14ac:dyDescent="0.25">
      <c r="A6480" s="529"/>
      <c r="G6480" s="535"/>
    </row>
    <row r="6481" spans="1:7" s="520" customFormat="1" x14ac:dyDescent="0.25">
      <c r="A6481" s="529"/>
      <c r="G6481" s="535"/>
    </row>
    <row r="6482" spans="1:7" s="520" customFormat="1" x14ac:dyDescent="0.25">
      <c r="A6482" s="529"/>
      <c r="G6482" s="535"/>
    </row>
    <row r="6483" spans="1:7" s="520" customFormat="1" x14ac:dyDescent="0.25">
      <c r="A6483" s="529"/>
      <c r="G6483" s="535"/>
    </row>
    <row r="6484" spans="1:7" s="520" customFormat="1" x14ac:dyDescent="0.25">
      <c r="A6484" s="529"/>
      <c r="G6484" s="535"/>
    </row>
    <row r="6485" spans="1:7" s="520" customFormat="1" x14ac:dyDescent="0.25">
      <c r="A6485" s="529"/>
      <c r="G6485" s="535"/>
    </row>
    <row r="6486" spans="1:7" s="520" customFormat="1" x14ac:dyDescent="0.25">
      <c r="A6486" s="529"/>
      <c r="G6486" s="535"/>
    </row>
    <row r="6487" spans="1:7" s="520" customFormat="1" x14ac:dyDescent="0.25">
      <c r="A6487" s="529"/>
      <c r="G6487" s="535"/>
    </row>
    <row r="6488" spans="1:7" s="520" customFormat="1" x14ac:dyDescent="0.25">
      <c r="A6488" s="529"/>
      <c r="G6488" s="535"/>
    </row>
    <row r="6489" spans="1:7" s="520" customFormat="1" x14ac:dyDescent="0.25">
      <c r="A6489" s="529"/>
      <c r="G6489" s="535"/>
    </row>
    <row r="6490" spans="1:7" s="520" customFormat="1" x14ac:dyDescent="0.25">
      <c r="A6490" s="529"/>
      <c r="G6490" s="535"/>
    </row>
    <row r="6491" spans="1:7" s="520" customFormat="1" x14ac:dyDescent="0.25">
      <c r="A6491" s="529"/>
      <c r="G6491" s="535"/>
    </row>
    <row r="6492" spans="1:7" s="520" customFormat="1" x14ac:dyDescent="0.25">
      <c r="A6492" s="529"/>
      <c r="G6492" s="535"/>
    </row>
    <row r="6493" spans="1:7" s="520" customFormat="1" x14ac:dyDescent="0.25">
      <c r="A6493" s="529"/>
      <c r="G6493" s="535"/>
    </row>
    <row r="6494" spans="1:7" s="520" customFormat="1" x14ac:dyDescent="0.25">
      <c r="A6494" s="529"/>
      <c r="G6494" s="535"/>
    </row>
    <row r="6495" spans="1:7" s="520" customFormat="1" x14ac:dyDescent="0.25">
      <c r="A6495" s="529"/>
      <c r="G6495" s="535"/>
    </row>
    <row r="6496" spans="1:7" s="520" customFormat="1" x14ac:dyDescent="0.25">
      <c r="A6496" s="529"/>
      <c r="G6496" s="535"/>
    </row>
    <row r="6497" spans="1:7" s="520" customFormat="1" x14ac:dyDescent="0.25">
      <c r="A6497" s="529"/>
      <c r="G6497" s="535"/>
    </row>
    <row r="6498" spans="1:7" s="520" customFormat="1" x14ac:dyDescent="0.25">
      <c r="A6498" s="529"/>
      <c r="G6498" s="535"/>
    </row>
    <row r="6499" spans="1:7" s="520" customFormat="1" x14ac:dyDescent="0.25">
      <c r="A6499" s="529"/>
      <c r="G6499" s="535"/>
    </row>
    <row r="6500" spans="1:7" s="520" customFormat="1" x14ac:dyDescent="0.25">
      <c r="A6500" s="529"/>
      <c r="G6500" s="535"/>
    </row>
    <row r="6501" spans="1:7" s="520" customFormat="1" x14ac:dyDescent="0.25">
      <c r="A6501" s="529"/>
      <c r="G6501" s="535"/>
    </row>
    <row r="6502" spans="1:7" s="520" customFormat="1" x14ac:dyDescent="0.25">
      <c r="A6502" s="529"/>
      <c r="G6502" s="535"/>
    </row>
    <row r="6503" spans="1:7" s="520" customFormat="1" x14ac:dyDescent="0.25">
      <c r="A6503" s="529"/>
      <c r="G6503" s="535"/>
    </row>
    <row r="6504" spans="1:7" s="520" customFormat="1" x14ac:dyDescent="0.25">
      <c r="A6504" s="529"/>
      <c r="G6504" s="535"/>
    </row>
    <row r="6505" spans="1:7" s="520" customFormat="1" x14ac:dyDescent="0.25">
      <c r="A6505" s="529"/>
      <c r="G6505" s="535"/>
    </row>
    <row r="6506" spans="1:7" s="520" customFormat="1" x14ac:dyDescent="0.25">
      <c r="A6506" s="529"/>
      <c r="G6506" s="535"/>
    </row>
    <row r="6507" spans="1:7" s="520" customFormat="1" x14ac:dyDescent="0.25">
      <c r="A6507" s="529"/>
      <c r="G6507" s="535"/>
    </row>
    <row r="6508" spans="1:7" s="520" customFormat="1" x14ac:dyDescent="0.25">
      <c r="A6508" s="529"/>
      <c r="G6508" s="535"/>
    </row>
    <row r="6509" spans="1:7" s="520" customFormat="1" x14ac:dyDescent="0.25">
      <c r="A6509" s="529"/>
      <c r="G6509" s="535"/>
    </row>
    <row r="6510" spans="1:7" s="520" customFormat="1" x14ac:dyDescent="0.25">
      <c r="A6510" s="529"/>
      <c r="G6510" s="535"/>
    </row>
    <row r="6511" spans="1:7" s="520" customFormat="1" x14ac:dyDescent="0.25">
      <c r="A6511" s="529"/>
      <c r="G6511" s="535"/>
    </row>
    <row r="6512" spans="1:7" s="520" customFormat="1" x14ac:dyDescent="0.25">
      <c r="A6512" s="529"/>
      <c r="G6512" s="535"/>
    </row>
    <row r="6513" spans="1:7" s="520" customFormat="1" x14ac:dyDescent="0.25">
      <c r="A6513" s="529"/>
      <c r="G6513" s="535"/>
    </row>
    <row r="6514" spans="1:7" s="520" customFormat="1" x14ac:dyDescent="0.25">
      <c r="A6514" s="529"/>
      <c r="G6514" s="535"/>
    </row>
    <row r="6515" spans="1:7" s="520" customFormat="1" x14ac:dyDescent="0.25">
      <c r="A6515" s="529"/>
      <c r="G6515" s="535"/>
    </row>
    <row r="6516" spans="1:7" s="520" customFormat="1" x14ac:dyDescent="0.25">
      <c r="A6516" s="529"/>
      <c r="G6516" s="535"/>
    </row>
    <row r="6517" spans="1:7" s="520" customFormat="1" x14ac:dyDescent="0.25">
      <c r="A6517" s="529"/>
      <c r="G6517" s="535"/>
    </row>
    <row r="6518" spans="1:7" s="520" customFormat="1" x14ac:dyDescent="0.25">
      <c r="A6518" s="529"/>
      <c r="G6518" s="535"/>
    </row>
    <row r="6519" spans="1:7" s="520" customFormat="1" x14ac:dyDescent="0.25">
      <c r="A6519" s="529"/>
      <c r="G6519" s="535"/>
    </row>
    <row r="6520" spans="1:7" s="520" customFormat="1" x14ac:dyDescent="0.25">
      <c r="A6520" s="529"/>
      <c r="G6520" s="535"/>
    </row>
    <row r="6521" spans="1:7" s="520" customFormat="1" x14ac:dyDescent="0.25">
      <c r="A6521" s="529"/>
      <c r="G6521" s="535"/>
    </row>
    <row r="6522" spans="1:7" s="520" customFormat="1" x14ac:dyDescent="0.25">
      <c r="A6522" s="529"/>
      <c r="G6522" s="535"/>
    </row>
    <row r="6523" spans="1:7" s="520" customFormat="1" x14ac:dyDescent="0.25">
      <c r="A6523" s="529"/>
      <c r="G6523" s="535"/>
    </row>
    <row r="6524" spans="1:7" s="520" customFormat="1" x14ac:dyDescent="0.25">
      <c r="A6524" s="529"/>
      <c r="G6524" s="535"/>
    </row>
    <row r="6525" spans="1:7" s="520" customFormat="1" x14ac:dyDescent="0.25">
      <c r="A6525" s="529"/>
      <c r="G6525" s="535"/>
    </row>
    <row r="6526" spans="1:7" s="520" customFormat="1" x14ac:dyDescent="0.25">
      <c r="A6526" s="529"/>
      <c r="G6526" s="535"/>
    </row>
    <row r="6527" spans="1:7" s="520" customFormat="1" x14ac:dyDescent="0.25">
      <c r="A6527" s="529"/>
      <c r="G6527" s="535"/>
    </row>
    <row r="6528" spans="1:7" s="520" customFormat="1" x14ac:dyDescent="0.25">
      <c r="A6528" s="529"/>
      <c r="G6528" s="535"/>
    </row>
    <row r="6529" spans="1:7" s="520" customFormat="1" x14ac:dyDescent="0.25">
      <c r="A6529" s="529"/>
      <c r="G6529" s="535"/>
    </row>
    <row r="6530" spans="1:7" s="520" customFormat="1" x14ac:dyDescent="0.25">
      <c r="A6530" s="529"/>
      <c r="G6530" s="535"/>
    </row>
    <row r="6531" spans="1:7" s="520" customFormat="1" x14ac:dyDescent="0.25">
      <c r="A6531" s="529"/>
      <c r="G6531" s="535"/>
    </row>
    <row r="6532" spans="1:7" s="520" customFormat="1" x14ac:dyDescent="0.25">
      <c r="A6532" s="529"/>
      <c r="G6532" s="535"/>
    </row>
    <row r="6533" spans="1:7" s="520" customFormat="1" x14ac:dyDescent="0.25">
      <c r="A6533" s="529"/>
      <c r="G6533" s="535"/>
    </row>
    <row r="6534" spans="1:7" s="520" customFormat="1" x14ac:dyDescent="0.25">
      <c r="A6534" s="529"/>
      <c r="G6534" s="535"/>
    </row>
    <row r="6535" spans="1:7" s="520" customFormat="1" x14ac:dyDescent="0.25">
      <c r="A6535" s="529"/>
      <c r="G6535" s="535"/>
    </row>
    <row r="6536" spans="1:7" s="520" customFormat="1" x14ac:dyDescent="0.25">
      <c r="A6536" s="529"/>
      <c r="G6536" s="535"/>
    </row>
    <row r="6537" spans="1:7" s="520" customFormat="1" x14ac:dyDescent="0.25">
      <c r="A6537" s="529"/>
      <c r="G6537" s="535"/>
    </row>
    <row r="6538" spans="1:7" s="520" customFormat="1" x14ac:dyDescent="0.25">
      <c r="A6538" s="529"/>
      <c r="G6538" s="535"/>
    </row>
    <row r="6539" spans="1:7" s="520" customFormat="1" x14ac:dyDescent="0.25">
      <c r="A6539" s="529"/>
      <c r="G6539" s="535"/>
    </row>
    <row r="6540" spans="1:7" s="520" customFormat="1" x14ac:dyDescent="0.25">
      <c r="A6540" s="529"/>
      <c r="G6540" s="535"/>
    </row>
    <row r="6541" spans="1:7" s="520" customFormat="1" x14ac:dyDescent="0.25">
      <c r="A6541" s="529"/>
      <c r="G6541" s="535"/>
    </row>
    <row r="6542" spans="1:7" s="520" customFormat="1" x14ac:dyDescent="0.25">
      <c r="A6542" s="529"/>
      <c r="G6542" s="535"/>
    </row>
    <row r="6543" spans="1:7" s="520" customFormat="1" x14ac:dyDescent="0.25">
      <c r="A6543" s="529"/>
      <c r="G6543" s="535"/>
    </row>
    <row r="6544" spans="1:7" s="520" customFormat="1" x14ac:dyDescent="0.25">
      <c r="A6544" s="529"/>
      <c r="G6544" s="535"/>
    </row>
    <row r="6545" spans="1:7" s="520" customFormat="1" x14ac:dyDescent="0.25">
      <c r="A6545" s="529"/>
      <c r="G6545" s="535"/>
    </row>
    <row r="6546" spans="1:7" s="520" customFormat="1" x14ac:dyDescent="0.25">
      <c r="A6546" s="529"/>
      <c r="G6546" s="535"/>
    </row>
    <row r="6547" spans="1:7" s="520" customFormat="1" x14ac:dyDescent="0.25">
      <c r="A6547" s="529"/>
      <c r="G6547" s="535"/>
    </row>
    <row r="6548" spans="1:7" s="520" customFormat="1" x14ac:dyDescent="0.25">
      <c r="A6548" s="529"/>
      <c r="G6548" s="535"/>
    </row>
    <row r="6549" spans="1:7" s="520" customFormat="1" x14ac:dyDescent="0.25">
      <c r="A6549" s="529"/>
      <c r="G6549" s="535"/>
    </row>
    <row r="6550" spans="1:7" s="520" customFormat="1" x14ac:dyDescent="0.25">
      <c r="A6550" s="529"/>
      <c r="G6550" s="535"/>
    </row>
    <row r="6551" spans="1:7" s="520" customFormat="1" x14ac:dyDescent="0.25">
      <c r="A6551" s="529"/>
      <c r="G6551" s="535"/>
    </row>
    <row r="6552" spans="1:7" s="520" customFormat="1" x14ac:dyDescent="0.25">
      <c r="A6552" s="529"/>
      <c r="G6552" s="535"/>
    </row>
    <row r="6553" spans="1:7" s="520" customFormat="1" x14ac:dyDescent="0.25">
      <c r="A6553" s="529"/>
      <c r="G6553" s="535"/>
    </row>
    <row r="6554" spans="1:7" s="520" customFormat="1" x14ac:dyDescent="0.25">
      <c r="A6554" s="529"/>
      <c r="G6554" s="535"/>
    </row>
    <row r="6555" spans="1:7" s="520" customFormat="1" x14ac:dyDescent="0.25">
      <c r="A6555" s="529"/>
      <c r="G6555" s="535"/>
    </row>
    <row r="6556" spans="1:7" s="520" customFormat="1" x14ac:dyDescent="0.25">
      <c r="A6556" s="529"/>
      <c r="G6556" s="535"/>
    </row>
    <row r="6557" spans="1:7" s="520" customFormat="1" x14ac:dyDescent="0.25">
      <c r="A6557" s="529"/>
      <c r="G6557" s="535"/>
    </row>
    <row r="6558" spans="1:7" s="520" customFormat="1" x14ac:dyDescent="0.25">
      <c r="A6558" s="529"/>
      <c r="G6558" s="535"/>
    </row>
    <row r="6559" spans="1:7" s="520" customFormat="1" x14ac:dyDescent="0.25">
      <c r="A6559" s="529"/>
      <c r="G6559" s="535"/>
    </row>
    <row r="6560" spans="1:7" s="520" customFormat="1" x14ac:dyDescent="0.25">
      <c r="A6560" s="529"/>
      <c r="G6560" s="535"/>
    </row>
    <row r="6561" spans="1:7" s="520" customFormat="1" x14ac:dyDescent="0.25">
      <c r="A6561" s="529"/>
      <c r="G6561" s="535"/>
    </row>
    <row r="6562" spans="1:7" s="520" customFormat="1" x14ac:dyDescent="0.25">
      <c r="A6562" s="529"/>
      <c r="G6562" s="535"/>
    </row>
    <row r="6563" spans="1:7" s="520" customFormat="1" x14ac:dyDescent="0.25">
      <c r="A6563" s="529"/>
      <c r="G6563" s="535"/>
    </row>
    <row r="6564" spans="1:7" s="520" customFormat="1" x14ac:dyDescent="0.25">
      <c r="A6564" s="529"/>
      <c r="G6564" s="535"/>
    </row>
    <row r="6565" spans="1:7" s="520" customFormat="1" x14ac:dyDescent="0.25">
      <c r="A6565" s="529"/>
      <c r="G6565" s="535"/>
    </row>
    <row r="6566" spans="1:7" s="520" customFormat="1" x14ac:dyDescent="0.25">
      <c r="A6566" s="529"/>
      <c r="G6566" s="535"/>
    </row>
    <row r="6567" spans="1:7" s="520" customFormat="1" x14ac:dyDescent="0.25">
      <c r="A6567" s="529"/>
      <c r="G6567" s="535"/>
    </row>
    <row r="6568" spans="1:7" s="520" customFormat="1" x14ac:dyDescent="0.25">
      <c r="A6568" s="529"/>
      <c r="G6568" s="535"/>
    </row>
    <row r="6569" spans="1:7" s="520" customFormat="1" x14ac:dyDescent="0.25">
      <c r="A6569" s="529"/>
      <c r="G6569" s="535"/>
    </row>
    <row r="6570" spans="1:7" s="520" customFormat="1" x14ac:dyDescent="0.25">
      <c r="A6570" s="529"/>
      <c r="G6570" s="535"/>
    </row>
    <row r="6571" spans="1:7" s="520" customFormat="1" x14ac:dyDescent="0.25">
      <c r="A6571" s="529"/>
      <c r="G6571" s="535"/>
    </row>
    <row r="6572" spans="1:7" s="520" customFormat="1" x14ac:dyDescent="0.25">
      <c r="A6572" s="529"/>
      <c r="G6572" s="535"/>
    </row>
    <row r="6573" spans="1:7" s="520" customFormat="1" x14ac:dyDescent="0.25">
      <c r="A6573" s="529"/>
      <c r="G6573" s="535"/>
    </row>
    <row r="6574" spans="1:7" s="520" customFormat="1" x14ac:dyDescent="0.25">
      <c r="A6574" s="529"/>
      <c r="G6574" s="535"/>
    </row>
    <row r="6575" spans="1:7" s="520" customFormat="1" x14ac:dyDescent="0.25">
      <c r="A6575" s="529"/>
      <c r="G6575" s="535"/>
    </row>
    <row r="6576" spans="1:7" s="520" customFormat="1" x14ac:dyDescent="0.25">
      <c r="A6576" s="529"/>
      <c r="G6576" s="535"/>
    </row>
    <row r="6577" spans="1:7" s="520" customFormat="1" x14ac:dyDescent="0.25">
      <c r="A6577" s="529"/>
      <c r="G6577" s="535"/>
    </row>
    <row r="6578" spans="1:7" s="520" customFormat="1" x14ac:dyDescent="0.25">
      <c r="A6578" s="529"/>
      <c r="G6578" s="535"/>
    </row>
    <row r="6579" spans="1:7" s="520" customFormat="1" x14ac:dyDescent="0.25">
      <c r="A6579" s="529"/>
      <c r="G6579" s="535"/>
    </row>
    <row r="6580" spans="1:7" s="520" customFormat="1" x14ac:dyDescent="0.25">
      <c r="A6580" s="529"/>
      <c r="G6580" s="535"/>
    </row>
    <row r="6581" spans="1:7" s="520" customFormat="1" x14ac:dyDescent="0.25">
      <c r="A6581" s="529"/>
      <c r="G6581" s="535"/>
    </row>
    <row r="6582" spans="1:7" s="520" customFormat="1" x14ac:dyDescent="0.25">
      <c r="A6582" s="529"/>
      <c r="G6582" s="535"/>
    </row>
    <row r="6583" spans="1:7" s="520" customFormat="1" x14ac:dyDescent="0.25">
      <c r="A6583" s="529"/>
      <c r="G6583" s="535"/>
    </row>
    <row r="6584" spans="1:7" s="520" customFormat="1" x14ac:dyDescent="0.25">
      <c r="A6584" s="529"/>
      <c r="G6584" s="535"/>
    </row>
    <row r="6585" spans="1:7" s="520" customFormat="1" x14ac:dyDescent="0.25">
      <c r="A6585" s="529"/>
      <c r="G6585" s="535"/>
    </row>
    <row r="6586" spans="1:7" s="520" customFormat="1" x14ac:dyDescent="0.25">
      <c r="A6586" s="529"/>
      <c r="G6586" s="535"/>
    </row>
    <row r="6587" spans="1:7" s="520" customFormat="1" x14ac:dyDescent="0.25">
      <c r="A6587" s="529"/>
      <c r="G6587" s="535"/>
    </row>
    <row r="6588" spans="1:7" s="520" customFormat="1" x14ac:dyDescent="0.25">
      <c r="A6588" s="529"/>
      <c r="G6588" s="535"/>
    </row>
    <row r="6589" spans="1:7" s="520" customFormat="1" x14ac:dyDescent="0.25">
      <c r="A6589" s="529"/>
      <c r="G6589" s="535"/>
    </row>
    <row r="6590" spans="1:7" s="520" customFormat="1" x14ac:dyDescent="0.25">
      <c r="A6590" s="529"/>
      <c r="G6590" s="535"/>
    </row>
    <row r="6591" spans="1:7" s="520" customFormat="1" x14ac:dyDescent="0.25">
      <c r="A6591" s="529"/>
      <c r="G6591" s="535"/>
    </row>
    <row r="6592" spans="1:7" s="520" customFormat="1" x14ac:dyDescent="0.25">
      <c r="A6592" s="529"/>
      <c r="G6592" s="535"/>
    </row>
    <row r="6593" spans="1:7" s="520" customFormat="1" x14ac:dyDescent="0.25">
      <c r="A6593" s="529"/>
      <c r="G6593" s="535"/>
    </row>
    <row r="6594" spans="1:7" s="520" customFormat="1" x14ac:dyDescent="0.25">
      <c r="A6594" s="529"/>
      <c r="G6594" s="535"/>
    </row>
    <row r="6595" spans="1:7" s="520" customFormat="1" x14ac:dyDescent="0.25">
      <c r="A6595" s="529"/>
      <c r="G6595" s="535"/>
    </row>
    <row r="6596" spans="1:7" s="520" customFormat="1" x14ac:dyDescent="0.25">
      <c r="A6596" s="529"/>
      <c r="G6596" s="535"/>
    </row>
    <row r="6597" spans="1:7" s="520" customFormat="1" x14ac:dyDescent="0.25">
      <c r="A6597" s="529"/>
      <c r="G6597" s="535"/>
    </row>
    <row r="6598" spans="1:7" s="520" customFormat="1" x14ac:dyDescent="0.25">
      <c r="A6598" s="529"/>
      <c r="G6598" s="535"/>
    </row>
    <row r="6599" spans="1:7" s="520" customFormat="1" x14ac:dyDescent="0.25">
      <c r="A6599" s="529"/>
      <c r="G6599" s="535"/>
    </row>
    <row r="6600" spans="1:7" s="520" customFormat="1" x14ac:dyDescent="0.25">
      <c r="A6600" s="529"/>
      <c r="G6600" s="535"/>
    </row>
    <row r="6601" spans="1:7" s="520" customFormat="1" x14ac:dyDescent="0.25">
      <c r="A6601" s="529"/>
      <c r="G6601" s="535"/>
    </row>
    <row r="6602" spans="1:7" s="520" customFormat="1" x14ac:dyDescent="0.25">
      <c r="A6602" s="529"/>
      <c r="G6602" s="535"/>
    </row>
    <row r="6603" spans="1:7" s="520" customFormat="1" x14ac:dyDescent="0.25">
      <c r="A6603" s="529"/>
      <c r="G6603" s="535"/>
    </row>
    <row r="6604" spans="1:7" s="520" customFormat="1" x14ac:dyDescent="0.25">
      <c r="A6604" s="529"/>
      <c r="G6604" s="535"/>
    </row>
    <row r="6605" spans="1:7" s="520" customFormat="1" x14ac:dyDescent="0.25">
      <c r="A6605" s="529"/>
      <c r="G6605" s="535"/>
    </row>
    <row r="6606" spans="1:7" s="520" customFormat="1" x14ac:dyDescent="0.25">
      <c r="A6606" s="529"/>
      <c r="G6606" s="535"/>
    </row>
    <row r="6607" spans="1:7" s="520" customFormat="1" x14ac:dyDescent="0.25">
      <c r="A6607" s="529"/>
      <c r="G6607" s="535"/>
    </row>
    <row r="6608" spans="1:7" s="520" customFormat="1" x14ac:dyDescent="0.25">
      <c r="A6608" s="529"/>
      <c r="G6608" s="535"/>
    </row>
    <row r="6609" spans="1:7" s="520" customFormat="1" x14ac:dyDescent="0.25">
      <c r="A6609" s="529"/>
      <c r="G6609" s="535"/>
    </row>
    <row r="6610" spans="1:7" s="520" customFormat="1" x14ac:dyDescent="0.25">
      <c r="A6610" s="529"/>
      <c r="G6610" s="535"/>
    </row>
    <row r="6611" spans="1:7" s="520" customFormat="1" x14ac:dyDescent="0.25">
      <c r="A6611" s="529"/>
      <c r="G6611" s="535"/>
    </row>
    <row r="6612" spans="1:7" s="520" customFormat="1" x14ac:dyDescent="0.25">
      <c r="A6612" s="529"/>
      <c r="G6612" s="535"/>
    </row>
    <row r="6613" spans="1:7" s="520" customFormat="1" x14ac:dyDescent="0.25">
      <c r="A6613" s="529"/>
      <c r="G6613" s="535"/>
    </row>
    <row r="6614" spans="1:7" s="520" customFormat="1" x14ac:dyDescent="0.25">
      <c r="A6614" s="529"/>
      <c r="G6614" s="535"/>
    </row>
    <row r="6615" spans="1:7" s="520" customFormat="1" x14ac:dyDescent="0.25">
      <c r="A6615" s="529"/>
      <c r="G6615" s="535"/>
    </row>
    <row r="6616" spans="1:7" s="520" customFormat="1" x14ac:dyDescent="0.25">
      <c r="A6616" s="529"/>
      <c r="G6616" s="535"/>
    </row>
    <row r="6617" spans="1:7" s="520" customFormat="1" x14ac:dyDescent="0.25">
      <c r="A6617" s="529"/>
      <c r="G6617" s="535"/>
    </row>
    <row r="6618" spans="1:7" s="520" customFormat="1" x14ac:dyDescent="0.25">
      <c r="A6618" s="529"/>
      <c r="G6618" s="535"/>
    </row>
    <row r="6619" spans="1:7" s="520" customFormat="1" x14ac:dyDescent="0.25">
      <c r="A6619" s="529"/>
      <c r="G6619" s="535"/>
    </row>
    <row r="6620" spans="1:7" s="520" customFormat="1" x14ac:dyDescent="0.25">
      <c r="A6620" s="529"/>
      <c r="G6620" s="535"/>
    </row>
    <row r="6621" spans="1:7" s="520" customFormat="1" x14ac:dyDescent="0.25">
      <c r="A6621" s="529"/>
      <c r="G6621" s="535"/>
    </row>
    <row r="6622" spans="1:7" s="520" customFormat="1" x14ac:dyDescent="0.25">
      <c r="A6622" s="529"/>
      <c r="G6622" s="535"/>
    </row>
    <row r="6623" spans="1:7" s="520" customFormat="1" x14ac:dyDescent="0.25">
      <c r="A6623" s="529"/>
      <c r="G6623" s="535"/>
    </row>
    <row r="6624" spans="1:7" s="520" customFormat="1" x14ac:dyDescent="0.25">
      <c r="A6624" s="529"/>
      <c r="G6624" s="535"/>
    </row>
    <row r="6625" spans="1:7" s="520" customFormat="1" x14ac:dyDescent="0.25">
      <c r="A6625" s="529"/>
      <c r="G6625" s="535"/>
    </row>
    <row r="6626" spans="1:7" s="520" customFormat="1" x14ac:dyDescent="0.25">
      <c r="A6626" s="529"/>
      <c r="G6626" s="535"/>
    </row>
    <row r="6627" spans="1:7" s="520" customFormat="1" x14ac:dyDescent="0.25">
      <c r="A6627" s="529"/>
      <c r="G6627" s="535"/>
    </row>
    <row r="6628" spans="1:7" s="520" customFormat="1" x14ac:dyDescent="0.25">
      <c r="A6628" s="529"/>
      <c r="G6628" s="535"/>
    </row>
    <row r="6629" spans="1:7" s="520" customFormat="1" x14ac:dyDescent="0.25">
      <c r="A6629" s="529"/>
      <c r="G6629" s="535"/>
    </row>
    <row r="6630" spans="1:7" s="520" customFormat="1" x14ac:dyDescent="0.25">
      <c r="A6630" s="529"/>
      <c r="G6630" s="535"/>
    </row>
    <row r="6631" spans="1:7" s="520" customFormat="1" x14ac:dyDescent="0.25">
      <c r="A6631" s="529"/>
      <c r="G6631" s="535"/>
    </row>
    <row r="6632" spans="1:7" s="520" customFormat="1" x14ac:dyDescent="0.25">
      <c r="A6632" s="529"/>
      <c r="G6632" s="535"/>
    </row>
    <row r="6633" spans="1:7" s="520" customFormat="1" x14ac:dyDescent="0.25">
      <c r="A6633" s="529"/>
      <c r="G6633" s="535"/>
    </row>
    <row r="6634" spans="1:7" s="520" customFormat="1" x14ac:dyDescent="0.25">
      <c r="A6634" s="529"/>
      <c r="G6634" s="535"/>
    </row>
    <row r="6635" spans="1:7" s="520" customFormat="1" x14ac:dyDescent="0.25">
      <c r="A6635" s="529"/>
      <c r="G6635" s="535"/>
    </row>
    <row r="6636" spans="1:7" s="520" customFormat="1" x14ac:dyDescent="0.25">
      <c r="A6636" s="529"/>
      <c r="G6636" s="535"/>
    </row>
    <row r="6637" spans="1:7" s="520" customFormat="1" x14ac:dyDescent="0.25">
      <c r="A6637" s="529"/>
      <c r="G6637" s="535"/>
    </row>
    <row r="6638" spans="1:7" s="520" customFormat="1" x14ac:dyDescent="0.25">
      <c r="A6638" s="529"/>
      <c r="G6638" s="535"/>
    </row>
    <row r="6639" spans="1:7" s="520" customFormat="1" x14ac:dyDescent="0.25">
      <c r="A6639" s="529"/>
      <c r="G6639" s="535"/>
    </row>
    <row r="6640" spans="1:7" s="520" customFormat="1" x14ac:dyDescent="0.25">
      <c r="A6640" s="529"/>
      <c r="G6640" s="535"/>
    </row>
    <row r="6641" spans="1:7" s="520" customFormat="1" x14ac:dyDescent="0.25">
      <c r="A6641" s="529"/>
      <c r="G6641" s="535"/>
    </row>
    <row r="6642" spans="1:7" s="520" customFormat="1" x14ac:dyDescent="0.25">
      <c r="A6642" s="529"/>
      <c r="G6642" s="535"/>
    </row>
    <row r="6643" spans="1:7" s="520" customFormat="1" x14ac:dyDescent="0.25">
      <c r="A6643" s="529"/>
      <c r="G6643" s="535"/>
    </row>
    <row r="6644" spans="1:7" s="520" customFormat="1" x14ac:dyDescent="0.25">
      <c r="A6644" s="529"/>
      <c r="G6644" s="535"/>
    </row>
    <row r="6645" spans="1:7" s="520" customFormat="1" x14ac:dyDescent="0.25">
      <c r="A6645" s="529"/>
      <c r="G6645" s="535"/>
    </row>
    <row r="6646" spans="1:7" s="520" customFormat="1" x14ac:dyDescent="0.25">
      <c r="A6646" s="529"/>
      <c r="G6646" s="535"/>
    </row>
    <row r="6647" spans="1:7" s="520" customFormat="1" x14ac:dyDescent="0.25">
      <c r="A6647" s="529"/>
      <c r="G6647" s="535"/>
    </row>
    <row r="6648" spans="1:7" s="520" customFormat="1" x14ac:dyDescent="0.25">
      <c r="A6648" s="529"/>
      <c r="G6648" s="535"/>
    </row>
    <row r="6649" spans="1:7" s="520" customFormat="1" x14ac:dyDescent="0.25">
      <c r="A6649" s="529"/>
      <c r="G6649" s="535"/>
    </row>
    <row r="6650" spans="1:7" s="520" customFormat="1" x14ac:dyDescent="0.25">
      <c r="A6650" s="529"/>
      <c r="G6650" s="535"/>
    </row>
    <row r="6651" spans="1:7" s="520" customFormat="1" x14ac:dyDescent="0.25">
      <c r="A6651" s="529"/>
      <c r="G6651" s="535"/>
    </row>
    <row r="6652" spans="1:7" s="520" customFormat="1" x14ac:dyDescent="0.25">
      <c r="A6652" s="529"/>
      <c r="G6652" s="535"/>
    </row>
    <row r="6653" spans="1:7" s="520" customFormat="1" x14ac:dyDescent="0.25">
      <c r="A6653" s="529"/>
      <c r="G6653" s="535"/>
    </row>
    <row r="6654" spans="1:7" s="520" customFormat="1" x14ac:dyDescent="0.25">
      <c r="A6654" s="529"/>
      <c r="G6654" s="535"/>
    </row>
    <row r="6655" spans="1:7" s="520" customFormat="1" x14ac:dyDescent="0.25">
      <c r="A6655" s="529"/>
      <c r="G6655" s="535"/>
    </row>
    <row r="6656" spans="1:7" s="520" customFormat="1" x14ac:dyDescent="0.25">
      <c r="A6656" s="529"/>
      <c r="G6656" s="535"/>
    </row>
    <row r="6657" spans="1:7" s="520" customFormat="1" x14ac:dyDescent="0.25">
      <c r="A6657" s="529"/>
      <c r="G6657" s="535"/>
    </row>
    <row r="6658" spans="1:7" s="520" customFormat="1" x14ac:dyDescent="0.25">
      <c r="A6658" s="529"/>
      <c r="G6658" s="535"/>
    </row>
    <row r="6659" spans="1:7" s="520" customFormat="1" x14ac:dyDescent="0.25">
      <c r="A6659" s="529"/>
      <c r="G6659" s="535"/>
    </row>
    <row r="6660" spans="1:7" s="520" customFormat="1" x14ac:dyDescent="0.25">
      <c r="A6660" s="529"/>
      <c r="G6660" s="535"/>
    </row>
    <row r="6661" spans="1:7" s="520" customFormat="1" x14ac:dyDescent="0.25">
      <c r="A6661" s="529"/>
      <c r="G6661" s="535"/>
    </row>
    <row r="6662" spans="1:7" s="520" customFormat="1" x14ac:dyDescent="0.25">
      <c r="A6662" s="529"/>
      <c r="G6662" s="535"/>
    </row>
    <row r="6663" spans="1:7" s="520" customFormat="1" x14ac:dyDescent="0.25">
      <c r="A6663" s="529"/>
      <c r="G6663" s="535"/>
    </row>
    <row r="6664" spans="1:7" s="520" customFormat="1" x14ac:dyDescent="0.25">
      <c r="A6664" s="529"/>
      <c r="G6664" s="535"/>
    </row>
    <row r="6665" spans="1:7" s="520" customFormat="1" x14ac:dyDescent="0.25">
      <c r="A6665" s="529"/>
      <c r="G6665" s="535"/>
    </row>
    <row r="6666" spans="1:7" s="520" customFormat="1" x14ac:dyDescent="0.25">
      <c r="A6666" s="529"/>
      <c r="G6666" s="535"/>
    </row>
    <row r="6667" spans="1:7" s="520" customFormat="1" x14ac:dyDescent="0.25">
      <c r="A6667" s="529"/>
      <c r="G6667" s="535"/>
    </row>
    <row r="6668" spans="1:7" s="520" customFormat="1" x14ac:dyDescent="0.25">
      <c r="A6668" s="529"/>
      <c r="G6668" s="535"/>
    </row>
    <row r="6669" spans="1:7" s="520" customFormat="1" x14ac:dyDescent="0.25">
      <c r="A6669" s="529"/>
      <c r="G6669" s="535"/>
    </row>
    <row r="6670" spans="1:7" s="520" customFormat="1" x14ac:dyDescent="0.25">
      <c r="A6670" s="529"/>
      <c r="G6670" s="535"/>
    </row>
    <row r="6671" spans="1:7" s="520" customFormat="1" x14ac:dyDescent="0.25">
      <c r="A6671" s="529"/>
      <c r="G6671" s="535"/>
    </row>
    <row r="6672" spans="1:7" s="520" customFormat="1" x14ac:dyDescent="0.25">
      <c r="A6672" s="529"/>
      <c r="G6672" s="535"/>
    </row>
    <row r="6673" spans="1:7" s="520" customFormat="1" x14ac:dyDescent="0.25">
      <c r="A6673" s="529"/>
      <c r="G6673" s="535"/>
    </row>
    <row r="6674" spans="1:7" s="520" customFormat="1" x14ac:dyDescent="0.25">
      <c r="A6674" s="529"/>
      <c r="G6674" s="535"/>
    </row>
    <row r="6675" spans="1:7" s="520" customFormat="1" x14ac:dyDescent="0.25">
      <c r="A6675" s="529"/>
      <c r="G6675" s="535"/>
    </row>
    <row r="6676" spans="1:7" s="520" customFormat="1" x14ac:dyDescent="0.25">
      <c r="A6676" s="529"/>
      <c r="G6676" s="535"/>
    </row>
    <row r="6677" spans="1:7" s="520" customFormat="1" x14ac:dyDescent="0.25">
      <c r="A6677" s="529"/>
      <c r="G6677" s="535"/>
    </row>
    <row r="6678" spans="1:7" s="520" customFormat="1" x14ac:dyDescent="0.25">
      <c r="A6678" s="529"/>
      <c r="G6678" s="535"/>
    </row>
    <row r="6679" spans="1:7" s="520" customFormat="1" x14ac:dyDescent="0.25">
      <c r="A6679" s="529"/>
      <c r="G6679" s="535"/>
    </row>
    <row r="6680" spans="1:7" s="520" customFormat="1" x14ac:dyDescent="0.25">
      <c r="A6680" s="529"/>
      <c r="G6680" s="535"/>
    </row>
    <row r="6681" spans="1:7" s="520" customFormat="1" x14ac:dyDescent="0.25">
      <c r="A6681" s="529"/>
      <c r="G6681" s="535"/>
    </row>
    <row r="6682" spans="1:7" s="520" customFormat="1" x14ac:dyDescent="0.25">
      <c r="A6682" s="529"/>
      <c r="G6682" s="535"/>
    </row>
    <row r="6683" spans="1:7" s="520" customFormat="1" x14ac:dyDescent="0.25">
      <c r="A6683" s="529"/>
      <c r="G6683" s="535"/>
    </row>
    <row r="6684" spans="1:7" s="520" customFormat="1" x14ac:dyDescent="0.25">
      <c r="A6684" s="529"/>
      <c r="G6684" s="535"/>
    </row>
    <row r="6685" spans="1:7" s="520" customFormat="1" x14ac:dyDescent="0.25">
      <c r="A6685" s="529"/>
      <c r="G6685" s="535"/>
    </row>
    <row r="6686" spans="1:7" s="520" customFormat="1" x14ac:dyDescent="0.25">
      <c r="A6686" s="529"/>
      <c r="G6686" s="535"/>
    </row>
    <row r="6687" spans="1:7" s="520" customFormat="1" x14ac:dyDescent="0.25">
      <c r="A6687" s="529"/>
      <c r="G6687" s="535"/>
    </row>
    <row r="6688" spans="1:7" s="520" customFormat="1" x14ac:dyDescent="0.25">
      <c r="A6688" s="529"/>
      <c r="G6688" s="535"/>
    </row>
    <row r="6689" spans="1:7" s="520" customFormat="1" x14ac:dyDescent="0.25">
      <c r="A6689" s="529"/>
      <c r="G6689" s="535"/>
    </row>
    <row r="6690" spans="1:7" s="520" customFormat="1" x14ac:dyDescent="0.25">
      <c r="A6690" s="529"/>
      <c r="G6690" s="535"/>
    </row>
    <row r="6691" spans="1:7" s="520" customFormat="1" x14ac:dyDescent="0.25">
      <c r="A6691" s="529"/>
      <c r="G6691" s="535"/>
    </row>
    <row r="6692" spans="1:7" s="520" customFormat="1" x14ac:dyDescent="0.25">
      <c r="A6692" s="529"/>
      <c r="G6692" s="535"/>
    </row>
    <row r="6693" spans="1:7" s="520" customFormat="1" x14ac:dyDescent="0.25">
      <c r="A6693" s="529"/>
      <c r="G6693" s="535"/>
    </row>
    <row r="6694" spans="1:7" s="520" customFormat="1" x14ac:dyDescent="0.25">
      <c r="A6694" s="529"/>
      <c r="G6694" s="535"/>
    </row>
    <row r="6695" spans="1:7" s="520" customFormat="1" x14ac:dyDescent="0.25">
      <c r="A6695" s="529"/>
      <c r="G6695" s="535"/>
    </row>
    <row r="6696" spans="1:7" s="520" customFormat="1" x14ac:dyDescent="0.25">
      <c r="A6696" s="529"/>
      <c r="G6696" s="535"/>
    </row>
    <row r="6697" spans="1:7" s="520" customFormat="1" x14ac:dyDescent="0.25">
      <c r="A6697" s="529"/>
      <c r="G6697" s="535"/>
    </row>
    <row r="6698" spans="1:7" s="520" customFormat="1" x14ac:dyDescent="0.25">
      <c r="A6698" s="529"/>
      <c r="G6698" s="535"/>
    </row>
    <row r="6699" spans="1:7" s="520" customFormat="1" x14ac:dyDescent="0.25">
      <c r="A6699" s="529"/>
      <c r="G6699" s="535"/>
    </row>
    <row r="6700" spans="1:7" s="520" customFormat="1" x14ac:dyDescent="0.25">
      <c r="A6700" s="529"/>
      <c r="G6700" s="535"/>
    </row>
    <row r="6701" spans="1:7" s="520" customFormat="1" x14ac:dyDescent="0.25">
      <c r="A6701" s="529"/>
      <c r="G6701" s="535"/>
    </row>
    <row r="6702" spans="1:7" s="520" customFormat="1" x14ac:dyDescent="0.25">
      <c r="A6702" s="529"/>
      <c r="G6702" s="535"/>
    </row>
    <row r="6703" spans="1:7" s="520" customFormat="1" x14ac:dyDescent="0.25">
      <c r="A6703" s="529"/>
      <c r="G6703" s="535"/>
    </row>
    <row r="6704" spans="1:7" s="520" customFormat="1" x14ac:dyDescent="0.25">
      <c r="A6704" s="529"/>
      <c r="G6704" s="535"/>
    </row>
    <row r="6705" spans="1:7" s="520" customFormat="1" x14ac:dyDescent="0.25">
      <c r="A6705" s="529"/>
      <c r="G6705" s="535"/>
    </row>
    <row r="6706" spans="1:7" s="520" customFormat="1" x14ac:dyDescent="0.25">
      <c r="A6706" s="529"/>
      <c r="G6706" s="535"/>
    </row>
    <row r="6707" spans="1:7" s="520" customFormat="1" x14ac:dyDescent="0.25">
      <c r="A6707" s="529"/>
      <c r="G6707" s="535"/>
    </row>
    <row r="6708" spans="1:7" s="520" customFormat="1" x14ac:dyDescent="0.25">
      <c r="A6708" s="529"/>
      <c r="G6708" s="535"/>
    </row>
    <row r="6709" spans="1:7" s="520" customFormat="1" x14ac:dyDescent="0.25">
      <c r="A6709" s="529"/>
      <c r="G6709" s="535"/>
    </row>
    <row r="6710" spans="1:7" s="520" customFormat="1" x14ac:dyDescent="0.25">
      <c r="A6710" s="529"/>
      <c r="G6710" s="535"/>
    </row>
    <row r="6711" spans="1:7" s="520" customFormat="1" x14ac:dyDescent="0.25">
      <c r="A6711" s="529"/>
      <c r="G6711" s="535"/>
    </row>
    <row r="6712" spans="1:7" s="520" customFormat="1" x14ac:dyDescent="0.25">
      <c r="A6712" s="529"/>
      <c r="G6712" s="535"/>
    </row>
    <row r="6713" spans="1:7" s="520" customFormat="1" x14ac:dyDescent="0.25">
      <c r="A6713" s="529"/>
      <c r="G6713" s="535"/>
    </row>
    <row r="6714" spans="1:7" s="520" customFormat="1" x14ac:dyDescent="0.25">
      <c r="A6714" s="529"/>
      <c r="G6714" s="535"/>
    </row>
    <row r="6715" spans="1:7" s="520" customFormat="1" x14ac:dyDescent="0.25">
      <c r="A6715" s="529"/>
      <c r="G6715" s="535"/>
    </row>
    <row r="6716" spans="1:7" s="520" customFormat="1" x14ac:dyDescent="0.25">
      <c r="A6716" s="529"/>
      <c r="G6716" s="535"/>
    </row>
    <row r="6717" spans="1:7" s="520" customFormat="1" x14ac:dyDescent="0.25">
      <c r="A6717" s="529"/>
      <c r="G6717" s="535"/>
    </row>
    <row r="6718" spans="1:7" s="520" customFormat="1" x14ac:dyDescent="0.25">
      <c r="A6718" s="529"/>
      <c r="G6718" s="535"/>
    </row>
    <row r="6719" spans="1:7" s="520" customFormat="1" x14ac:dyDescent="0.25">
      <c r="A6719" s="529"/>
      <c r="G6719" s="535"/>
    </row>
    <row r="6720" spans="1:7" s="520" customFormat="1" x14ac:dyDescent="0.25">
      <c r="A6720" s="529"/>
      <c r="G6720" s="535"/>
    </row>
    <row r="6721" spans="1:7" s="520" customFormat="1" x14ac:dyDescent="0.25">
      <c r="A6721" s="529"/>
      <c r="G6721" s="535"/>
    </row>
    <row r="6722" spans="1:7" s="520" customFormat="1" x14ac:dyDescent="0.25">
      <c r="A6722" s="529"/>
      <c r="G6722" s="535"/>
    </row>
    <row r="6723" spans="1:7" s="520" customFormat="1" x14ac:dyDescent="0.25">
      <c r="A6723" s="529"/>
      <c r="G6723" s="535"/>
    </row>
    <row r="6724" spans="1:7" s="520" customFormat="1" x14ac:dyDescent="0.25">
      <c r="A6724" s="529"/>
      <c r="G6724" s="535"/>
    </row>
    <row r="6725" spans="1:7" s="520" customFormat="1" x14ac:dyDescent="0.25">
      <c r="A6725" s="529"/>
      <c r="G6725" s="535"/>
    </row>
    <row r="6726" spans="1:7" s="520" customFormat="1" x14ac:dyDescent="0.25">
      <c r="A6726" s="529"/>
      <c r="G6726" s="535"/>
    </row>
    <row r="6727" spans="1:7" s="520" customFormat="1" x14ac:dyDescent="0.25">
      <c r="A6727" s="529"/>
      <c r="G6727" s="535"/>
    </row>
    <row r="6728" spans="1:7" s="520" customFormat="1" x14ac:dyDescent="0.25">
      <c r="A6728" s="529"/>
      <c r="G6728" s="535"/>
    </row>
    <row r="6729" spans="1:7" s="520" customFormat="1" x14ac:dyDescent="0.25">
      <c r="A6729" s="529"/>
      <c r="G6729" s="535"/>
    </row>
    <row r="6730" spans="1:7" s="520" customFormat="1" x14ac:dyDescent="0.25">
      <c r="A6730" s="529"/>
      <c r="G6730" s="535"/>
    </row>
    <row r="6731" spans="1:7" s="520" customFormat="1" x14ac:dyDescent="0.25">
      <c r="A6731" s="529"/>
      <c r="G6731" s="535"/>
    </row>
    <row r="6732" spans="1:7" s="520" customFormat="1" x14ac:dyDescent="0.25">
      <c r="A6732" s="529"/>
      <c r="G6732" s="535"/>
    </row>
    <row r="6733" spans="1:7" s="520" customFormat="1" x14ac:dyDescent="0.25">
      <c r="A6733" s="529"/>
      <c r="G6733" s="535"/>
    </row>
    <row r="6734" spans="1:7" s="520" customFormat="1" x14ac:dyDescent="0.25">
      <c r="A6734" s="529"/>
      <c r="G6734" s="535"/>
    </row>
    <row r="6735" spans="1:7" s="520" customFormat="1" x14ac:dyDescent="0.25">
      <c r="A6735" s="529"/>
      <c r="G6735" s="535"/>
    </row>
    <row r="6736" spans="1:7" s="520" customFormat="1" x14ac:dyDescent="0.25">
      <c r="A6736" s="529"/>
      <c r="G6736" s="535"/>
    </row>
    <row r="6737" spans="1:7" s="520" customFormat="1" x14ac:dyDescent="0.25">
      <c r="A6737" s="529"/>
      <c r="G6737" s="535"/>
    </row>
    <row r="6738" spans="1:7" s="520" customFormat="1" x14ac:dyDescent="0.25">
      <c r="A6738" s="529"/>
      <c r="G6738" s="535"/>
    </row>
    <row r="6739" spans="1:7" s="520" customFormat="1" x14ac:dyDescent="0.25">
      <c r="A6739" s="529"/>
      <c r="G6739" s="535"/>
    </row>
    <row r="6740" spans="1:7" s="520" customFormat="1" x14ac:dyDescent="0.25">
      <c r="A6740" s="529"/>
      <c r="G6740" s="535"/>
    </row>
    <row r="6741" spans="1:7" s="520" customFormat="1" x14ac:dyDescent="0.25">
      <c r="A6741" s="529"/>
      <c r="G6741" s="535"/>
    </row>
    <row r="6742" spans="1:7" s="520" customFormat="1" x14ac:dyDescent="0.25">
      <c r="A6742" s="529"/>
      <c r="G6742" s="535"/>
    </row>
    <row r="6743" spans="1:7" s="520" customFormat="1" x14ac:dyDescent="0.25">
      <c r="A6743" s="529"/>
      <c r="G6743" s="535"/>
    </row>
    <row r="6744" spans="1:7" s="520" customFormat="1" x14ac:dyDescent="0.25">
      <c r="A6744" s="529"/>
      <c r="G6744" s="535"/>
    </row>
    <row r="6745" spans="1:7" s="520" customFormat="1" x14ac:dyDescent="0.25">
      <c r="A6745" s="529"/>
      <c r="G6745" s="535"/>
    </row>
    <row r="6746" spans="1:7" s="520" customFormat="1" x14ac:dyDescent="0.25">
      <c r="A6746" s="529"/>
      <c r="G6746" s="535"/>
    </row>
    <row r="6747" spans="1:7" s="520" customFormat="1" x14ac:dyDescent="0.25">
      <c r="A6747" s="529"/>
      <c r="G6747" s="535"/>
    </row>
    <row r="6748" spans="1:7" s="520" customFormat="1" x14ac:dyDescent="0.25">
      <c r="A6748" s="529"/>
      <c r="G6748" s="535"/>
    </row>
    <row r="6749" spans="1:7" s="520" customFormat="1" x14ac:dyDescent="0.25">
      <c r="A6749" s="529"/>
      <c r="G6749" s="535"/>
    </row>
    <row r="6750" spans="1:7" s="520" customFormat="1" x14ac:dyDescent="0.25">
      <c r="A6750" s="529"/>
      <c r="G6750" s="535"/>
    </row>
    <row r="6751" spans="1:7" s="520" customFormat="1" x14ac:dyDescent="0.25">
      <c r="A6751" s="529"/>
      <c r="G6751" s="535"/>
    </row>
    <row r="6752" spans="1:7" s="520" customFormat="1" x14ac:dyDescent="0.25">
      <c r="A6752" s="529"/>
      <c r="G6752" s="535"/>
    </row>
    <row r="6753" spans="1:7" s="520" customFormat="1" x14ac:dyDescent="0.25">
      <c r="A6753" s="529"/>
      <c r="G6753" s="535"/>
    </row>
    <row r="6754" spans="1:7" s="520" customFormat="1" x14ac:dyDescent="0.25">
      <c r="A6754" s="529"/>
      <c r="G6754" s="535"/>
    </row>
    <row r="6755" spans="1:7" s="520" customFormat="1" x14ac:dyDescent="0.25">
      <c r="A6755" s="529"/>
      <c r="G6755" s="535"/>
    </row>
    <row r="6756" spans="1:7" s="520" customFormat="1" x14ac:dyDescent="0.25">
      <c r="A6756" s="529"/>
      <c r="G6756" s="535"/>
    </row>
    <row r="6757" spans="1:7" s="520" customFormat="1" x14ac:dyDescent="0.25">
      <c r="A6757" s="529"/>
      <c r="G6757" s="535"/>
    </row>
    <row r="6758" spans="1:7" s="520" customFormat="1" x14ac:dyDescent="0.25">
      <c r="A6758" s="529"/>
      <c r="G6758" s="535"/>
    </row>
    <row r="6759" spans="1:7" s="520" customFormat="1" x14ac:dyDescent="0.25">
      <c r="A6759" s="529"/>
      <c r="G6759" s="535"/>
    </row>
    <row r="6760" spans="1:7" s="520" customFormat="1" x14ac:dyDescent="0.25">
      <c r="A6760" s="529"/>
      <c r="G6760" s="535"/>
    </row>
    <row r="6761" spans="1:7" s="520" customFormat="1" x14ac:dyDescent="0.25">
      <c r="A6761" s="529"/>
      <c r="G6761" s="535"/>
    </row>
    <row r="6762" spans="1:7" s="520" customFormat="1" x14ac:dyDescent="0.25">
      <c r="A6762" s="529"/>
      <c r="G6762" s="535"/>
    </row>
    <row r="6763" spans="1:7" s="520" customFormat="1" x14ac:dyDescent="0.25">
      <c r="A6763" s="529"/>
      <c r="G6763" s="535"/>
    </row>
    <row r="6764" spans="1:7" s="520" customFormat="1" x14ac:dyDescent="0.25">
      <c r="A6764" s="529"/>
      <c r="G6764" s="535"/>
    </row>
    <row r="6765" spans="1:7" s="520" customFormat="1" x14ac:dyDescent="0.25">
      <c r="A6765" s="529"/>
      <c r="G6765" s="535"/>
    </row>
    <row r="6766" spans="1:7" s="520" customFormat="1" x14ac:dyDescent="0.25">
      <c r="A6766" s="529"/>
      <c r="G6766" s="535"/>
    </row>
    <row r="6767" spans="1:7" s="520" customFormat="1" x14ac:dyDescent="0.25">
      <c r="A6767" s="529"/>
      <c r="G6767" s="535"/>
    </row>
    <row r="6768" spans="1:7" s="520" customFormat="1" x14ac:dyDescent="0.25">
      <c r="A6768" s="529"/>
      <c r="G6768" s="535"/>
    </row>
    <row r="6769" spans="1:7" s="520" customFormat="1" x14ac:dyDescent="0.25">
      <c r="A6769" s="529"/>
      <c r="G6769" s="535"/>
    </row>
    <row r="6770" spans="1:7" s="520" customFormat="1" x14ac:dyDescent="0.25">
      <c r="A6770" s="529"/>
      <c r="G6770" s="535"/>
    </row>
    <row r="6771" spans="1:7" s="520" customFormat="1" x14ac:dyDescent="0.25">
      <c r="A6771" s="529"/>
      <c r="G6771" s="535"/>
    </row>
    <row r="6772" spans="1:7" s="520" customFormat="1" x14ac:dyDescent="0.25">
      <c r="A6772" s="529"/>
      <c r="G6772" s="535"/>
    </row>
    <row r="6773" spans="1:7" s="520" customFormat="1" x14ac:dyDescent="0.25">
      <c r="A6773" s="529"/>
      <c r="G6773" s="535"/>
    </row>
    <row r="6774" spans="1:7" s="520" customFormat="1" x14ac:dyDescent="0.25">
      <c r="A6774" s="529"/>
      <c r="G6774" s="535"/>
    </row>
    <row r="6775" spans="1:7" s="520" customFormat="1" x14ac:dyDescent="0.25">
      <c r="A6775" s="529"/>
      <c r="G6775" s="535"/>
    </row>
    <row r="6776" spans="1:7" s="520" customFormat="1" x14ac:dyDescent="0.25">
      <c r="A6776" s="529"/>
      <c r="G6776" s="535"/>
    </row>
    <row r="6777" spans="1:7" s="520" customFormat="1" x14ac:dyDescent="0.25">
      <c r="A6777" s="529"/>
      <c r="G6777" s="535"/>
    </row>
    <row r="6778" spans="1:7" s="520" customFormat="1" x14ac:dyDescent="0.25">
      <c r="A6778" s="529"/>
      <c r="G6778" s="535"/>
    </row>
    <row r="6779" spans="1:7" s="520" customFormat="1" x14ac:dyDescent="0.25">
      <c r="A6779" s="529"/>
      <c r="G6779" s="535"/>
    </row>
    <row r="6780" spans="1:7" s="520" customFormat="1" x14ac:dyDescent="0.25">
      <c r="A6780" s="529"/>
      <c r="G6780" s="535"/>
    </row>
    <row r="6781" spans="1:7" s="520" customFormat="1" x14ac:dyDescent="0.25">
      <c r="A6781" s="529"/>
      <c r="G6781" s="535"/>
    </row>
    <row r="6782" spans="1:7" s="520" customFormat="1" x14ac:dyDescent="0.25">
      <c r="A6782" s="529"/>
      <c r="G6782" s="535"/>
    </row>
    <row r="6783" spans="1:7" s="520" customFormat="1" x14ac:dyDescent="0.25">
      <c r="A6783" s="529"/>
      <c r="G6783" s="535"/>
    </row>
    <row r="6784" spans="1:7" s="520" customFormat="1" x14ac:dyDescent="0.25">
      <c r="A6784" s="529"/>
      <c r="G6784" s="535"/>
    </row>
    <row r="6785" spans="1:7" s="520" customFormat="1" x14ac:dyDescent="0.25">
      <c r="A6785" s="529"/>
      <c r="G6785" s="535"/>
    </row>
    <row r="6786" spans="1:7" s="520" customFormat="1" x14ac:dyDescent="0.25">
      <c r="A6786" s="529"/>
      <c r="G6786" s="535"/>
    </row>
    <row r="6787" spans="1:7" s="520" customFormat="1" x14ac:dyDescent="0.25">
      <c r="A6787" s="529"/>
      <c r="G6787" s="535"/>
    </row>
    <row r="6788" spans="1:7" s="520" customFormat="1" x14ac:dyDescent="0.25">
      <c r="A6788" s="529"/>
      <c r="G6788" s="535"/>
    </row>
    <row r="6789" spans="1:7" s="520" customFormat="1" x14ac:dyDescent="0.25">
      <c r="A6789" s="529"/>
      <c r="G6789" s="535"/>
    </row>
    <row r="6790" spans="1:7" s="520" customFormat="1" x14ac:dyDescent="0.25">
      <c r="A6790" s="529"/>
      <c r="G6790" s="535"/>
    </row>
    <row r="6791" spans="1:7" s="520" customFormat="1" x14ac:dyDescent="0.25">
      <c r="A6791" s="529"/>
      <c r="G6791" s="535"/>
    </row>
    <row r="6792" spans="1:7" s="520" customFormat="1" x14ac:dyDescent="0.25">
      <c r="A6792" s="529"/>
      <c r="G6792" s="535"/>
    </row>
    <row r="6793" spans="1:7" s="520" customFormat="1" x14ac:dyDescent="0.25">
      <c r="A6793" s="529"/>
      <c r="G6793" s="535"/>
    </row>
    <row r="6794" spans="1:7" s="520" customFormat="1" x14ac:dyDescent="0.25">
      <c r="A6794" s="529"/>
      <c r="G6794" s="535"/>
    </row>
    <row r="6795" spans="1:7" s="520" customFormat="1" x14ac:dyDescent="0.25">
      <c r="A6795" s="529"/>
      <c r="G6795" s="535"/>
    </row>
    <row r="6796" spans="1:7" s="520" customFormat="1" x14ac:dyDescent="0.25">
      <c r="A6796" s="529"/>
      <c r="G6796" s="535"/>
    </row>
    <row r="6797" spans="1:7" s="520" customFormat="1" x14ac:dyDescent="0.25">
      <c r="A6797" s="529"/>
      <c r="G6797" s="535"/>
    </row>
    <row r="6798" spans="1:7" s="520" customFormat="1" x14ac:dyDescent="0.25">
      <c r="A6798" s="529"/>
      <c r="G6798" s="535"/>
    </row>
    <row r="6799" spans="1:7" s="520" customFormat="1" x14ac:dyDescent="0.25">
      <c r="A6799" s="529"/>
      <c r="G6799" s="535"/>
    </row>
    <row r="6800" spans="1:7" s="520" customFormat="1" x14ac:dyDescent="0.25">
      <c r="A6800" s="529"/>
      <c r="G6800" s="535"/>
    </row>
    <row r="6801" spans="1:7" s="520" customFormat="1" x14ac:dyDescent="0.25">
      <c r="A6801" s="529"/>
      <c r="G6801" s="535"/>
    </row>
    <row r="6802" spans="1:7" s="520" customFormat="1" x14ac:dyDescent="0.25">
      <c r="A6802" s="529"/>
      <c r="G6802" s="535"/>
    </row>
    <row r="6803" spans="1:7" s="520" customFormat="1" x14ac:dyDescent="0.25">
      <c r="A6803" s="529"/>
      <c r="G6803" s="535"/>
    </row>
    <row r="6804" spans="1:7" s="520" customFormat="1" x14ac:dyDescent="0.25">
      <c r="A6804" s="529"/>
      <c r="G6804" s="535"/>
    </row>
    <row r="6805" spans="1:7" s="520" customFormat="1" x14ac:dyDescent="0.25">
      <c r="A6805" s="529"/>
      <c r="G6805" s="535"/>
    </row>
    <row r="6806" spans="1:7" s="520" customFormat="1" x14ac:dyDescent="0.25">
      <c r="A6806" s="529"/>
      <c r="G6806" s="535"/>
    </row>
    <row r="6807" spans="1:7" s="520" customFormat="1" x14ac:dyDescent="0.25">
      <c r="A6807" s="529"/>
      <c r="G6807" s="535"/>
    </row>
    <row r="6808" spans="1:7" s="520" customFormat="1" x14ac:dyDescent="0.25">
      <c r="A6808" s="529"/>
      <c r="G6808" s="535"/>
    </row>
    <row r="6809" spans="1:7" s="520" customFormat="1" x14ac:dyDescent="0.25">
      <c r="A6809" s="529"/>
      <c r="G6809" s="535"/>
    </row>
    <row r="6810" spans="1:7" s="520" customFormat="1" x14ac:dyDescent="0.25">
      <c r="A6810" s="529"/>
      <c r="G6810" s="535"/>
    </row>
    <row r="6811" spans="1:7" s="520" customFormat="1" x14ac:dyDescent="0.25">
      <c r="A6811" s="529"/>
      <c r="G6811" s="535"/>
    </row>
    <row r="6812" spans="1:7" s="520" customFormat="1" x14ac:dyDescent="0.25">
      <c r="A6812" s="529"/>
      <c r="G6812" s="535"/>
    </row>
    <row r="6813" spans="1:7" s="520" customFormat="1" x14ac:dyDescent="0.25">
      <c r="A6813" s="529"/>
      <c r="G6813" s="535"/>
    </row>
    <row r="6814" spans="1:7" s="520" customFormat="1" x14ac:dyDescent="0.25">
      <c r="A6814" s="529"/>
      <c r="G6814" s="535"/>
    </row>
    <row r="6815" spans="1:7" s="520" customFormat="1" x14ac:dyDescent="0.25">
      <c r="A6815" s="529"/>
      <c r="G6815" s="535"/>
    </row>
    <row r="6816" spans="1:7" s="520" customFormat="1" x14ac:dyDescent="0.25">
      <c r="A6816" s="529"/>
      <c r="G6816" s="535"/>
    </row>
    <row r="6817" spans="1:7" s="520" customFormat="1" x14ac:dyDescent="0.25">
      <c r="A6817" s="529"/>
      <c r="G6817" s="535"/>
    </row>
    <row r="6818" spans="1:7" s="520" customFormat="1" x14ac:dyDescent="0.25">
      <c r="A6818" s="529"/>
      <c r="G6818" s="535"/>
    </row>
    <row r="6819" spans="1:7" s="520" customFormat="1" x14ac:dyDescent="0.25">
      <c r="A6819" s="529"/>
      <c r="G6819" s="535"/>
    </row>
    <row r="6820" spans="1:7" s="520" customFormat="1" x14ac:dyDescent="0.25">
      <c r="A6820" s="529"/>
      <c r="G6820" s="535"/>
    </row>
    <row r="6821" spans="1:7" s="520" customFormat="1" x14ac:dyDescent="0.25">
      <c r="A6821" s="529"/>
      <c r="G6821" s="535"/>
    </row>
    <row r="6822" spans="1:7" s="520" customFormat="1" x14ac:dyDescent="0.25">
      <c r="A6822" s="529"/>
      <c r="G6822" s="535"/>
    </row>
    <row r="6823" spans="1:7" s="520" customFormat="1" x14ac:dyDescent="0.25">
      <c r="A6823" s="529"/>
      <c r="G6823" s="535"/>
    </row>
    <row r="6824" spans="1:7" s="520" customFormat="1" x14ac:dyDescent="0.25">
      <c r="A6824" s="529"/>
      <c r="G6824" s="535"/>
    </row>
    <row r="6825" spans="1:7" s="520" customFormat="1" x14ac:dyDescent="0.25">
      <c r="A6825" s="529"/>
      <c r="G6825" s="535"/>
    </row>
    <row r="6826" spans="1:7" s="520" customFormat="1" x14ac:dyDescent="0.25">
      <c r="A6826" s="529"/>
      <c r="G6826" s="535"/>
    </row>
    <row r="6827" spans="1:7" s="520" customFormat="1" x14ac:dyDescent="0.25">
      <c r="A6827" s="529"/>
      <c r="G6827" s="535"/>
    </row>
    <row r="6828" spans="1:7" s="520" customFormat="1" x14ac:dyDescent="0.25">
      <c r="A6828" s="529"/>
      <c r="G6828" s="535"/>
    </row>
    <row r="6829" spans="1:7" s="520" customFormat="1" x14ac:dyDescent="0.25">
      <c r="A6829" s="529"/>
      <c r="G6829" s="535"/>
    </row>
    <row r="6830" spans="1:7" s="520" customFormat="1" x14ac:dyDescent="0.25">
      <c r="A6830" s="529"/>
      <c r="G6830" s="535"/>
    </row>
    <row r="6831" spans="1:7" s="520" customFormat="1" x14ac:dyDescent="0.25">
      <c r="A6831" s="529"/>
      <c r="G6831" s="535"/>
    </row>
    <row r="6832" spans="1:7" s="520" customFormat="1" x14ac:dyDescent="0.25">
      <c r="A6832" s="529"/>
      <c r="G6832" s="535"/>
    </row>
    <row r="6833" spans="1:7" s="520" customFormat="1" x14ac:dyDescent="0.25">
      <c r="A6833" s="529"/>
      <c r="G6833" s="535"/>
    </row>
    <row r="6834" spans="1:7" s="520" customFormat="1" x14ac:dyDescent="0.25">
      <c r="A6834" s="529"/>
      <c r="G6834" s="535"/>
    </row>
    <row r="6835" spans="1:7" s="520" customFormat="1" x14ac:dyDescent="0.25">
      <c r="A6835" s="529"/>
      <c r="G6835" s="535"/>
    </row>
    <row r="6836" spans="1:7" s="520" customFormat="1" x14ac:dyDescent="0.25">
      <c r="A6836" s="529"/>
      <c r="G6836" s="535"/>
    </row>
    <row r="6837" spans="1:7" s="520" customFormat="1" x14ac:dyDescent="0.25">
      <c r="A6837" s="529"/>
      <c r="G6837" s="535"/>
    </row>
    <row r="6838" spans="1:7" s="520" customFormat="1" x14ac:dyDescent="0.25">
      <c r="A6838" s="529"/>
      <c r="G6838" s="535"/>
    </row>
    <row r="6839" spans="1:7" s="520" customFormat="1" x14ac:dyDescent="0.25">
      <c r="A6839" s="529"/>
      <c r="G6839" s="535"/>
    </row>
    <row r="6840" spans="1:7" s="520" customFormat="1" x14ac:dyDescent="0.25">
      <c r="A6840" s="529"/>
      <c r="G6840" s="535"/>
    </row>
    <row r="6841" spans="1:7" s="520" customFormat="1" x14ac:dyDescent="0.25">
      <c r="A6841" s="529"/>
      <c r="G6841" s="535"/>
    </row>
    <row r="6842" spans="1:7" s="520" customFormat="1" x14ac:dyDescent="0.25">
      <c r="A6842" s="529"/>
      <c r="G6842" s="535"/>
    </row>
    <row r="6843" spans="1:7" s="520" customFormat="1" x14ac:dyDescent="0.25">
      <c r="A6843" s="529"/>
      <c r="G6843" s="535"/>
    </row>
    <row r="6844" spans="1:7" s="520" customFormat="1" x14ac:dyDescent="0.25">
      <c r="A6844" s="529"/>
      <c r="G6844" s="535"/>
    </row>
    <row r="6845" spans="1:7" s="520" customFormat="1" x14ac:dyDescent="0.25">
      <c r="A6845" s="529"/>
      <c r="G6845" s="535"/>
    </row>
    <row r="6846" spans="1:7" s="520" customFormat="1" x14ac:dyDescent="0.25">
      <c r="A6846" s="529"/>
      <c r="G6846" s="535"/>
    </row>
    <row r="6847" spans="1:7" s="520" customFormat="1" x14ac:dyDescent="0.25">
      <c r="A6847" s="529"/>
      <c r="G6847" s="535"/>
    </row>
    <row r="6848" spans="1:7" s="520" customFormat="1" x14ac:dyDescent="0.25">
      <c r="A6848" s="529"/>
      <c r="G6848" s="535"/>
    </row>
    <row r="6849" spans="1:7" s="520" customFormat="1" x14ac:dyDescent="0.25">
      <c r="A6849" s="529"/>
      <c r="G6849" s="535"/>
    </row>
    <row r="6850" spans="1:7" s="520" customFormat="1" x14ac:dyDescent="0.25">
      <c r="A6850" s="529"/>
      <c r="G6850" s="535"/>
    </row>
    <row r="6851" spans="1:7" s="520" customFormat="1" x14ac:dyDescent="0.25">
      <c r="A6851" s="529"/>
      <c r="G6851" s="535"/>
    </row>
    <row r="6852" spans="1:7" s="520" customFormat="1" x14ac:dyDescent="0.25">
      <c r="A6852" s="529"/>
      <c r="G6852" s="535"/>
    </row>
    <row r="6853" spans="1:7" s="520" customFormat="1" x14ac:dyDescent="0.25">
      <c r="A6853" s="529"/>
      <c r="G6853" s="535"/>
    </row>
    <row r="6854" spans="1:7" s="520" customFormat="1" x14ac:dyDescent="0.25">
      <c r="A6854" s="529"/>
      <c r="G6854" s="535"/>
    </row>
    <row r="6855" spans="1:7" s="520" customFormat="1" x14ac:dyDescent="0.25">
      <c r="A6855" s="529"/>
      <c r="G6855" s="535"/>
    </row>
    <row r="6856" spans="1:7" s="520" customFormat="1" x14ac:dyDescent="0.25">
      <c r="A6856" s="529"/>
      <c r="G6856" s="535"/>
    </row>
    <row r="6857" spans="1:7" s="520" customFormat="1" x14ac:dyDescent="0.25">
      <c r="A6857" s="529"/>
      <c r="G6857" s="535"/>
    </row>
    <row r="6858" spans="1:7" s="520" customFormat="1" x14ac:dyDescent="0.25">
      <c r="A6858" s="529"/>
      <c r="G6858" s="535"/>
    </row>
    <row r="6859" spans="1:7" s="520" customFormat="1" x14ac:dyDescent="0.25">
      <c r="A6859" s="529"/>
      <c r="G6859" s="535"/>
    </row>
    <row r="6860" spans="1:7" s="520" customFormat="1" x14ac:dyDescent="0.25">
      <c r="A6860" s="529"/>
      <c r="G6860" s="535"/>
    </row>
    <row r="6861" spans="1:7" s="520" customFormat="1" x14ac:dyDescent="0.25">
      <c r="A6861" s="529"/>
      <c r="G6861" s="535"/>
    </row>
    <row r="6862" spans="1:7" s="520" customFormat="1" x14ac:dyDescent="0.25">
      <c r="A6862" s="529"/>
      <c r="G6862" s="535"/>
    </row>
    <row r="6863" spans="1:7" s="520" customFormat="1" x14ac:dyDescent="0.25">
      <c r="A6863" s="529"/>
      <c r="G6863" s="535"/>
    </row>
    <row r="6864" spans="1:7" s="520" customFormat="1" x14ac:dyDescent="0.25">
      <c r="A6864" s="529"/>
      <c r="G6864" s="535"/>
    </row>
    <row r="6865" spans="1:7" s="520" customFormat="1" x14ac:dyDescent="0.25">
      <c r="A6865" s="529"/>
      <c r="G6865" s="535"/>
    </row>
    <row r="6866" spans="1:7" s="520" customFormat="1" x14ac:dyDescent="0.25">
      <c r="A6866" s="529"/>
      <c r="G6866" s="535"/>
    </row>
    <row r="6867" spans="1:7" s="520" customFormat="1" x14ac:dyDescent="0.25">
      <c r="A6867" s="529"/>
      <c r="G6867" s="535"/>
    </row>
    <row r="6868" spans="1:7" s="520" customFormat="1" x14ac:dyDescent="0.25">
      <c r="A6868" s="529"/>
      <c r="G6868" s="535"/>
    </row>
    <row r="6869" spans="1:7" s="520" customFormat="1" x14ac:dyDescent="0.25">
      <c r="A6869" s="529"/>
      <c r="G6869" s="535"/>
    </row>
    <row r="6870" spans="1:7" s="520" customFormat="1" x14ac:dyDescent="0.25">
      <c r="A6870" s="529"/>
      <c r="G6870" s="535"/>
    </row>
    <row r="6871" spans="1:7" s="520" customFormat="1" x14ac:dyDescent="0.25">
      <c r="A6871" s="529"/>
      <c r="G6871" s="535"/>
    </row>
    <row r="6872" spans="1:7" s="520" customFormat="1" x14ac:dyDescent="0.25">
      <c r="A6872" s="529"/>
      <c r="G6872" s="535"/>
    </row>
    <row r="6873" spans="1:7" s="520" customFormat="1" x14ac:dyDescent="0.25">
      <c r="A6873" s="529"/>
      <c r="G6873" s="535"/>
    </row>
    <row r="6874" spans="1:7" s="520" customFormat="1" x14ac:dyDescent="0.25">
      <c r="A6874" s="529"/>
      <c r="G6874" s="535"/>
    </row>
    <row r="6875" spans="1:7" s="520" customFormat="1" x14ac:dyDescent="0.25">
      <c r="A6875" s="529"/>
      <c r="G6875" s="535"/>
    </row>
    <row r="6876" spans="1:7" s="520" customFormat="1" x14ac:dyDescent="0.25">
      <c r="A6876" s="529"/>
      <c r="G6876" s="535"/>
    </row>
    <row r="6877" spans="1:7" s="520" customFormat="1" x14ac:dyDescent="0.25">
      <c r="A6877" s="529"/>
      <c r="G6877" s="535"/>
    </row>
    <row r="6878" spans="1:7" s="520" customFormat="1" x14ac:dyDescent="0.25">
      <c r="A6878" s="529"/>
      <c r="G6878" s="535"/>
    </row>
    <row r="6879" spans="1:7" s="520" customFormat="1" x14ac:dyDescent="0.25">
      <c r="A6879" s="529"/>
      <c r="G6879" s="535"/>
    </row>
    <row r="6880" spans="1:7" s="520" customFormat="1" x14ac:dyDescent="0.25">
      <c r="A6880" s="529"/>
      <c r="G6880" s="535"/>
    </row>
    <row r="6881" spans="1:7" s="520" customFormat="1" x14ac:dyDescent="0.25">
      <c r="A6881" s="529"/>
      <c r="G6881" s="535"/>
    </row>
    <row r="6882" spans="1:7" s="520" customFormat="1" x14ac:dyDescent="0.25">
      <c r="A6882" s="529"/>
      <c r="G6882" s="535"/>
    </row>
    <row r="6883" spans="1:7" s="520" customFormat="1" x14ac:dyDescent="0.25">
      <c r="A6883" s="529"/>
      <c r="G6883" s="535"/>
    </row>
    <row r="6884" spans="1:7" s="520" customFormat="1" x14ac:dyDescent="0.25">
      <c r="A6884" s="529"/>
      <c r="G6884" s="535"/>
    </row>
    <row r="6885" spans="1:7" s="520" customFormat="1" x14ac:dyDescent="0.25">
      <c r="A6885" s="529"/>
      <c r="G6885" s="535"/>
    </row>
    <row r="6886" spans="1:7" s="520" customFormat="1" x14ac:dyDescent="0.25">
      <c r="A6886" s="529"/>
      <c r="G6886" s="535"/>
    </row>
    <row r="6887" spans="1:7" s="520" customFormat="1" x14ac:dyDescent="0.25">
      <c r="A6887" s="529"/>
      <c r="G6887" s="535"/>
    </row>
    <row r="6888" spans="1:7" s="520" customFormat="1" x14ac:dyDescent="0.25">
      <c r="A6888" s="529"/>
      <c r="G6888" s="535"/>
    </row>
    <row r="6889" spans="1:7" s="520" customFormat="1" x14ac:dyDescent="0.25">
      <c r="A6889" s="529"/>
      <c r="G6889" s="535"/>
    </row>
    <row r="6890" spans="1:7" s="520" customFormat="1" x14ac:dyDescent="0.25">
      <c r="A6890" s="529"/>
      <c r="G6890" s="535"/>
    </row>
    <row r="6891" spans="1:7" s="520" customFormat="1" x14ac:dyDescent="0.25">
      <c r="A6891" s="529"/>
      <c r="G6891" s="535"/>
    </row>
    <row r="6892" spans="1:7" s="520" customFormat="1" x14ac:dyDescent="0.25">
      <c r="A6892" s="529"/>
      <c r="G6892" s="535"/>
    </row>
    <row r="6893" spans="1:7" s="520" customFormat="1" x14ac:dyDescent="0.25">
      <c r="A6893" s="529"/>
      <c r="G6893" s="535"/>
    </row>
    <row r="6894" spans="1:7" s="520" customFormat="1" x14ac:dyDescent="0.25">
      <c r="A6894" s="529"/>
      <c r="G6894" s="535"/>
    </row>
    <row r="6895" spans="1:7" s="520" customFormat="1" x14ac:dyDescent="0.25">
      <c r="A6895" s="529"/>
      <c r="G6895" s="535"/>
    </row>
    <row r="6896" spans="1:7" s="520" customFormat="1" x14ac:dyDescent="0.25">
      <c r="A6896" s="529"/>
      <c r="G6896" s="535"/>
    </row>
    <row r="6897" spans="1:7" s="520" customFormat="1" x14ac:dyDescent="0.25">
      <c r="A6897" s="529"/>
      <c r="G6897" s="535"/>
    </row>
    <row r="6898" spans="1:7" s="520" customFormat="1" x14ac:dyDescent="0.25">
      <c r="A6898" s="529"/>
      <c r="G6898" s="535"/>
    </row>
    <row r="6899" spans="1:7" s="520" customFormat="1" x14ac:dyDescent="0.25">
      <c r="A6899" s="529"/>
      <c r="G6899" s="535"/>
    </row>
    <row r="6900" spans="1:7" s="520" customFormat="1" x14ac:dyDescent="0.25">
      <c r="A6900" s="529"/>
      <c r="G6900" s="535"/>
    </row>
    <row r="6901" spans="1:7" s="520" customFormat="1" x14ac:dyDescent="0.25">
      <c r="A6901" s="529"/>
      <c r="G6901" s="535"/>
    </row>
    <row r="6902" spans="1:7" s="520" customFormat="1" x14ac:dyDescent="0.25">
      <c r="A6902" s="529"/>
      <c r="G6902" s="535"/>
    </row>
    <row r="6903" spans="1:7" s="520" customFormat="1" x14ac:dyDescent="0.25">
      <c r="A6903" s="529"/>
      <c r="G6903" s="535"/>
    </row>
    <row r="6904" spans="1:7" s="520" customFormat="1" x14ac:dyDescent="0.25">
      <c r="A6904" s="529"/>
      <c r="G6904" s="535"/>
    </row>
    <row r="6905" spans="1:7" s="520" customFormat="1" x14ac:dyDescent="0.25">
      <c r="A6905" s="529"/>
      <c r="G6905" s="535"/>
    </row>
    <row r="6906" spans="1:7" s="520" customFormat="1" x14ac:dyDescent="0.25">
      <c r="A6906" s="529"/>
      <c r="G6906" s="535"/>
    </row>
    <row r="6907" spans="1:7" s="520" customFormat="1" x14ac:dyDescent="0.25">
      <c r="A6907" s="529"/>
      <c r="G6907" s="535"/>
    </row>
    <row r="6908" spans="1:7" s="520" customFormat="1" x14ac:dyDescent="0.25">
      <c r="A6908" s="529"/>
      <c r="G6908" s="535"/>
    </row>
    <row r="6909" spans="1:7" s="520" customFormat="1" x14ac:dyDescent="0.25">
      <c r="A6909" s="529"/>
      <c r="G6909" s="535"/>
    </row>
    <row r="6910" spans="1:7" s="520" customFormat="1" x14ac:dyDescent="0.25">
      <c r="A6910" s="529"/>
      <c r="G6910" s="535"/>
    </row>
    <row r="6911" spans="1:7" s="520" customFormat="1" x14ac:dyDescent="0.25">
      <c r="A6911" s="529"/>
      <c r="G6911" s="535"/>
    </row>
    <row r="6912" spans="1:7" s="520" customFormat="1" x14ac:dyDescent="0.25">
      <c r="A6912" s="529"/>
      <c r="G6912" s="535"/>
    </row>
    <row r="6913" spans="1:7" s="520" customFormat="1" x14ac:dyDescent="0.25">
      <c r="A6913" s="529"/>
      <c r="G6913" s="535"/>
    </row>
    <row r="6914" spans="1:7" s="520" customFormat="1" x14ac:dyDescent="0.25">
      <c r="A6914" s="529"/>
      <c r="G6914" s="535"/>
    </row>
    <row r="6915" spans="1:7" s="520" customFormat="1" x14ac:dyDescent="0.25">
      <c r="A6915" s="529"/>
      <c r="G6915" s="535"/>
    </row>
    <row r="6916" spans="1:7" s="520" customFormat="1" x14ac:dyDescent="0.25">
      <c r="A6916" s="529"/>
      <c r="G6916" s="535"/>
    </row>
    <row r="6917" spans="1:7" s="520" customFormat="1" x14ac:dyDescent="0.25">
      <c r="A6917" s="529"/>
      <c r="G6917" s="535"/>
    </row>
    <row r="6918" spans="1:7" s="520" customFormat="1" x14ac:dyDescent="0.25">
      <c r="A6918" s="529"/>
      <c r="G6918" s="535"/>
    </row>
    <row r="6919" spans="1:7" s="520" customFormat="1" x14ac:dyDescent="0.25">
      <c r="A6919" s="529"/>
      <c r="G6919" s="535"/>
    </row>
    <row r="6920" spans="1:7" s="520" customFormat="1" x14ac:dyDescent="0.25">
      <c r="A6920" s="529"/>
      <c r="G6920" s="535"/>
    </row>
    <row r="6921" spans="1:7" s="520" customFormat="1" x14ac:dyDescent="0.25">
      <c r="A6921" s="529"/>
      <c r="G6921" s="535"/>
    </row>
    <row r="6922" spans="1:7" s="520" customFormat="1" x14ac:dyDescent="0.25">
      <c r="A6922" s="529"/>
      <c r="G6922" s="535"/>
    </row>
    <row r="6923" spans="1:7" s="520" customFormat="1" x14ac:dyDescent="0.25">
      <c r="A6923" s="529"/>
      <c r="G6923" s="535"/>
    </row>
    <row r="6924" spans="1:7" s="520" customFormat="1" x14ac:dyDescent="0.25">
      <c r="A6924" s="529"/>
      <c r="G6924" s="535"/>
    </row>
    <row r="6925" spans="1:7" s="520" customFormat="1" x14ac:dyDescent="0.25">
      <c r="A6925" s="529"/>
      <c r="G6925" s="535"/>
    </row>
    <row r="6926" spans="1:7" s="520" customFormat="1" x14ac:dyDescent="0.25">
      <c r="A6926" s="529"/>
      <c r="G6926" s="535"/>
    </row>
    <row r="6927" spans="1:7" s="520" customFormat="1" x14ac:dyDescent="0.25">
      <c r="A6927" s="529"/>
      <c r="G6927" s="535"/>
    </row>
    <row r="6928" spans="1:7" s="520" customFormat="1" x14ac:dyDescent="0.25">
      <c r="A6928" s="529"/>
      <c r="G6928" s="535"/>
    </row>
    <row r="6929" spans="1:7" s="520" customFormat="1" x14ac:dyDescent="0.25">
      <c r="A6929" s="529"/>
      <c r="G6929" s="535"/>
    </row>
    <row r="6930" spans="1:7" s="520" customFormat="1" x14ac:dyDescent="0.25">
      <c r="A6930" s="529"/>
      <c r="G6930" s="535"/>
    </row>
    <row r="6931" spans="1:7" s="520" customFormat="1" x14ac:dyDescent="0.25">
      <c r="A6931" s="529"/>
      <c r="G6931" s="535"/>
    </row>
    <row r="6932" spans="1:7" s="520" customFormat="1" x14ac:dyDescent="0.25">
      <c r="A6932" s="529"/>
      <c r="G6932" s="535"/>
    </row>
    <row r="6933" spans="1:7" s="520" customFormat="1" x14ac:dyDescent="0.25">
      <c r="A6933" s="529"/>
      <c r="G6933" s="535"/>
    </row>
    <row r="6934" spans="1:7" s="520" customFormat="1" x14ac:dyDescent="0.25">
      <c r="A6934" s="529"/>
      <c r="G6934" s="535"/>
    </row>
    <row r="6935" spans="1:7" s="520" customFormat="1" x14ac:dyDescent="0.25">
      <c r="A6935" s="529"/>
      <c r="G6935" s="535"/>
    </row>
    <row r="6936" spans="1:7" s="520" customFormat="1" x14ac:dyDescent="0.25">
      <c r="A6936" s="529"/>
      <c r="G6936" s="535"/>
    </row>
    <row r="6937" spans="1:7" s="520" customFormat="1" x14ac:dyDescent="0.25">
      <c r="A6937" s="529"/>
      <c r="G6937" s="535"/>
    </row>
    <row r="6938" spans="1:7" s="520" customFormat="1" x14ac:dyDescent="0.25">
      <c r="A6938" s="529"/>
      <c r="G6938" s="535"/>
    </row>
    <row r="6939" spans="1:7" s="520" customFormat="1" x14ac:dyDescent="0.25">
      <c r="A6939" s="529"/>
      <c r="G6939" s="535"/>
    </row>
    <row r="6940" spans="1:7" s="520" customFormat="1" x14ac:dyDescent="0.25">
      <c r="A6940" s="529"/>
      <c r="G6940" s="535"/>
    </row>
    <row r="6941" spans="1:7" s="520" customFormat="1" x14ac:dyDescent="0.25">
      <c r="A6941" s="529"/>
      <c r="G6941" s="535"/>
    </row>
    <row r="6942" spans="1:7" s="520" customFormat="1" x14ac:dyDescent="0.25">
      <c r="A6942" s="529"/>
      <c r="G6942" s="535"/>
    </row>
    <row r="6943" spans="1:7" s="520" customFormat="1" x14ac:dyDescent="0.25">
      <c r="A6943" s="529"/>
      <c r="G6943" s="535"/>
    </row>
    <row r="6944" spans="1:7" s="520" customFormat="1" x14ac:dyDescent="0.25">
      <c r="A6944" s="529"/>
      <c r="G6944" s="535"/>
    </row>
    <row r="6945" spans="1:7" s="520" customFormat="1" x14ac:dyDescent="0.25">
      <c r="A6945" s="529"/>
      <c r="G6945" s="535"/>
    </row>
    <row r="6946" spans="1:7" s="520" customFormat="1" x14ac:dyDescent="0.25">
      <c r="A6946" s="529"/>
      <c r="G6946" s="535"/>
    </row>
    <row r="6947" spans="1:7" s="520" customFormat="1" x14ac:dyDescent="0.25">
      <c r="A6947" s="529"/>
      <c r="G6947" s="535"/>
    </row>
    <row r="6948" spans="1:7" s="520" customFormat="1" x14ac:dyDescent="0.25">
      <c r="A6948" s="529"/>
      <c r="G6948" s="535"/>
    </row>
    <row r="6949" spans="1:7" s="520" customFormat="1" x14ac:dyDescent="0.25">
      <c r="A6949" s="529"/>
      <c r="G6949" s="535"/>
    </row>
    <row r="6950" spans="1:7" s="520" customFormat="1" x14ac:dyDescent="0.25">
      <c r="A6950" s="529"/>
      <c r="G6950" s="535"/>
    </row>
    <row r="6951" spans="1:7" s="520" customFormat="1" x14ac:dyDescent="0.25">
      <c r="A6951" s="529"/>
      <c r="G6951" s="535"/>
    </row>
    <row r="6952" spans="1:7" s="520" customFormat="1" x14ac:dyDescent="0.25">
      <c r="A6952" s="529"/>
      <c r="G6952" s="535"/>
    </row>
    <row r="6953" spans="1:7" s="520" customFormat="1" x14ac:dyDescent="0.25">
      <c r="A6953" s="529"/>
      <c r="G6953" s="535"/>
    </row>
    <row r="6954" spans="1:7" s="520" customFormat="1" x14ac:dyDescent="0.25">
      <c r="A6954" s="529"/>
      <c r="G6954" s="535"/>
    </row>
    <row r="6955" spans="1:7" s="520" customFormat="1" x14ac:dyDescent="0.25">
      <c r="A6955" s="529"/>
      <c r="G6955" s="535"/>
    </row>
    <row r="6956" spans="1:7" s="520" customFormat="1" x14ac:dyDescent="0.25">
      <c r="A6956" s="529"/>
      <c r="G6956" s="535"/>
    </row>
    <row r="6957" spans="1:7" s="520" customFormat="1" x14ac:dyDescent="0.25">
      <c r="A6957" s="529"/>
      <c r="G6957" s="535"/>
    </row>
    <row r="6958" spans="1:7" s="520" customFormat="1" x14ac:dyDescent="0.25">
      <c r="A6958" s="529"/>
      <c r="G6958" s="535"/>
    </row>
    <row r="6959" spans="1:7" s="520" customFormat="1" x14ac:dyDescent="0.25">
      <c r="A6959" s="529"/>
      <c r="G6959" s="535"/>
    </row>
    <row r="6960" spans="1:7" s="520" customFormat="1" x14ac:dyDescent="0.25">
      <c r="A6960" s="529"/>
      <c r="G6960" s="535"/>
    </row>
    <row r="6961" spans="1:7" s="520" customFormat="1" x14ac:dyDescent="0.25">
      <c r="A6961" s="529"/>
      <c r="G6961" s="535"/>
    </row>
    <row r="6962" spans="1:7" s="520" customFormat="1" x14ac:dyDescent="0.25">
      <c r="A6962" s="529"/>
      <c r="G6962" s="535"/>
    </row>
    <row r="6963" spans="1:7" s="520" customFormat="1" x14ac:dyDescent="0.25">
      <c r="A6963" s="529"/>
      <c r="G6963" s="535"/>
    </row>
    <row r="6964" spans="1:7" s="520" customFormat="1" x14ac:dyDescent="0.25">
      <c r="A6964" s="529"/>
      <c r="G6964" s="535"/>
    </row>
    <row r="6965" spans="1:7" s="520" customFormat="1" x14ac:dyDescent="0.25">
      <c r="A6965" s="529"/>
      <c r="G6965" s="535"/>
    </row>
    <row r="6966" spans="1:7" s="520" customFormat="1" x14ac:dyDescent="0.25">
      <c r="A6966" s="529"/>
      <c r="G6966" s="535"/>
    </row>
    <row r="6967" spans="1:7" s="520" customFormat="1" x14ac:dyDescent="0.25">
      <c r="A6967" s="529"/>
      <c r="G6967" s="535"/>
    </row>
    <row r="6968" spans="1:7" s="520" customFormat="1" x14ac:dyDescent="0.25">
      <c r="A6968" s="529"/>
      <c r="G6968" s="535"/>
    </row>
    <row r="6969" spans="1:7" s="520" customFormat="1" x14ac:dyDescent="0.25">
      <c r="A6969" s="529"/>
      <c r="G6969" s="535"/>
    </row>
    <row r="6970" spans="1:7" s="520" customFormat="1" x14ac:dyDescent="0.25">
      <c r="A6970" s="529"/>
      <c r="G6970" s="535"/>
    </row>
    <row r="6971" spans="1:7" s="520" customFormat="1" x14ac:dyDescent="0.25">
      <c r="A6971" s="529"/>
      <c r="G6971" s="535"/>
    </row>
    <row r="6972" spans="1:7" s="520" customFormat="1" x14ac:dyDescent="0.25">
      <c r="A6972" s="529"/>
      <c r="G6972" s="535"/>
    </row>
    <row r="6973" spans="1:7" s="520" customFormat="1" x14ac:dyDescent="0.25">
      <c r="A6973" s="529"/>
      <c r="G6973" s="535"/>
    </row>
    <row r="6974" spans="1:7" s="520" customFormat="1" x14ac:dyDescent="0.25">
      <c r="A6974" s="529"/>
      <c r="G6974" s="535"/>
    </row>
    <row r="6975" spans="1:7" s="520" customFormat="1" x14ac:dyDescent="0.25">
      <c r="A6975" s="529"/>
      <c r="G6975" s="535"/>
    </row>
    <row r="6976" spans="1:7" s="520" customFormat="1" x14ac:dyDescent="0.25">
      <c r="A6976" s="529"/>
      <c r="G6976" s="535"/>
    </row>
    <row r="6977" spans="1:7" s="520" customFormat="1" x14ac:dyDescent="0.25">
      <c r="A6977" s="529"/>
      <c r="G6977" s="535"/>
    </row>
    <row r="6978" spans="1:7" s="520" customFormat="1" x14ac:dyDescent="0.25">
      <c r="A6978" s="529"/>
      <c r="G6978" s="535"/>
    </row>
    <row r="6979" spans="1:7" s="520" customFormat="1" x14ac:dyDescent="0.25">
      <c r="A6979" s="529"/>
      <c r="G6979" s="535"/>
    </row>
    <row r="6980" spans="1:7" s="520" customFormat="1" x14ac:dyDescent="0.25">
      <c r="A6980" s="529"/>
      <c r="G6980" s="535"/>
    </row>
    <row r="6981" spans="1:7" s="520" customFormat="1" x14ac:dyDescent="0.25">
      <c r="A6981" s="529"/>
      <c r="G6981" s="535"/>
    </row>
    <row r="6982" spans="1:7" s="520" customFormat="1" x14ac:dyDescent="0.25">
      <c r="A6982" s="529"/>
      <c r="G6982" s="535"/>
    </row>
    <row r="6983" spans="1:7" s="520" customFormat="1" x14ac:dyDescent="0.25">
      <c r="A6983" s="529"/>
      <c r="G6983" s="535"/>
    </row>
    <row r="6984" spans="1:7" s="520" customFormat="1" x14ac:dyDescent="0.25">
      <c r="A6984" s="529"/>
      <c r="G6984" s="535"/>
    </row>
    <row r="6985" spans="1:7" s="520" customFormat="1" x14ac:dyDescent="0.25">
      <c r="A6985" s="529"/>
      <c r="G6985" s="535"/>
    </row>
    <row r="6986" spans="1:7" s="520" customFormat="1" x14ac:dyDescent="0.25">
      <c r="A6986" s="529"/>
      <c r="G6986" s="535"/>
    </row>
    <row r="6987" spans="1:7" s="520" customFormat="1" x14ac:dyDescent="0.25">
      <c r="A6987" s="529"/>
      <c r="G6987" s="535"/>
    </row>
    <row r="6988" spans="1:7" s="520" customFormat="1" x14ac:dyDescent="0.25">
      <c r="A6988" s="529"/>
      <c r="G6988" s="535"/>
    </row>
    <row r="6989" spans="1:7" s="520" customFormat="1" x14ac:dyDescent="0.25">
      <c r="A6989" s="529"/>
      <c r="G6989" s="535"/>
    </row>
    <row r="6990" spans="1:7" s="520" customFormat="1" x14ac:dyDescent="0.25">
      <c r="A6990" s="529"/>
      <c r="G6990" s="535"/>
    </row>
    <row r="6991" spans="1:7" s="520" customFormat="1" x14ac:dyDescent="0.25">
      <c r="A6991" s="529"/>
      <c r="G6991" s="535"/>
    </row>
    <row r="6992" spans="1:7" s="520" customFormat="1" x14ac:dyDescent="0.25">
      <c r="A6992" s="529"/>
      <c r="G6992" s="535"/>
    </row>
    <row r="6993" spans="1:7" s="520" customFormat="1" x14ac:dyDescent="0.25">
      <c r="A6993" s="529"/>
      <c r="G6993" s="535"/>
    </row>
    <row r="6994" spans="1:7" s="520" customFormat="1" x14ac:dyDescent="0.25">
      <c r="A6994" s="529"/>
      <c r="G6994" s="535"/>
    </row>
    <row r="6995" spans="1:7" s="520" customFormat="1" x14ac:dyDescent="0.25">
      <c r="A6995" s="529"/>
      <c r="G6995" s="535"/>
    </row>
    <row r="6996" spans="1:7" s="520" customFormat="1" x14ac:dyDescent="0.25">
      <c r="A6996" s="529"/>
      <c r="G6996" s="535"/>
    </row>
    <row r="6997" spans="1:7" s="520" customFormat="1" x14ac:dyDescent="0.25">
      <c r="A6997" s="529"/>
      <c r="G6997" s="535"/>
    </row>
    <row r="6998" spans="1:7" s="520" customFormat="1" x14ac:dyDescent="0.25">
      <c r="A6998" s="529"/>
      <c r="G6998" s="535"/>
    </row>
    <row r="6999" spans="1:7" s="520" customFormat="1" x14ac:dyDescent="0.25">
      <c r="A6999" s="529"/>
      <c r="G6999" s="535"/>
    </row>
    <row r="7000" spans="1:7" s="520" customFormat="1" x14ac:dyDescent="0.25">
      <c r="A7000" s="529"/>
      <c r="G7000" s="535"/>
    </row>
    <row r="7001" spans="1:7" s="520" customFormat="1" x14ac:dyDescent="0.25">
      <c r="A7001" s="529"/>
      <c r="G7001" s="535"/>
    </row>
    <row r="7002" spans="1:7" s="520" customFormat="1" x14ac:dyDescent="0.25">
      <c r="A7002" s="529"/>
      <c r="G7002" s="535"/>
    </row>
    <row r="7003" spans="1:7" s="520" customFormat="1" x14ac:dyDescent="0.25">
      <c r="A7003" s="529"/>
      <c r="G7003" s="535"/>
    </row>
    <row r="7004" spans="1:7" s="520" customFormat="1" x14ac:dyDescent="0.25">
      <c r="A7004" s="529"/>
      <c r="G7004" s="535"/>
    </row>
    <row r="7005" spans="1:7" s="520" customFormat="1" x14ac:dyDescent="0.25">
      <c r="A7005" s="529"/>
      <c r="G7005" s="535"/>
    </row>
    <row r="7006" spans="1:7" s="520" customFormat="1" x14ac:dyDescent="0.25">
      <c r="A7006" s="529"/>
      <c r="G7006" s="535"/>
    </row>
    <row r="7007" spans="1:7" s="520" customFormat="1" x14ac:dyDescent="0.25">
      <c r="A7007" s="529"/>
      <c r="G7007" s="535"/>
    </row>
    <row r="7008" spans="1:7" s="520" customFormat="1" x14ac:dyDescent="0.25">
      <c r="A7008" s="529"/>
      <c r="G7008" s="535"/>
    </row>
    <row r="7009" spans="1:7" s="520" customFormat="1" x14ac:dyDescent="0.25">
      <c r="A7009" s="529"/>
      <c r="G7009" s="535"/>
    </row>
    <row r="7010" spans="1:7" s="520" customFormat="1" x14ac:dyDescent="0.25">
      <c r="A7010" s="529"/>
      <c r="G7010" s="535"/>
    </row>
    <row r="7011" spans="1:7" s="520" customFormat="1" x14ac:dyDescent="0.25">
      <c r="A7011" s="529"/>
      <c r="G7011" s="535"/>
    </row>
    <row r="7012" spans="1:7" s="520" customFormat="1" x14ac:dyDescent="0.25">
      <c r="A7012" s="529"/>
      <c r="G7012" s="535"/>
    </row>
    <row r="7013" spans="1:7" s="520" customFormat="1" x14ac:dyDescent="0.25">
      <c r="A7013" s="529"/>
      <c r="G7013" s="535"/>
    </row>
    <row r="7014" spans="1:7" s="520" customFormat="1" x14ac:dyDescent="0.25">
      <c r="A7014" s="529"/>
      <c r="G7014" s="535"/>
    </row>
    <row r="7015" spans="1:7" s="520" customFormat="1" x14ac:dyDescent="0.25">
      <c r="A7015" s="529"/>
      <c r="G7015" s="535"/>
    </row>
    <row r="7016" spans="1:7" s="520" customFormat="1" x14ac:dyDescent="0.25">
      <c r="A7016" s="529"/>
      <c r="G7016" s="535"/>
    </row>
    <row r="7017" spans="1:7" s="520" customFormat="1" x14ac:dyDescent="0.25">
      <c r="A7017" s="529"/>
      <c r="G7017" s="535"/>
    </row>
    <row r="7018" spans="1:7" s="520" customFormat="1" x14ac:dyDescent="0.25">
      <c r="A7018" s="529"/>
      <c r="G7018" s="535"/>
    </row>
    <row r="7019" spans="1:7" s="520" customFormat="1" x14ac:dyDescent="0.25">
      <c r="A7019" s="529"/>
      <c r="G7019" s="535"/>
    </row>
    <row r="7020" spans="1:7" s="520" customFormat="1" x14ac:dyDescent="0.25">
      <c r="A7020" s="529"/>
      <c r="G7020" s="535"/>
    </row>
    <row r="7021" spans="1:7" s="520" customFormat="1" x14ac:dyDescent="0.25">
      <c r="A7021" s="529"/>
      <c r="G7021" s="535"/>
    </row>
    <row r="7022" spans="1:7" s="520" customFormat="1" x14ac:dyDescent="0.25">
      <c r="A7022" s="529"/>
      <c r="G7022" s="535"/>
    </row>
    <row r="7023" spans="1:7" s="520" customFormat="1" x14ac:dyDescent="0.25">
      <c r="A7023" s="529"/>
      <c r="G7023" s="535"/>
    </row>
    <row r="7024" spans="1:7" s="520" customFormat="1" x14ac:dyDescent="0.25">
      <c r="A7024" s="529"/>
      <c r="G7024" s="535"/>
    </row>
    <row r="7025" spans="1:7" s="520" customFormat="1" x14ac:dyDescent="0.25">
      <c r="A7025" s="529"/>
      <c r="G7025" s="535"/>
    </row>
    <row r="7026" spans="1:7" s="520" customFormat="1" x14ac:dyDescent="0.25">
      <c r="A7026" s="529"/>
      <c r="G7026" s="535"/>
    </row>
    <row r="7027" spans="1:7" s="520" customFormat="1" x14ac:dyDescent="0.25">
      <c r="A7027" s="529"/>
      <c r="G7027" s="535"/>
    </row>
    <row r="7028" spans="1:7" s="520" customFormat="1" x14ac:dyDescent="0.25">
      <c r="A7028" s="529"/>
      <c r="G7028" s="535"/>
    </row>
    <row r="7029" spans="1:7" s="520" customFormat="1" x14ac:dyDescent="0.25">
      <c r="A7029" s="529"/>
      <c r="G7029" s="535"/>
    </row>
    <row r="7030" spans="1:7" s="520" customFormat="1" x14ac:dyDescent="0.25">
      <c r="A7030" s="529"/>
      <c r="G7030" s="535"/>
    </row>
    <row r="7031" spans="1:7" s="520" customFormat="1" x14ac:dyDescent="0.25">
      <c r="A7031" s="529"/>
      <c r="G7031" s="535"/>
    </row>
    <row r="7032" spans="1:7" s="520" customFormat="1" x14ac:dyDescent="0.25">
      <c r="A7032" s="529"/>
      <c r="G7032" s="535"/>
    </row>
    <row r="7033" spans="1:7" s="520" customFormat="1" x14ac:dyDescent="0.25">
      <c r="A7033" s="529"/>
      <c r="G7033" s="535"/>
    </row>
    <row r="7034" spans="1:7" s="520" customFormat="1" x14ac:dyDescent="0.25">
      <c r="A7034" s="529"/>
      <c r="G7034" s="535"/>
    </row>
    <row r="7035" spans="1:7" s="520" customFormat="1" x14ac:dyDescent="0.25">
      <c r="A7035" s="529"/>
      <c r="G7035" s="535"/>
    </row>
    <row r="7036" spans="1:7" s="520" customFormat="1" x14ac:dyDescent="0.25">
      <c r="A7036" s="529"/>
      <c r="G7036" s="535"/>
    </row>
    <row r="7037" spans="1:7" s="520" customFormat="1" x14ac:dyDescent="0.25">
      <c r="A7037" s="529"/>
      <c r="G7037" s="535"/>
    </row>
    <row r="7038" spans="1:7" s="520" customFormat="1" x14ac:dyDescent="0.25">
      <c r="A7038" s="529"/>
      <c r="G7038" s="535"/>
    </row>
    <row r="7039" spans="1:7" s="520" customFormat="1" x14ac:dyDescent="0.25">
      <c r="A7039" s="529"/>
      <c r="G7039" s="535"/>
    </row>
    <row r="7040" spans="1:7" s="520" customFormat="1" x14ac:dyDescent="0.25">
      <c r="A7040" s="529"/>
      <c r="G7040" s="535"/>
    </row>
    <row r="7041" spans="1:7" s="520" customFormat="1" x14ac:dyDescent="0.25">
      <c r="A7041" s="529"/>
      <c r="G7041" s="535"/>
    </row>
    <row r="7042" spans="1:7" s="520" customFormat="1" x14ac:dyDescent="0.25">
      <c r="A7042" s="529"/>
      <c r="G7042" s="535"/>
    </row>
    <row r="7043" spans="1:7" s="520" customFormat="1" x14ac:dyDescent="0.25">
      <c r="A7043" s="529"/>
      <c r="G7043" s="535"/>
    </row>
    <row r="7044" spans="1:7" s="520" customFormat="1" x14ac:dyDescent="0.25">
      <c r="A7044" s="529"/>
      <c r="G7044" s="535"/>
    </row>
    <row r="7045" spans="1:7" s="520" customFormat="1" x14ac:dyDescent="0.25">
      <c r="A7045" s="529"/>
      <c r="G7045" s="535"/>
    </row>
    <row r="7046" spans="1:7" s="520" customFormat="1" x14ac:dyDescent="0.25">
      <c r="A7046" s="529"/>
      <c r="G7046" s="535"/>
    </row>
    <row r="7047" spans="1:7" s="520" customFormat="1" x14ac:dyDescent="0.25">
      <c r="A7047" s="529"/>
      <c r="G7047" s="535"/>
    </row>
    <row r="7048" spans="1:7" s="520" customFormat="1" x14ac:dyDescent="0.25">
      <c r="A7048" s="529"/>
      <c r="G7048" s="535"/>
    </row>
    <row r="7049" spans="1:7" s="520" customFormat="1" x14ac:dyDescent="0.25">
      <c r="A7049" s="529"/>
      <c r="G7049" s="535"/>
    </row>
    <row r="7050" spans="1:7" s="520" customFormat="1" x14ac:dyDescent="0.25">
      <c r="A7050" s="529"/>
      <c r="G7050" s="535"/>
    </row>
    <row r="7051" spans="1:7" s="520" customFormat="1" x14ac:dyDescent="0.25">
      <c r="A7051" s="529"/>
      <c r="G7051" s="535"/>
    </row>
    <row r="7052" spans="1:7" s="520" customFormat="1" x14ac:dyDescent="0.25">
      <c r="A7052" s="529"/>
      <c r="G7052" s="535"/>
    </row>
    <row r="7053" spans="1:7" s="520" customFormat="1" x14ac:dyDescent="0.25">
      <c r="A7053" s="529"/>
      <c r="G7053" s="535"/>
    </row>
    <row r="7054" spans="1:7" s="520" customFormat="1" x14ac:dyDescent="0.25">
      <c r="A7054" s="529"/>
      <c r="G7054" s="535"/>
    </row>
    <row r="7055" spans="1:7" s="520" customFormat="1" x14ac:dyDescent="0.25">
      <c r="A7055" s="529"/>
      <c r="G7055" s="535"/>
    </row>
    <row r="7056" spans="1:7" s="520" customFormat="1" x14ac:dyDescent="0.25">
      <c r="A7056" s="529"/>
      <c r="G7056" s="535"/>
    </row>
    <row r="7057" spans="1:7" s="520" customFormat="1" x14ac:dyDescent="0.25">
      <c r="A7057" s="529"/>
      <c r="G7057" s="535"/>
    </row>
    <row r="7058" spans="1:7" s="520" customFormat="1" x14ac:dyDescent="0.25">
      <c r="A7058" s="529"/>
      <c r="G7058" s="535"/>
    </row>
    <row r="7059" spans="1:7" s="520" customFormat="1" x14ac:dyDescent="0.25">
      <c r="A7059" s="529"/>
      <c r="G7059" s="535"/>
    </row>
    <row r="7060" spans="1:7" s="520" customFormat="1" x14ac:dyDescent="0.25">
      <c r="A7060" s="529"/>
      <c r="G7060" s="535"/>
    </row>
    <row r="7061" spans="1:7" s="520" customFormat="1" x14ac:dyDescent="0.25">
      <c r="A7061" s="529"/>
      <c r="G7061" s="535"/>
    </row>
    <row r="7062" spans="1:7" s="520" customFormat="1" x14ac:dyDescent="0.25">
      <c r="A7062" s="529"/>
      <c r="G7062" s="535"/>
    </row>
    <row r="7063" spans="1:7" s="520" customFormat="1" x14ac:dyDescent="0.25">
      <c r="A7063" s="529"/>
      <c r="G7063" s="535"/>
    </row>
    <row r="7064" spans="1:7" s="520" customFormat="1" x14ac:dyDescent="0.25">
      <c r="A7064" s="529"/>
      <c r="G7064" s="535"/>
    </row>
    <row r="7065" spans="1:7" s="520" customFormat="1" x14ac:dyDescent="0.25">
      <c r="A7065" s="529"/>
      <c r="G7065" s="535"/>
    </row>
    <row r="7066" spans="1:7" s="520" customFormat="1" x14ac:dyDescent="0.25">
      <c r="A7066" s="529"/>
      <c r="G7066" s="535"/>
    </row>
    <row r="7067" spans="1:7" s="520" customFormat="1" x14ac:dyDescent="0.25">
      <c r="A7067" s="529"/>
      <c r="G7067" s="535"/>
    </row>
    <row r="7068" spans="1:7" s="520" customFormat="1" x14ac:dyDescent="0.25">
      <c r="A7068" s="529"/>
      <c r="G7068" s="535"/>
    </row>
    <row r="7069" spans="1:7" s="520" customFormat="1" x14ac:dyDescent="0.25">
      <c r="A7069" s="529"/>
      <c r="G7069" s="535"/>
    </row>
    <row r="7070" spans="1:7" s="520" customFormat="1" x14ac:dyDescent="0.25">
      <c r="A7070" s="529"/>
      <c r="G7070" s="535"/>
    </row>
    <row r="7071" spans="1:7" s="520" customFormat="1" x14ac:dyDescent="0.25">
      <c r="A7071" s="529"/>
      <c r="G7071" s="535"/>
    </row>
    <row r="7072" spans="1:7" s="520" customFormat="1" x14ac:dyDescent="0.25">
      <c r="A7072" s="529"/>
      <c r="G7072" s="535"/>
    </row>
    <row r="7073" spans="1:7" s="520" customFormat="1" x14ac:dyDescent="0.25">
      <c r="A7073" s="529"/>
      <c r="G7073" s="535"/>
    </row>
    <row r="7074" spans="1:7" s="520" customFormat="1" x14ac:dyDescent="0.25">
      <c r="A7074" s="529"/>
      <c r="G7074" s="535"/>
    </row>
    <row r="7075" spans="1:7" s="520" customFormat="1" x14ac:dyDescent="0.25">
      <c r="A7075" s="529"/>
      <c r="G7075" s="535"/>
    </row>
    <row r="7076" spans="1:7" s="520" customFormat="1" x14ac:dyDescent="0.25">
      <c r="A7076" s="529"/>
      <c r="G7076" s="535"/>
    </row>
    <row r="7077" spans="1:7" s="520" customFormat="1" x14ac:dyDescent="0.25">
      <c r="A7077" s="529"/>
      <c r="G7077" s="535"/>
    </row>
    <row r="7078" spans="1:7" s="520" customFormat="1" x14ac:dyDescent="0.25">
      <c r="A7078" s="529"/>
      <c r="G7078" s="535"/>
    </row>
    <row r="7079" spans="1:7" s="520" customFormat="1" x14ac:dyDescent="0.25">
      <c r="A7079" s="529"/>
      <c r="G7079" s="535"/>
    </row>
    <row r="7080" spans="1:7" s="520" customFormat="1" x14ac:dyDescent="0.25">
      <c r="A7080" s="529"/>
      <c r="G7080" s="535"/>
    </row>
    <row r="7081" spans="1:7" s="520" customFormat="1" x14ac:dyDescent="0.25">
      <c r="A7081" s="529"/>
      <c r="G7081" s="535"/>
    </row>
    <row r="7082" spans="1:7" s="520" customFormat="1" x14ac:dyDescent="0.25">
      <c r="A7082" s="529"/>
      <c r="G7082" s="535"/>
    </row>
    <row r="7083" spans="1:7" s="520" customFormat="1" x14ac:dyDescent="0.25">
      <c r="A7083" s="529"/>
      <c r="G7083" s="535"/>
    </row>
    <row r="7084" spans="1:7" s="520" customFormat="1" x14ac:dyDescent="0.25">
      <c r="A7084" s="529"/>
      <c r="G7084" s="535"/>
    </row>
    <row r="7085" spans="1:7" s="520" customFormat="1" x14ac:dyDescent="0.25">
      <c r="A7085" s="529"/>
      <c r="G7085" s="535"/>
    </row>
    <row r="7086" spans="1:7" s="520" customFormat="1" x14ac:dyDescent="0.25">
      <c r="A7086" s="529"/>
      <c r="G7086" s="535"/>
    </row>
    <row r="7087" spans="1:7" s="520" customFormat="1" x14ac:dyDescent="0.25">
      <c r="A7087" s="529"/>
      <c r="G7087" s="535"/>
    </row>
    <row r="7088" spans="1:7" s="520" customFormat="1" x14ac:dyDescent="0.25">
      <c r="A7088" s="529"/>
      <c r="G7088" s="535"/>
    </row>
    <row r="7089" spans="1:7" s="520" customFormat="1" x14ac:dyDescent="0.25">
      <c r="A7089" s="529"/>
      <c r="G7089" s="535"/>
    </row>
    <row r="7090" spans="1:7" s="520" customFormat="1" x14ac:dyDescent="0.25">
      <c r="A7090" s="529"/>
      <c r="G7090" s="535"/>
    </row>
    <row r="7091" spans="1:7" s="520" customFormat="1" x14ac:dyDescent="0.25">
      <c r="A7091" s="529"/>
      <c r="G7091" s="535"/>
    </row>
    <row r="7092" spans="1:7" s="520" customFormat="1" x14ac:dyDescent="0.25">
      <c r="A7092" s="529"/>
      <c r="G7092" s="535"/>
    </row>
    <row r="7093" spans="1:7" s="520" customFormat="1" x14ac:dyDescent="0.25">
      <c r="A7093" s="529"/>
      <c r="G7093" s="535"/>
    </row>
    <row r="7094" spans="1:7" s="520" customFormat="1" x14ac:dyDescent="0.25">
      <c r="A7094" s="529"/>
      <c r="G7094" s="535"/>
    </row>
    <row r="7095" spans="1:7" s="520" customFormat="1" x14ac:dyDescent="0.25">
      <c r="A7095" s="529"/>
      <c r="G7095" s="535"/>
    </row>
    <row r="7096" spans="1:7" s="520" customFormat="1" x14ac:dyDescent="0.25">
      <c r="A7096" s="529"/>
      <c r="G7096" s="535"/>
    </row>
    <row r="7097" spans="1:7" s="520" customFormat="1" x14ac:dyDescent="0.25">
      <c r="A7097" s="529"/>
      <c r="G7097" s="535"/>
    </row>
    <row r="7098" spans="1:7" s="520" customFormat="1" x14ac:dyDescent="0.25">
      <c r="A7098" s="529"/>
      <c r="G7098" s="535"/>
    </row>
    <row r="7099" spans="1:7" s="520" customFormat="1" x14ac:dyDescent="0.25">
      <c r="A7099" s="529"/>
      <c r="G7099" s="535"/>
    </row>
    <row r="7100" spans="1:7" s="520" customFormat="1" x14ac:dyDescent="0.25">
      <c r="A7100" s="529"/>
      <c r="G7100" s="535"/>
    </row>
    <row r="7101" spans="1:7" s="520" customFormat="1" x14ac:dyDescent="0.25">
      <c r="A7101" s="529"/>
      <c r="G7101" s="535"/>
    </row>
    <row r="7102" spans="1:7" s="520" customFormat="1" x14ac:dyDescent="0.25">
      <c r="A7102" s="529"/>
      <c r="G7102" s="535"/>
    </row>
    <row r="7103" spans="1:7" s="520" customFormat="1" x14ac:dyDescent="0.25">
      <c r="A7103" s="529"/>
      <c r="G7103" s="535"/>
    </row>
    <row r="7104" spans="1:7" s="520" customFormat="1" x14ac:dyDescent="0.25">
      <c r="A7104" s="529"/>
      <c r="G7104" s="535"/>
    </row>
    <row r="7105" spans="1:7" s="520" customFormat="1" x14ac:dyDescent="0.25">
      <c r="A7105" s="529"/>
      <c r="G7105" s="535"/>
    </row>
    <row r="7106" spans="1:7" s="520" customFormat="1" x14ac:dyDescent="0.25">
      <c r="A7106" s="529"/>
      <c r="G7106" s="535"/>
    </row>
    <row r="7107" spans="1:7" s="520" customFormat="1" x14ac:dyDescent="0.25">
      <c r="A7107" s="529"/>
      <c r="G7107" s="535"/>
    </row>
    <row r="7108" spans="1:7" s="520" customFormat="1" x14ac:dyDescent="0.25">
      <c r="A7108" s="529"/>
      <c r="G7108" s="535"/>
    </row>
    <row r="7109" spans="1:7" s="520" customFormat="1" x14ac:dyDescent="0.25">
      <c r="A7109" s="529"/>
      <c r="G7109" s="535"/>
    </row>
    <row r="7110" spans="1:7" s="520" customFormat="1" x14ac:dyDescent="0.25">
      <c r="A7110" s="529"/>
      <c r="G7110" s="535"/>
    </row>
    <row r="7111" spans="1:7" s="520" customFormat="1" x14ac:dyDescent="0.25">
      <c r="A7111" s="529"/>
      <c r="G7111" s="535"/>
    </row>
    <row r="7112" spans="1:7" s="520" customFormat="1" x14ac:dyDescent="0.25">
      <c r="A7112" s="529"/>
      <c r="G7112" s="535"/>
    </row>
    <row r="7113" spans="1:7" s="520" customFormat="1" x14ac:dyDescent="0.25">
      <c r="A7113" s="529"/>
      <c r="G7113" s="535"/>
    </row>
    <row r="7114" spans="1:7" s="520" customFormat="1" x14ac:dyDescent="0.25">
      <c r="A7114" s="529"/>
      <c r="G7114" s="535"/>
    </row>
    <row r="7115" spans="1:7" s="520" customFormat="1" x14ac:dyDescent="0.25">
      <c r="A7115" s="529"/>
      <c r="G7115" s="535"/>
    </row>
    <row r="7116" spans="1:7" s="520" customFormat="1" x14ac:dyDescent="0.25">
      <c r="A7116" s="529"/>
      <c r="G7116" s="535"/>
    </row>
    <row r="7117" spans="1:7" s="520" customFormat="1" x14ac:dyDescent="0.25">
      <c r="A7117" s="529"/>
      <c r="G7117" s="535"/>
    </row>
    <row r="7118" spans="1:7" s="520" customFormat="1" x14ac:dyDescent="0.25">
      <c r="A7118" s="529"/>
      <c r="G7118" s="535"/>
    </row>
    <row r="7119" spans="1:7" s="520" customFormat="1" x14ac:dyDescent="0.25">
      <c r="A7119" s="529"/>
      <c r="G7119" s="535"/>
    </row>
    <row r="7120" spans="1:7" s="520" customFormat="1" x14ac:dyDescent="0.25">
      <c r="A7120" s="529"/>
      <c r="G7120" s="535"/>
    </row>
    <row r="7121" spans="1:7" s="520" customFormat="1" x14ac:dyDescent="0.25">
      <c r="A7121" s="529"/>
      <c r="G7121" s="535"/>
    </row>
    <row r="7122" spans="1:7" s="520" customFormat="1" x14ac:dyDescent="0.25">
      <c r="A7122" s="529"/>
      <c r="G7122" s="535"/>
    </row>
    <row r="7123" spans="1:7" s="520" customFormat="1" x14ac:dyDescent="0.25">
      <c r="A7123" s="529"/>
      <c r="G7123" s="535"/>
    </row>
    <row r="7124" spans="1:7" s="520" customFormat="1" x14ac:dyDescent="0.25">
      <c r="A7124" s="529"/>
      <c r="G7124" s="535"/>
    </row>
    <row r="7125" spans="1:7" s="520" customFormat="1" x14ac:dyDescent="0.25">
      <c r="A7125" s="529"/>
      <c r="G7125" s="535"/>
    </row>
    <row r="7126" spans="1:7" s="520" customFormat="1" x14ac:dyDescent="0.25">
      <c r="A7126" s="529"/>
      <c r="G7126" s="535"/>
    </row>
    <row r="7127" spans="1:7" s="520" customFormat="1" x14ac:dyDescent="0.25">
      <c r="A7127" s="529"/>
      <c r="G7127" s="535"/>
    </row>
    <row r="7128" spans="1:7" s="520" customFormat="1" x14ac:dyDescent="0.25">
      <c r="A7128" s="529"/>
      <c r="G7128" s="535"/>
    </row>
    <row r="7129" spans="1:7" s="520" customFormat="1" x14ac:dyDescent="0.25">
      <c r="A7129" s="529"/>
      <c r="G7129" s="535"/>
    </row>
    <row r="7130" spans="1:7" s="520" customFormat="1" x14ac:dyDescent="0.25">
      <c r="A7130" s="529"/>
      <c r="G7130" s="535"/>
    </row>
    <row r="7131" spans="1:7" s="520" customFormat="1" x14ac:dyDescent="0.25">
      <c r="A7131" s="529"/>
      <c r="G7131" s="535"/>
    </row>
    <row r="7132" spans="1:7" s="520" customFormat="1" x14ac:dyDescent="0.25">
      <c r="A7132" s="529"/>
      <c r="G7132" s="535"/>
    </row>
    <row r="7133" spans="1:7" s="520" customFormat="1" x14ac:dyDescent="0.25">
      <c r="A7133" s="529"/>
      <c r="G7133" s="535"/>
    </row>
    <row r="7134" spans="1:7" s="520" customFormat="1" x14ac:dyDescent="0.25">
      <c r="A7134" s="529"/>
      <c r="G7134" s="535"/>
    </row>
    <row r="7135" spans="1:7" s="520" customFormat="1" x14ac:dyDescent="0.25">
      <c r="A7135" s="529"/>
      <c r="G7135" s="535"/>
    </row>
    <row r="7136" spans="1:7" s="520" customFormat="1" x14ac:dyDescent="0.25">
      <c r="A7136" s="529"/>
      <c r="G7136" s="535"/>
    </row>
    <row r="7137" spans="1:7" s="520" customFormat="1" x14ac:dyDescent="0.25">
      <c r="A7137" s="529"/>
      <c r="G7137" s="535"/>
    </row>
    <row r="7138" spans="1:7" s="520" customFormat="1" x14ac:dyDescent="0.25">
      <c r="A7138" s="529"/>
      <c r="G7138" s="535"/>
    </row>
    <row r="7139" spans="1:7" s="520" customFormat="1" x14ac:dyDescent="0.25">
      <c r="A7139" s="529"/>
      <c r="G7139" s="535"/>
    </row>
    <row r="7140" spans="1:7" s="520" customFormat="1" x14ac:dyDescent="0.25">
      <c r="A7140" s="529"/>
      <c r="G7140" s="535"/>
    </row>
    <row r="7141" spans="1:7" s="520" customFormat="1" x14ac:dyDescent="0.25">
      <c r="A7141" s="529"/>
      <c r="G7141" s="535"/>
    </row>
    <row r="7142" spans="1:7" s="520" customFormat="1" x14ac:dyDescent="0.25">
      <c r="A7142" s="529"/>
      <c r="G7142" s="535"/>
    </row>
    <row r="7143" spans="1:7" s="520" customFormat="1" x14ac:dyDescent="0.25">
      <c r="A7143" s="529"/>
      <c r="G7143" s="535"/>
    </row>
    <row r="7144" spans="1:7" s="520" customFormat="1" x14ac:dyDescent="0.25">
      <c r="A7144" s="529"/>
      <c r="G7144" s="535"/>
    </row>
    <row r="7145" spans="1:7" s="520" customFormat="1" x14ac:dyDescent="0.25">
      <c r="A7145" s="529"/>
      <c r="G7145" s="535"/>
    </row>
    <row r="7146" spans="1:7" s="520" customFormat="1" x14ac:dyDescent="0.25">
      <c r="A7146" s="529"/>
      <c r="G7146" s="535"/>
    </row>
    <row r="7147" spans="1:7" s="520" customFormat="1" x14ac:dyDescent="0.25">
      <c r="A7147" s="529"/>
      <c r="G7147" s="535"/>
    </row>
    <row r="7148" spans="1:7" s="520" customFormat="1" x14ac:dyDescent="0.25">
      <c r="A7148" s="529"/>
      <c r="G7148" s="535"/>
    </row>
    <row r="7149" spans="1:7" s="520" customFormat="1" x14ac:dyDescent="0.25">
      <c r="A7149" s="529"/>
      <c r="G7149" s="535"/>
    </row>
    <row r="7150" spans="1:7" s="520" customFormat="1" x14ac:dyDescent="0.25">
      <c r="A7150" s="529"/>
      <c r="G7150" s="535"/>
    </row>
    <row r="7151" spans="1:7" s="520" customFormat="1" x14ac:dyDescent="0.25">
      <c r="A7151" s="529"/>
      <c r="G7151" s="535"/>
    </row>
    <row r="7152" spans="1:7" s="520" customFormat="1" x14ac:dyDescent="0.25">
      <c r="A7152" s="529"/>
      <c r="G7152" s="535"/>
    </row>
    <row r="7153" spans="1:7" s="520" customFormat="1" x14ac:dyDescent="0.25">
      <c r="A7153" s="529"/>
      <c r="G7153" s="535"/>
    </row>
    <row r="7154" spans="1:7" s="520" customFormat="1" x14ac:dyDescent="0.25">
      <c r="A7154" s="529"/>
      <c r="G7154" s="535"/>
    </row>
    <row r="7155" spans="1:7" s="520" customFormat="1" x14ac:dyDescent="0.25">
      <c r="A7155" s="529"/>
      <c r="G7155" s="535"/>
    </row>
    <row r="7156" spans="1:7" s="520" customFormat="1" x14ac:dyDescent="0.25">
      <c r="A7156" s="529"/>
      <c r="G7156" s="535"/>
    </row>
    <row r="7157" spans="1:7" s="520" customFormat="1" x14ac:dyDescent="0.25">
      <c r="A7157" s="529"/>
      <c r="G7157" s="535"/>
    </row>
    <row r="7158" spans="1:7" s="520" customFormat="1" x14ac:dyDescent="0.25">
      <c r="A7158" s="529"/>
      <c r="G7158" s="535"/>
    </row>
    <row r="7159" spans="1:7" s="520" customFormat="1" x14ac:dyDescent="0.25">
      <c r="A7159" s="529"/>
      <c r="G7159" s="535"/>
    </row>
    <row r="7160" spans="1:7" s="520" customFormat="1" x14ac:dyDescent="0.25">
      <c r="A7160" s="529"/>
      <c r="G7160" s="535"/>
    </row>
    <row r="7161" spans="1:7" s="520" customFormat="1" x14ac:dyDescent="0.25">
      <c r="A7161" s="529"/>
      <c r="G7161" s="535"/>
    </row>
    <row r="7162" spans="1:7" s="520" customFormat="1" x14ac:dyDescent="0.25">
      <c r="A7162" s="529"/>
      <c r="G7162" s="535"/>
    </row>
    <row r="7163" spans="1:7" s="520" customFormat="1" x14ac:dyDescent="0.25">
      <c r="A7163" s="529"/>
      <c r="G7163" s="535"/>
    </row>
    <row r="7164" spans="1:7" s="520" customFormat="1" x14ac:dyDescent="0.25">
      <c r="A7164" s="529"/>
      <c r="G7164" s="535"/>
    </row>
    <row r="7165" spans="1:7" s="520" customFormat="1" x14ac:dyDescent="0.25">
      <c r="A7165" s="529"/>
      <c r="G7165" s="535"/>
    </row>
    <row r="7166" spans="1:7" s="520" customFormat="1" x14ac:dyDescent="0.25">
      <c r="A7166" s="529"/>
      <c r="G7166" s="535"/>
    </row>
    <row r="7167" spans="1:7" s="520" customFormat="1" x14ac:dyDescent="0.25">
      <c r="A7167" s="529"/>
      <c r="G7167" s="535"/>
    </row>
    <row r="7168" spans="1:7" s="520" customFormat="1" x14ac:dyDescent="0.25">
      <c r="A7168" s="529"/>
      <c r="G7168" s="535"/>
    </row>
    <row r="7169" spans="1:7" s="520" customFormat="1" x14ac:dyDescent="0.25">
      <c r="A7169" s="529"/>
      <c r="G7169" s="535"/>
    </row>
    <row r="7170" spans="1:7" s="520" customFormat="1" x14ac:dyDescent="0.25">
      <c r="A7170" s="529"/>
      <c r="G7170" s="535"/>
    </row>
    <row r="7171" spans="1:7" s="520" customFormat="1" x14ac:dyDescent="0.25">
      <c r="A7171" s="529"/>
      <c r="G7171" s="535"/>
    </row>
    <row r="7172" spans="1:7" s="520" customFormat="1" x14ac:dyDescent="0.25">
      <c r="A7172" s="529"/>
      <c r="G7172" s="535"/>
    </row>
    <row r="7173" spans="1:7" s="520" customFormat="1" x14ac:dyDescent="0.25">
      <c r="A7173" s="529"/>
      <c r="G7173" s="535"/>
    </row>
    <row r="7174" spans="1:7" s="520" customFormat="1" x14ac:dyDescent="0.25">
      <c r="A7174" s="529"/>
      <c r="G7174" s="535"/>
    </row>
    <row r="7175" spans="1:7" s="520" customFormat="1" x14ac:dyDescent="0.25">
      <c r="A7175" s="529"/>
      <c r="G7175" s="535"/>
    </row>
    <row r="7176" spans="1:7" s="520" customFormat="1" x14ac:dyDescent="0.25">
      <c r="A7176" s="529"/>
      <c r="G7176" s="535"/>
    </row>
    <row r="7177" spans="1:7" s="520" customFormat="1" x14ac:dyDescent="0.25">
      <c r="A7177" s="529"/>
      <c r="G7177" s="535"/>
    </row>
    <row r="7178" spans="1:7" s="520" customFormat="1" x14ac:dyDescent="0.25">
      <c r="A7178" s="529"/>
      <c r="G7178" s="535"/>
    </row>
    <row r="7179" spans="1:7" s="520" customFormat="1" x14ac:dyDescent="0.25">
      <c r="A7179" s="529"/>
      <c r="G7179" s="535"/>
    </row>
    <row r="7180" spans="1:7" s="520" customFormat="1" x14ac:dyDescent="0.25">
      <c r="A7180" s="529"/>
      <c r="G7180" s="535"/>
    </row>
    <row r="7181" spans="1:7" s="520" customFormat="1" x14ac:dyDescent="0.25">
      <c r="A7181" s="529"/>
      <c r="G7181" s="535"/>
    </row>
    <row r="7182" spans="1:7" s="520" customFormat="1" x14ac:dyDescent="0.25">
      <c r="A7182" s="529"/>
      <c r="G7182" s="535"/>
    </row>
    <row r="7183" spans="1:7" s="520" customFormat="1" x14ac:dyDescent="0.25">
      <c r="A7183" s="529"/>
      <c r="G7183" s="535"/>
    </row>
    <row r="7184" spans="1:7" s="520" customFormat="1" x14ac:dyDescent="0.25">
      <c r="A7184" s="529"/>
      <c r="G7184" s="535"/>
    </row>
    <row r="7185" spans="1:7" s="520" customFormat="1" x14ac:dyDescent="0.25">
      <c r="A7185" s="529"/>
      <c r="G7185" s="535"/>
    </row>
    <row r="7186" spans="1:7" s="520" customFormat="1" x14ac:dyDescent="0.25">
      <c r="A7186" s="529"/>
      <c r="G7186" s="535"/>
    </row>
    <row r="7187" spans="1:7" s="520" customFormat="1" x14ac:dyDescent="0.25">
      <c r="A7187" s="529"/>
      <c r="G7187" s="535"/>
    </row>
    <row r="7188" spans="1:7" s="520" customFormat="1" x14ac:dyDescent="0.25">
      <c r="A7188" s="529"/>
      <c r="G7188" s="535"/>
    </row>
    <row r="7189" spans="1:7" s="520" customFormat="1" x14ac:dyDescent="0.25">
      <c r="A7189" s="529"/>
      <c r="G7189" s="535"/>
    </row>
    <row r="7190" spans="1:7" s="520" customFormat="1" x14ac:dyDescent="0.25">
      <c r="A7190" s="529"/>
      <c r="G7190" s="535"/>
    </row>
    <row r="7191" spans="1:7" s="520" customFormat="1" x14ac:dyDescent="0.25">
      <c r="A7191" s="529"/>
      <c r="G7191" s="535"/>
    </row>
    <row r="7192" spans="1:7" s="520" customFormat="1" x14ac:dyDescent="0.25">
      <c r="A7192" s="529"/>
      <c r="G7192" s="535"/>
    </row>
    <row r="7193" spans="1:7" s="520" customFormat="1" x14ac:dyDescent="0.25">
      <c r="A7193" s="529"/>
      <c r="G7193" s="535"/>
    </row>
    <row r="7194" spans="1:7" s="520" customFormat="1" x14ac:dyDescent="0.25">
      <c r="A7194" s="529"/>
      <c r="G7194" s="535"/>
    </row>
    <row r="7195" spans="1:7" s="520" customFormat="1" x14ac:dyDescent="0.25">
      <c r="A7195" s="529"/>
      <c r="G7195" s="535"/>
    </row>
    <row r="7196" spans="1:7" s="520" customFormat="1" x14ac:dyDescent="0.25">
      <c r="A7196" s="529"/>
      <c r="G7196" s="535"/>
    </row>
    <row r="7197" spans="1:7" s="520" customFormat="1" x14ac:dyDescent="0.25">
      <c r="A7197" s="529"/>
      <c r="G7197" s="535"/>
    </row>
    <row r="7198" spans="1:7" s="520" customFormat="1" x14ac:dyDescent="0.25">
      <c r="A7198" s="529"/>
      <c r="G7198" s="535"/>
    </row>
    <row r="7199" spans="1:7" s="520" customFormat="1" x14ac:dyDescent="0.25">
      <c r="A7199" s="529"/>
      <c r="G7199" s="535"/>
    </row>
    <row r="7200" spans="1:7" s="520" customFormat="1" x14ac:dyDescent="0.25">
      <c r="A7200" s="529"/>
      <c r="G7200" s="535"/>
    </row>
    <row r="7201" spans="1:7" s="520" customFormat="1" x14ac:dyDescent="0.25">
      <c r="A7201" s="529"/>
      <c r="G7201" s="535"/>
    </row>
    <row r="7202" spans="1:7" s="520" customFormat="1" x14ac:dyDescent="0.25">
      <c r="A7202" s="529"/>
      <c r="G7202" s="535"/>
    </row>
    <row r="7203" spans="1:7" s="520" customFormat="1" x14ac:dyDescent="0.25">
      <c r="A7203" s="529"/>
      <c r="G7203" s="535"/>
    </row>
    <row r="7204" spans="1:7" s="520" customFormat="1" x14ac:dyDescent="0.25">
      <c r="A7204" s="529"/>
      <c r="G7204" s="535"/>
    </row>
    <row r="7205" spans="1:7" s="520" customFormat="1" x14ac:dyDescent="0.25">
      <c r="A7205" s="529"/>
      <c r="G7205" s="535"/>
    </row>
    <row r="7206" spans="1:7" s="520" customFormat="1" x14ac:dyDescent="0.25">
      <c r="A7206" s="529"/>
      <c r="G7206" s="535"/>
    </row>
    <row r="7207" spans="1:7" s="520" customFormat="1" x14ac:dyDescent="0.25">
      <c r="A7207" s="529"/>
      <c r="G7207" s="535"/>
    </row>
    <row r="7208" spans="1:7" s="520" customFormat="1" x14ac:dyDescent="0.25">
      <c r="A7208" s="529"/>
      <c r="G7208" s="535"/>
    </row>
    <row r="7209" spans="1:7" s="520" customFormat="1" x14ac:dyDescent="0.25">
      <c r="A7209" s="529"/>
      <c r="G7209" s="535"/>
    </row>
    <row r="7210" spans="1:7" s="520" customFormat="1" x14ac:dyDescent="0.25">
      <c r="A7210" s="529"/>
      <c r="G7210" s="535"/>
    </row>
    <row r="7211" spans="1:7" s="520" customFormat="1" x14ac:dyDescent="0.25">
      <c r="A7211" s="529"/>
      <c r="G7211" s="535"/>
    </row>
    <row r="7212" spans="1:7" s="520" customFormat="1" x14ac:dyDescent="0.25">
      <c r="A7212" s="529"/>
      <c r="G7212" s="535"/>
    </row>
    <row r="7213" spans="1:7" s="520" customFormat="1" x14ac:dyDescent="0.25">
      <c r="A7213" s="529"/>
      <c r="G7213" s="535"/>
    </row>
    <row r="7214" spans="1:7" s="520" customFormat="1" x14ac:dyDescent="0.25">
      <c r="A7214" s="529"/>
      <c r="G7214" s="535"/>
    </row>
    <row r="7215" spans="1:7" s="520" customFormat="1" x14ac:dyDescent="0.25">
      <c r="A7215" s="529"/>
      <c r="G7215" s="535"/>
    </row>
    <row r="7216" spans="1:7" s="520" customFormat="1" x14ac:dyDescent="0.25">
      <c r="A7216" s="529"/>
      <c r="G7216" s="535"/>
    </row>
    <row r="7217" spans="1:7" s="520" customFormat="1" x14ac:dyDescent="0.25">
      <c r="A7217" s="529"/>
      <c r="G7217" s="535"/>
    </row>
    <row r="7218" spans="1:7" s="520" customFormat="1" x14ac:dyDescent="0.25">
      <c r="A7218" s="529"/>
      <c r="G7218" s="535"/>
    </row>
    <row r="7219" spans="1:7" s="520" customFormat="1" x14ac:dyDescent="0.25">
      <c r="A7219" s="529"/>
      <c r="G7219" s="535"/>
    </row>
    <row r="7220" spans="1:7" s="520" customFormat="1" x14ac:dyDescent="0.25">
      <c r="A7220" s="529"/>
      <c r="G7220" s="535"/>
    </row>
    <row r="7221" spans="1:7" s="520" customFormat="1" x14ac:dyDescent="0.25">
      <c r="A7221" s="529"/>
      <c r="G7221" s="535"/>
    </row>
    <row r="7222" spans="1:7" s="520" customFormat="1" x14ac:dyDescent="0.25">
      <c r="A7222" s="529"/>
      <c r="G7222" s="535"/>
    </row>
    <row r="7223" spans="1:7" s="520" customFormat="1" x14ac:dyDescent="0.25">
      <c r="A7223" s="529"/>
      <c r="G7223" s="535"/>
    </row>
    <row r="7224" spans="1:7" s="520" customFormat="1" x14ac:dyDescent="0.25">
      <c r="A7224" s="529"/>
      <c r="G7224" s="535"/>
    </row>
    <row r="7225" spans="1:7" s="520" customFormat="1" x14ac:dyDescent="0.25">
      <c r="A7225" s="529"/>
      <c r="G7225" s="535"/>
    </row>
    <row r="7226" spans="1:7" s="520" customFormat="1" x14ac:dyDescent="0.25">
      <c r="A7226" s="529"/>
      <c r="G7226" s="535"/>
    </row>
    <row r="7227" spans="1:7" s="520" customFormat="1" x14ac:dyDescent="0.25">
      <c r="A7227" s="529"/>
      <c r="G7227" s="535"/>
    </row>
    <row r="7228" spans="1:7" s="520" customFormat="1" x14ac:dyDescent="0.25">
      <c r="A7228" s="529"/>
      <c r="G7228" s="535"/>
    </row>
    <row r="7229" spans="1:7" s="520" customFormat="1" x14ac:dyDescent="0.25">
      <c r="A7229" s="529"/>
      <c r="G7229" s="535"/>
    </row>
    <row r="7230" spans="1:7" s="520" customFormat="1" x14ac:dyDescent="0.25">
      <c r="A7230" s="529"/>
      <c r="G7230" s="535"/>
    </row>
    <row r="7231" spans="1:7" s="520" customFormat="1" x14ac:dyDescent="0.25">
      <c r="A7231" s="529"/>
      <c r="G7231" s="535"/>
    </row>
    <row r="7232" spans="1:7" s="520" customFormat="1" x14ac:dyDescent="0.25">
      <c r="A7232" s="529"/>
      <c r="G7232" s="535"/>
    </row>
    <row r="7233" spans="1:7" s="520" customFormat="1" x14ac:dyDescent="0.25">
      <c r="A7233" s="529"/>
      <c r="G7233" s="535"/>
    </row>
    <row r="7234" spans="1:7" s="520" customFormat="1" x14ac:dyDescent="0.25">
      <c r="A7234" s="529"/>
      <c r="G7234" s="535"/>
    </row>
    <row r="7235" spans="1:7" s="520" customFormat="1" x14ac:dyDescent="0.25">
      <c r="A7235" s="529"/>
      <c r="G7235" s="535"/>
    </row>
    <row r="7236" spans="1:7" s="520" customFormat="1" x14ac:dyDescent="0.25">
      <c r="A7236" s="529"/>
      <c r="G7236" s="535"/>
    </row>
    <row r="7237" spans="1:7" s="520" customFormat="1" x14ac:dyDescent="0.25">
      <c r="A7237" s="529"/>
      <c r="G7237" s="535"/>
    </row>
    <row r="7238" spans="1:7" s="520" customFormat="1" x14ac:dyDescent="0.25">
      <c r="A7238" s="529"/>
      <c r="G7238" s="535"/>
    </row>
    <row r="7239" spans="1:7" s="520" customFormat="1" x14ac:dyDescent="0.25">
      <c r="A7239" s="529"/>
      <c r="G7239" s="535"/>
    </row>
    <row r="7240" spans="1:7" s="520" customFormat="1" x14ac:dyDescent="0.25">
      <c r="A7240" s="529"/>
      <c r="G7240" s="535"/>
    </row>
    <row r="7241" spans="1:7" s="520" customFormat="1" x14ac:dyDescent="0.25">
      <c r="A7241" s="529"/>
      <c r="G7241" s="535"/>
    </row>
    <row r="7242" spans="1:7" s="520" customFormat="1" x14ac:dyDescent="0.25">
      <c r="A7242" s="529"/>
      <c r="G7242" s="535"/>
    </row>
    <row r="7243" spans="1:7" s="520" customFormat="1" x14ac:dyDescent="0.25">
      <c r="A7243" s="529"/>
      <c r="G7243" s="535"/>
    </row>
    <row r="7244" spans="1:7" s="520" customFormat="1" x14ac:dyDescent="0.25">
      <c r="A7244" s="529"/>
      <c r="G7244" s="535"/>
    </row>
    <row r="7245" spans="1:7" s="520" customFormat="1" x14ac:dyDescent="0.25">
      <c r="A7245" s="529"/>
      <c r="G7245" s="535"/>
    </row>
    <row r="7246" spans="1:7" s="520" customFormat="1" x14ac:dyDescent="0.25">
      <c r="A7246" s="529"/>
      <c r="G7246" s="535"/>
    </row>
    <row r="7247" spans="1:7" s="520" customFormat="1" x14ac:dyDescent="0.25">
      <c r="A7247" s="529"/>
      <c r="G7247" s="535"/>
    </row>
    <row r="7248" spans="1:7" s="520" customFormat="1" x14ac:dyDescent="0.25">
      <c r="A7248" s="529"/>
      <c r="G7248" s="535"/>
    </row>
    <row r="7249" spans="1:7" s="520" customFormat="1" x14ac:dyDescent="0.25">
      <c r="A7249" s="529"/>
      <c r="G7249" s="535"/>
    </row>
    <row r="7250" spans="1:7" s="520" customFormat="1" x14ac:dyDescent="0.25">
      <c r="A7250" s="529"/>
      <c r="G7250" s="535"/>
    </row>
    <row r="7251" spans="1:7" s="520" customFormat="1" x14ac:dyDescent="0.25">
      <c r="A7251" s="529"/>
      <c r="G7251" s="535"/>
    </row>
    <row r="7252" spans="1:7" s="520" customFormat="1" x14ac:dyDescent="0.25">
      <c r="A7252" s="529"/>
      <c r="G7252" s="535"/>
    </row>
    <row r="7253" spans="1:7" s="520" customFormat="1" x14ac:dyDescent="0.25">
      <c r="A7253" s="529"/>
      <c r="G7253" s="535"/>
    </row>
    <row r="7254" spans="1:7" s="520" customFormat="1" x14ac:dyDescent="0.25">
      <c r="A7254" s="529"/>
      <c r="G7254" s="535"/>
    </row>
    <row r="7255" spans="1:7" s="520" customFormat="1" x14ac:dyDescent="0.25">
      <c r="A7255" s="529"/>
      <c r="G7255" s="535"/>
    </row>
    <row r="7256" spans="1:7" s="520" customFormat="1" x14ac:dyDescent="0.25">
      <c r="A7256" s="529"/>
      <c r="G7256" s="535"/>
    </row>
    <row r="7257" spans="1:7" s="520" customFormat="1" x14ac:dyDescent="0.25">
      <c r="A7257" s="529"/>
      <c r="G7257" s="535"/>
    </row>
    <row r="7258" spans="1:7" s="520" customFormat="1" x14ac:dyDescent="0.25">
      <c r="A7258" s="529"/>
      <c r="G7258" s="535"/>
    </row>
    <row r="7259" spans="1:7" s="520" customFormat="1" x14ac:dyDescent="0.25">
      <c r="A7259" s="529"/>
      <c r="G7259" s="535"/>
    </row>
    <row r="7260" spans="1:7" s="520" customFormat="1" x14ac:dyDescent="0.25">
      <c r="A7260" s="529"/>
      <c r="G7260" s="535"/>
    </row>
    <row r="7261" spans="1:7" s="520" customFormat="1" x14ac:dyDescent="0.25">
      <c r="A7261" s="529"/>
      <c r="G7261" s="535"/>
    </row>
    <row r="7262" spans="1:7" s="520" customFormat="1" x14ac:dyDescent="0.25">
      <c r="A7262" s="529"/>
      <c r="G7262" s="535"/>
    </row>
    <row r="7263" spans="1:7" s="520" customFormat="1" x14ac:dyDescent="0.25">
      <c r="A7263" s="529"/>
      <c r="G7263" s="535"/>
    </row>
    <row r="7264" spans="1:7" s="520" customFormat="1" x14ac:dyDescent="0.25">
      <c r="A7264" s="529"/>
      <c r="G7264" s="535"/>
    </row>
    <row r="7265" spans="1:7" s="520" customFormat="1" x14ac:dyDescent="0.25">
      <c r="A7265" s="529"/>
      <c r="G7265" s="535"/>
    </row>
    <row r="7266" spans="1:7" s="520" customFormat="1" x14ac:dyDescent="0.25">
      <c r="A7266" s="529"/>
      <c r="G7266" s="535"/>
    </row>
    <row r="7267" spans="1:7" s="520" customFormat="1" x14ac:dyDescent="0.25">
      <c r="A7267" s="529"/>
      <c r="G7267" s="535"/>
    </row>
    <row r="7268" spans="1:7" s="520" customFormat="1" x14ac:dyDescent="0.25">
      <c r="A7268" s="529"/>
      <c r="G7268" s="535"/>
    </row>
    <row r="7269" spans="1:7" s="520" customFormat="1" x14ac:dyDescent="0.25">
      <c r="A7269" s="529"/>
      <c r="G7269" s="535"/>
    </row>
    <row r="7270" spans="1:7" s="520" customFormat="1" x14ac:dyDescent="0.25">
      <c r="A7270" s="529"/>
      <c r="G7270" s="535"/>
    </row>
    <row r="7271" spans="1:7" s="520" customFormat="1" x14ac:dyDescent="0.25">
      <c r="A7271" s="529"/>
      <c r="G7271" s="535"/>
    </row>
    <row r="7272" spans="1:7" s="520" customFormat="1" x14ac:dyDescent="0.25">
      <c r="A7272" s="529"/>
      <c r="G7272" s="535"/>
    </row>
    <row r="7273" spans="1:7" s="520" customFormat="1" x14ac:dyDescent="0.25">
      <c r="A7273" s="529"/>
      <c r="G7273" s="535"/>
    </row>
    <row r="7274" spans="1:7" s="520" customFormat="1" x14ac:dyDescent="0.25">
      <c r="A7274" s="529"/>
      <c r="G7274" s="535"/>
    </row>
    <row r="7275" spans="1:7" s="520" customFormat="1" x14ac:dyDescent="0.25">
      <c r="A7275" s="529"/>
      <c r="G7275" s="535"/>
    </row>
    <row r="7276" spans="1:7" s="520" customFormat="1" x14ac:dyDescent="0.25">
      <c r="A7276" s="529"/>
      <c r="G7276" s="535"/>
    </row>
    <row r="7277" spans="1:7" s="520" customFormat="1" x14ac:dyDescent="0.25">
      <c r="A7277" s="529"/>
      <c r="G7277" s="535"/>
    </row>
    <row r="7278" spans="1:7" s="520" customFormat="1" x14ac:dyDescent="0.25">
      <c r="A7278" s="529"/>
      <c r="G7278" s="535"/>
    </row>
    <row r="7279" spans="1:7" s="520" customFormat="1" x14ac:dyDescent="0.25">
      <c r="A7279" s="529"/>
      <c r="G7279" s="535"/>
    </row>
    <row r="7280" spans="1:7" s="520" customFormat="1" x14ac:dyDescent="0.25">
      <c r="A7280" s="529"/>
      <c r="G7280" s="535"/>
    </row>
    <row r="7281" spans="1:7" s="520" customFormat="1" x14ac:dyDescent="0.25">
      <c r="A7281" s="529"/>
      <c r="G7281" s="535"/>
    </row>
    <row r="7282" spans="1:7" s="520" customFormat="1" x14ac:dyDescent="0.25">
      <c r="A7282" s="529"/>
      <c r="G7282" s="535"/>
    </row>
    <row r="7283" spans="1:7" s="520" customFormat="1" x14ac:dyDescent="0.25">
      <c r="A7283" s="529"/>
      <c r="G7283" s="535"/>
    </row>
    <row r="7284" spans="1:7" s="520" customFormat="1" x14ac:dyDescent="0.25">
      <c r="A7284" s="529"/>
      <c r="G7284" s="535"/>
    </row>
    <row r="7285" spans="1:7" s="520" customFormat="1" x14ac:dyDescent="0.25">
      <c r="A7285" s="529"/>
      <c r="G7285" s="535"/>
    </row>
    <row r="7286" spans="1:7" s="520" customFormat="1" x14ac:dyDescent="0.25">
      <c r="A7286" s="529"/>
      <c r="G7286" s="535"/>
    </row>
    <row r="7287" spans="1:7" s="520" customFormat="1" x14ac:dyDescent="0.25">
      <c r="A7287" s="529"/>
      <c r="G7287" s="535"/>
    </row>
    <row r="7288" spans="1:7" s="520" customFormat="1" x14ac:dyDescent="0.25">
      <c r="A7288" s="529"/>
      <c r="G7288" s="535"/>
    </row>
    <row r="7289" spans="1:7" s="520" customFormat="1" x14ac:dyDescent="0.25">
      <c r="A7289" s="529"/>
      <c r="G7289" s="535"/>
    </row>
    <row r="7290" spans="1:7" s="520" customFormat="1" x14ac:dyDescent="0.25">
      <c r="A7290" s="529"/>
      <c r="G7290" s="535"/>
    </row>
    <row r="7291" spans="1:7" s="520" customFormat="1" x14ac:dyDescent="0.25">
      <c r="A7291" s="529"/>
      <c r="G7291" s="535"/>
    </row>
    <row r="7292" spans="1:7" s="520" customFormat="1" x14ac:dyDescent="0.25">
      <c r="A7292" s="529"/>
      <c r="G7292" s="535"/>
    </row>
    <row r="7293" spans="1:7" s="520" customFormat="1" x14ac:dyDescent="0.25">
      <c r="A7293" s="529"/>
      <c r="G7293" s="535"/>
    </row>
    <row r="7294" spans="1:7" s="520" customFormat="1" x14ac:dyDescent="0.25">
      <c r="A7294" s="529"/>
      <c r="G7294" s="535"/>
    </row>
    <row r="7295" spans="1:7" s="520" customFormat="1" x14ac:dyDescent="0.25">
      <c r="A7295" s="529"/>
      <c r="G7295" s="535"/>
    </row>
    <row r="7296" spans="1:7" s="520" customFormat="1" x14ac:dyDescent="0.25">
      <c r="A7296" s="529"/>
      <c r="G7296" s="535"/>
    </row>
    <row r="7297" spans="1:7" s="520" customFormat="1" x14ac:dyDescent="0.25">
      <c r="A7297" s="529"/>
      <c r="G7297" s="535"/>
    </row>
    <row r="7298" spans="1:7" s="520" customFormat="1" x14ac:dyDescent="0.25">
      <c r="A7298" s="529"/>
      <c r="G7298" s="535"/>
    </row>
    <row r="7299" spans="1:7" s="520" customFormat="1" x14ac:dyDescent="0.25">
      <c r="A7299" s="529"/>
      <c r="G7299" s="535"/>
    </row>
    <row r="7300" spans="1:7" s="520" customFormat="1" x14ac:dyDescent="0.25">
      <c r="A7300" s="529"/>
      <c r="G7300" s="535"/>
    </row>
    <row r="7301" spans="1:7" s="520" customFormat="1" x14ac:dyDescent="0.25">
      <c r="A7301" s="529"/>
      <c r="G7301" s="535"/>
    </row>
    <row r="7302" spans="1:7" s="520" customFormat="1" x14ac:dyDescent="0.25">
      <c r="A7302" s="529"/>
      <c r="G7302" s="535"/>
    </row>
    <row r="7303" spans="1:7" s="520" customFormat="1" x14ac:dyDescent="0.25">
      <c r="A7303" s="529"/>
      <c r="G7303" s="535"/>
    </row>
    <row r="7304" spans="1:7" s="520" customFormat="1" x14ac:dyDescent="0.25">
      <c r="A7304" s="529"/>
      <c r="G7304" s="535"/>
    </row>
    <row r="7305" spans="1:7" s="520" customFormat="1" x14ac:dyDescent="0.25">
      <c r="A7305" s="529"/>
      <c r="G7305" s="535"/>
    </row>
    <row r="7306" spans="1:7" s="520" customFormat="1" x14ac:dyDescent="0.25">
      <c r="A7306" s="529"/>
      <c r="G7306" s="535"/>
    </row>
    <row r="7307" spans="1:7" s="520" customFormat="1" x14ac:dyDescent="0.25">
      <c r="A7307" s="529"/>
      <c r="G7307" s="535"/>
    </row>
    <row r="7308" spans="1:7" s="520" customFormat="1" x14ac:dyDescent="0.25">
      <c r="A7308" s="529"/>
      <c r="G7308" s="535"/>
    </row>
    <row r="7309" spans="1:7" s="520" customFormat="1" x14ac:dyDescent="0.25">
      <c r="A7309" s="529"/>
      <c r="G7309" s="535"/>
    </row>
    <row r="7310" spans="1:7" s="520" customFormat="1" x14ac:dyDescent="0.25">
      <c r="A7310" s="529"/>
      <c r="G7310" s="535"/>
    </row>
    <row r="7311" spans="1:7" s="520" customFormat="1" x14ac:dyDescent="0.25">
      <c r="A7311" s="529"/>
      <c r="G7311" s="535"/>
    </row>
    <row r="7312" spans="1:7" s="520" customFormat="1" x14ac:dyDescent="0.25">
      <c r="A7312" s="529"/>
      <c r="G7312" s="535"/>
    </row>
    <row r="7313" spans="1:7" s="520" customFormat="1" x14ac:dyDescent="0.25">
      <c r="A7313" s="529"/>
      <c r="G7313" s="535"/>
    </row>
    <row r="7314" spans="1:7" s="520" customFormat="1" x14ac:dyDescent="0.25">
      <c r="A7314" s="529"/>
      <c r="G7314" s="535"/>
    </row>
    <row r="7315" spans="1:7" s="520" customFormat="1" x14ac:dyDescent="0.25">
      <c r="A7315" s="529"/>
      <c r="G7315" s="535"/>
    </row>
    <row r="7316" spans="1:7" s="520" customFormat="1" x14ac:dyDescent="0.25">
      <c r="A7316" s="529"/>
      <c r="G7316" s="535"/>
    </row>
    <row r="7317" spans="1:7" s="520" customFormat="1" x14ac:dyDescent="0.25">
      <c r="A7317" s="529"/>
      <c r="G7317" s="535"/>
    </row>
    <row r="7318" spans="1:7" s="520" customFormat="1" x14ac:dyDescent="0.25">
      <c r="A7318" s="529"/>
      <c r="G7318" s="535"/>
    </row>
    <row r="7319" spans="1:7" s="520" customFormat="1" x14ac:dyDescent="0.25">
      <c r="A7319" s="529"/>
      <c r="G7319" s="535"/>
    </row>
    <row r="7320" spans="1:7" s="520" customFormat="1" x14ac:dyDescent="0.25">
      <c r="A7320" s="529"/>
      <c r="G7320" s="535"/>
    </row>
    <row r="7321" spans="1:7" s="520" customFormat="1" x14ac:dyDescent="0.25">
      <c r="A7321" s="529"/>
      <c r="G7321" s="535"/>
    </row>
    <row r="7322" spans="1:7" s="520" customFormat="1" x14ac:dyDescent="0.25">
      <c r="A7322" s="529"/>
      <c r="G7322" s="535"/>
    </row>
    <row r="7323" spans="1:7" s="520" customFormat="1" x14ac:dyDescent="0.25">
      <c r="A7323" s="529"/>
      <c r="G7323" s="535"/>
    </row>
    <row r="7324" spans="1:7" s="520" customFormat="1" x14ac:dyDescent="0.25">
      <c r="A7324" s="529"/>
      <c r="G7324" s="535"/>
    </row>
    <row r="7325" spans="1:7" s="520" customFormat="1" x14ac:dyDescent="0.25">
      <c r="A7325" s="529"/>
      <c r="G7325" s="535"/>
    </row>
    <row r="7326" spans="1:7" s="520" customFormat="1" x14ac:dyDescent="0.25">
      <c r="A7326" s="529"/>
      <c r="G7326" s="535"/>
    </row>
    <row r="7327" spans="1:7" s="520" customFormat="1" x14ac:dyDescent="0.25">
      <c r="A7327" s="529"/>
      <c r="G7327" s="535"/>
    </row>
    <row r="7328" spans="1:7" s="520" customFormat="1" x14ac:dyDescent="0.25">
      <c r="A7328" s="529"/>
      <c r="G7328" s="535"/>
    </row>
    <row r="7329" spans="1:7" s="520" customFormat="1" x14ac:dyDescent="0.25">
      <c r="A7329" s="529"/>
      <c r="G7329" s="535"/>
    </row>
    <row r="7330" spans="1:7" s="520" customFormat="1" x14ac:dyDescent="0.25">
      <c r="A7330" s="529"/>
      <c r="G7330" s="535"/>
    </row>
    <row r="7331" spans="1:7" s="520" customFormat="1" x14ac:dyDescent="0.25">
      <c r="A7331" s="529"/>
      <c r="G7331" s="535"/>
    </row>
    <row r="7332" spans="1:7" s="520" customFormat="1" x14ac:dyDescent="0.25">
      <c r="A7332" s="529"/>
      <c r="G7332" s="535"/>
    </row>
    <row r="7333" spans="1:7" s="520" customFormat="1" x14ac:dyDescent="0.25">
      <c r="A7333" s="529"/>
      <c r="G7333" s="535"/>
    </row>
    <row r="7334" spans="1:7" s="520" customFormat="1" x14ac:dyDescent="0.25">
      <c r="A7334" s="529"/>
      <c r="G7334" s="535"/>
    </row>
    <row r="7335" spans="1:7" s="520" customFormat="1" x14ac:dyDescent="0.25">
      <c r="A7335" s="529"/>
      <c r="G7335" s="535"/>
    </row>
    <row r="7336" spans="1:7" s="520" customFormat="1" x14ac:dyDescent="0.25">
      <c r="A7336" s="529"/>
      <c r="G7336" s="535"/>
    </row>
    <row r="7337" spans="1:7" s="520" customFormat="1" x14ac:dyDescent="0.25">
      <c r="A7337" s="529"/>
      <c r="G7337" s="535"/>
    </row>
    <row r="7338" spans="1:7" s="520" customFormat="1" x14ac:dyDescent="0.25">
      <c r="A7338" s="529"/>
      <c r="G7338" s="535"/>
    </row>
    <row r="7339" spans="1:7" s="520" customFormat="1" x14ac:dyDescent="0.25">
      <c r="A7339" s="529"/>
      <c r="G7339" s="535"/>
    </row>
    <row r="7340" spans="1:7" s="520" customFormat="1" x14ac:dyDescent="0.25">
      <c r="A7340" s="529"/>
      <c r="G7340" s="535"/>
    </row>
    <row r="7341" spans="1:7" s="520" customFormat="1" x14ac:dyDescent="0.25">
      <c r="A7341" s="529"/>
      <c r="G7341" s="535"/>
    </row>
    <row r="7342" spans="1:7" s="520" customFormat="1" x14ac:dyDescent="0.25">
      <c r="A7342" s="529"/>
      <c r="G7342" s="535"/>
    </row>
    <row r="7343" spans="1:7" s="520" customFormat="1" x14ac:dyDescent="0.25">
      <c r="A7343" s="529"/>
      <c r="G7343" s="535"/>
    </row>
    <row r="7344" spans="1:7" s="520" customFormat="1" x14ac:dyDescent="0.25">
      <c r="A7344" s="529"/>
      <c r="G7344" s="535"/>
    </row>
    <row r="7345" spans="1:7" s="520" customFormat="1" x14ac:dyDescent="0.25">
      <c r="A7345" s="529"/>
      <c r="G7345" s="535"/>
    </row>
    <row r="7346" spans="1:7" s="520" customFormat="1" x14ac:dyDescent="0.25">
      <c r="A7346" s="529"/>
      <c r="G7346" s="535"/>
    </row>
    <row r="7347" spans="1:7" s="520" customFormat="1" x14ac:dyDescent="0.25">
      <c r="A7347" s="529"/>
      <c r="G7347" s="535"/>
    </row>
    <row r="7348" spans="1:7" s="520" customFormat="1" x14ac:dyDescent="0.25">
      <c r="A7348" s="529"/>
      <c r="G7348" s="535"/>
    </row>
    <row r="7349" spans="1:7" s="520" customFormat="1" x14ac:dyDescent="0.25">
      <c r="A7349" s="529"/>
      <c r="G7349" s="535"/>
    </row>
    <row r="7350" spans="1:7" s="520" customFormat="1" x14ac:dyDescent="0.25">
      <c r="A7350" s="529"/>
      <c r="G7350" s="535"/>
    </row>
    <row r="7351" spans="1:7" s="520" customFormat="1" x14ac:dyDescent="0.25">
      <c r="A7351" s="529"/>
      <c r="G7351" s="535"/>
    </row>
    <row r="7352" spans="1:7" s="520" customFormat="1" x14ac:dyDescent="0.25">
      <c r="A7352" s="529"/>
      <c r="G7352" s="535"/>
    </row>
    <row r="7353" spans="1:7" s="520" customFormat="1" x14ac:dyDescent="0.25">
      <c r="A7353" s="529"/>
      <c r="G7353" s="535"/>
    </row>
    <row r="7354" spans="1:7" s="520" customFormat="1" x14ac:dyDescent="0.25">
      <c r="A7354" s="529"/>
      <c r="G7354" s="535"/>
    </row>
    <row r="7355" spans="1:7" s="520" customFormat="1" x14ac:dyDescent="0.25">
      <c r="A7355" s="529"/>
      <c r="G7355" s="535"/>
    </row>
    <row r="7356" spans="1:7" s="520" customFormat="1" x14ac:dyDescent="0.25">
      <c r="A7356" s="529"/>
      <c r="G7356" s="535"/>
    </row>
    <row r="7357" spans="1:7" s="520" customFormat="1" x14ac:dyDescent="0.25">
      <c r="A7357" s="529"/>
      <c r="G7357" s="535"/>
    </row>
    <row r="7358" spans="1:7" s="520" customFormat="1" x14ac:dyDescent="0.25">
      <c r="A7358" s="529"/>
      <c r="G7358" s="535"/>
    </row>
    <row r="7359" spans="1:7" s="520" customFormat="1" x14ac:dyDescent="0.25">
      <c r="A7359" s="529"/>
      <c r="G7359" s="535"/>
    </row>
    <row r="7360" spans="1:7" s="520" customFormat="1" x14ac:dyDescent="0.25">
      <c r="A7360" s="529"/>
      <c r="G7360" s="535"/>
    </row>
    <row r="7361" spans="1:7" s="520" customFormat="1" x14ac:dyDescent="0.25">
      <c r="A7361" s="529"/>
      <c r="G7361" s="535"/>
    </row>
    <row r="7362" spans="1:7" s="520" customFormat="1" x14ac:dyDescent="0.25">
      <c r="A7362" s="529"/>
      <c r="G7362" s="535"/>
    </row>
    <row r="7363" spans="1:7" s="520" customFormat="1" x14ac:dyDescent="0.25">
      <c r="A7363" s="529"/>
      <c r="G7363" s="535"/>
    </row>
    <row r="7364" spans="1:7" s="520" customFormat="1" x14ac:dyDescent="0.25">
      <c r="A7364" s="529"/>
      <c r="G7364" s="535"/>
    </row>
    <row r="7365" spans="1:7" s="520" customFormat="1" x14ac:dyDescent="0.25">
      <c r="A7365" s="529"/>
      <c r="G7365" s="535"/>
    </row>
    <row r="7366" spans="1:7" s="520" customFormat="1" x14ac:dyDescent="0.25">
      <c r="A7366" s="529"/>
      <c r="G7366" s="535"/>
    </row>
    <row r="7367" spans="1:7" s="520" customFormat="1" x14ac:dyDescent="0.25">
      <c r="A7367" s="529"/>
      <c r="G7367" s="535"/>
    </row>
    <row r="7368" spans="1:7" s="520" customFormat="1" x14ac:dyDescent="0.25">
      <c r="A7368" s="529"/>
      <c r="G7368" s="535"/>
    </row>
    <row r="7369" spans="1:7" s="520" customFormat="1" x14ac:dyDescent="0.25">
      <c r="A7369" s="529"/>
      <c r="G7369" s="535"/>
    </row>
    <row r="7370" spans="1:7" s="520" customFormat="1" x14ac:dyDescent="0.25">
      <c r="A7370" s="529"/>
      <c r="G7370" s="535"/>
    </row>
    <row r="7371" spans="1:7" s="520" customFormat="1" x14ac:dyDescent="0.25">
      <c r="A7371" s="529"/>
      <c r="G7371" s="535"/>
    </row>
    <row r="7372" spans="1:7" s="520" customFormat="1" x14ac:dyDescent="0.25">
      <c r="A7372" s="529"/>
      <c r="G7372" s="535"/>
    </row>
    <row r="7373" spans="1:7" s="520" customFormat="1" x14ac:dyDescent="0.25">
      <c r="A7373" s="529"/>
      <c r="G7373" s="535"/>
    </row>
    <row r="7374" spans="1:7" s="520" customFormat="1" x14ac:dyDescent="0.25">
      <c r="A7374" s="529"/>
      <c r="G7374" s="535"/>
    </row>
    <row r="7375" spans="1:7" s="520" customFormat="1" x14ac:dyDescent="0.25">
      <c r="A7375" s="529"/>
      <c r="G7375" s="535"/>
    </row>
    <row r="7376" spans="1:7" s="520" customFormat="1" x14ac:dyDescent="0.25">
      <c r="A7376" s="529"/>
      <c r="G7376" s="535"/>
    </row>
    <row r="7377" spans="1:7" s="520" customFormat="1" x14ac:dyDescent="0.25">
      <c r="A7377" s="529"/>
      <c r="G7377" s="535"/>
    </row>
    <row r="7378" spans="1:7" s="520" customFormat="1" x14ac:dyDescent="0.25">
      <c r="A7378" s="529"/>
      <c r="G7378" s="535"/>
    </row>
    <row r="7379" spans="1:7" s="520" customFormat="1" x14ac:dyDescent="0.25">
      <c r="A7379" s="529"/>
      <c r="G7379" s="535"/>
    </row>
    <row r="7380" spans="1:7" s="520" customFormat="1" x14ac:dyDescent="0.25">
      <c r="A7380" s="529"/>
      <c r="G7380" s="535"/>
    </row>
    <row r="7381" spans="1:7" s="520" customFormat="1" x14ac:dyDescent="0.25">
      <c r="A7381" s="529"/>
      <c r="G7381" s="535"/>
    </row>
    <row r="7382" spans="1:7" s="520" customFormat="1" x14ac:dyDescent="0.25">
      <c r="A7382" s="529"/>
      <c r="G7382" s="535"/>
    </row>
    <row r="7383" spans="1:7" s="520" customFormat="1" x14ac:dyDescent="0.25">
      <c r="A7383" s="529"/>
      <c r="G7383" s="535"/>
    </row>
    <row r="7384" spans="1:7" s="520" customFormat="1" x14ac:dyDescent="0.25">
      <c r="A7384" s="529"/>
      <c r="G7384" s="535"/>
    </row>
    <row r="7385" spans="1:7" s="520" customFormat="1" x14ac:dyDescent="0.25">
      <c r="A7385" s="529"/>
      <c r="G7385" s="535"/>
    </row>
    <row r="7386" spans="1:7" s="520" customFormat="1" x14ac:dyDescent="0.25">
      <c r="A7386" s="529"/>
      <c r="G7386" s="535"/>
    </row>
    <row r="7387" spans="1:7" s="520" customFormat="1" x14ac:dyDescent="0.25">
      <c r="A7387" s="529"/>
      <c r="G7387" s="535"/>
    </row>
    <row r="7388" spans="1:7" s="520" customFormat="1" x14ac:dyDescent="0.25">
      <c r="A7388" s="529"/>
      <c r="G7388" s="535"/>
    </row>
    <row r="7389" spans="1:7" s="520" customFormat="1" x14ac:dyDescent="0.25">
      <c r="A7389" s="529"/>
      <c r="G7389" s="535"/>
    </row>
    <row r="7390" spans="1:7" s="520" customFormat="1" x14ac:dyDescent="0.25">
      <c r="A7390" s="529"/>
      <c r="G7390" s="535"/>
    </row>
    <row r="7391" spans="1:7" s="520" customFormat="1" x14ac:dyDescent="0.25">
      <c r="A7391" s="529"/>
      <c r="G7391" s="535"/>
    </row>
    <row r="7392" spans="1:7" s="520" customFormat="1" x14ac:dyDescent="0.25">
      <c r="A7392" s="529"/>
      <c r="G7392" s="535"/>
    </row>
    <row r="7393" spans="1:7" s="520" customFormat="1" x14ac:dyDescent="0.25">
      <c r="A7393" s="529"/>
      <c r="G7393" s="535"/>
    </row>
    <row r="7394" spans="1:7" s="520" customFormat="1" x14ac:dyDescent="0.25">
      <c r="A7394" s="529"/>
      <c r="G7394" s="535"/>
    </row>
    <row r="7395" spans="1:7" s="520" customFormat="1" x14ac:dyDescent="0.25">
      <c r="A7395" s="529"/>
      <c r="G7395" s="535"/>
    </row>
    <row r="7396" spans="1:7" s="520" customFormat="1" x14ac:dyDescent="0.25">
      <c r="A7396" s="529"/>
      <c r="G7396" s="535"/>
    </row>
    <row r="7397" spans="1:7" s="520" customFormat="1" x14ac:dyDescent="0.25">
      <c r="A7397" s="529"/>
      <c r="G7397" s="535"/>
    </row>
    <row r="7398" spans="1:7" s="520" customFormat="1" x14ac:dyDescent="0.25">
      <c r="A7398" s="529"/>
      <c r="G7398" s="535"/>
    </row>
    <row r="7399" spans="1:7" s="520" customFormat="1" x14ac:dyDescent="0.25">
      <c r="A7399" s="529"/>
      <c r="G7399" s="535"/>
    </row>
    <row r="7400" spans="1:7" s="520" customFormat="1" x14ac:dyDescent="0.25">
      <c r="A7400" s="529"/>
      <c r="G7400" s="535"/>
    </row>
    <row r="7401" spans="1:7" s="520" customFormat="1" x14ac:dyDescent="0.25">
      <c r="A7401" s="529"/>
      <c r="G7401" s="535"/>
    </row>
    <row r="7402" spans="1:7" s="520" customFormat="1" x14ac:dyDescent="0.25">
      <c r="A7402" s="529"/>
      <c r="G7402" s="535"/>
    </row>
    <row r="7403" spans="1:7" s="520" customFormat="1" x14ac:dyDescent="0.25">
      <c r="A7403" s="529"/>
      <c r="G7403" s="535"/>
    </row>
    <row r="7404" spans="1:7" s="520" customFormat="1" x14ac:dyDescent="0.25">
      <c r="A7404" s="529"/>
      <c r="G7404" s="535"/>
    </row>
    <row r="7405" spans="1:7" s="520" customFormat="1" x14ac:dyDescent="0.25">
      <c r="A7405" s="529"/>
      <c r="G7405" s="535"/>
    </row>
    <row r="7406" spans="1:7" s="520" customFormat="1" x14ac:dyDescent="0.25">
      <c r="A7406" s="529"/>
      <c r="G7406" s="535"/>
    </row>
    <row r="7407" spans="1:7" s="520" customFormat="1" x14ac:dyDescent="0.25">
      <c r="A7407" s="529"/>
      <c r="G7407" s="535"/>
    </row>
    <row r="7408" spans="1:7" s="520" customFormat="1" x14ac:dyDescent="0.25">
      <c r="A7408" s="529"/>
      <c r="G7408" s="535"/>
    </row>
    <row r="7409" spans="1:7" s="520" customFormat="1" x14ac:dyDescent="0.25">
      <c r="A7409" s="529"/>
      <c r="G7409" s="535"/>
    </row>
    <row r="7410" spans="1:7" s="520" customFormat="1" x14ac:dyDescent="0.25">
      <c r="A7410" s="529"/>
      <c r="G7410" s="535"/>
    </row>
    <row r="7411" spans="1:7" s="520" customFormat="1" x14ac:dyDescent="0.25">
      <c r="A7411" s="529"/>
      <c r="G7411" s="535"/>
    </row>
    <row r="7412" spans="1:7" s="520" customFormat="1" x14ac:dyDescent="0.25">
      <c r="A7412" s="529"/>
      <c r="G7412" s="535"/>
    </row>
    <row r="7413" spans="1:7" s="520" customFormat="1" x14ac:dyDescent="0.25">
      <c r="A7413" s="529"/>
      <c r="G7413" s="535"/>
    </row>
    <row r="7414" spans="1:7" s="520" customFormat="1" x14ac:dyDescent="0.25">
      <c r="A7414" s="529"/>
      <c r="G7414" s="535"/>
    </row>
    <row r="7415" spans="1:7" s="520" customFormat="1" x14ac:dyDescent="0.25">
      <c r="A7415" s="529"/>
      <c r="G7415" s="535"/>
    </row>
    <row r="7416" spans="1:7" s="520" customFormat="1" x14ac:dyDescent="0.25">
      <c r="A7416" s="529"/>
      <c r="G7416" s="535"/>
    </row>
    <row r="7417" spans="1:7" s="520" customFormat="1" x14ac:dyDescent="0.25">
      <c r="A7417" s="529"/>
      <c r="G7417" s="535"/>
    </row>
    <row r="7418" spans="1:7" s="520" customFormat="1" x14ac:dyDescent="0.25">
      <c r="A7418" s="529"/>
      <c r="G7418" s="535"/>
    </row>
    <row r="7419" spans="1:7" s="520" customFormat="1" x14ac:dyDescent="0.25">
      <c r="A7419" s="529"/>
      <c r="G7419" s="535"/>
    </row>
    <row r="7420" spans="1:7" s="520" customFormat="1" x14ac:dyDescent="0.25">
      <c r="A7420" s="529"/>
      <c r="G7420" s="535"/>
    </row>
    <row r="7421" spans="1:7" s="520" customFormat="1" x14ac:dyDescent="0.25">
      <c r="A7421" s="529"/>
      <c r="G7421" s="535"/>
    </row>
    <row r="7422" spans="1:7" s="520" customFormat="1" x14ac:dyDescent="0.25">
      <c r="A7422" s="529"/>
      <c r="G7422" s="535"/>
    </row>
    <row r="7423" spans="1:7" s="520" customFormat="1" x14ac:dyDescent="0.25">
      <c r="A7423" s="529"/>
      <c r="G7423" s="535"/>
    </row>
    <row r="7424" spans="1:7" s="520" customFormat="1" x14ac:dyDescent="0.25">
      <c r="A7424" s="529"/>
      <c r="G7424" s="535"/>
    </row>
    <row r="7425" spans="1:7" s="520" customFormat="1" x14ac:dyDescent="0.25">
      <c r="A7425" s="529"/>
      <c r="G7425" s="535"/>
    </row>
    <row r="7426" spans="1:7" s="520" customFormat="1" x14ac:dyDescent="0.25">
      <c r="A7426" s="529"/>
      <c r="G7426" s="535"/>
    </row>
    <row r="7427" spans="1:7" s="520" customFormat="1" x14ac:dyDescent="0.25">
      <c r="A7427" s="529"/>
      <c r="G7427" s="535"/>
    </row>
    <row r="7428" spans="1:7" s="520" customFormat="1" x14ac:dyDescent="0.25">
      <c r="A7428" s="529"/>
      <c r="G7428" s="535"/>
    </row>
    <row r="7429" spans="1:7" s="520" customFormat="1" x14ac:dyDescent="0.25">
      <c r="A7429" s="529"/>
      <c r="G7429" s="535"/>
    </row>
    <row r="7430" spans="1:7" s="520" customFormat="1" x14ac:dyDescent="0.25">
      <c r="A7430" s="529"/>
      <c r="G7430" s="535"/>
    </row>
    <row r="7431" spans="1:7" s="520" customFormat="1" x14ac:dyDescent="0.25">
      <c r="A7431" s="529"/>
      <c r="G7431" s="535"/>
    </row>
    <row r="7432" spans="1:7" s="520" customFormat="1" x14ac:dyDescent="0.25">
      <c r="A7432" s="529"/>
      <c r="G7432" s="535"/>
    </row>
    <row r="7433" spans="1:7" s="520" customFormat="1" x14ac:dyDescent="0.25">
      <c r="A7433" s="529"/>
      <c r="G7433" s="535"/>
    </row>
    <row r="7434" spans="1:7" s="520" customFormat="1" x14ac:dyDescent="0.25">
      <c r="A7434" s="529"/>
      <c r="G7434" s="535"/>
    </row>
    <row r="7435" spans="1:7" s="520" customFormat="1" x14ac:dyDescent="0.25">
      <c r="A7435" s="529"/>
      <c r="G7435" s="535"/>
    </row>
    <row r="7436" spans="1:7" s="520" customFormat="1" x14ac:dyDescent="0.25">
      <c r="A7436" s="529"/>
      <c r="G7436" s="535"/>
    </row>
    <row r="7437" spans="1:7" s="520" customFormat="1" x14ac:dyDescent="0.25">
      <c r="A7437" s="529"/>
      <c r="G7437" s="535"/>
    </row>
    <row r="7438" spans="1:7" s="520" customFormat="1" x14ac:dyDescent="0.25">
      <c r="A7438" s="529"/>
      <c r="G7438" s="535"/>
    </row>
    <row r="7439" spans="1:7" s="520" customFormat="1" x14ac:dyDescent="0.25">
      <c r="A7439" s="529"/>
      <c r="G7439" s="535"/>
    </row>
    <row r="7440" spans="1:7" s="520" customFormat="1" x14ac:dyDescent="0.25">
      <c r="A7440" s="529"/>
      <c r="G7440" s="535"/>
    </row>
    <row r="7441" spans="1:7" s="520" customFormat="1" x14ac:dyDescent="0.25">
      <c r="A7441" s="529"/>
      <c r="G7441" s="535"/>
    </row>
    <row r="7442" spans="1:7" s="520" customFormat="1" x14ac:dyDescent="0.25">
      <c r="A7442" s="529"/>
      <c r="G7442" s="535"/>
    </row>
    <row r="7443" spans="1:7" s="520" customFormat="1" x14ac:dyDescent="0.25">
      <c r="A7443" s="529"/>
      <c r="G7443" s="535"/>
    </row>
    <row r="7444" spans="1:7" s="520" customFormat="1" x14ac:dyDescent="0.25">
      <c r="A7444" s="529"/>
      <c r="G7444" s="535"/>
    </row>
    <row r="7445" spans="1:7" s="520" customFormat="1" x14ac:dyDescent="0.25">
      <c r="A7445" s="529"/>
      <c r="G7445" s="535"/>
    </row>
    <row r="7446" spans="1:7" s="520" customFormat="1" x14ac:dyDescent="0.25">
      <c r="A7446" s="529"/>
      <c r="G7446" s="535"/>
    </row>
    <row r="7447" spans="1:7" s="520" customFormat="1" x14ac:dyDescent="0.25">
      <c r="A7447" s="529"/>
      <c r="G7447" s="535"/>
    </row>
    <row r="7448" spans="1:7" s="520" customFormat="1" x14ac:dyDescent="0.25">
      <c r="A7448" s="529"/>
      <c r="G7448" s="535"/>
    </row>
    <row r="7449" spans="1:7" s="520" customFormat="1" x14ac:dyDescent="0.25">
      <c r="A7449" s="529"/>
      <c r="G7449" s="535"/>
    </row>
    <row r="7450" spans="1:7" s="520" customFormat="1" x14ac:dyDescent="0.25">
      <c r="A7450" s="529"/>
      <c r="G7450" s="535"/>
    </row>
    <row r="7451" spans="1:7" s="520" customFormat="1" x14ac:dyDescent="0.25">
      <c r="A7451" s="529"/>
      <c r="G7451" s="535"/>
    </row>
    <row r="7452" spans="1:7" s="520" customFormat="1" x14ac:dyDescent="0.25">
      <c r="A7452" s="529"/>
      <c r="G7452" s="535"/>
    </row>
    <row r="7453" spans="1:7" s="520" customFormat="1" x14ac:dyDescent="0.25">
      <c r="A7453" s="529"/>
      <c r="G7453" s="535"/>
    </row>
    <row r="7454" spans="1:7" s="520" customFormat="1" x14ac:dyDescent="0.25">
      <c r="A7454" s="529"/>
      <c r="G7454" s="535"/>
    </row>
    <row r="7455" spans="1:7" s="520" customFormat="1" x14ac:dyDescent="0.25">
      <c r="A7455" s="529"/>
      <c r="G7455" s="535"/>
    </row>
    <row r="7456" spans="1:7" s="520" customFormat="1" x14ac:dyDescent="0.25">
      <c r="A7456" s="529"/>
      <c r="G7456" s="535"/>
    </row>
    <row r="7457" spans="1:7" s="520" customFormat="1" x14ac:dyDescent="0.25">
      <c r="A7457" s="529"/>
      <c r="G7457" s="535"/>
    </row>
    <row r="7458" spans="1:7" s="520" customFormat="1" x14ac:dyDescent="0.25">
      <c r="A7458" s="529"/>
      <c r="G7458" s="535"/>
    </row>
    <row r="7459" spans="1:7" s="520" customFormat="1" x14ac:dyDescent="0.25">
      <c r="A7459" s="529"/>
      <c r="G7459" s="535"/>
    </row>
    <row r="7460" spans="1:7" s="520" customFormat="1" x14ac:dyDescent="0.25">
      <c r="A7460" s="529"/>
      <c r="G7460" s="535"/>
    </row>
    <row r="7461" spans="1:7" s="520" customFormat="1" x14ac:dyDescent="0.25">
      <c r="A7461" s="529"/>
      <c r="G7461" s="535"/>
    </row>
    <row r="7462" spans="1:7" s="520" customFormat="1" x14ac:dyDescent="0.25">
      <c r="A7462" s="529"/>
      <c r="G7462" s="535"/>
    </row>
    <row r="7463" spans="1:7" s="520" customFormat="1" x14ac:dyDescent="0.25">
      <c r="A7463" s="529"/>
      <c r="G7463" s="535"/>
    </row>
    <row r="7464" spans="1:7" s="520" customFormat="1" x14ac:dyDescent="0.25">
      <c r="A7464" s="529"/>
      <c r="G7464" s="535"/>
    </row>
    <row r="7465" spans="1:7" s="520" customFormat="1" x14ac:dyDescent="0.25">
      <c r="A7465" s="529"/>
      <c r="G7465" s="535"/>
    </row>
    <row r="7466" spans="1:7" s="520" customFormat="1" x14ac:dyDescent="0.25">
      <c r="A7466" s="529"/>
      <c r="G7466" s="535"/>
    </row>
    <row r="7467" spans="1:7" s="520" customFormat="1" x14ac:dyDescent="0.25">
      <c r="A7467" s="529"/>
      <c r="G7467" s="535"/>
    </row>
    <row r="7468" spans="1:7" s="520" customFormat="1" x14ac:dyDescent="0.25">
      <c r="A7468" s="529"/>
      <c r="G7468" s="535"/>
    </row>
    <row r="7469" spans="1:7" s="520" customFormat="1" x14ac:dyDescent="0.25">
      <c r="A7469" s="529"/>
      <c r="G7469" s="535"/>
    </row>
    <row r="7470" spans="1:7" s="520" customFormat="1" x14ac:dyDescent="0.25">
      <c r="A7470" s="529"/>
      <c r="G7470" s="535"/>
    </row>
    <row r="7471" spans="1:7" s="520" customFormat="1" x14ac:dyDescent="0.25">
      <c r="A7471" s="529"/>
      <c r="G7471" s="535"/>
    </row>
    <row r="7472" spans="1:7" s="520" customFormat="1" x14ac:dyDescent="0.25">
      <c r="A7472" s="529"/>
      <c r="G7472" s="535"/>
    </row>
    <row r="7473" spans="1:7" s="520" customFormat="1" x14ac:dyDescent="0.25">
      <c r="A7473" s="529"/>
      <c r="G7473" s="535"/>
    </row>
    <row r="7474" spans="1:7" s="520" customFormat="1" x14ac:dyDescent="0.25">
      <c r="A7474" s="529"/>
      <c r="G7474" s="535"/>
    </row>
    <row r="7475" spans="1:7" s="520" customFormat="1" x14ac:dyDescent="0.25">
      <c r="A7475" s="529"/>
      <c r="G7475" s="535"/>
    </row>
    <row r="7476" spans="1:7" s="520" customFormat="1" x14ac:dyDescent="0.25">
      <c r="A7476" s="529"/>
      <c r="G7476" s="535"/>
    </row>
    <row r="7477" spans="1:7" s="520" customFormat="1" x14ac:dyDescent="0.25">
      <c r="A7477" s="529"/>
      <c r="G7477" s="535"/>
    </row>
    <row r="7478" spans="1:7" s="520" customFormat="1" x14ac:dyDescent="0.25">
      <c r="A7478" s="529"/>
      <c r="G7478" s="535"/>
    </row>
    <row r="7479" spans="1:7" s="520" customFormat="1" x14ac:dyDescent="0.25">
      <c r="A7479" s="529"/>
      <c r="G7479" s="535"/>
    </row>
    <row r="7480" spans="1:7" s="520" customFormat="1" x14ac:dyDescent="0.25">
      <c r="A7480" s="529"/>
      <c r="G7480" s="535"/>
    </row>
    <row r="7481" spans="1:7" s="520" customFormat="1" x14ac:dyDescent="0.25">
      <c r="A7481" s="529"/>
      <c r="G7481" s="535"/>
    </row>
    <row r="7482" spans="1:7" s="520" customFormat="1" x14ac:dyDescent="0.25">
      <c r="A7482" s="529"/>
      <c r="G7482" s="535"/>
    </row>
    <row r="7483" spans="1:7" s="520" customFormat="1" x14ac:dyDescent="0.25">
      <c r="A7483" s="529"/>
      <c r="G7483" s="535"/>
    </row>
    <row r="7484" spans="1:7" s="520" customFormat="1" x14ac:dyDescent="0.25">
      <c r="A7484" s="529"/>
      <c r="G7484" s="535"/>
    </row>
    <row r="7485" spans="1:7" s="520" customFormat="1" x14ac:dyDescent="0.25">
      <c r="A7485" s="529"/>
      <c r="G7485" s="535"/>
    </row>
    <row r="7486" spans="1:7" s="520" customFormat="1" x14ac:dyDescent="0.25">
      <c r="A7486" s="529"/>
      <c r="G7486" s="535"/>
    </row>
    <row r="7487" spans="1:7" s="520" customFormat="1" x14ac:dyDescent="0.25">
      <c r="A7487" s="529"/>
      <c r="G7487" s="535"/>
    </row>
    <row r="7488" spans="1:7" s="520" customFormat="1" x14ac:dyDescent="0.25">
      <c r="A7488" s="529"/>
      <c r="G7488" s="535"/>
    </row>
    <row r="7489" spans="1:7" s="520" customFormat="1" x14ac:dyDescent="0.25">
      <c r="A7489" s="529"/>
      <c r="G7489" s="535"/>
    </row>
    <row r="7490" spans="1:7" s="520" customFormat="1" x14ac:dyDescent="0.25">
      <c r="A7490" s="529"/>
      <c r="G7490" s="535"/>
    </row>
    <row r="7491" spans="1:7" s="520" customFormat="1" x14ac:dyDescent="0.25">
      <c r="A7491" s="529"/>
      <c r="G7491" s="535"/>
    </row>
    <row r="7492" spans="1:7" s="520" customFormat="1" x14ac:dyDescent="0.25">
      <c r="A7492" s="529"/>
      <c r="G7492" s="535"/>
    </row>
    <row r="7493" spans="1:7" s="520" customFormat="1" x14ac:dyDescent="0.25">
      <c r="A7493" s="529"/>
      <c r="G7493" s="535"/>
    </row>
    <row r="7494" spans="1:7" s="520" customFormat="1" x14ac:dyDescent="0.25">
      <c r="A7494" s="529"/>
      <c r="G7494" s="535"/>
    </row>
    <row r="7495" spans="1:7" s="520" customFormat="1" x14ac:dyDescent="0.25">
      <c r="A7495" s="529"/>
      <c r="G7495" s="535"/>
    </row>
    <row r="7496" spans="1:7" s="520" customFormat="1" x14ac:dyDescent="0.25">
      <c r="A7496" s="529"/>
      <c r="G7496" s="535"/>
    </row>
    <row r="7497" spans="1:7" s="520" customFormat="1" x14ac:dyDescent="0.25">
      <c r="A7497" s="529"/>
      <c r="G7497" s="535"/>
    </row>
    <row r="7498" spans="1:7" s="520" customFormat="1" x14ac:dyDescent="0.25">
      <c r="A7498" s="529"/>
      <c r="G7498" s="535"/>
    </row>
    <row r="7499" spans="1:7" s="520" customFormat="1" x14ac:dyDescent="0.25">
      <c r="A7499" s="529"/>
      <c r="G7499" s="535"/>
    </row>
    <row r="7500" spans="1:7" s="520" customFormat="1" x14ac:dyDescent="0.25">
      <c r="A7500" s="529"/>
      <c r="G7500" s="535"/>
    </row>
    <row r="7501" spans="1:7" s="520" customFormat="1" x14ac:dyDescent="0.25">
      <c r="A7501" s="529"/>
      <c r="G7501" s="535"/>
    </row>
    <row r="7502" spans="1:7" s="520" customFormat="1" x14ac:dyDescent="0.25">
      <c r="A7502" s="529"/>
      <c r="G7502" s="535"/>
    </row>
    <row r="7503" spans="1:7" s="520" customFormat="1" x14ac:dyDescent="0.25">
      <c r="A7503" s="529"/>
      <c r="G7503" s="535"/>
    </row>
    <row r="7504" spans="1:7" s="520" customFormat="1" x14ac:dyDescent="0.25">
      <c r="A7504" s="529"/>
      <c r="G7504" s="535"/>
    </row>
    <row r="7505" spans="1:7" s="520" customFormat="1" x14ac:dyDescent="0.25">
      <c r="A7505" s="529"/>
      <c r="G7505" s="535"/>
    </row>
    <row r="7506" spans="1:7" s="520" customFormat="1" x14ac:dyDescent="0.25">
      <c r="A7506" s="529"/>
      <c r="G7506" s="535"/>
    </row>
    <row r="7507" spans="1:7" s="520" customFormat="1" x14ac:dyDescent="0.25">
      <c r="A7507" s="529"/>
      <c r="G7507" s="535"/>
    </row>
    <row r="7508" spans="1:7" s="520" customFormat="1" x14ac:dyDescent="0.25">
      <c r="A7508" s="529"/>
      <c r="G7508" s="535"/>
    </row>
    <row r="7509" spans="1:7" s="520" customFormat="1" x14ac:dyDescent="0.25">
      <c r="A7509" s="529"/>
      <c r="G7509" s="535"/>
    </row>
    <row r="7510" spans="1:7" s="520" customFormat="1" x14ac:dyDescent="0.25">
      <c r="A7510" s="529"/>
      <c r="G7510" s="535"/>
    </row>
    <row r="7511" spans="1:7" s="520" customFormat="1" x14ac:dyDescent="0.25">
      <c r="A7511" s="529"/>
      <c r="G7511" s="535"/>
    </row>
    <row r="7512" spans="1:7" s="520" customFormat="1" x14ac:dyDescent="0.25">
      <c r="A7512" s="529"/>
      <c r="G7512" s="535"/>
    </row>
    <row r="7513" spans="1:7" s="520" customFormat="1" x14ac:dyDescent="0.25">
      <c r="A7513" s="529"/>
      <c r="G7513" s="535"/>
    </row>
    <row r="7514" spans="1:7" s="520" customFormat="1" x14ac:dyDescent="0.25">
      <c r="A7514" s="529"/>
      <c r="G7514" s="535"/>
    </row>
    <row r="7515" spans="1:7" s="520" customFormat="1" x14ac:dyDescent="0.25">
      <c r="A7515" s="529"/>
      <c r="G7515" s="535"/>
    </row>
    <row r="7516" spans="1:7" s="520" customFormat="1" x14ac:dyDescent="0.25">
      <c r="A7516" s="529"/>
      <c r="G7516" s="535"/>
    </row>
    <row r="7517" spans="1:7" s="520" customFormat="1" x14ac:dyDescent="0.25">
      <c r="A7517" s="529"/>
      <c r="G7517" s="535"/>
    </row>
    <row r="7518" spans="1:7" s="520" customFormat="1" x14ac:dyDescent="0.25">
      <c r="A7518" s="529"/>
      <c r="G7518" s="535"/>
    </row>
    <row r="7519" spans="1:7" s="520" customFormat="1" x14ac:dyDescent="0.25">
      <c r="A7519" s="529"/>
      <c r="G7519" s="535"/>
    </row>
    <row r="7520" spans="1:7" s="520" customFormat="1" x14ac:dyDescent="0.25">
      <c r="A7520" s="529"/>
      <c r="G7520" s="535"/>
    </row>
    <row r="7521" spans="1:7" s="520" customFormat="1" x14ac:dyDescent="0.25">
      <c r="A7521" s="529"/>
      <c r="G7521" s="535"/>
    </row>
    <row r="7522" spans="1:7" s="520" customFormat="1" x14ac:dyDescent="0.25">
      <c r="A7522" s="529"/>
      <c r="G7522" s="535"/>
    </row>
    <row r="7523" spans="1:7" s="520" customFormat="1" x14ac:dyDescent="0.25">
      <c r="A7523" s="529"/>
      <c r="G7523" s="535"/>
    </row>
    <row r="7524" spans="1:7" s="520" customFormat="1" x14ac:dyDescent="0.25">
      <c r="A7524" s="529"/>
      <c r="G7524" s="535"/>
    </row>
    <row r="7525" spans="1:7" s="520" customFormat="1" x14ac:dyDescent="0.25">
      <c r="A7525" s="529"/>
      <c r="G7525" s="535"/>
    </row>
    <row r="7526" spans="1:7" s="520" customFormat="1" x14ac:dyDescent="0.25">
      <c r="A7526" s="529"/>
      <c r="G7526" s="535"/>
    </row>
    <row r="7527" spans="1:7" s="520" customFormat="1" x14ac:dyDescent="0.25">
      <c r="A7527" s="529"/>
      <c r="G7527" s="535"/>
    </row>
    <row r="7528" spans="1:7" s="520" customFormat="1" x14ac:dyDescent="0.25">
      <c r="A7528" s="529"/>
      <c r="G7528" s="535"/>
    </row>
    <row r="7529" spans="1:7" s="520" customFormat="1" x14ac:dyDescent="0.25">
      <c r="A7529" s="529"/>
      <c r="G7529" s="535"/>
    </row>
    <row r="7530" spans="1:7" s="520" customFormat="1" x14ac:dyDescent="0.25">
      <c r="A7530" s="529"/>
      <c r="G7530" s="535"/>
    </row>
    <row r="7531" spans="1:7" s="520" customFormat="1" x14ac:dyDescent="0.25">
      <c r="A7531" s="529"/>
      <c r="G7531" s="535"/>
    </row>
    <row r="7532" spans="1:7" s="520" customFormat="1" x14ac:dyDescent="0.25">
      <c r="A7532" s="529"/>
      <c r="G7532" s="535"/>
    </row>
    <row r="7533" spans="1:7" s="520" customFormat="1" x14ac:dyDescent="0.25">
      <c r="A7533" s="529"/>
      <c r="G7533" s="535"/>
    </row>
    <row r="7534" spans="1:7" s="520" customFormat="1" x14ac:dyDescent="0.25">
      <c r="A7534" s="529"/>
      <c r="G7534" s="535"/>
    </row>
    <row r="7535" spans="1:7" s="520" customFormat="1" x14ac:dyDescent="0.25">
      <c r="A7535" s="529"/>
      <c r="G7535" s="535"/>
    </row>
    <row r="7536" spans="1:7" s="520" customFormat="1" x14ac:dyDescent="0.25">
      <c r="A7536" s="529"/>
      <c r="G7536" s="535"/>
    </row>
    <row r="7537" spans="1:7" s="520" customFormat="1" x14ac:dyDescent="0.25">
      <c r="A7537" s="529"/>
      <c r="G7537" s="535"/>
    </row>
    <row r="7538" spans="1:7" s="520" customFormat="1" x14ac:dyDescent="0.25">
      <c r="A7538" s="529"/>
      <c r="G7538" s="535"/>
    </row>
    <row r="7539" spans="1:7" s="520" customFormat="1" x14ac:dyDescent="0.25">
      <c r="A7539" s="529"/>
      <c r="G7539" s="535"/>
    </row>
    <row r="7540" spans="1:7" s="520" customFormat="1" x14ac:dyDescent="0.25">
      <c r="A7540" s="529"/>
      <c r="G7540" s="535"/>
    </row>
    <row r="7541" spans="1:7" s="520" customFormat="1" x14ac:dyDescent="0.25">
      <c r="A7541" s="529"/>
      <c r="G7541" s="535"/>
    </row>
    <row r="7542" spans="1:7" s="520" customFormat="1" x14ac:dyDescent="0.25">
      <c r="A7542" s="529"/>
      <c r="G7542" s="535"/>
    </row>
    <row r="7543" spans="1:7" s="520" customFormat="1" x14ac:dyDescent="0.25">
      <c r="A7543" s="529"/>
      <c r="G7543" s="535"/>
    </row>
    <row r="7544" spans="1:7" s="520" customFormat="1" x14ac:dyDescent="0.25">
      <c r="A7544" s="529"/>
      <c r="G7544" s="535"/>
    </row>
    <row r="7545" spans="1:7" s="520" customFormat="1" x14ac:dyDescent="0.25">
      <c r="A7545" s="529"/>
      <c r="G7545" s="535"/>
    </row>
    <row r="7546" spans="1:7" s="520" customFormat="1" x14ac:dyDescent="0.25">
      <c r="A7546" s="529"/>
      <c r="G7546" s="535"/>
    </row>
    <row r="7547" spans="1:7" s="520" customFormat="1" x14ac:dyDescent="0.25">
      <c r="A7547" s="529"/>
      <c r="G7547" s="535"/>
    </row>
    <row r="7548" spans="1:7" s="520" customFormat="1" x14ac:dyDescent="0.25">
      <c r="A7548" s="529"/>
      <c r="G7548" s="535"/>
    </row>
    <row r="7549" spans="1:7" s="520" customFormat="1" x14ac:dyDescent="0.25">
      <c r="A7549" s="529"/>
      <c r="G7549" s="535"/>
    </row>
    <row r="7550" spans="1:7" s="520" customFormat="1" x14ac:dyDescent="0.25">
      <c r="A7550" s="529"/>
      <c r="G7550" s="535"/>
    </row>
    <row r="7551" spans="1:7" s="520" customFormat="1" x14ac:dyDescent="0.25">
      <c r="A7551" s="529"/>
      <c r="G7551" s="535"/>
    </row>
    <row r="7552" spans="1:7" s="520" customFormat="1" x14ac:dyDescent="0.25">
      <c r="A7552" s="529"/>
      <c r="G7552" s="535"/>
    </row>
    <row r="7553" spans="1:7" s="520" customFormat="1" x14ac:dyDescent="0.25">
      <c r="A7553" s="529"/>
      <c r="G7553" s="535"/>
    </row>
    <row r="7554" spans="1:7" s="520" customFormat="1" x14ac:dyDescent="0.25">
      <c r="A7554" s="529"/>
      <c r="G7554" s="535"/>
    </row>
    <row r="7555" spans="1:7" s="520" customFormat="1" x14ac:dyDescent="0.25">
      <c r="A7555" s="529"/>
      <c r="G7555" s="535"/>
    </row>
    <row r="7556" spans="1:7" s="520" customFormat="1" x14ac:dyDescent="0.25">
      <c r="A7556" s="529"/>
      <c r="G7556" s="535"/>
    </row>
    <row r="7557" spans="1:7" s="520" customFormat="1" x14ac:dyDescent="0.25">
      <c r="A7557" s="529"/>
      <c r="G7557" s="535"/>
    </row>
    <row r="7558" spans="1:7" s="520" customFormat="1" x14ac:dyDescent="0.25">
      <c r="A7558" s="529"/>
      <c r="G7558" s="535"/>
    </row>
    <row r="7559" spans="1:7" s="520" customFormat="1" x14ac:dyDescent="0.25">
      <c r="A7559" s="529"/>
      <c r="G7559" s="535"/>
    </row>
    <row r="7560" spans="1:7" s="520" customFormat="1" x14ac:dyDescent="0.25">
      <c r="A7560" s="529"/>
      <c r="G7560" s="535"/>
    </row>
    <row r="7561" spans="1:7" s="520" customFormat="1" x14ac:dyDescent="0.25">
      <c r="A7561" s="529"/>
      <c r="G7561" s="535"/>
    </row>
    <row r="7562" spans="1:7" s="520" customFormat="1" x14ac:dyDescent="0.25">
      <c r="A7562" s="529"/>
      <c r="G7562" s="535"/>
    </row>
    <row r="7563" spans="1:7" s="520" customFormat="1" x14ac:dyDescent="0.25">
      <c r="A7563" s="529"/>
      <c r="G7563" s="535"/>
    </row>
    <row r="7564" spans="1:7" s="520" customFormat="1" x14ac:dyDescent="0.25">
      <c r="A7564" s="529"/>
      <c r="G7564" s="535"/>
    </row>
    <row r="7565" spans="1:7" s="520" customFormat="1" x14ac:dyDescent="0.25">
      <c r="A7565" s="529"/>
      <c r="G7565" s="535"/>
    </row>
    <row r="7566" spans="1:7" s="520" customFormat="1" x14ac:dyDescent="0.25">
      <c r="A7566" s="529"/>
      <c r="G7566" s="535"/>
    </row>
    <row r="7567" spans="1:7" s="520" customFormat="1" x14ac:dyDescent="0.25">
      <c r="A7567" s="529"/>
      <c r="G7567" s="535"/>
    </row>
    <row r="7568" spans="1:7" s="520" customFormat="1" x14ac:dyDescent="0.25">
      <c r="A7568" s="529"/>
      <c r="G7568" s="535"/>
    </row>
    <row r="7569" spans="1:7" s="520" customFormat="1" x14ac:dyDescent="0.25">
      <c r="A7569" s="529"/>
      <c r="G7569" s="535"/>
    </row>
    <row r="7570" spans="1:7" s="520" customFormat="1" x14ac:dyDescent="0.25">
      <c r="A7570" s="529"/>
      <c r="G7570" s="535"/>
    </row>
    <row r="7571" spans="1:7" s="520" customFormat="1" x14ac:dyDescent="0.25">
      <c r="A7571" s="529"/>
      <c r="G7571" s="535"/>
    </row>
    <row r="7572" spans="1:7" s="520" customFormat="1" x14ac:dyDescent="0.25">
      <c r="A7572" s="529"/>
      <c r="G7572" s="535"/>
    </row>
    <row r="7573" spans="1:7" s="520" customFormat="1" x14ac:dyDescent="0.25">
      <c r="A7573" s="529"/>
      <c r="G7573" s="535"/>
    </row>
    <row r="7574" spans="1:7" s="520" customFormat="1" x14ac:dyDescent="0.25">
      <c r="A7574" s="529"/>
      <c r="G7574" s="535"/>
    </row>
    <row r="7575" spans="1:7" s="520" customFormat="1" x14ac:dyDescent="0.25">
      <c r="A7575" s="529"/>
      <c r="G7575" s="535"/>
    </row>
    <row r="7576" spans="1:7" s="520" customFormat="1" x14ac:dyDescent="0.25">
      <c r="A7576" s="529"/>
      <c r="G7576" s="535"/>
    </row>
    <row r="7577" spans="1:7" s="520" customFormat="1" x14ac:dyDescent="0.25">
      <c r="A7577" s="529"/>
      <c r="G7577" s="535"/>
    </row>
    <row r="7578" spans="1:7" s="520" customFormat="1" x14ac:dyDescent="0.25">
      <c r="A7578" s="529"/>
      <c r="G7578" s="535"/>
    </row>
    <row r="7579" spans="1:7" s="520" customFormat="1" x14ac:dyDescent="0.25">
      <c r="A7579" s="529"/>
      <c r="G7579" s="535"/>
    </row>
    <row r="7580" spans="1:7" s="520" customFormat="1" x14ac:dyDescent="0.25">
      <c r="A7580" s="529"/>
      <c r="G7580" s="535"/>
    </row>
    <row r="7581" spans="1:7" s="520" customFormat="1" x14ac:dyDescent="0.25">
      <c r="A7581" s="529"/>
      <c r="G7581" s="535"/>
    </row>
    <row r="7582" spans="1:7" s="520" customFormat="1" x14ac:dyDescent="0.25">
      <c r="A7582" s="529"/>
      <c r="G7582" s="535"/>
    </row>
    <row r="7583" spans="1:7" s="520" customFormat="1" x14ac:dyDescent="0.25">
      <c r="A7583" s="529"/>
      <c r="G7583" s="535"/>
    </row>
    <row r="7584" spans="1:7" s="520" customFormat="1" x14ac:dyDescent="0.25">
      <c r="A7584" s="529"/>
      <c r="G7584" s="535"/>
    </row>
    <row r="7585" spans="1:7" s="520" customFormat="1" x14ac:dyDescent="0.25">
      <c r="A7585" s="529"/>
      <c r="G7585" s="535"/>
    </row>
    <row r="7586" spans="1:7" s="520" customFormat="1" x14ac:dyDescent="0.25">
      <c r="A7586" s="529"/>
      <c r="G7586" s="535"/>
    </row>
    <row r="7587" spans="1:7" s="520" customFormat="1" x14ac:dyDescent="0.25">
      <c r="A7587" s="529"/>
      <c r="G7587" s="535"/>
    </row>
    <row r="7588" spans="1:7" s="520" customFormat="1" x14ac:dyDescent="0.25">
      <c r="A7588" s="529"/>
      <c r="G7588" s="535"/>
    </row>
    <row r="7589" spans="1:7" s="520" customFormat="1" x14ac:dyDescent="0.25">
      <c r="A7589" s="529"/>
      <c r="G7589" s="535"/>
    </row>
    <row r="7590" spans="1:7" s="520" customFormat="1" x14ac:dyDescent="0.25">
      <c r="A7590" s="529"/>
      <c r="G7590" s="535"/>
    </row>
    <row r="7591" spans="1:7" s="520" customFormat="1" x14ac:dyDescent="0.25">
      <c r="A7591" s="529"/>
      <c r="G7591" s="535"/>
    </row>
    <row r="7592" spans="1:7" s="520" customFormat="1" x14ac:dyDescent="0.25">
      <c r="A7592" s="529"/>
      <c r="G7592" s="535"/>
    </row>
    <row r="7593" spans="1:7" s="520" customFormat="1" x14ac:dyDescent="0.25">
      <c r="A7593" s="529"/>
      <c r="G7593" s="535"/>
    </row>
    <row r="7594" spans="1:7" s="520" customFormat="1" x14ac:dyDescent="0.25">
      <c r="A7594" s="529"/>
      <c r="G7594" s="535"/>
    </row>
    <row r="7595" spans="1:7" s="520" customFormat="1" x14ac:dyDescent="0.25">
      <c r="A7595" s="529"/>
      <c r="G7595" s="535"/>
    </row>
    <row r="7596" spans="1:7" s="520" customFormat="1" x14ac:dyDescent="0.25">
      <c r="A7596" s="529"/>
      <c r="G7596" s="535"/>
    </row>
    <row r="7597" spans="1:7" s="520" customFormat="1" x14ac:dyDescent="0.25">
      <c r="A7597" s="529"/>
      <c r="G7597" s="535"/>
    </row>
    <row r="7598" spans="1:7" s="520" customFormat="1" x14ac:dyDescent="0.25">
      <c r="A7598" s="529"/>
      <c r="G7598" s="535"/>
    </row>
    <row r="7599" spans="1:7" s="520" customFormat="1" x14ac:dyDescent="0.25">
      <c r="A7599" s="529"/>
      <c r="G7599" s="535"/>
    </row>
    <row r="7600" spans="1:7" s="520" customFormat="1" x14ac:dyDescent="0.25">
      <c r="A7600" s="529"/>
      <c r="G7600" s="535"/>
    </row>
    <row r="7601" spans="1:7" s="520" customFormat="1" x14ac:dyDescent="0.25">
      <c r="A7601" s="529"/>
      <c r="G7601" s="535"/>
    </row>
    <row r="7602" spans="1:7" s="520" customFormat="1" x14ac:dyDescent="0.25">
      <c r="A7602" s="529"/>
      <c r="G7602" s="535"/>
    </row>
    <row r="7603" spans="1:7" s="520" customFormat="1" x14ac:dyDescent="0.25">
      <c r="A7603" s="529"/>
      <c r="G7603" s="535"/>
    </row>
    <row r="7604" spans="1:7" s="520" customFormat="1" x14ac:dyDescent="0.25">
      <c r="A7604" s="529"/>
      <c r="G7604" s="535"/>
    </row>
    <row r="7605" spans="1:7" s="520" customFormat="1" x14ac:dyDescent="0.25">
      <c r="A7605" s="529"/>
      <c r="G7605" s="535"/>
    </row>
    <row r="7606" spans="1:7" s="520" customFormat="1" x14ac:dyDescent="0.25">
      <c r="A7606" s="529"/>
      <c r="G7606" s="535"/>
    </row>
    <row r="7607" spans="1:7" s="520" customFormat="1" x14ac:dyDescent="0.25">
      <c r="A7607" s="529"/>
      <c r="G7607" s="535"/>
    </row>
    <row r="7608" spans="1:7" s="520" customFormat="1" x14ac:dyDescent="0.25">
      <c r="A7608" s="529"/>
      <c r="G7608" s="535"/>
    </row>
    <row r="7609" spans="1:7" s="520" customFormat="1" x14ac:dyDescent="0.25">
      <c r="A7609" s="529"/>
      <c r="G7609" s="535"/>
    </row>
    <row r="7610" spans="1:7" s="520" customFormat="1" x14ac:dyDescent="0.25">
      <c r="A7610" s="529"/>
      <c r="G7610" s="535"/>
    </row>
    <row r="7611" spans="1:7" s="520" customFormat="1" x14ac:dyDescent="0.25">
      <c r="A7611" s="529"/>
      <c r="G7611" s="535"/>
    </row>
    <row r="7612" spans="1:7" s="520" customFormat="1" x14ac:dyDescent="0.25">
      <c r="A7612" s="529"/>
      <c r="G7612" s="535"/>
    </row>
    <row r="7613" spans="1:7" s="520" customFormat="1" x14ac:dyDescent="0.25">
      <c r="A7613" s="529"/>
      <c r="G7613" s="535"/>
    </row>
    <row r="7614" spans="1:7" s="520" customFormat="1" x14ac:dyDescent="0.25">
      <c r="A7614" s="529"/>
      <c r="G7614" s="535"/>
    </row>
    <row r="7615" spans="1:7" s="520" customFormat="1" x14ac:dyDescent="0.25">
      <c r="A7615" s="529"/>
      <c r="G7615" s="535"/>
    </row>
    <row r="7616" spans="1:7" s="520" customFormat="1" x14ac:dyDescent="0.25">
      <c r="A7616" s="529"/>
      <c r="G7616" s="535"/>
    </row>
    <row r="7617" spans="1:7" s="520" customFormat="1" x14ac:dyDescent="0.25">
      <c r="A7617" s="529"/>
      <c r="G7617" s="535"/>
    </row>
    <row r="7618" spans="1:7" s="520" customFormat="1" x14ac:dyDescent="0.25">
      <c r="A7618" s="529"/>
      <c r="G7618" s="535"/>
    </row>
    <row r="7619" spans="1:7" s="520" customFormat="1" x14ac:dyDescent="0.25">
      <c r="A7619" s="529"/>
      <c r="G7619" s="535"/>
    </row>
    <row r="7620" spans="1:7" s="520" customFormat="1" x14ac:dyDescent="0.25">
      <c r="A7620" s="529"/>
      <c r="G7620" s="535"/>
    </row>
    <row r="7621" spans="1:7" s="520" customFormat="1" x14ac:dyDescent="0.25">
      <c r="A7621" s="529"/>
      <c r="G7621" s="535"/>
    </row>
    <row r="7622" spans="1:7" s="520" customFormat="1" x14ac:dyDescent="0.25">
      <c r="A7622" s="529"/>
      <c r="G7622" s="535"/>
    </row>
    <row r="7623" spans="1:7" s="520" customFormat="1" x14ac:dyDescent="0.25">
      <c r="A7623" s="529"/>
      <c r="G7623" s="535"/>
    </row>
    <row r="7624" spans="1:7" s="520" customFormat="1" x14ac:dyDescent="0.25">
      <c r="A7624" s="529"/>
      <c r="G7624" s="535"/>
    </row>
    <row r="7625" spans="1:7" s="520" customFormat="1" x14ac:dyDescent="0.25">
      <c r="A7625" s="529"/>
      <c r="G7625" s="535"/>
    </row>
    <row r="7626" spans="1:7" s="520" customFormat="1" x14ac:dyDescent="0.25">
      <c r="A7626" s="529"/>
      <c r="G7626" s="535"/>
    </row>
    <row r="7627" spans="1:7" s="520" customFormat="1" x14ac:dyDescent="0.25">
      <c r="A7627" s="529"/>
      <c r="G7627" s="535"/>
    </row>
    <row r="7628" spans="1:7" s="520" customFormat="1" x14ac:dyDescent="0.25">
      <c r="A7628" s="529"/>
      <c r="G7628" s="535"/>
    </row>
    <row r="7629" spans="1:7" s="520" customFormat="1" x14ac:dyDescent="0.25">
      <c r="A7629" s="529"/>
      <c r="G7629" s="535"/>
    </row>
    <row r="7630" spans="1:7" s="520" customFormat="1" x14ac:dyDescent="0.25">
      <c r="A7630" s="529"/>
      <c r="G7630" s="535"/>
    </row>
    <row r="7631" spans="1:7" s="520" customFormat="1" x14ac:dyDescent="0.25">
      <c r="A7631" s="529"/>
      <c r="G7631" s="535"/>
    </row>
    <row r="7632" spans="1:7" s="520" customFormat="1" x14ac:dyDescent="0.25">
      <c r="A7632" s="529"/>
      <c r="G7632" s="535"/>
    </row>
    <row r="7633" spans="1:7" s="520" customFormat="1" x14ac:dyDescent="0.25">
      <c r="A7633" s="529"/>
      <c r="G7633" s="535"/>
    </row>
    <row r="7634" spans="1:7" s="520" customFormat="1" x14ac:dyDescent="0.25">
      <c r="A7634" s="529"/>
      <c r="G7634" s="535"/>
    </row>
    <row r="7635" spans="1:7" s="520" customFormat="1" x14ac:dyDescent="0.25">
      <c r="A7635" s="529"/>
      <c r="G7635" s="535"/>
    </row>
    <row r="7636" spans="1:7" s="520" customFormat="1" x14ac:dyDescent="0.25">
      <c r="A7636" s="529"/>
      <c r="G7636" s="535"/>
    </row>
    <row r="7637" spans="1:7" s="520" customFormat="1" x14ac:dyDescent="0.25">
      <c r="A7637" s="529"/>
      <c r="G7637" s="535"/>
    </row>
    <row r="7638" spans="1:7" s="520" customFormat="1" x14ac:dyDescent="0.25">
      <c r="A7638" s="529"/>
      <c r="G7638" s="535"/>
    </row>
    <row r="7639" spans="1:7" s="520" customFormat="1" x14ac:dyDescent="0.25">
      <c r="A7639" s="529"/>
      <c r="G7639" s="535"/>
    </row>
    <row r="7640" spans="1:7" s="520" customFormat="1" x14ac:dyDescent="0.25">
      <c r="A7640" s="529"/>
      <c r="G7640" s="535"/>
    </row>
    <row r="7641" spans="1:7" s="520" customFormat="1" x14ac:dyDescent="0.25">
      <c r="A7641" s="529"/>
      <c r="G7641" s="535"/>
    </row>
    <row r="7642" spans="1:7" s="520" customFormat="1" x14ac:dyDescent="0.25">
      <c r="A7642" s="529"/>
      <c r="G7642" s="535"/>
    </row>
    <row r="7643" spans="1:7" s="520" customFormat="1" x14ac:dyDescent="0.25">
      <c r="A7643" s="529"/>
      <c r="G7643" s="535"/>
    </row>
    <row r="7644" spans="1:7" s="520" customFormat="1" x14ac:dyDescent="0.25">
      <c r="A7644" s="529"/>
      <c r="G7644" s="535"/>
    </row>
    <row r="7645" spans="1:7" s="520" customFormat="1" x14ac:dyDescent="0.25">
      <c r="A7645" s="529"/>
      <c r="G7645" s="535"/>
    </row>
    <row r="7646" spans="1:7" s="520" customFormat="1" x14ac:dyDescent="0.25">
      <c r="A7646" s="529"/>
      <c r="G7646" s="535"/>
    </row>
    <row r="7647" spans="1:7" s="520" customFormat="1" x14ac:dyDescent="0.25">
      <c r="A7647" s="529"/>
      <c r="G7647" s="535"/>
    </row>
    <row r="7648" spans="1:7" s="520" customFormat="1" x14ac:dyDescent="0.25">
      <c r="A7648" s="529"/>
      <c r="G7648" s="535"/>
    </row>
    <row r="7649" spans="1:7" s="520" customFormat="1" x14ac:dyDescent="0.25">
      <c r="A7649" s="529"/>
      <c r="G7649" s="535"/>
    </row>
    <row r="7650" spans="1:7" s="520" customFormat="1" x14ac:dyDescent="0.25">
      <c r="A7650" s="529"/>
      <c r="G7650" s="535"/>
    </row>
    <row r="7651" spans="1:7" s="520" customFormat="1" x14ac:dyDescent="0.25">
      <c r="A7651" s="529"/>
      <c r="G7651" s="535"/>
    </row>
    <row r="7652" spans="1:7" s="520" customFormat="1" x14ac:dyDescent="0.25">
      <c r="A7652" s="529"/>
      <c r="G7652" s="535"/>
    </row>
    <row r="7653" spans="1:7" s="520" customFormat="1" x14ac:dyDescent="0.25">
      <c r="A7653" s="529"/>
      <c r="G7653" s="535"/>
    </row>
    <row r="7654" spans="1:7" s="520" customFormat="1" x14ac:dyDescent="0.25">
      <c r="A7654" s="529"/>
      <c r="G7654" s="535"/>
    </row>
    <row r="7655" spans="1:7" s="520" customFormat="1" x14ac:dyDescent="0.25">
      <c r="A7655" s="529"/>
      <c r="G7655" s="535"/>
    </row>
    <row r="7656" spans="1:7" s="520" customFormat="1" x14ac:dyDescent="0.25">
      <c r="A7656" s="529"/>
      <c r="G7656" s="535"/>
    </row>
    <row r="7657" spans="1:7" s="520" customFormat="1" x14ac:dyDescent="0.25">
      <c r="A7657" s="529"/>
      <c r="G7657" s="535"/>
    </row>
    <row r="7658" spans="1:7" s="520" customFormat="1" x14ac:dyDescent="0.25">
      <c r="A7658" s="529"/>
      <c r="G7658" s="535"/>
    </row>
    <row r="7659" spans="1:7" s="520" customFormat="1" x14ac:dyDescent="0.25">
      <c r="A7659" s="529"/>
      <c r="G7659" s="535"/>
    </row>
    <row r="7660" spans="1:7" s="520" customFormat="1" x14ac:dyDescent="0.25">
      <c r="A7660" s="529"/>
      <c r="G7660" s="535"/>
    </row>
    <row r="7661" spans="1:7" s="520" customFormat="1" x14ac:dyDescent="0.25">
      <c r="A7661" s="529"/>
      <c r="G7661" s="535"/>
    </row>
    <row r="7662" spans="1:7" s="520" customFormat="1" x14ac:dyDescent="0.25">
      <c r="A7662" s="529"/>
      <c r="G7662" s="535"/>
    </row>
    <row r="7663" spans="1:7" s="520" customFormat="1" x14ac:dyDescent="0.25">
      <c r="A7663" s="529"/>
      <c r="G7663" s="535"/>
    </row>
    <row r="7664" spans="1:7" s="520" customFormat="1" x14ac:dyDescent="0.25">
      <c r="A7664" s="529"/>
      <c r="G7664" s="535"/>
    </row>
    <row r="7665" spans="1:7" s="520" customFormat="1" x14ac:dyDescent="0.25">
      <c r="A7665" s="529"/>
      <c r="G7665" s="535"/>
    </row>
    <row r="7666" spans="1:7" s="520" customFormat="1" x14ac:dyDescent="0.25">
      <c r="A7666" s="529"/>
      <c r="G7666" s="535"/>
    </row>
    <row r="7667" spans="1:7" s="520" customFormat="1" x14ac:dyDescent="0.25">
      <c r="A7667" s="529"/>
      <c r="G7667" s="535"/>
    </row>
    <row r="7668" spans="1:7" s="520" customFormat="1" x14ac:dyDescent="0.25">
      <c r="A7668" s="529"/>
      <c r="G7668" s="535"/>
    </row>
    <row r="7669" spans="1:7" s="520" customFormat="1" x14ac:dyDescent="0.25">
      <c r="A7669" s="529"/>
      <c r="G7669" s="535"/>
    </row>
    <row r="7670" spans="1:7" s="520" customFormat="1" x14ac:dyDescent="0.25">
      <c r="A7670" s="529"/>
      <c r="G7670" s="535"/>
    </row>
    <row r="7671" spans="1:7" s="520" customFormat="1" x14ac:dyDescent="0.25">
      <c r="A7671" s="529"/>
      <c r="G7671" s="535"/>
    </row>
    <row r="7672" spans="1:7" s="520" customFormat="1" x14ac:dyDescent="0.25">
      <c r="A7672" s="529"/>
      <c r="G7672" s="535"/>
    </row>
    <row r="7673" spans="1:7" s="520" customFormat="1" x14ac:dyDescent="0.25">
      <c r="A7673" s="529"/>
      <c r="G7673" s="535"/>
    </row>
    <row r="7674" spans="1:7" s="520" customFormat="1" x14ac:dyDescent="0.25">
      <c r="A7674" s="529"/>
      <c r="G7674" s="535"/>
    </row>
    <row r="7675" spans="1:7" s="520" customFormat="1" x14ac:dyDescent="0.25">
      <c r="A7675" s="529"/>
      <c r="G7675" s="535"/>
    </row>
    <row r="7676" spans="1:7" s="520" customFormat="1" x14ac:dyDescent="0.25">
      <c r="A7676" s="529"/>
      <c r="G7676" s="535"/>
    </row>
    <row r="7677" spans="1:7" s="520" customFormat="1" x14ac:dyDescent="0.25">
      <c r="A7677" s="529"/>
      <c r="G7677" s="535"/>
    </row>
    <row r="7678" spans="1:7" s="520" customFormat="1" x14ac:dyDescent="0.25">
      <c r="A7678" s="529"/>
      <c r="G7678" s="535"/>
    </row>
    <row r="7679" spans="1:7" s="520" customFormat="1" x14ac:dyDescent="0.25">
      <c r="A7679" s="529"/>
      <c r="G7679" s="535"/>
    </row>
    <row r="7680" spans="1:7" s="520" customFormat="1" x14ac:dyDescent="0.25">
      <c r="A7680" s="529"/>
      <c r="G7680" s="535"/>
    </row>
    <row r="7681" spans="1:7" s="520" customFormat="1" x14ac:dyDescent="0.25">
      <c r="A7681" s="529"/>
      <c r="G7681" s="535"/>
    </row>
    <row r="7682" spans="1:7" s="520" customFormat="1" x14ac:dyDescent="0.25">
      <c r="A7682" s="529"/>
      <c r="G7682" s="535"/>
    </row>
    <row r="7683" spans="1:7" s="520" customFormat="1" x14ac:dyDescent="0.25">
      <c r="A7683" s="529"/>
      <c r="G7683" s="535"/>
    </row>
    <row r="7684" spans="1:7" s="520" customFormat="1" x14ac:dyDescent="0.25">
      <c r="A7684" s="529"/>
      <c r="G7684" s="535"/>
    </row>
    <row r="7685" spans="1:7" s="520" customFormat="1" x14ac:dyDescent="0.25">
      <c r="A7685" s="529"/>
      <c r="G7685" s="535"/>
    </row>
    <row r="7686" spans="1:7" s="520" customFormat="1" x14ac:dyDescent="0.25">
      <c r="A7686" s="529"/>
      <c r="G7686" s="535"/>
    </row>
    <row r="7687" spans="1:7" s="520" customFormat="1" x14ac:dyDescent="0.25">
      <c r="A7687" s="529"/>
      <c r="G7687" s="535"/>
    </row>
    <row r="7688" spans="1:7" s="520" customFormat="1" x14ac:dyDescent="0.25">
      <c r="A7688" s="529"/>
      <c r="G7688" s="535"/>
    </row>
    <row r="7689" spans="1:7" s="520" customFormat="1" x14ac:dyDescent="0.25">
      <c r="A7689" s="529"/>
      <c r="G7689" s="535"/>
    </row>
    <row r="7690" spans="1:7" s="520" customFormat="1" x14ac:dyDescent="0.25">
      <c r="A7690" s="529"/>
      <c r="G7690" s="535"/>
    </row>
    <row r="7691" spans="1:7" s="520" customFormat="1" x14ac:dyDescent="0.25">
      <c r="A7691" s="529"/>
      <c r="G7691" s="535"/>
    </row>
    <row r="7692" spans="1:7" s="520" customFormat="1" x14ac:dyDescent="0.25">
      <c r="A7692" s="529"/>
      <c r="G7692" s="535"/>
    </row>
    <row r="7693" spans="1:7" s="520" customFormat="1" x14ac:dyDescent="0.25">
      <c r="A7693" s="529"/>
      <c r="G7693" s="535"/>
    </row>
    <row r="7694" spans="1:7" s="520" customFormat="1" x14ac:dyDescent="0.25">
      <c r="A7694" s="529"/>
      <c r="G7694" s="535"/>
    </row>
    <row r="7695" spans="1:7" s="520" customFormat="1" x14ac:dyDescent="0.25">
      <c r="A7695" s="529"/>
      <c r="G7695" s="535"/>
    </row>
    <row r="7696" spans="1:7" s="520" customFormat="1" x14ac:dyDescent="0.25">
      <c r="A7696" s="529"/>
      <c r="G7696" s="535"/>
    </row>
    <row r="7697" spans="1:7" s="520" customFormat="1" x14ac:dyDescent="0.25">
      <c r="A7697" s="529"/>
      <c r="G7697" s="535"/>
    </row>
    <row r="7698" spans="1:7" s="520" customFormat="1" x14ac:dyDescent="0.25">
      <c r="A7698" s="529"/>
      <c r="G7698" s="535"/>
    </row>
    <row r="7699" spans="1:7" s="520" customFormat="1" x14ac:dyDescent="0.25">
      <c r="A7699" s="529"/>
      <c r="G7699" s="535"/>
    </row>
    <row r="7700" spans="1:7" s="520" customFormat="1" x14ac:dyDescent="0.25">
      <c r="A7700" s="529"/>
      <c r="G7700" s="535"/>
    </row>
    <row r="7701" spans="1:7" s="520" customFormat="1" x14ac:dyDescent="0.25">
      <c r="A7701" s="529"/>
      <c r="G7701" s="535"/>
    </row>
    <row r="7702" spans="1:7" s="520" customFormat="1" x14ac:dyDescent="0.25">
      <c r="A7702" s="529"/>
      <c r="G7702" s="535"/>
    </row>
    <row r="7703" spans="1:7" s="520" customFormat="1" x14ac:dyDescent="0.25">
      <c r="A7703" s="529"/>
      <c r="G7703" s="535"/>
    </row>
    <row r="7704" spans="1:7" s="520" customFormat="1" x14ac:dyDescent="0.25">
      <c r="A7704" s="529"/>
      <c r="G7704" s="535"/>
    </row>
    <row r="7705" spans="1:7" s="520" customFormat="1" x14ac:dyDescent="0.25">
      <c r="A7705" s="529"/>
      <c r="G7705" s="535"/>
    </row>
    <row r="7706" spans="1:7" s="520" customFormat="1" x14ac:dyDescent="0.25">
      <c r="A7706" s="529"/>
      <c r="G7706" s="535"/>
    </row>
    <row r="7707" spans="1:7" s="520" customFormat="1" x14ac:dyDescent="0.25">
      <c r="A7707" s="529"/>
      <c r="G7707" s="535"/>
    </row>
    <row r="7708" spans="1:7" s="520" customFormat="1" x14ac:dyDescent="0.25">
      <c r="A7708" s="529"/>
      <c r="G7708" s="535"/>
    </row>
    <row r="7709" spans="1:7" s="520" customFormat="1" x14ac:dyDescent="0.25">
      <c r="A7709" s="529"/>
      <c r="G7709" s="535"/>
    </row>
    <row r="7710" spans="1:7" s="520" customFormat="1" x14ac:dyDescent="0.25">
      <c r="A7710" s="529"/>
      <c r="G7710" s="535"/>
    </row>
    <row r="7711" spans="1:7" s="520" customFormat="1" x14ac:dyDescent="0.25">
      <c r="A7711" s="529"/>
      <c r="G7711" s="535"/>
    </row>
    <row r="7712" spans="1:7" s="520" customFormat="1" x14ac:dyDescent="0.25">
      <c r="A7712" s="529"/>
      <c r="G7712" s="535"/>
    </row>
    <row r="7713" spans="1:7" s="520" customFormat="1" x14ac:dyDescent="0.25">
      <c r="A7713" s="529"/>
      <c r="G7713" s="535"/>
    </row>
    <row r="7714" spans="1:7" s="520" customFormat="1" x14ac:dyDescent="0.25">
      <c r="A7714" s="529"/>
      <c r="G7714" s="535"/>
    </row>
    <row r="7715" spans="1:7" s="520" customFormat="1" x14ac:dyDescent="0.25">
      <c r="A7715" s="529"/>
      <c r="G7715" s="535"/>
    </row>
    <row r="7716" spans="1:7" s="520" customFormat="1" x14ac:dyDescent="0.25">
      <c r="A7716" s="529"/>
      <c r="G7716" s="535"/>
    </row>
    <row r="7717" spans="1:7" s="520" customFormat="1" x14ac:dyDescent="0.25">
      <c r="A7717" s="529"/>
      <c r="G7717" s="535"/>
    </row>
    <row r="7718" spans="1:7" s="520" customFormat="1" x14ac:dyDescent="0.25">
      <c r="A7718" s="529"/>
      <c r="G7718" s="535"/>
    </row>
    <row r="7719" spans="1:7" s="520" customFormat="1" x14ac:dyDescent="0.25">
      <c r="A7719" s="529"/>
      <c r="G7719" s="535"/>
    </row>
    <row r="7720" spans="1:7" s="520" customFormat="1" x14ac:dyDescent="0.25">
      <c r="A7720" s="529"/>
      <c r="G7720" s="535"/>
    </row>
    <row r="7721" spans="1:7" s="520" customFormat="1" x14ac:dyDescent="0.25">
      <c r="A7721" s="529"/>
      <c r="G7721" s="535"/>
    </row>
    <row r="7722" spans="1:7" s="520" customFormat="1" x14ac:dyDescent="0.25">
      <c r="A7722" s="529"/>
      <c r="G7722" s="535"/>
    </row>
    <row r="7723" spans="1:7" s="520" customFormat="1" x14ac:dyDescent="0.25">
      <c r="A7723" s="529"/>
      <c r="G7723" s="535"/>
    </row>
    <row r="7724" spans="1:7" s="520" customFormat="1" x14ac:dyDescent="0.25">
      <c r="A7724" s="529"/>
      <c r="G7724" s="535"/>
    </row>
    <row r="7725" spans="1:7" s="520" customFormat="1" x14ac:dyDescent="0.25">
      <c r="A7725" s="529"/>
      <c r="G7725" s="535"/>
    </row>
    <row r="7726" spans="1:7" s="520" customFormat="1" x14ac:dyDescent="0.25">
      <c r="A7726" s="529"/>
      <c r="G7726" s="535"/>
    </row>
    <row r="7727" spans="1:7" s="520" customFormat="1" x14ac:dyDescent="0.25">
      <c r="A7727" s="529"/>
      <c r="G7727" s="535"/>
    </row>
    <row r="7728" spans="1:7" s="520" customFormat="1" x14ac:dyDescent="0.25">
      <c r="A7728" s="529"/>
      <c r="G7728" s="535"/>
    </row>
    <row r="7729" spans="1:7" s="520" customFormat="1" x14ac:dyDescent="0.25">
      <c r="A7729" s="529"/>
      <c r="G7729" s="535"/>
    </row>
    <row r="7730" spans="1:7" s="520" customFormat="1" x14ac:dyDescent="0.25">
      <c r="A7730" s="529"/>
      <c r="G7730" s="535"/>
    </row>
    <row r="7731" spans="1:7" s="520" customFormat="1" x14ac:dyDescent="0.25">
      <c r="A7731" s="529"/>
      <c r="G7731" s="535"/>
    </row>
    <row r="7732" spans="1:7" s="520" customFormat="1" x14ac:dyDescent="0.25">
      <c r="A7732" s="529"/>
      <c r="G7732" s="535"/>
    </row>
    <row r="7733" spans="1:7" s="520" customFormat="1" x14ac:dyDescent="0.25">
      <c r="A7733" s="529"/>
      <c r="G7733" s="535"/>
    </row>
    <row r="7734" spans="1:7" s="520" customFormat="1" x14ac:dyDescent="0.25">
      <c r="A7734" s="529"/>
      <c r="G7734" s="535"/>
    </row>
    <row r="7735" spans="1:7" s="520" customFormat="1" x14ac:dyDescent="0.25">
      <c r="A7735" s="529"/>
      <c r="G7735" s="535"/>
    </row>
    <row r="7736" spans="1:7" s="520" customFormat="1" x14ac:dyDescent="0.25">
      <c r="A7736" s="529"/>
      <c r="G7736" s="535"/>
    </row>
    <row r="7737" spans="1:7" s="520" customFormat="1" x14ac:dyDescent="0.25">
      <c r="A7737" s="529"/>
      <c r="G7737" s="535"/>
    </row>
    <row r="7738" spans="1:7" s="520" customFormat="1" x14ac:dyDescent="0.25">
      <c r="A7738" s="529"/>
      <c r="G7738" s="535"/>
    </row>
    <row r="7739" spans="1:7" s="520" customFormat="1" x14ac:dyDescent="0.25">
      <c r="A7739" s="529"/>
      <c r="G7739" s="535"/>
    </row>
    <row r="7740" spans="1:7" s="520" customFormat="1" x14ac:dyDescent="0.25">
      <c r="A7740" s="529"/>
      <c r="G7740" s="535"/>
    </row>
    <row r="7741" spans="1:7" s="520" customFormat="1" x14ac:dyDescent="0.25">
      <c r="A7741" s="529"/>
      <c r="G7741" s="535"/>
    </row>
    <row r="7742" spans="1:7" s="520" customFormat="1" x14ac:dyDescent="0.25">
      <c r="A7742" s="529"/>
      <c r="G7742" s="535"/>
    </row>
    <row r="7743" spans="1:7" s="520" customFormat="1" x14ac:dyDescent="0.25">
      <c r="A7743" s="529"/>
      <c r="G7743" s="535"/>
    </row>
    <row r="7744" spans="1:7" s="520" customFormat="1" x14ac:dyDescent="0.25">
      <c r="A7744" s="529"/>
      <c r="G7744" s="535"/>
    </row>
    <row r="7745" spans="1:7" s="520" customFormat="1" x14ac:dyDescent="0.25">
      <c r="A7745" s="529"/>
      <c r="G7745" s="535"/>
    </row>
    <row r="7746" spans="1:7" s="520" customFormat="1" x14ac:dyDescent="0.25">
      <c r="A7746" s="529"/>
      <c r="G7746" s="535"/>
    </row>
    <row r="7747" spans="1:7" s="520" customFormat="1" x14ac:dyDescent="0.25">
      <c r="A7747" s="529"/>
      <c r="G7747" s="535"/>
    </row>
    <row r="7748" spans="1:7" s="520" customFormat="1" x14ac:dyDescent="0.25">
      <c r="A7748" s="529"/>
      <c r="G7748" s="535"/>
    </row>
    <row r="7749" spans="1:7" s="520" customFormat="1" x14ac:dyDescent="0.25">
      <c r="A7749" s="529"/>
      <c r="G7749" s="535"/>
    </row>
    <row r="7750" spans="1:7" s="520" customFormat="1" x14ac:dyDescent="0.25">
      <c r="A7750" s="529"/>
      <c r="G7750" s="535"/>
    </row>
    <row r="7751" spans="1:7" s="520" customFormat="1" x14ac:dyDescent="0.25">
      <c r="A7751" s="529"/>
      <c r="G7751" s="535"/>
    </row>
    <row r="7752" spans="1:7" s="520" customFormat="1" x14ac:dyDescent="0.25">
      <c r="A7752" s="529"/>
      <c r="G7752" s="535"/>
    </row>
    <row r="7753" spans="1:7" s="520" customFormat="1" x14ac:dyDescent="0.25">
      <c r="A7753" s="529"/>
      <c r="G7753" s="535"/>
    </row>
    <row r="7754" spans="1:7" s="520" customFormat="1" x14ac:dyDescent="0.25">
      <c r="A7754" s="529"/>
      <c r="G7754" s="535"/>
    </row>
    <row r="7755" spans="1:7" s="520" customFormat="1" x14ac:dyDescent="0.25">
      <c r="A7755" s="529"/>
      <c r="G7755" s="535"/>
    </row>
    <row r="7756" spans="1:7" s="520" customFormat="1" x14ac:dyDescent="0.25">
      <c r="A7756" s="529"/>
      <c r="G7756" s="535"/>
    </row>
    <row r="7757" spans="1:7" s="520" customFormat="1" x14ac:dyDescent="0.25">
      <c r="A7757" s="529"/>
      <c r="G7757" s="535"/>
    </row>
    <row r="7758" spans="1:7" s="520" customFormat="1" x14ac:dyDescent="0.25">
      <c r="A7758" s="529"/>
      <c r="G7758" s="535"/>
    </row>
    <row r="7759" spans="1:7" s="520" customFormat="1" x14ac:dyDescent="0.25">
      <c r="A7759" s="529"/>
      <c r="G7759" s="535"/>
    </row>
    <row r="7760" spans="1:7" s="520" customFormat="1" x14ac:dyDescent="0.25">
      <c r="A7760" s="529"/>
      <c r="G7760" s="535"/>
    </row>
    <row r="7761" spans="1:7" s="520" customFormat="1" x14ac:dyDescent="0.25">
      <c r="A7761" s="529"/>
      <c r="G7761" s="535"/>
    </row>
    <row r="7762" spans="1:7" s="520" customFormat="1" x14ac:dyDescent="0.25">
      <c r="A7762" s="529"/>
      <c r="G7762" s="535"/>
    </row>
    <row r="7763" spans="1:7" s="520" customFormat="1" x14ac:dyDescent="0.25">
      <c r="A7763" s="529"/>
      <c r="G7763" s="535"/>
    </row>
    <row r="7764" spans="1:7" s="520" customFormat="1" x14ac:dyDescent="0.25">
      <c r="A7764" s="529"/>
      <c r="G7764" s="535"/>
    </row>
    <row r="7765" spans="1:7" s="520" customFormat="1" x14ac:dyDescent="0.25">
      <c r="A7765" s="529"/>
      <c r="G7765" s="535"/>
    </row>
    <row r="7766" spans="1:7" s="520" customFormat="1" x14ac:dyDescent="0.25">
      <c r="A7766" s="529"/>
      <c r="G7766" s="535"/>
    </row>
    <row r="7767" spans="1:7" s="520" customFormat="1" x14ac:dyDescent="0.25">
      <c r="A7767" s="529"/>
      <c r="G7767" s="535"/>
    </row>
    <row r="7768" spans="1:7" s="520" customFormat="1" x14ac:dyDescent="0.25">
      <c r="A7768" s="529"/>
      <c r="G7768" s="535"/>
    </row>
    <row r="7769" spans="1:7" s="520" customFormat="1" x14ac:dyDescent="0.25">
      <c r="A7769" s="529"/>
      <c r="G7769" s="535"/>
    </row>
    <row r="7770" spans="1:7" s="520" customFormat="1" x14ac:dyDescent="0.25">
      <c r="A7770" s="529"/>
      <c r="G7770" s="535"/>
    </row>
    <row r="7771" spans="1:7" s="520" customFormat="1" x14ac:dyDescent="0.25">
      <c r="A7771" s="529"/>
      <c r="G7771" s="535"/>
    </row>
    <row r="7772" spans="1:7" s="520" customFormat="1" x14ac:dyDescent="0.25">
      <c r="A7772" s="529"/>
      <c r="G7772" s="535"/>
    </row>
    <row r="7773" spans="1:7" s="520" customFormat="1" x14ac:dyDescent="0.25">
      <c r="A7773" s="529"/>
      <c r="G7773" s="535"/>
    </row>
    <row r="7774" spans="1:7" s="520" customFormat="1" x14ac:dyDescent="0.25">
      <c r="A7774" s="529"/>
      <c r="G7774" s="535"/>
    </row>
    <row r="7775" spans="1:7" s="520" customFormat="1" x14ac:dyDescent="0.25">
      <c r="A7775" s="529"/>
      <c r="G7775" s="535"/>
    </row>
    <row r="7776" spans="1:7" s="520" customFormat="1" x14ac:dyDescent="0.25">
      <c r="A7776" s="529"/>
      <c r="G7776" s="535"/>
    </row>
    <row r="7777" spans="1:7" s="520" customFormat="1" x14ac:dyDescent="0.25">
      <c r="A7777" s="529"/>
      <c r="G7777" s="535"/>
    </row>
    <row r="7778" spans="1:7" s="520" customFormat="1" x14ac:dyDescent="0.25">
      <c r="A7778" s="529"/>
      <c r="G7778" s="535"/>
    </row>
    <row r="7779" spans="1:7" s="520" customFormat="1" x14ac:dyDescent="0.25">
      <c r="A7779" s="529"/>
      <c r="G7779" s="535"/>
    </row>
    <row r="7780" spans="1:7" s="520" customFormat="1" x14ac:dyDescent="0.25">
      <c r="A7780" s="529"/>
      <c r="G7780" s="535"/>
    </row>
    <row r="7781" spans="1:7" s="520" customFormat="1" x14ac:dyDescent="0.25">
      <c r="A7781" s="529"/>
      <c r="G7781" s="535"/>
    </row>
    <row r="7782" spans="1:7" s="520" customFormat="1" x14ac:dyDescent="0.25">
      <c r="A7782" s="529"/>
      <c r="G7782" s="535"/>
    </row>
    <row r="7783" spans="1:7" s="520" customFormat="1" x14ac:dyDescent="0.25">
      <c r="A7783" s="529"/>
      <c r="G7783" s="535"/>
    </row>
    <row r="7784" spans="1:7" s="520" customFormat="1" x14ac:dyDescent="0.25">
      <c r="A7784" s="529"/>
      <c r="G7784" s="535"/>
    </row>
    <row r="7785" spans="1:7" s="520" customFormat="1" x14ac:dyDescent="0.25">
      <c r="A7785" s="529"/>
      <c r="G7785" s="535"/>
    </row>
    <row r="7786" spans="1:7" s="520" customFormat="1" x14ac:dyDescent="0.25">
      <c r="A7786" s="529"/>
      <c r="G7786" s="535"/>
    </row>
    <row r="7787" spans="1:7" s="520" customFormat="1" x14ac:dyDescent="0.25">
      <c r="A7787" s="529"/>
      <c r="G7787" s="535"/>
    </row>
    <row r="7788" spans="1:7" s="520" customFormat="1" x14ac:dyDescent="0.25">
      <c r="A7788" s="529"/>
      <c r="G7788" s="535"/>
    </row>
    <row r="7789" spans="1:7" s="520" customFormat="1" x14ac:dyDescent="0.25">
      <c r="A7789" s="529"/>
      <c r="G7789" s="535"/>
    </row>
    <row r="7790" spans="1:7" s="520" customFormat="1" x14ac:dyDescent="0.25">
      <c r="A7790" s="529"/>
      <c r="G7790" s="535"/>
    </row>
    <row r="7791" spans="1:7" s="520" customFormat="1" x14ac:dyDescent="0.25">
      <c r="A7791" s="529"/>
      <c r="G7791" s="535"/>
    </row>
    <row r="7792" spans="1:7" s="520" customFormat="1" x14ac:dyDescent="0.25">
      <c r="A7792" s="529"/>
      <c r="G7792" s="535"/>
    </row>
    <row r="7793" spans="1:7" s="520" customFormat="1" x14ac:dyDescent="0.25">
      <c r="A7793" s="529"/>
      <c r="G7793" s="535"/>
    </row>
    <row r="7794" spans="1:7" s="520" customFormat="1" x14ac:dyDescent="0.25">
      <c r="A7794" s="529"/>
      <c r="G7794" s="535"/>
    </row>
    <row r="7795" spans="1:7" s="520" customFormat="1" x14ac:dyDescent="0.25">
      <c r="A7795" s="529"/>
      <c r="G7795" s="535"/>
    </row>
    <row r="7796" spans="1:7" s="520" customFormat="1" x14ac:dyDescent="0.25">
      <c r="A7796" s="529"/>
      <c r="G7796" s="535"/>
    </row>
    <row r="7797" spans="1:7" s="520" customFormat="1" x14ac:dyDescent="0.25">
      <c r="A7797" s="529"/>
      <c r="G7797" s="535"/>
    </row>
    <row r="7798" spans="1:7" s="520" customFormat="1" x14ac:dyDescent="0.25">
      <c r="A7798" s="529"/>
      <c r="G7798" s="535"/>
    </row>
    <row r="7799" spans="1:7" s="520" customFormat="1" x14ac:dyDescent="0.25">
      <c r="A7799" s="529"/>
      <c r="G7799" s="535"/>
    </row>
    <row r="7800" spans="1:7" s="520" customFormat="1" x14ac:dyDescent="0.25">
      <c r="A7800" s="529"/>
      <c r="G7800" s="535"/>
    </row>
    <row r="7801" spans="1:7" s="520" customFormat="1" x14ac:dyDescent="0.25">
      <c r="A7801" s="529"/>
      <c r="G7801" s="535"/>
    </row>
    <row r="7802" spans="1:7" s="520" customFormat="1" x14ac:dyDescent="0.25">
      <c r="A7802" s="529"/>
      <c r="G7802" s="535"/>
    </row>
    <row r="7803" spans="1:7" s="520" customFormat="1" x14ac:dyDescent="0.25">
      <c r="A7803" s="529"/>
      <c r="G7803" s="535"/>
    </row>
    <row r="7804" spans="1:7" s="520" customFormat="1" x14ac:dyDescent="0.25">
      <c r="A7804" s="529"/>
      <c r="G7804" s="535"/>
    </row>
    <row r="7805" spans="1:7" s="520" customFormat="1" x14ac:dyDescent="0.25">
      <c r="A7805" s="529"/>
      <c r="G7805" s="535"/>
    </row>
    <row r="7806" spans="1:7" s="520" customFormat="1" x14ac:dyDescent="0.25">
      <c r="A7806" s="529"/>
      <c r="G7806" s="535"/>
    </row>
    <row r="7807" spans="1:7" s="520" customFormat="1" x14ac:dyDescent="0.25">
      <c r="A7807" s="529"/>
      <c r="G7807" s="535"/>
    </row>
    <row r="7808" spans="1:7" s="520" customFormat="1" x14ac:dyDescent="0.25">
      <c r="A7808" s="529"/>
      <c r="G7808" s="535"/>
    </row>
    <row r="7809" spans="1:7" s="520" customFormat="1" x14ac:dyDescent="0.25">
      <c r="A7809" s="529"/>
      <c r="G7809" s="535"/>
    </row>
    <row r="7810" spans="1:7" s="520" customFormat="1" x14ac:dyDescent="0.25">
      <c r="A7810" s="529"/>
      <c r="G7810" s="535"/>
    </row>
    <row r="7811" spans="1:7" s="520" customFormat="1" x14ac:dyDescent="0.25">
      <c r="A7811" s="529"/>
      <c r="G7811" s="535"/>
    </row>
    <row r="7812" spans="1:7" s="520" customFormat="1" x14ac:dyDescent="0.25">
      <c r="A7812" s="529"/>
      <c r="G7812" s="535"/>
    </row>
    <row r="7813" spans="1:7" s="520" customFormat="1" x14ac:dyDescent="0.25">
      <c r="A7813" s="529"/>
      <c r="G7813" s="535"/>
    </row>
    <row r="7814" spans="1:7" s="520" customFormat="1" x14ac:dyDescent="0.25">
      <c r="A7814" s="529"/>
      <c r="G7814" s="535"/>
    </row>
    <row r="7815" spans="1:7" s="520" customFormat="1" x14ac:dyDescent="0.25">
      <c r="A7815" s="529"/>
      <c r="G7815" s="535"/>
    </row>
    <row r="7816" spans="1:7" s="520" customFormat="1" x14ac:dyDescent="0.25">
      <c r="A7816" s="529"/>
      <c r="G7816" s="535"/>
    </row>
    <row r="7817" spans="1:7" s="520" customFormat="1" x14ac:dyDescent="0.25">
      <c r="A7817" s="529"/>
      <c r="G7817" s="535"/>
    </row>
    <row r="7818" spans="1:7" s="520" customFormat="1" x14ac:dyDescent="0.25">
      <c r="A7818" s="529"/>
      <c r="G7818" s="535"/>
    </row>
    <row r="7819" spans="1:7" s="520" customFormat="1" x14ac:dyDescent="0.25">
      <c r="A7819" s="529"/>
      <c r="G7819" s="535"/>
    </row>
    <row r="7820" spans="1:7" s="520" customFormat="1" x14ac:dyDescent="0.25">
      <c r="A7820" s="529"/>
      <c r="G7820" s="535"/>
    </row>
    <row r="7821" spans="1:7" s="520" customFormat="1" x14ac:dyDescent="0.25">
      <c r="A7821" s="529"/>
      <c r="G7821" s="535"/>
    </row>
    <row r="7822" spans="1:7" s="520" customFormat="1" x14ac:dyDescent="0.25">
      <c r="A7822" s="529"/>
      <c r="G7822" s="535"/>
    </row>
    <row r="7823" spans="1:7" s="520" customFormat="1" x14ac:dyDescent="0.25">
      <c r="A7823" s="529"/>
      <c r="G7823" s="535"/>
    </row>
    <row r="7824" spans="1:7" s="520" customFormat="1" x14ac:dyDescent="0.25">
      <c r="A7824" s="529"/>
      <c r="G7824" s="535"/>
    </row>
    <row r="7825" spans="1:7" s="520" customFormat="1" x14ac:dyDescent="0.25">
      <c r="A7825" s="529"/>
      <c r="G7825" s="535"/>
    </row>
    <row r="7826" spans="1:7" s="520" customFormat="1" x14ac:dyDescent="0.25">
      <c r="A7826" s="529"/>
      <c r="G7826" s="535"/>
    </row>
    <row r="7827" spans="1:7" s="520" customFormat="1" x14ac:dyDescent="0.25">
      <c r="A7827" s="529"/>
      <c r="G7827" s="535"/>
    </row>
    <row r="7828" spans="1:7" s="520" customFormat="1" x14ac:dyDescent="0.25">
      <c r="A7828" s="529"/>
      <c r="G7828" s="535"/>
    </row>
    <row r="7829" spans="1:7" s="520" customFormat="1" x14ac:dyDescent="0.25">
      <c r="A7829" s="529"/>
      <c r="G7829" s="535"/>
    </row>
    <row r="7830" spans="1:7" s="520" customFormat="1" x14ac:dyDescent="0.25">
      <c r="A7830" s="529"/>
      <c r="G7830" s="535"/>
    </row>
    <row r="7831" spans="1:7" s="520" customFormat="1" x14ac:dyDescent="0.25">
      <c r="A7831" s="529"/>
      <c r="G7831" s="535"/>
    </row>
    <row r="7832" spans="1:7" s="520" customFormat="1" x14ac:dyDescent="0.25">
      <c r="A7832" s="529"/>
      <c r="G7832" s="535"/>
    </row>
    <row r="7833" spans="1:7" s="520" customFormat="1" x14ac:dyDescent="0.25">
      <c r="A7833" s="529"/>
      <c r="G7833" s="535"/>
    </row>
    <row r="7834" spans="1:7" s="520" customFormat="1" x14ac:dyDescent="0.25">
      <c r="A7834" s="529"/>
      <c r="G7834" s="535"/>
    </row>
    <row r="7835" spans="1:7" s="520" customFormat="1" x14ac:dyDescent="0.25">
      <c r="A7835" s="529"/>
      <c r="G7835" s="535"/>
    </row>
    <row r="7836" spans="1:7" s="520" customFormat="1" x14ac:dyDescent="0.25">
      <c r="A7836" s="529"/>
      <c r="G7836" s="535"/>
    </row>
    <row r="7837" spans="1:7" s="520" customFormat="1" x14ac:dyDescent="0.25">
      <c r="A7837" s="529"/>
      <c r="G7837" s="535"/>
    </row>
    <row r="7838" spans="1:7" s="520" customFormat="1" x14ac:dyDescent="0.25">
      <c r="A7838" s="529"/>
      <c r="G7838" s="535"/>
    </row>
    <row r="7839" spans="1:7" s="520" customFormat="1" x14ac:dyDescent="0.25">
      <c r="A7839" s="529"/>
      <c r="G7839" s="535"/>
    </row>
    <row r="7840" spans="1:7" s="520" customFormat="1" x14ac:dyDescent="0.25">
      <c r="A7840" s="529"/>
      <c r="G7840" s="535"/>
    </row>
    <row r="7841" spans="1:7" s="520" customFormat="1" x14ac:dyDescent="0.25">
      <c r="A7841" s="529"/>
      <c r="G7841" s="535"/>
    </row>
    <row r="7842" spans="1:7" s="520" customFormat="1" x14ac:dyDescent="0.25">
      <c r="A7842" s="529"/>
      <c r="G7842" s="535"/>
    </row>
    <row r="7843" spans="1:7" s="520" customFormat="1" x14ac:dyDescent="0.25">
      <c r="A7843" s="529"/>
      <c r="G7843" s="535"/>
    </row>
    <row r="7844" spans="1:7" s="520" customFormat="1" x14ac:dyDescent="0.25">
      <c r="A7844" s="529"/>
      <c r="G7844" s="535"/>
    </row>
    <row r="7845" spans="1:7" s="520" customFormat="1" x14ac:dyDescent="0.25">
      <c r="A7845" s="529"/>
      <c r="G7845" s="535"/>
    </row>
    <row r="7846" spans="1:7" s="520" customFormat="1" x14ac:dyDescent="0.25">
      <c r="A7846" s="529"/>
      <c r="G7846" s="535"/>
    </row>
    <row r="7847" spans="1:7" s="520" customFormat="1" x14ac:dyDescent="0.25">
      <c r="A7847" s="529"/>
      <c r="G7847" s="535"/>
    </row>
    <row r="7848" spans="1:7" s="520" customFormat="1" x14ac:dyDescent="0.25">
      <c r="A7848" s="529"/>
      <c r="G7848" s="535"/>
    </row>
    <row r="7849" spans="1:7" s="520" customFormat="1" x14ac:dyDescent="0.25">
      <c r="A7849" s="529"/>
      <c r="G7849" s="535"/>
    </row>
    <row r="7850" spans="1:7" s="520" customFormat="1" x14ac:dyDescent="0.25">
      <c r="A7850" s="529"/>
      <c r="G7850" s="535"/>
    </row>
    <row r="7851" spans="1:7" s="520" customFormat="1" x14ac:dyDescent="0.25">
      <c r="A7851" s="529"/>
      <c r="G7851" s="535"/>
    </row>
    <row r="7852" spans="1:7" s="520" customFormat="1" x14ac:dyDescent="0.25">
      <c r="A7852" s="529"/>
      <c r="G7852" s="535"/>
    </row>
    <row r="7853" spans="1:7" s="520" customFormat="1" x14ac:dyDescent="0.25">
      <c r="A7853" s="529"/>
      <c r="G7853" s="535"/>
    </row>
    <row r="7854" spans="1:7" s="520" customFormat="1" x14ac:dyDescent="0.25">
      <c r="A7854" s="529"/>
      <c r="G7854" s="535"/>
    </row>
    <row r="7855" spans="1:7" s="520" customFormat="1" x14ac:dyDescent="0.25">
      <c r="A7855" s="529"/>
      <c r="G7855" s="535"/>
    </row>
    <row r="7856" spans="1:7" s="520" customFormat="1" x14ac:dyDescent="0.25">
      <c r="A7856" s="529"/>
      <c r="G7856" s="535"/>
    </row>
    <row r="7857" spans="1:7" s="520" customFormat="1" x14ac:dyDescent="0.25">
      <c r="A7857" s="529"/>
      <c r="G7857" s="535"/>
    </row>
    <row r="7858" spans="1:7" s="520" customFormat="1" x14ac:dyDescent="0.25">
      <c r="A7858" s="529"/>
      <c r="G7858" s="535"/>
    </row>
    <row r="7859" spans="1:7" s="520" customFormat="1" x14ac:dyDescent="0.25">
      <c r="A7859" s="529"/>
      <c r="G7859" s="535"/>
    </row>
    <row r="7860" spans="1:7" s="520" customFormat="1" x14ac:dyDescent="0.25">
      <c r="A7860" s="529"/>
      <c r="G7860" s="535"/>
    </row>
    <row r="7861" spans="1:7" s="520" customFormat="1" x14ac:dyDescent="0.25">
      <c r="A7861" s="529"/>
      <c r="G7861" s="535"/>
    </row>
    <row r="7862" spans="1:7" s="520" customFormat="1" x14ac:dyDescent="0.25">
      <c r="A7862" s="529"/>
      <c r="G7862" s="535"/>
    </row>
    <row r="7863" spans="1:7" s="520" customFormat="1" x14ac:dyDescent="0.25">
      <c r="A7863" s="529"/>
      <c r="G7863" s="535"/>
    </row>
    <row r="7864" spans="1:7" s="520" customFormat="1" x14ac:dyDescent="0.25">
      <c r="A7864" s="529"/>
      <c r="G7864" s="535"/>
    </row>
    <row r="7865" spans="1:7" s="520" customFormat="1" x14ac:dyDescent="0.25">
      <c r="A7865" s="529"/>
      <c r="G7865" s="535"/>
    </row>
    <row r="7866" spans="1:7" s="520" customFormat="1" x14ac:dyDescent="0.25">
      <c r="A7866" s="529"/>
      <c r="G7866" s="535"/>
    </row>
    <row r="7867" spans="1:7" s="520" customFormat="1" x14ac:dyDescent="0.25">
      <c r="A7867" s="529"/>
      <c r="G7867" s="535"/>
    </row>
    <row r="7868" spans="1:7" s="520" customFormat="1" x14ac:dyDescent="0.25">
      <c r="A7868" s="529"/>
      <c r="G7868" s="535"/>
    </row>
    <row r="7869" spans="1:7" s="520" customFormat="1" x14ac:dyDescent="0.25">
      <c r="A7869" s="529"/>
      <c r="G7869" s="535"/>
    </row>
    <row r="7870" spans="1:7" s="520" customFormat="1" x14ac:dyDescent="0.25">
      <c r="A7870" s="529"/>
      <c r="G7870" s="535"/>
    </row>
    <row r="7871" spans="1:7" s="520" customFormat="1" x14ac:dyDescent="0.25">
      <c r="A7871" s="529"/>
      <c r="G7871" s="535"/>
    </row>
    <row r="7872" spans="1:7" s="520" customFormat="1" x14ac:dyDescent="0.25">
      <c r="A7872" s="529"/>
      <c r="G7872" s="535"/>
    </row>
    <row r="7873" spans="1:7" s="520" customFormat="1" x14ac:dyDescent="0.25">
      <c r="A7873" s="529"/>
      <c r="G7873" s="535"/>
    </row>
    <row r="7874" spans="1:7" s="520" customFormat="1" x14ac:dyDescent="0.25">
      <c r="A7874" s="529"/>
      <c r="G7874" s="535"/>
    </row>
    <row r="7875" spans="1:7" s="520" customFormat="1" x14ac:dyDescent="0.25">
      <c r="A7875" s="529"/>
      <c r="G7875" s="535"/>
    </row>
    <row r="7876" spans="1:7" s="520" customFormat="1" x14ac:dyDescent="0.25">
      <c r="A7876" s="529"/>
      <c r="G7876" s="535"/>
    </row>
    <row r="7877" spans="1:7" s="520" customFormat="1" x14ac:dyDescent="0.25">
      <c r="A7877" s="529"/>
      <c r="G7877" s="535"/>
    </row>
    <row r="7878" spans="1:7" s="520" customFormat="1" x14ac:dyDescent="0.25">
      <c r="A7878" s="529"/>
      <c r="G7878" s="535"/>
    </row>
    <row r="7879" spans="1:7" s="520" customFormat="1" x14ac:dyDescent="0.25">
      <c r="A7879" s="529"/>
      <c r="G7879" s="535"/>
    </row>
    <row r="7880" spans="1:7" s="520" customFormat="1" x14ac:dyDescent="0.25">
      <c r="A7880" s="529"/>
      <c r="G7880" s="535"/>
    </row>
    <row r="7881" spans="1:7" s="520" customFormat="1" x14ac:dyDescent="0.25">
      <c r="A7881" s="529"/>
      <c r="G7881" s="535"/>
    </row>
    <row r="7882" spans="1:7" s="520" customFormat="1" x14ac:dyDescent="0.25">
      <c r="A7882" s="529"/>
      <c r="G7882" s="535"/>
    </row>
    <row r="7883" spans="1:7" s="520" customFormat="1" x14ac:dyDescent="0.25">
      <c r="A7883" s="529"/>
      <c r="G7883" s="535"/>
    </row>
    <row r="7884" spans="1:7" s="520" customFormat="1" x14ac:dyDescent="0.25">
      <c r="A7884" s="529"/>
      <c r="G7884" s="535"/>
    </row>
    <row r="7885" spans="1:7" s="520" customFormat="1" x14ac:dyDescent="0.25">
      <c r="A7885" s="529"/>
      <c r="G7885" s="535"/>
    </row>
    <row r="7886" spans="1:7" s="520" customFormat="1" x14ac:dyDescent="0.25">
      <c r="A7886" s="529"/>
      <c r="G7886" s="535"/>
    </row>
    <row r="7887" spans="1:7" s="520" customFormat="1" x14ac:dyDescent="0.25">
      <c r="A7887" s="529"/>
      <c r="G7887" s="535"/>
    </row>
    <row r="7888" spans="1:7" s="520" customFormat="1" x14ac:dyDescent="0.25">
      <c r="A7888" s="529"/>
      <c r="G7888" s="535"/>
    </row>
    <row r="7889" spans="1:7" s="520" customFormat="1" x14ac:dyDescent="0.25">
      <c r="A7889" s="529"/>
      <c r="G7889" s="535"/>
    </row>
    <row r="7890" spans="1:7" s="520" customFormat="1" x14ac:dyDescent="0.25">
      <c r="A7890" s="529"/>
      <c r="G7890" s="535"/>
    </row>
    <row r="7891" spans="1:7" s="520" customFormat="1" x14ac:dyDescent="0.25">
      <c r="A7891" s="529"/>
      <c r="G7891" s="535"/>
    </row>
    <row r="7892" spans="1:7" s="520" customFormat="1" x14ac:dyDescent="0.25">
      <c r="A7892" s="529"/>
      <c r="G7892" s="535"/>
    </row>
    <row r="7893" spans="1:7" s="520" customFormat="1" x14ac:dyDescent="0.25">
      <c r="A7893" s="529"/>
      <c r="G7893" s="535"/>
    </row>
    <row r="7894" spans="1:7" s="520" customFormat="1" x14ac:dyDescent="0.25">
      <c r="A7894" s="529"/>
      <c r="G7894" s="535"/>
    </row>
    <row r="7895" spans="1:7" s="520" customFormat="1" x14ac:dyDescent="0.25">
      <c r="A7895" s="529"/>
      <c r="G7895" s="535"/>
    </row>
    <row r="7896" spans="1:7" s="520" customFormat="1" x14ac:dyDescent="0.25">
      <c r="A7896" s="529"/>
      <c r="G7896" s="535"/>
    </row>
    <row r="7897" spans="1:7" s="520" customFormat="1" x14ac:dyDescent="0.25">
      <c r="A7897" s="529"/>
      <c r="G7897" s="535"/>
    </row>
    <row r="7898" spans="1:7" s="520" customFormat="1" x14ac:dyDescent="0.25">
      <c r="A7898" s="529"/>
      <c r="G7898" s="535"/>
    </row>
    <row r="7899" spans="1:7" s="520" customFormat="1" x14ac:dyDescent="0.25">
      <c r="A7899" s="529"/>
      <c r="G7899" s="535"/>
    </row>
    <row r="7900" spans="1:7" s="520" customFormat="1" x14ac:dyDescent="0.25">
      <c r="A7900" s="529"/>
      <c r="G7900" s="535"/>
    </row>
    <row r="7901" spans="1:7" s="520" customFormat="1" x14ac:dyDescent="0.25">
      <c r="A7901" s="529"/>
      <c r="G7901" s="535"/>
    </row>
    <row r="7902" spans="1:7" s="520" customFormat="1" x14ac:dyDescent="0.25">
      <c r="A7902" s="529"/>
      <c r="G7902" s="535"/>
    </row>
    <row r="7903" spans="1:7" s="520" customFormat="1" x14ac:dyDescent="0.25">
      <c r="A7903" s="529"/>
      <c r="G7903" s="535"/>
    </row>
    <row r="7904" spans="1:7" s="520" customFormat="1" x14ac:dyDescent="0.25">
      <c r="A7904" s="529"/>
      <c r="G7904" s="535"/>
    </row>
    <row r="7905" spans="1:7" s="520" customFormat="1" x14ac:dyDescent="0.25">
      <c r="A7905" s="529"/>
      <c r="G7905" s="535"/>
    </row>
    <row r="7906" spans="1:7" s="520" customFormat="1" x14ac:dyDescent="0.25">
      <c r="A7906" s="529"/>
      <c r="G7906" s="535"/>
    </row>
    <row r="7907" spans="1:7" s="520" customFormat="1" x14ac:dyDescent="0.25">
      <c r="A7907" s="529"/>
      <c r="G7907" s="535"/>
    </row>
    <row r="7908" spans="1:7" s="520" customFormat="1" x14ac:dyDescent="0.25">
      <c r="A7908" s="529"/>
      <c r="G7908" s="535"/>
    </row>
    <row r="7909" spans="1:7" s="520" customFormat="1" x14ac:dyDescent="0.25">
      <c r="A7909" s="529"/>
      <c r="G7909" s="535"/>
    </row>
    <row r="7910" spans="1:7" s="520" customFormat="1" x14ac:dyDescent="0.25">
      <c r="A7910" s="529"/>
      <c r="G7910" s="535"/>
    </row>
    <row r="7911" spans="1:7" s="520" customFormat="1" x14ac:dyDescent="0.25">
      <c r="A7911" s="529"/>
      <c r="G7911" s="535"/>
    </row>
    <row r="7912" spans="1:7" s="520" customFormat="1" x14ac:dyDescent="0.25">
      <c r="A7912" s="529"/>
      <c r="G7912" s="535"/>
    </row>
    <row r="7913" spans="1:7" s="520" customFormat="1" x14ac:dyDescent="0.25">
      <c r="A7913" s="529"/>
      <c r="G7913" s="535"/>
    </row>
    <row r="7914" spans="1:7" s="520" customFormat="1" x14ac:dyDescent="0.25">
      <c r="A7914" s="529"/>
      <c r="G7914" s="535"/>
    </row>
    <row r="7915" spans="1:7" s="520" customFormat="1" x14ac:dyDescent="0.25">
      <c r="A7915" s="529"/>
      <c r="G7915" s="535"/>
    </row>
    <row r="7916" spans="1:7" s="520" customFormat="1" x14ac:dyDescent="0.25">
      <c r="A7916" s="529"/>
      <c r="G7916" s="535"/>
    </row>
    <row r="7917" spans="1:7" s="520" customFormat="1" x14ac:dyDescent="0.25">
      <c r="A7917" s="529"/>
      <c r="G7917" s="535"/>
    </row>
    <row r="7918" spans="1:7" s="520" customFormat="1" x14ac:dyDescent="0.25">
      <c r="A7918" s="529"/>
      <c r="G7918" s="535"/>
    </row>
    <row r="7919" spans="1:7" s="520" customFormat="1" x14ac:dyDescent="0.25">
      <c r="A7919" s="529"/>
      <c r="G7919" s="535"/>
    </row>
    <row r="7920" spans="1:7" s="520" customFormat="1" x14ac:dyDescent="0.25">
      <c r="A7920" s="529"/>
      <c r="G7920" s="535"/>
    </row>
    <row r="7921" spans="1:7" s="520" customFormat="1" x14ac:dyDescent="0.25">
      <c r="A7921" s="529"/>
      <c r="G7921" s="535"/>
    </row>
    <row r="7922" spans="1:7" s="520" customFormat="1" x14ac:dyDescent="0.25">
      <c r="A7922" s="529"/>
      <c r="G7922" s="535"/>
    </row>
    <row r="7923" spans="1:7" s="520" customFormat="1" x14ac:dyDescent="0.25">
      <c r="A7923" s="529"/>
      <c r="G7923" s="535"/>
    </row>
    <row r="7924" spans="1:7" s="520" customFormat="1" x14ac:dyDescent="0.25">
      <c r="A7924" s="529"/>
      <c r="G7924" s="535"/>
    </row>
    <row r="7925" spans="1:7" s="520" customFormat="1" x14ac:dyDescent="0.25">
      <c r="A7925" s="529"/>
      <c r="G7925" s="535"/>
    </row>
    <row r="7926" spans="1:7" s="520" customFormat="1" x14ac:dyDescent="0.25">
      <c r="A7926" s="529"/>
      <c r="G7926" s="535"/>
    </row>
    <row r="7927" spans="1:7" s="520" customFormat="1" x14ac:dyDescent="0.25">
      <c r="A7927" s="529"/>
      <c r="G7927" s="535"/>
    </row>
    <row r="7928" spans="1:7" s="520" customFormat="1" x14ac:dyDescent="0.25">
      <c r="A7928" s="529"/>
      <c r="G7928" s="535"/>
    </row>
    <row r="7929" spans="1:7" s="520" customFormat="1" x14ac:dyDescent="0.25">
      <c r="A7929" s="529"/>
      <c r="G7929" s="535"/>
    </row>
    <row r="7930" spans="1:7" s="520" customFormat="1" x14ac:dyDescent="0.25">
      <c r="A7930" s="529"/>
      <c r="G7930" s="535"/>
    </row>
    <row r="7931" spans="1:7" s="520" customFormat="1" x14ac:dyDescent="0.25">
      <c r="A7931" s="529"/>
      <c r="G7931" s="535"/>
    </row>
    <row r="7932" spans="1:7" s="520" customFormat="1" x14ac:dyDescent="0.25">
      <c r="A7932" s="529"/>
      <c r="G7932" s="535"/>
    </row>
    <row r="7933" spans="1:7" s="520" customFormat="1" x14ac:dyDescent="0.25">
      <c r="A7933" s="529"/>
      <c r="G7933" s="535"/>
    </row>
    <row r="7934" spans="1:7" s="520" customFormat="1" x14ac:dyDescent="0.25">
      <c r="A7934" s="529"/>
      <c r="G7934" s="535"/>
    </row>
    <row r="7935" spans="1:7" s="520" customFormat="1" x14ac:dyDescent="0.25">
      <c r="A7935" s="529"/>
      <c r="G7935" s="535"/>
    </row>
    <row r="7936" spans="1:7" s="520" customFormat="1" x14ac:dyDescent="0.25">
      <c r="A7936" s="529"/>
      <c r="G7936" s="535"/>
    </row>
    <row r="7937" spans="1:7" s="520" customFormat="1" x14ac:dyDescent="0.25">
      <c r="A7937" s="529"/>
      <c r="G7937" s="535"/>
    </row>
    <row r="7938" spans="1:7" s="520" customFormat="1" x14ac:dyDescent="0.25">
      <c r="A7938" s="529"/>
      <c r="G7938" s="535"/>
    </row>
    <row r="7939" spans="1:7" s="520" customFormat="1" x14ac:dyDescent="0.25">
      <c r="A7939" s="529"/>
      <c r="G7939" s="535"/>
    </row>
    <row r="7940" spans="1:7" s="520" customFormat="1" x14ac:dyDescent="0.25">
      <c r="A7940" s="529"/>
      <c r="G7940" s="535"/>
    </row>
    <row r="7941" spans="1:7" s="520" customFormat="1" x14ac:dyDescent="0.25">
      <c r="A7941" s="529"/>
      <c r="G7941" s="535"/>
    </row>
    <row r="7942" spans="1:7" s="520" customFormat="1" x14ac:dyDescent="0.25">
      <c r="A7942" s="529"/>
      <c r="G7942" s="535"/>
    </row>
    <row r="7943" spans="1:7" s="520" customFormat="1" x14ac:dyDescent="0.25">
      <c r="A7943" s="529"/>
      <c r="G7943" s="535"/>
    </row>
    <row r="7944" spans="1:7" s="520" customFormat="1" x14ac:dyDescent="0.25">
      <c r="A7944" s="529"/>
      <c r="G7944" s="535"/>
    </row>
    <row r="7945" spans="1:7" s="520" customFormat="1" x14ac:dyDescent="0.25">
      <c r="A7945" s="529"/>
      <c r="G7945" s="535"/>
    </row>
    <row r="7946" spans="1:7" s="520" customFormat="1" x14ac:dyDescent="0.25">
      <c r="A7946" s="529"/>
      <c r="G7946" s="535"/>
    </row>
    <row r="7947" spans="1:7" s="520" customFormat="1" x14ac:dyDescent="0.25">
      <c r="A7947" s="529"/>
      <c r="G7947" s="535"/>
    </row>
    <row r="7948" spans="1:7" s="520" customFormat="1" x14ac:dyDescent="0.25">
      <c r="A7948" s="529"/>
      <c r="G7948" s="535"/>
    </row>
    <row r="7949" spans="1:7" s="520" customFormat="1" x14ac:dyDescent="0.25">
      <c r="A7949" s="529"/>
      <c r="G7949" s="535"/>
    </row>
    <row r="7950" spans="1:7" s="520" customFormat="1" x14ac:dyDescent="0.25">
      <c r="A7950" s="529"/>
      <c r="G7950" s="535"/>
    </row>
    <row r="7951" spans="1:7" s="520" customFormat="1" x14ac:dyDescent="0.25">
      <c r="A7951" s="529"/>
      <c r="G7951" s="535"/>
    </row>
    <row r="7952" spans="1:7" s="520" customFormat="1" x14ac:dyDescent="0.25">
      <c r="A7952" s="529"/>
      <c r="G7952" s="535"/>
    </row>
    <row r="7953" spans="1:7" s="520" customFormat="1" x14ac:dyDescent="0.25">
      <c r="A7953" s="529"/>
      <c r="G7953" s="535"/>
    </row>
    <row r="7954" spans="1:7" s="520" customFormat="1" x14ac:dyDescent="0.25">
      <c r="A7954" s="529"/>
      <c r="G7954" s="535"/>
    </row>
    <row r="7955" spans="1:7" s="520" customFormat="1" x14ac:dyDescent="0.25">
      <c r="A7955" s="529"/>
      <c r="G7955" s="535"/>
    </row>
    <row r="7956" spans="1:7" s="520" customFormat="1" x14ac:dyDescent="0.25">
      <c r="A7956" s="529"/>
      <c r="G7956" s="535"/>
    </row>
    <row r="7957" spans="1:7" s="520" customFormat="1" x14ac:dyDescent="0.25">
      <c r="A7957" s="529"/>
      <c r="G7957" s="535"/>
    </row>
    <row r="7958" spans="1:7" s="520" customFormat="1" x14ac:dyDescent="0.25">
      <c r="A7958" s="529"/>
      <c r="G7958" s="535"/>
    </row>
    <row r="7959" spans="1:7" s="520" customFormat="1" x14ac:dyDescent="0.25">
      <c r="A7959" s="529"/>
      <c r="G7959" s="535"/>
    </row>
    <row r="7960" spans="1:7" s="520" customFormat="1" x14ac:dyDescent="0.25">
      <c r="A7960" s="529"/>
      <c r="G7960" s="535"/>
    </row>
    <row r="7961" spans="1:7" s="520" customFormat="1" x14ac:dyDescent="0.25">
      <c r="A7961" s="529"/>
      <c r="G7961" s="535"/>
    </row>
    <row r="7962" spans="1:7" s="520" customFormat="1" x14ac:dyDescent="0.25">
      <c r="A7962" s="529"/>
      <c r="G7962" s="535"/>
    </row>
    <row r="7963" spans="1:7" s="520" customFormat="1" x14ac:dyDescent="0.25">
      <c r="A7963" s="529"/>
      <c r="G7963" s="535"/>
    </row>
    <row r="7964" spans="1:7" s="520" customFormat="1" x14ac:dyDescent="0.25">
      <c r="A7964" s="529"/>
      <c r="G7964" s="535"/>
    </row>
    <row r="7965" spans="1:7" s="520" customFormat="1" x14ac:dyDescent="0.25">
      <c r="A7965" s="529"/>
      <c r="G7965" s="535"/>
    </row>
    <row r="7966" spans="1:7" s="520" customFormat="1" x14ac:dyDescent="0.25">
      <c r="A7966" s="529"/>
      <c r="G7966" s="535"/>
    </row>
    <row r="7967" spans="1:7" s="520" customFormat="1" x14ac:dyDescent="0.25">
      <c r="A7967" s="529"/>
      <c r="G7967" s="535"/>
    </row>
    <row r="7968" spans="1:7" s="520" customFormat="1" x14ac:dyDescent="0.25">
      <c r="A7968" s="529"/>
      <c r="G7968" s="535"/>
    </row>
    <row r="7969" spans="1:7" s="520" customFormat="1" x14ac:dyDescent="0.25">
      <c r="A7969" s="529"/>
      <c r="G7969" s="535"/>
    </row>
    <row r="7970" spans="1:7" s="520" customFormat="1" x14ac:dyDescent="0.25">
      <c r="A7970" s="529"/>
      <c r="G7970" s="535"/>
    </row>
    <row r="7971" spans="1:7" s="520" customFormat="1" x14ac:dyDescent="0.25">
      <c r="A7971" s="529"/>
      <c r="G7971" s="535"/>
    </row>
    <row r="7972" spans="1:7" s="520" customFormat="1" x14ac:dyDescent="0.25">
      <c r="A7972" s="529"/>
      <c r="G7972" s="535"/>
    </row>
    <row r="7973" spans="1:7" s="520" customFormat="1" x14ac:dyDescent="0.25">
      <c r="A7973" s="529"/>
      <c r="G7973" s="535"/>
    </row>
    <row r="7974" spans="1:7" s="520" customFormat="1" x14ac:dyDescent="0.25">
      <c r="A7974" s="529"/>
      <c r="G7974" s="535"/>
    </row>
    <row r="7975" spans="1:7" s="520" customFormat="1" x14ac:dyDescent="0.25">
      <c r="A7975" s="529"/>
      <c r="G7975" s="535"/>
    </row>
    <row r="7976" spans="1:7" s="520" customFormat="1" x14ac:dyDescent="0.25">
      <c r="A7976" s="529"/>
      <c r="G7976" s="535"/>
    </row>
    <row r="7977" spans="1:7" s="520" customFormat="1" x14ac:dyDescent="0.25">
      <c r="A7977" s="529"/>
      <c r="G7977" s="535"/>
    </row>
    <row r="7978" spans="1:7" s="520" customFormat="1" x14ac:dyDescent="0.25">
      <c r="A7978" s="529"/>
      <c r="G7978" s="535"/>
    </row>
    <row r="7979" spans="1:7" s="520" customFormat="1" x14ac:dyDescent="0.25">
      <c r="A7979" s="529"/>
      <c r="G7979" s="535"/>
    </row>
    <row r="7980" spans="1:7" s="520" customFormat="1" x14ac:dyDescent="0.25">
      <c r="A7980" s="529"/>
      <c r="G7980" s="535"/>
    </row>
    <row r="7981" spans="1:7" s="520" customFormat="1" x14ac:dyDescent="0.25">
      <c r="A7981" s="529"/>
      <c r="G7981" s="535"/>
    </row>
    <row r="7982" spans="1:7" s="520" customFormat="1" x14ac:dyDescent="0.25">
      <c r="A7982" s="529"/>
      <c r="G7982" s="535"/>
    </row>
    <row r="7983" spans="1:7" s="520" customFormat="1" x14ac:dyDescent="0.25">
      <c r="A7983" s="529"/>
      <c r="G7983" s="535"/>
    </row>
    <row r="7984" spans="1:7" s="520" customFormat="1" x14ac:dyDescent="0.25">
      <c r="A7984" s="529"/>
      <c r="G7984" s="535"/>
    </row>
    <row r="7985" spans="1:7" s="520" customFormat="1" x14ac:dyDescent="0.25">
      <c r="A7985" s="529"/>
      <c r="G7985" s="535"/>
    </row>
    <row r="7986" spans="1:7" s="520" customFormat="1" x14ac:dyDescent="0.25">
      <c r="A7986" s="529"/>
      <c r="G7986" s="535"/>
    </row>
    <row r="7987" spans="1:7" s="520" customFormat="1" x14ac:dyDescent="0.25">
      <c r="A7987" s="529"/>
      <c r="G7987" s="535"/>
    </row>
    <row r="7988" spans="1:7" s="520" customFormat="1" x14ac:dyDescent="0.25">
      <c r="A7988" s="529"/>
      <c r="G7988" s="535"/>
    </row>
    <row r="7989" spans="1:7" s="520" customFormat="1" x14ac:dyDescent="0.25">
      <c r="A7989" s="529"/>
      <c r="G7989" s="535"/>
    </row>
    <row r="7990" spans="1:7" s="520" customFormat="1" x14ac:dyDescent="0.25">
      <c r="A7990" s="529"/>
      <c r="G7990" s="535"/>
    </row>
    <row r="7991" spans="1:7" s="520" customFormat="1" x14ac:dyDescent="0.25">
      <c r="A7991" s="529"/>
      <c r="G7991" s="535"/>
    </row>
    <row r="7992" spans="1:7" s="520" customFormat="1" x14ac:dyDescent="0.25">
      <c r="A7992" s="529"/>
      <c r="G7992" s="535"/>
    </row>
    <row r="7993" spans="1:7" s="520" customFormat="1" x14ac:dyDescent="0.25">
      <c r="A7993" s="529"/>
      <c r="G7993" s="535"/>
    </row>
    <row r="7994" spans="1:7" s="520" customFormat="1" x14ac:dyDescent="0.25">
      <c r="A7994" s="529"/>
      <c r="G7994" s="535"/>
    </row>
    <row r="7995" spans="1:7" s="520" customFormat="1" x14ac:dyDescent="0.25">
      <c r="A7995" s="529"/>
      <c r="G7995" s="535"/>
    </row>
    <row r="7996" spans="1:7" s="520" customFormat="1" x14ac:dyDescent="0.25">
      <c r="A7996" s="529"/>
      <c r="G7996" s="535"/>
    </row>
    <row r="7997" spans="1:7" s="520" customFormat="1" x14ac:dyDescent="0.25">
      <c r="A7997" s="529"/>
      <c r="G7997" s="535"/>
    </row>
    <row r="7998" spans="1:7" s="520" customFormat="1" x14ac:dyDescent="0.25">
      <c r="A7998" s="529"/>
      <c r="G7998" s="535"/>
    </row>
    <row r="7999" spans="1:7" s="520" customFormat="1" x14ac:dyDescent="0.25">
      <c r="A7999" s="529"/>
      <c r="G7999" s="535"/>
    </row>
    <row r="8000" spans="1:7" s="520" customFormat="1" x14ac:dyDescent="0.25">
      <c r="A8000" s="529"/>
      <c r="G8000" s="535"/>
    </row>
    <row r="8001" spans="1:7" s="520" customFormat="1" x14ac:dyDescent="0.25">
      <c r="A8001" s="529"/>
      <c r="G8001" s="535"/>
    </row>
    <row r="8002" spans="1:7" s="520" customFormat="1" x14ac:dyDescent="0.25">
      <c r="A8002" s="529"/>
      <c r="G8002" s="535"/>
    </row>
    <row r="8003" spans="1:7" s="520" customFormat="1" x14ac:dyDescent="0.25">
      <c r="A8003" s="529"/>
      <c r="G8003" s="535"/>
    </row>
    <row r="8004" spans="1:7" s="520" customFormat="1" x14ac:dyDescent="0.25">
      <c r="A8004" s="529"/>
      <c r="G8004" s="535"/>
    </row>
    <row r="8005" spans="1:7" s="520" customFormat="1" x14ac:dyDescent="0.25">
      <c r="A8005" s="529"/>
      <c r="G8005" s="535"/>
    </row>
    <row r="8006" spans="1:7" s="520" customFormat="1" x14ac:dyDescent="0.25">
      <c r="A8006" s="529"/>
      <c r="G8006" s="535"/>
    </row>
    <row r="8007" spans="1:7" s="520" customFormat="1" x14ac:dyDescent="0.25">
      <c r="A8007" s="529"/>
      <c r="G8007" s="535"/>
    </row>
    <row r="8008" spans="1:7" s="520" customFormat="1" x14ac:dyDescent="0.25">
      <c r="A8008" s="529"/>
      <c r="G8008" s="535"/>
    </row>
    <row r="8009" spans="1:7" s="520" customFormat="1" x14ac:dyDescent="0.25">
      <c r="A8009" s="529"/>
      <c r="G8009" s="535"/>
    </row>
    <row r="8010" spans="1:7" s="520" customFormat="1" x14ac:dyDescent="0.25">
      <c r="A8010" s="529"/>
      <c r="G8010" s="535"/>
    </row>
    <row r="8011" spans="1:7" s="520" customFormat="1" x14ac:dyDescent="0.25">
      <c r="A8011" s="529"/>
      <c r="G8011" s="535"/>
    </row>
    <row r="8012" spans="1:7" s="520" customFormat="1" x14ac:dyDescent="0.25">
      <c r="A8012" s="529"/>
      <c r="G8012" s="535"/>
    </row>
    <row r="8013" spans="1:7" s="520" customFormat="1" x14ac:dyDescent="0.25">
      <c r="A8013" s="529"/>
      <c r="G8013" s="535"/>
    </row>
    <row r="8014" spans="1:7" s="520" customFormat="1" x14ac:dyDescent="0.25">
      <c r="A8014" s="529"/>
      <c r="G8014" s="535"/>
    </row>
    <row r="8015" spans="1:7" s="520" customFormat="1" x14ac:dyDescent="0.25">
      <c r="A8015" s="529"/>
      <c r="G8015" s="535"/>
    </row>
    <row r="8016" spans="1:7" s="520" customFormat="1" x14ac:dyDescent="0.25">
      <c r="A8016" s="529"/>
      <c r="G8016" s="535"/>
    </row>
    <row r="8017" spans="1:7" s="520" customFormat="1" x14ac:dyDescent="0.25">
      <c r="A8017" s="529"/>
      <c r="G8017" s="535"/>
    </row>
    <row r="8018" spans="1:7" s="520" customFormat="1" x14ac:dyDescent="0.25">
      <c r="A8018" s="529"/>
      <c r="G8018" s="535"/>
    </row>
    <row r="8019" spans="1:7" s="520" customFormat="1" x14ac:dyDescent="0.25">
      <c r="A8019" s="529"/>
      <c r="G8019" s="535"/>
    </row>
    <row r="8020" spans="1:7" s="520" customFormat="1" x14ac:dyDescent="0.25">
      <c r="A8020" s="529"/>
      <c r="G8020" s="535"/>
    </row>
    <row r="8021" spans="1:7" s="520" customFormat="1" x14ac:dyDescent="0.25">
      <c r="A8021" s="529"/>
      <c r="G8021" s="535"/>
    </row>
    <row r="8022" spans="1:7" s="520" customFormat="1" x14ac:dyDescent="0.25">
      <c r="A8022" s="529"/>
      <c r="G8022" s="535"/>
    </row>
    <row r="8023" spans="1:7" s="520" customFormat="1" x14ac:dyDescent="0.25">
      <c r="A8023" s="529"/>
      <c r="G8023" s="535"/>
    </row>
    <row r="8024" spans="1:7" s="520" customFormat="1" x14ac:dyDescent="0.25">
      <c r="A8024" s="529"/>
      <c r="G8024" s="535"/>
    </row>
    <row r="8025" spans="1:7" s="520" customFormat="1" x14ac:dyDescent="0.25">
      <c r="A8025" s="529"/>
      <c r="G8025" s="535"/>
    </row>
    <row r="8026" spans="1:7" s="520" customFormat="1" x14ac:dyDescent="0.25">
      <c r="A8026" s="529"/>
      <c r="G8026" s="535"/>
    </row>
    <row r="8027" spans="1:7" s="520" customFormat="1" x14ac:dyDescent="0.25">
      <c r="A8027" s="529"/>
      <c r="G8027" s="535"/>
    </row>
    <row r="8028" spans="1:7" s="520" customFormat="1" x14ac:dyDescent="0.25">
      <c r="A8028" s="529"/>
      <c r="G8028" s="535"/>
    </row>
    <row r="8029" spans="1:7" s="520" customFormat="1" x14ac:dyDescent="0.25">
      <c r="A8029" s="529"/>
      <c r="G8029" s="535"/>
    </row>
    <row r="8030" spans="1:7" s="520" customFormat="1" x14ac:dyDescent="0.25">
      <c r="A8030" s="529"/>
      <c r="G8030" s="535"/>
    </row>
    <row r="8031" spans="1:7" s="520" customFormat="1" x14ac:dyDescent="0.25">
      <c r="A8031" s="529"/>
      <c r="G8031" s="535"/>
    </row>
    <row r="8032" spans="1:7" s="520" customFormat="1" x14ac:dyDescent="0.25">
      <c r="A8032" s="529"/>
      <c r="G8032" s="535"/>
    </row>
    <row r="8033" spans="1:7" s="520" customFormat="1" x14ac:dyDescent="0.25">
      <c r="A8033" s="529"/>
      <c r="G8033" s="535"/>
    </row>
    <row r="8034" spans="1:7" s="520" customFormat="1" x14ac:dyDescent="0.25">
      <c r="A8034" s="529"/>
      <c r="G8034" s="535"/>
    </row>
    <row r="8035" spans="1:7" s="520" customFormat="1" x14ac:dyDescent="0.25">
      <c r="A8035" s="529"/>
      <c r="G8035" s="535"/>
    </row>
    <row r="8036" spans="1:7" s="520" customFormat="1" x14ac:dyDescent="0.25">
      <c r="A8036" s="529"/>
      <c r="G8036" s="535"/>
    </row>
    <row r="8037" spans="1:7" s="520" customFormat="1" x14ac:dyDescent="0.25">
      <c r="A8037" s="529"/>
      <c r="G8037" s="535"/>
    </row>
    <row r="8038" spans="1:7" s="520" customFormat="1" x14ac:dyDescent="0.25">
      <c r="A8038" s="529"/>
      <c r="G8038" s="535"/>
    </row>
    <row r="8039" spans="1:7" s="520" customFormat="1" x14ac:dyDescent="0.25">
      <c r="A8039" s="529"/>
      <c r="G8039" s="535"/>
    </row>
    <row r="8040" spans="1:7" s="520" customFormat="1" x14ac:dyDescent="0.25">
      <c r="A8040" s="529"/>
      <c r="G8040" s="535"/>
    </row>
    <row r="8041" spans="1:7" s="520" customFormat="1" x14ac:dyDescent="0.25">
      <c r="A8041" s="529"/>
      <c r="G8041" s="535"/>
    </row>
    <row r="8042" spans="1:7" s="520" customFormat="1" x14ac:dyDescent="0.25">
      <c r="A8042" s="529"/>
      <c r="G8042" s="535"/>
    </row>
    <row r="8043" spans="1:7" s="520" customFormat="1" x14ac:dyDescent="0.25">
      <c r="A8043" s="529"/>
      <c r="G8043" s="535"/>
    </row>
    <row r="8044" spans="1:7" s="520" customFormat="1" x14ac:dyDescent="0.25">
      <c r="A8044" s="529"/>
      <c r="G8044" s="535"/>
    </row>
    <row r="8045" spans="1:7" s="520" customFormat="1" x14ac:dyDescent="0.25">
      <c r="A8045" s="529"/>
      <c r="G8045" s="535"/>
    </row>
    <row r="8046" spans="1:7" s="520" customFormat="1" x14ac:dyDescent="0.25">
      <c r="A8046" s="529"/>
      <c r="G8046" s="535"/>
    </row>
    <row r="8047" spans="1:7" s="520" customFormat="1" x14ac:dyDescent="0.25">
      <c r="A8047" s="529"/>
      <c r="G8047" s="535"/>
    </row>
    <row r="8048" spans="1:7" s="520" customFormat="1" x14ac:dyDescent="0.25">
      <c r="A8048" s="529"/>
      <c r="G8048" s="535"/>
    </row>
    <row r="8049" spans="1:7" s="520" customFormat="1" x14ac:dyDescent="0.25">
      <c r="A8049" s="529"/>
      <c r="G8049" s="535"/>
    </row>
    <row r="8050" spans="1:7" s="520" customFormat="1" x14ac:dyDescent="0.25">
      <c r="A8050" s="529"/>
      <c r="G8050" s="535"/>
    </row>
    <row r="8051" spans="1:7" s="520" customFormat="1" x14ac:dyDescent="0.25">
      <c r="A8051" s="529"/>
      <c r="G8051" s="535"/>
    </row>
    <row r="8052" spans="1:7" s="520" customFormat="1" x14ac:dyDescent="0.25">
      <c r="A8052" s="529"/>
      <c r="G8052" s="535"/>
    </row>
    <row r="8053" spans="1:7" s="520" customFormat="1" x14ac:dyDescent="0.25">
      <c r="A8053" s="529"/>
      <c r="G8053" s="535"/>
    </row>
    <row r="8054" spans="1:7" s="520" customFormat="1" x14ac:dyDescent="0.25">
      <c r="A8054" s="529"/>
      <c r="G8054" s="535"/>
    </row>
    <row r="8055" spans="1:7" s="520" customFormat="1" x14ac:dyDescent="0.25">
      <c r="A8055" s="529"/>
      <c r="G8055" s="535"/>
    </row>
    <row r="8056" spans="1:7" s="520" customFormat="1" x14ac:dyDescent="0.25">
      <c r="A8056" s="529"/>
      <c r="G8056" s="535"/>
    </row>
    <row r="8057" spans="1:7" s="520" customFormat="1" x14ac:dyDescent="0.25">
      <c r="A8057" s="529"/>
      <c r="G8057" s="535"/>
    </row>
    <row r="8058" spans="1:7" s="520" customFormat="1" x14ac:dyDescent="0.25">
      <c r="A8058" s="529"/>
      <c r="G8058" s="535"/>
    </row>
    <row r="8059" spans="1:7" s="520" customFormat="1" x14ac:dyDescent="0.25">
      <c r="A8059" s="529"/>
      <c r="G8059" s="535"/>
    </row>
    <row r="8060" spans="1:7" s="520" customFormat="1" x14ac:dyDescent="0.25">
      <c r="A8060" s="529"/>
      <c r="G8060" s="535"/>
    </row>
    <row r="8061" spans="1:7" s="520" customFormat="1" x14ac:dyDescent="0.25">
      <c r="A8061" s="529"/>
      <c r="G8061" s="535"/>
    </row>
    <row r="8062" spans="1:7" s="520" customFormat="1" x14ac:dyDescent="0.25">
      <c r="A8062" s="529"/>
      <c r="G8062" s="535"/>
    </row>
    <row r="8063" spans="1:7" s="520" customFormat="1" x14ac:dyDescent="0.25">
      <c r="A8063" s="529"/>
      <c r="G8063" s="535"/>
    </row>
    <row r="8064" spans="1:7" s="520" customFormat="1" x14ac:dyDescent="0.25">
      <c r="A8064" s="529"/>
      <c r="G8064" s="535"/>
    </row>
    <row r="8065" spans="1:7" s="520" customFormat="1" x14ac:dyDescent="0.25">
      <c r="A8065" s="529"/>
      <c r="G8065" s="535"/>
    </row>
    <row r="8066" spans="1:7" s="520" customFormat="1" x14ac:dyDescent="0.25">
      <c r="A8066" s="529"/>
      <c r="G8066" s="535"/>
    </row>
    <row r="8067" spans="1:7" s="520" customFormat="1" x14ac:dyDescent="0.25">
      <c r="A8067" s="529"/>
      <c r="G8067" s="535"/>
    </row>
    <row r="8068" spans="1:7" s="520" customFormat="1" x14ac:dyDescent="0.25">
      <c r="A8068" s="529"/>
      <c r="G8068" s="535"/>
    </row>
    <row r="8069" spans="1:7" s="520" customFormat="1" x14ac:dyDescent="0.25">
      <c r="A8069" s="529"/>
      <c r="G8069" s="535"/>
    </row>
    <row r="8070" spans="1:7" s="520" customFormat="1" x14ac:dyDescent="0.25">
      <c r="A8070" s="529"/>
      <c r="G8070" s="535"/>
    </row>
    <row r="8071" spans="1:7" s="520" customFormat="1" x14ac:dyDescent="0.25">
      <c r="A8071" s="529"/>
      <c r="G8071" s="535"/>
    </row>
    <row r="8072" spans="1:7" s="520" customFormat="1" x14ac:dyDescent="0.25">
      <c r="A8072" s="529"/>
      <c r="G8072" s="535"/>
    </row>
    <row r="8073" spans="1:7" s="520" customFormat="1" x14ac:dyDescent="0.25">
      <c r="A8073" s="529"/>
      <c r="G8073" s="535"/>
    </row>
    <row r="8074" spans="1:7" s="520" customFormat="1" x14ac:dyDescent="0.25">
      <c r="A8074" s="529"/>
      <c r="G8074" s="535"/>
    </row>
    <row r="8075" spans="1:7" s="520" customFormat="1" x14ac:dyDescent="0.25">
      <c r="A8075" s="529"/>
      <c r="G8075" s="535"/>
    </row>
    <row r="8076" spans="1:7" s="520" customFormat="1" x14ac:dyDescent="0.25">
      <c r="A8076" s="529"/>
      <c r="G8076" s="535"/>
    </row>
    <row r="8077" spans="1:7" s="520" customFormat="1" x14ac:dyDescent="0.25">
      <c r="A8077" s="529"/>
      <c r="G8077" s="535"/>
    </row>
    <row r="8078" spans="1:7" s="520" customFormat="1" x14ac:dyDescent="0.25">
      <c r="A8078" s="529"/>
      <c r="G8078" s="535"/>
    </row>
    <row r="8079" spans="1:7" s="520" customFormat="1" x14ac:dyDescent="0.25">
      <c r="A8079" s="529"/>
      <c r="G8079" s="535"/>
    </row>
    <row r="8080" spans="1:7" s="520" customFormat="1" x14ac:dyDescent="0.25">
      <c r="A8080" s="529"/>
      <c r="G8080" s="535"/>
    </row>
    <row r="8081" spans="1:7" s="520" customFormat="1" x14ac:dyDescent="0.25">
      <c r="A8081" s="529"/>
      <c r="G8081" s="535"/>
    </row>
    <row r="8082" spans="1:7" s="520" customFormat="1" x14ac:dyDescent="0.25">
      <c r="A8082" s="529"/>
      <c r="G8082" s="535"/>
    </row>
    <row r="8083" spans="1:7" s="520" customFormat="1" x14ac:dyDescent="0.25">
      <c r="A8083" s="529"/>
      <c r="G8083" s="535"/>
    </row>
    <row r="8084" spans="1:7" s="520" customFormat="1" x14ac:dyDescent="0.25">
      <c r="A8084" s="529"/>
      <c r="G8084" s="535"/>
    </row>
    <row r="8085" spans="1:7" s="520" customFormat="1" x14ac:dyDescent="0.25">
      <c r="A8085" s="529"/>
      <c r="G8085" s="535"/>
    </row>
    <row r="8086" spans="1:7" s="520" customFormat="1" x14ac:dyDescent="0.25">
      <c r="A8086" s="529"/>
      <c r="G8086" s="535"/>
    </row>
    <row r="8087" spans="1:7" s="520" customFormat="1" x14ac:dyDescent="0.25">
      <c r="A8087" s="529"/>
      <c r="G8087" s="535"/>
    </row>
    <row r="8088" spans="1:7" s="520" customFormat="1" x14ac:dyDescent="0.25">
      <c r="A8088" s="529"/>
      <c r="G8088" s="535"/>
    </row>
    <row r="8089" spans="1:7" s="520" customFormat="1" x14ac:dyDescent="0.25">
      <c r="A8089" s="529"/>
      <c r="G8089" s="535"/>
    </row>
    <row r="8090" spans="1:7" s="520" customFormat="1" x14ac:dyDescent="0.25">
      <c r="A8090" s="529"/>
      <c r="G8090" s="535"/>
    </row>
    <row r="8091" spans="1:7" s="520" customFormat="1" x14ac:dyDescent="0.25">
      <c r="A8091" s="529"/>
      <c r="G8091" s="535"/>
    </row>
    <row r="8092" spans="1:7" s="520" customFormat="1" x14ac:dyDescent="0.25">
      <c r="A8092" s="529"/>
      <c r="G8092" s="535"/>
    </row>
    <row r="8093" spans="1:7" s="520" customFormat="1" x14ac:dyDescent="0.25">
      <c r="A8093" s="529"/>
      <c r="G8093" s="535"/>
    </row>
    <row r="8094" spans="1:7" s="520" customFormat="1" x14ac:dyDescent="0.25">
      <c r="A8094" s="529"/>
      <c r="G8094" s="535"/>
    </row>
    <row r="8095" spans="1:7" s="520" customFormat="1" x14ac:dyDescent="0.25">
      <c r="A8095" s="529"/>
      <c r="G8095" s="535"/>
    </row>
    <row r="8096" spans="1:7" s="520" customFormat="1" x14ac:dyDescent="0.25">
      <c r="A8096" s="529"/>
      <c r="G8096" s="535"/>
    </row>
    <row r="8097" spans="1:7" s="520" customFormat="1" x14ac:dyDescent="0.25">
      <c r="A8097" s="529"/>
      <c r="G8097" s="535"/>
    </row>
    <row r="8098" spans="1:7" s="520" customFormat="1" x14ac:dyDescent="0.25">
      <c r="A8098" s="529"/>
      <c r="G8098" s="535"/>
    </row>
    <row r="8099" spans="1:7" s="520" customFormat="1" x14ac:dyDescent="0.25">
      <c r="A8099" s="529"/>
      <c r="G8099" s="535"/>
    </row>
    <row r="8100" spans="1:7" s="520" customFormat="1" x14ac:dyDescent="0.25">
      <c r="A8100" s="529"/>
      <c r="G8100" s="535"/>
    </row>
    <row r="8101" spans="1:7" s="520" customFormat="1" x14ac:dyDescent="0.25">
      <c r="A8101" s="529"/>
      <c r="G8101" s="535"/>
    </row>
    <row r="8102" spans="1:7" s="520" customFormat="1" x14ac:dyDescent="0.25">
      <c r="A8102" s="529"/>
      <c r="G8102" s="535"/>
    </row>
    <row r="8103" spans="1:7" s="520" customFormat="1" x14ac:dyDescent="0.25">
      <c r="A8103" s="529"/>
      <c r="G8103" s="535"/>
    </row>
    <row r="8104" spans="1:7" s="520" customFormat="1" x14ac:dyDescent="0.25">
      <c r="A8104" s="529"/>
      <c r="G8104" s="535"/>
    </row>
    <row r="8105" spans="1:7" s="520" customFormat="1" x14ac:dyDescent="0.25">
      <c r="A8105" s="529"/>
      <c r="G8105" s="535"/>
    </row>
    <row r="8106" spans="1:7" s="520" customFormat="1" x14ac:dyDescent="0.25">
      <c r="A8106" s="529"/>
      <c r="G8106" s="535"/>
    </row>
    <row r="8107" spans="1:7" s="520" customFormat="1" x14ac:dyDescent="0.25">
      <c r="A8107" s="529"/>
      <c r="G8107" s="535"/>
    </row>
    <row r="8108" spans="1:7" s="520" customFormat="1" x14ac:dyDescent="0.25">
      <c r="A8108" s="529"/>
      <c r="G8108" s="535"/>
    </row>
    <row r="8109" spans="1:7" s="520" customFormat="1" x14ac:dyDescent="0.25">
      <c r="A8109" s="529"/>
      <c r="G8109" s="535"/>
    </row>
    <row r="8110" spans="1:7" s="520" customFormat="1" x14ac:dyDescent="0.25">
      <c r="A8110" s="529"/>
      <c r="G8110" s="535"/>
    </row>
    <row r="8111" spans="1:7" s="520" customFormat="1" x14ac:dyDescent="0.25">
      <c r="A8111" s="529"/>
      <c r="G8111" s="535"/>
    </row>
    <row r="8112" spans="1:7" s="520" customFormat="1" x14ac:dyDescent="0.25">
      <c r="A8112" s="529"/>
      <c r="G8112" s="535"/>
    </row>
    <row r="8113" spans="1:7" s="520" customFormat="1" x14ac:dyDescent="0.25">
      <c r="A8113" s="529"/>
      <c r="G8113" s="535"/>
    </row>
    <row r="8114" spans="1:7" s="520" customFormat="1" x14ac:dyDescent="0.25">
      <c r="A8114" s="529"/>
      <c r="G8114" s="535"/>
    </row>
    <row r="8115" spans="1:7" s="520" customFormat="1" x14ac:dyDescent="0.25">
      <c r="A8115" s="529"/>
      <c r="G8115" s="535"/>
    </row>
    <row r="8116" spans="1:7" s="520" customFormat="1" x14ac:dyDescent="0.25">
      <c r="A8116" s="529"/>
      <c r="G8116" s="535"/>
    </row>
    <row r="8117" spans="1:7" s="520" customFormat="1" x14ac:dyDescent="0.25">
      <c r="A8117" s="529"/>
      <c r="G8117" s="535"/>
    </row>
    <row r="8118" spans="1:7" s="520" customFormat="1" x14ac:dyDescent="0.25">
      <c r="A8118" s="529"/>
      <c r="G8118" s="535"/>
    </row>
    <row r="8119" spans="1:7" s="520" customFormat="1" x14ac:dyDescent="0.25">
      <c r="A8119" s="529"/>
      <c r="G8119" s="535"/>
    </row>
    <row r="8120" spans="1:7" s="520" customFormat="1" x14ac:dyDescent="0.25">
      <c r="A8120" s="529"/>
      <c r="G8120" s="535"/>
    </row>
    <row r="8121" spans="1:7" s="520" customFormat="1" x14ac:dyDescent="0.25">
      <c r="A8121" s="529"/>
      <c r="G8121" s="535"/>
    </row>
    <row r="8122" spans="1:7" s="520" customFormat="1" x14ac:dyDescent="0.25">
      <c r="A8122" s="529"/>
      <c r="G8122" s="535"/>
    </row>
    <row r="8123" spans="1:7" s="520" customFormat="1" x14ac:dyDescent="0.25">
      <c r="A8123" s="529"/>
      <c r="G8123" s="535"/>
    </row>
    <row r="8124" spans="1:7" s="520" customFormat="1" x14ac:dyDescent="0.25">
      <c r="A8124" s="529"/>
      <c r="G8124" s="535"/>
    </row>
    <row r="8125" spans="1:7" s="520" customFormat="1" x14ac:dyDescent="0.25">
      <c r="A8125" s="529"/>
      <c r="G8125" s="535"/>
    </row>
    <row r="8126" spans="1:7" s="520" customFormat="1" x14ac:dyDescent="0.25">
      <c r="A8126" s="529"/>
      <c r="G8126" s="535"/>
    </row>
    <row r="8127" spans="1:7" s="520" customFormat="1" x14ac:dyDescent="0.25">
      <c r="A8127" s="529"/>
      <c r="G8127" s="535"/>
    </row>
    <row r="8128" spans="1:7" s="520" customFormat="1" x14ac:dyDescent="0.25">
      <c r="A8128" s="529"/>
      <c r="G8128" s="535"/>
    </row>
    <row r="8129" spans="1:7" s="520" customFormat="1" x14ac:dyDescent="0.25">
      <c r="A8129" s="529"/>
      <c r="G8129" s="535"/>
    </row>
    <row r="8130" spans="1:7" s="520" customFormat="1" x14ac:dyDescent="0.25">
      <c r="A8130" s="529"/>
      <c r="G8130" s="535"/>
    </row>
    <row r="8131" spans="1:7" s="520" customFormat="1" x14ac:dyDescent="0.25">
      <c r="A8131" s="529"/>
      <c r="G8131" s="535"/>
    </row>
    <row r="8132" spans="1:7" s="520" customFormat="1" x14ac:dyDescent="0.25">
      <c r="A8132" s="529"/>
      <c r="G8132" s="535"/>
    </row>
    <row r="8133" spans="1:7" s="520" customFormat="1" x14ac:dyDescent="0.25">
      <c r="A8133" s="529"/>
      <c r="G8133" s="535"/>
    </row>
    <row r="8134" spans="1:7" s="520" customFormat="1" x14ac:dyDescent="0.25">
      <c r="A8134" s="529"/>
      <c r="G8134" s="535"/>
    </row>
    <row r="8135" spans="1:7" s="520" customFormat="1" x14ac:dyDescent="0.25">
      <c r="A8135" s="529"/>
      <c r="G8135" s="535"/>
    </row>
    <row r="8136" spans="1:7" s="520" customFormat="1" x14ac:dyDescent="0.25">
      <c r="A8136" s="529"/>
      <c r="G8136" s="535"/>
    </row>
    <row r="8137" spans="1:7" s="520" customFormat="1" x14ac:dyDescent="0.25">
      <c r="A8137" s="529"/>
      <c r="G8137" s="535"/>
    </row>
    <row r="8138" spans="1:7" s="520" customFormat="1" x14ac:dyDescent="0.25">
      <c r="A8138" s="529"/>
      <c r="G8138" s="535"/>
    </row>
    <row r="8139" spans="1:7" s="520" customFormat="1" x14ac:dyDescent="0.25">
      <c r="A8139" s="529"/>
      <c r="G8139" s="535"/>
    </row>
    <row r="8140" spans="1:7" s="520" customFormat="1" x14ac:dyDescent="0.25">
      <c r="A8140" s="529"/>
      <c r="G8140" s="535"/>
    </row>
    <row r="8141" spans="1:7" s="520" customFormat="1" x14ac:dyDescent="0.25">
      <c r="A8141" s="529"/>
      <c r="G8141" s="535"/>
    </row>
    <row r="8142" spans="1:7" s="520" customFormat="1" x14ac:dyDescent="0.25">
      <c r="A8142" s="529"/>
      <c r="G8142" s="535"/>
    </row>
    <row r="8143" spans="1:7" s="520" customFormat="1" x14ac:dyDescent="0.25">
      <c r="A8143" s="529"/>
      <c r="G8143" s="535"/>
    </row>
    <row r="8144" spans="1:7" s="520" customFormat="1" x14ac:dyDescent="0.25">
      <c r="A8144" s="529"/>
      <c r="G8144" s="535"/>
    </row>
    <row r="8145" spans="1:7" s="520" customFormat="1" x14ac:dyDescent="0.25">
      <c r="A8145" s="529"/>
      <c r="G8145" s="535"/>
    </row>
    <row r="8146" spans="1:7" s="520" customFormat="1" x14ac:dyDescent="0.25">
      <c r="A8146" s="529"/>
      <c r="G8146" s="535"/>
    </row>
    <row r="8147" spans="1:7" s="520" customFormat="1" x14ac:dyDescent="0.25">
      <c r="A8147" s="529"/>
      <c r="G8147" s="535"/>
    </row>
    <row r="8148" spans="1:7" s="520" customFormat="1" x14ac:dyDescent="0.25">
      <c r="A8148" s="529"/>
      <c r="G8148" s="535"/>
    </row>
    <row r="8149" spans="1:7" s="520" customFormat="1" x14ac:dyDescent="0.25">
      <c r="A8149" s="529"/>
      <c r="G8149" s="535"/>
    </row>
    <row r="8150" spans="1:7" s="520" customFormat="1" x14ac:dyDescent="0.25">
      <c r="A8150" s="529"/>
      <c r="G8150" s="535"/>
    </row>
    <row r="8151" spans="1:7" s="520" customFormat="1" x14ac:dyDescent="0.25">
      <c r="A8151" s="529"/>
      <c r="G8151" s="535"/>
    </row>
    <row r="8152" spans="1:7" s="520" customFormat="1" x14ac:dyDescent="0.25">
      <c r="A8152" s="529"/>
      <c r="G8152" s="535"/>
    </row>
    <row r="8153" spans="1:7" s="520" customFormat="1" x14ac:dyDescent="0.25">
      <c r="A8153" s="529"/>
      <c r="G8153" s="535"/>
    </row>
    <row r="8154" spans="1:7" s="520" customFormat="1" x14ac:dyDescent="0.25">
      <c r="A8154" s="529"/>
      <c r="G8154" s="535"/>
    </row>
    <row r="8155" spans="1:7" s="520" customFormat="1" x14ac:dyDescent="0.25">
      <c r="A8155" s="529"/>
      <c r="G8155" s="535"/>
    </row>
    <row r="8156" spans="1:7" s="520" customFormat="1" x14ac:dyDescent="0.25">
      <c r="A8156" s="529"/>
      <c r="G8156" s="535"/>
    </row>
    <row r="8157" spans="1:7" s="520" customFormat="1" x14ac:dyDescent="0.25">
      <c r="A8157" s="529"/>
      <c r="G8157" s="535"/>
    </row>
    <row r="8158" spans="1:7" s="520" customFormat="1" x14ac:dyDescent="0.25">
      <c r="A8158" s="529"/>
      <c r="G8158" s="535"/>
    </row>
    <row r="8159" spans="1:7" s="520" customFormat="1" x14ac:dyDescent="0.25">
      <c r="A8159" s="529"/>
      <c r="G8159" s="535"/>
    </row>
    <row r="8160" spans="1:7" s="520" customFormat="1" x14ac:dyDescent="0.25">
      <c r="A8160" s="529"/>
      <c r="G8160" s="535"/>
    </row>
    <row r="8161" spans="1:7" s="520" customFormat="1" x14ac:dyDescent="0.25">
      <c r="A8161" s="529"/>
      <c r="G8161" s="535"/>
    </row>
    <row r="8162" spans="1:7" s="520" customFormat="1" x14ac:dyDescent="0.25">
      <c r="A8162" s="529"/>
      <c r="G8162" s="535"/>
    </row>
    <row r="8163" spans="1:7" s="520" customFormat="1" x14ac:dyDescent="0.25">
      <c r="A8163" s="529"/>
      <c r="G8163" s="535"/>
    </row>
    <row r="8164" spans="1:7" s="520" customFormat="1" x14ac:dyDescent="0.25">
      <c r="A8164" s="529"/>
      <c r="G8164" s="535"/>
    </row>
    <row r="8165" spans="1:7" s="520" customFormat="1" x14ac:dyDescent="0.25">
      <c r="A8165" s="529"/>
      <c r="G8165" s="535"/>
    </row>
    <row r="8166" spans="1:7" s="520" customFormat="1" x14ac:dyDescent="0.25">
      <c r="A8166" s="529"/>
      <c r="G8166" s="535"/>
    </row>
    <row r="8167" spans="1:7" s="520" customFormat="1" x14ac:dyDescent="0.25">
      <c r="A8167" s="529"/>
      <c r="G8167" s="535"/>
    </row>
    <row r="8168" spans="1:7" s="520" customFormat="1" x14ac:dyDescent="0.25">
      <c r="A8168" s="529"/>
      <c r="G8168" s="535"/>
    </row>
    <row r="8169" spans="1:7" s="520" customFormat="1" x14ac:dyDescent="0.25">
      <c r="A8169" s="529"/>
      <c r="G8169" s="535"/>
    </row>
    <row r="8170" spans="1:7" s="520" customFormat="1" x14ac:dyDescent="0.25">
      <c r="A8170" s="529"/>
      <c r="G8170" s="535"/>
    </row>
    <row r="8171" spans="1:7" s="520" customFormat="1" x14ac:dyDescent="0.25">
      <c r="A8171" s="529"/>
      <c r="G8171" s="535"/>
    </row>
    <row r="8172" spans="1:7" s="520" customFormat="1" x14ac:dyDescent="0.25">
      <c r="A8172" s="529"/>
      <c r="G8172" s="535"/>
    </row>
    <row r="8173" spans="1:7" s="520" customFormat="1" x14ac:dyDescent="0.25">
      <c r="A8173" s="529"/>
      <c r="G8173" s="535"/>
    </row>
    <row r="8174" spans="1:7" s="520" customFormat="1" x14ac:dyDescent="0.25">
      <c r="A8174" s="529"/>
      <c r="G8174" s="535"/>
    </row>
    <row r="8175" spans="1:7" s="520" customFormat="1" x14ac:dyDescent="0.25">
      <c r="A8175" s="529"/>
      <c r="G8175" s="535"/>
    </row>
    <row r="8176" spans="1:7" s="520" customFormat="1" x14ac:dyDescent="0.25">
      <c r="A8176" s="529"/>
      <c r="G8176" s="535"/>
    </row>
    <row r="8177" spans="1:7" s="520" customFormat="1" x14ac:dyDescent="0.25">
      <c r="A8177" s="529"/>
      <c r="G8177" s="535"/>
    </row>
    <row r="8178" spans="1:7" s="520" customFormat="1" x14ac:dyDescent="0.25">
      <c r="A8178" s="529"/>
      <c r="G8178" s="535"/>
    </row>
    <row r="8179" spans="1:7" s="520" customFormat="1" x14ac:dyDescent="0.25">
      <c r="A8179" s="529"/>
      <c r="G8179" s="535"/>
    </row>
    <row r="8180" spans="1:7" s="520" customFormat="1" x14ac:dyDescent="0.25">
      <c r="A8180" s="529"/>
      <c r="G8180" s="535"/>
    </row>
    <row r="8181" spans="1:7" s="520" customFormat="1" x14ac:dyDescent="0.25">
      <c r="A8181" s="529"/>
      <c r="G8181" s="535"/>
    </row>
    <row r="8182" spans="1:7" s="520" customFormat="1" x14ac:dyDescent="0.25">
      <c r="A8182" s="529"/>
      <c r="G8182" s="535"/>
    </row>
    <row r="8183" spans="1:7" s="520" customFormat="1" x14ac:dyDescent="0.25">
      <c r="A8183" s="529"/>
      <c r="G8183" s="535"/>
    </row>
    <row r="8184" spans="1:7" s="520" customFormat="1" x14ac:dyDescent="0.25">
      <c r="A8184" s="529"/>
      <c r="G8184" s="535"/>
    </row>
    <row r="8185" spans="1:7" s="520" customFormat="1" x14ac:dyDescent="0.25">
      <c r="A8185" s="529"/>
      <c r="G8185" s="535"/>
    </row>
    <row r="8186" spans="1:7" s="520" customFormat="1" x14ac:dyDescent="0.25">
      <c r="A8186" s="529"/>
      <c r="G8186" s="535"/>
    </row>
    <row r="8187" spans="1:7" s="520" customFormat="1" x14ac:dyDescent="0.25">
      <c r="A8187" s="529"/>
      <c r="G8187" s="535"/>
    </row>
    <row r="8188" spans="1:7" s="520" customFormat="1" x14ac:dyDescent="0.25">
      <c r="A8188" s="529"/>
      <c r="G8188" s="535"/>
    </row>
    <row r="8189" spans="1:7" s="520" customFormat="1" x14ac:dyDescent="0.25">
      <c r="A8189" s="529"/>
      <c r="G8189" s="535"/>
    </row>
    <row r="8190" spans="1:7" s="520" customFormat="1" x14ac:dyDescent="0.25">
      <c r="A8190" s="529"/>
      <c r="G8190" s="535"/>
    </row>
    <row r="8191" spans="1:7" s="520" customFormat="1" x14ac:dyDescent="0.25">
      <c r="A8191" s="529"/>
      <c r="G8191" s="535"/>
    </row>
    <row r="8192" spans="1:7" s="520" customFormat="1" x14ac:dyDescent="0.25">
      <c r="A8192" s="529"/>
      <c r="G8192" s="535"/>
    </row>
    <row r="8193" spans="1:7" s="520" customFormat="1" x14ac:dyDescent="0.25">
      <c r="A8193" s="529"/>
      <c r="G8193" s="535"/>
    </row>
    <row r="8194" spans="1:7" s="520" customFormat="1" x14ac:dyDescent="0.25">
      <c r="A8194" s="529"/>
      <c r="G8194" s="535"/>
    </row>
    <row r="8195" spans="1:7" s="520" customFormat="1" x14ac:dyDescent="0.25">
      <c r="A8195" s="529"/>
      <c r="G8195" s="535"/>
    </row>
    <row r="8196" spans="1:7" s="520" customFormat="1" x14ac:dyDescent="0.25">
      <c r="A8196" s="529"/>
      <c r="G8196" s="535"/>
    </row>
    <row r="8197" spans="1:7" s="520" customFormat="1" x14ac:dyDescent="0.25">
      <c r="A8197" s="529"/>
      <c r="G8197" s="535"/>
    </row>
    <row r="8198" spans="1:7" s="520" customFormat="1" x14ac:dyDescent="0.25">
      <c r="A8198" s="529"/>
      <c r="G8198" s="535"/>
    </row>
    <row r="8199" spans="1:7" s="520" customFormat="1" x14ac:dyDescent="0.25">
      <c r="A8199" s="529"/>
      <c r="G8199" s="535"/>
    </row>
    <row r="8200" spans="1:7" s="520" customFormat="1" x14ac:dyDescent="0.25">
      <c r="A8200" s="529"/>
      <c r="G8200" s="535"/>
    </row>
    <row r="8201" spans="1:7" s="520" customFormat="1" x14ac:dyDescent="0.25">
      <c r="A8201" s="529"/>
      <c r="G8201" s="535"/>
    </row>
    <row r="8202" spans="1:7" s="520" customFormat="1" x14ac:dyDescent="0.25">
      <c r="A8202" s="529"/>
      <c r="G8202" s="535"/>
    </row>
    <row r="8203" spans="1:7" s="520" customFormat="1" x14ac:dyDescent="0.25">
      <c r="A8203" s="529"/>
      <c r="G8203" s="535"/>
    </row>
    <row r="8204" spans="1:7" s="520" customFormat="1" x14ac:dyDescent="0.25">
      <c r="A8204" s="529"/>
      <c r="G8204" s="535"/>
    </row>
    <row r="8205" spans="1:7" s="520" customFormat="1" x14ac:dyDescent="0.25">
      <c r="A8205" s="529"/>
      <c r="G8205" s="535"/>
    </row>
    <row r="8206" spans="1:7" s="520" customFormat="1" x14ac:dyDescent="0.25">
      <c r="A8206" s="529"/>
      <c r="G8206" s="535"/>
    </row>
    <row r="8207" spans="1:7" s="520" customFormat="1" x14ac:dyDescent="0.25">
      <c r="A8207" s="529"/>
      <c r="G8207" s="535"/>
    </row>
    <row r="8208" spans="1:7" s="520" customFormat="1" x14ac:dyDescent="0.25">
      <c r="A8208" s="529"/>
      <c r="G8208" s="535"/>
    </row>
    <row r="8209" spans="1:7" s="520" customFormat="1" x14ac:dyDescent="0.25">
      <c r="A8209" s="529"/>
      <c r="G8209" s="535"/>
    </row>
    <row r="8210" spans="1:7" s="520" customFormat="1" x14ac:dyDescent="0.25">
      <c r="A8210" s="529"/>
      <c r="G8210" s="535"/>
    </row>
    <row r="8211" spans="1:7" s="520" customFormat="1" x14ac:dyDescent="0.25">
      <c r="A8211" s="529"/>
      <c r="G8211" s="535"/>
    </row>
    <row r="8212" spans="1:7" s="520" customFormat="1" x14ac:dyDescent="0.25">
      <c r="A8212" s="529"/>
      <c r="G8212" s="535"/>
    </row>
    <row r="8213" spans="1:7" s="520" customFormat="1" x14ac:dyDescent="0.25">
      <c r="A8213" s="529"/>
      <c r="G8213" s="535"/>
    </row>
    <row r="8214" spans="1:7" s="520" customFormat="1" x14ac:dyDescent="0.25">
      <c r="A8214" s="529"/>
      <c r="G8214" s="535"/>
    </row>
    <row r="8215" spans="1:7" s="520" customFormat="1" x14ac:dyDescent="0.25">
      <c r="A8215" s="529"/>
      <c r="G8215" s="535"/>
    </row>
    <row r="8216" spans="1:7" s="520" customFormat="1" x14ac:dyDescent="0.25">
      <c r="A8216" s="529"/>
      <c r="G8216" s="535"/>
    </row>
    <row r="8217" spans="1:7" s="520" customFormat="1" x14ac:dyDescent="0.25">
      <c r="A8217" s="529"/>
      <c r="G8217" s="535"/>
    </row>
    <row r="8218" spans="1:7" s="520" customFormat="1" x14ac:dyDescent="0.25">
      <c r="A8218" s="529"/>
      <c r="G8218" s="535"/>
    </row>
    <row r="8219" spans="1:7" s="520" customFormat="1" x14ac:dyDescent="0.25">
      <c r="A8219" s="529"/>
      <c r="G8219" s="535"/>
    </row>
    <row r="8220" spans="1:7" s="520" customFormat="1" x14ac:dyDescent="0.25">
      <c r="A8220" s="529"/>
      <c r="G8220" s="535"/>
    </row>
    <row r="8221" spans="1:7" s="520" customFormat="1" x14ac:dyDescent="0.25">
      <c r="A8221" s="529"/>
      <c r="G8221" s="535"/>
    </row>
    <row r="8222" spans="1:7" s="520" customFormat="1" x14ac:dyDescent="0.25">
      <c r="A8222" s="529"/>
      <c r="G8222" s="535"/>
    </row>
    <row r="8223" spans="1:7" s="520" customFormat="1" x14ac:dyDescent="0.25">
      <c r="A8223" s="529"/>
      <c r="G8223" s="535"/>
    </row>
    <row r="8224" spans="1:7" s="520" customFormat="1" x14ac:dyDescent="0.25">
      <c r="A8224" s="529"/>
      <c r="G8224" s="535"/>
    </row>
    <row r="8225" spans="1:7" s="520" customFormat="1" x14ac:dyDescent="0.25">
      <c r="A8225" s="529"/>
      <c r="G8225" s="535"/>
    </row>
    <row r="8226" spans="1:7" s="520" customFormat="1" x14ac:dyDescent="0.25">
      <c r="A8226" s="529"/>
      <c r="G8226" s="535"/>
    </row>
    <row r="8227" spans="1:7" s="520" customFormat="1" x14ac:dyDescent="0.25">
      <c r="A8227" s="529"/>
      <c r="G8227" s="535"/>
    </row>
    <row r="8228" spans="1:7" s="520" customFormat="1" x14ac:dyDescent="0.25">
      <c r="A8228" s="529"/>
      <c r="G8228" s="535"/>
    </row>
    <row r="8229" spans="1:7" s="520" customFormat="1" x14ac:dyDescent="0.25">
      <c r="A8229" s="529"/>
      <c r="G8229" s="535"/>
    </row>
    <row r="8230" spans="1:7" s="520" customFormat="1" x14ac:dyDescent="0.25">
      <c r="A8230" s="529"/>
      <c r="G8230" s="535"/>
    </row>
    <row r="8231" spans="1:7" s="520" customFormat="1" x14ac:dyDescent="0.25">
      <c r="A8231" s="529"/>
      <c r="G8231" s="535"/>
    </row>
    <row r="8232" spans="1:7" s="520" customFormat="1" x14ac:dyDescent="0.25">
      <c r="A8232" s="529"/>
      <c r="G8232" s="535"/>
    </row>
    <row r="8233" spans="1:7" s="520" customFormat="1" x14ac:dyDescent="0.25">
      <c r="A8233" s="529"/>
      <c r="G8233" s="535"/>
    </row>
    <row r="8234" spans="1:7" s="520" customFormat="1" x14ac:dyDescent="0.25">
      <c r="A8234" s="529"/>
      <c r="G8234" s="535"/>
    </row>
    <row r="8235" spans="1:7" s="520" customFormat="1" x14ac:dyDescent="0.25">
      <c r="A8235" s="529"/>
      <c r="G8235" s="535"/>
    </row>
    <row r="8236" spans="1:7" s="520" customFormat="1" x14ac:dyDescent="0.25">
      <c r="A8236" s="529"/>
      <c r="G8236" s="535"/>
    </row>
    <row r="8237" spans="1:7" s="520" customFormat="1" x14ac:dyDescent="0.25">
      <c r="A8237" s="529"/>
      <c r="G8237" s="535"/>
    </row>
    <row r="8238" spans="1:7" s="520" customFormat="1" x14ac:dyDescent="0.25">
      <c r="A8238" s="529"/>
      <c r="G8238" s="535"/>
    </row>
    <row r="8239" spans="1:7" s="520" customFormat="1" x14ac:dyDescent="0.25">
      <c r="A8239" s="529"/>
      <c r="G8239" s="535"/>
    </row>
    <row r="8240" spans="1:7" s="520" customFormat="1" x14ac:dyDescent="0.25">
      <c r="A8240" s="529"/>
      <c r="G8240" s="535"/>
    </row>
    <row r="8241" spans="1:7" s="520" customFormat="1" x14ac:dyDescent="0.25">
      <c r="A8241" s="529"/>
      <c r="G8241" s="535"/>
    </row>
    <row r="8242" spans="1:7" s="520" customFormat="1" x14ac:dyDescent="0.25">
      <c r="A8242" s="529"/>
      <c r="G8242" s="535"/>
    </row>
    <row r="8243" spans="1:7" s="520" customFormat="1" x14ac:dyDescent="0.25">
      <c r="A8243" s="529"/>
      <c r="G8243" s="535"/>
    </row>
    <row r="8244" spans="1:7" s="520" customFormat="1" x14ac:dyDescent="0.25">
      <c r="A8244" s="529"/>
      <c r="G8244" s="535"/>
    </row>
    <row r="8245" spans="1:7" s="520" customFormat="1" x14ac:dyDescent="0.25">
      <c r="A8245" s="529"/>
      <c r="G8245" s="535"/>
    </row>
    <row r="8246" spans="1:7" s="520" customFormat="1" x14ac:dyDescent="0.25">
      <c r="A8246" s="529"/>
      <c r="G8246" s="535"/>
    </row>
    <row r="8247" spans="1:7" s="520" customFormat="1" x14ac:dyDescent="0.25">
      <c r="A8247" s="529"/>
      <c r="G8247" s="535"/>
    </row>
    <row r="8248" spans="1:7" s="520" customFormat="1" x14ac:dyDescent="0.25">
      <c r="A8248" s="529"/>
      <c r="G8248" s="535"/>
    </row>
    <row r="8249" spans="1:7" s="520" customFormat="1" x14ac:dyDescent="0.25">
      <c r="A8249" s="529"/>
      <c r="G8249" s="535"/>
    </row>
    <row r="8250" spans="1:7" s="520" customFormat="1" x14ac:dyDescent="0.25">
      <c r="A8250" s="529"/>
      <c r="G8250" s="535"/>
    </row>
    <row r="8251" spans="1:7" s="520" customFormat="1" x14ac:dyDescent="0.25">
      <c r="A8251" s="529"/>
      <c r="G8251" s="535"/>
    </row>
    <row r="8252" spans="1:7" s="520" customFormat="1" x14ac:dyDescent="0.25">
      <c r="A8252" s="529"/>
      <c r="G8252" s="535"/>
    </row>
    <row r="8253" spans="1:7" s="520" customFormat="1" x14ac:dyDescent="0.25">
      <c r="A8253" s="529"/>
      <c r="G8253" s="535"/>
    </row>
    <row r="8254" spans="1:7" s="520" customFormat="1" x14ac:dyDescent="0.25">
      <c r="A8254" s="529"/>
      <c r="G8254" s="535"/>
    </row>
    <row r="8255" spans="1:7" s="520" customFormat="1" x14ac:dyDescent="0.25">
      <c r="A8255" s="529"/>
      <c r="G8255" s="535"/>
    </row>
    <row r="8256" spans="1:7" s="520" customFormat="1" x14ac:dyDescent="0.25">
      <c r="A8256" s="529"/>
      <c r="G8256" s="535"/>
    </row>
    <row r="8257" spans="1:7" s="520" customFormat="1" x14ac:dyDescent="0.25">
      <c r="A8257" s="529"/>
      <c r="G8257" s="535"/>
    </row>
    <row r="8258" spans="1:7" s="520" customFormat="1" x14ac:dyDescent="0.25">
      <c r="A8258" s="529"/>
      <c r="G8258" s="535"/>
    </row>
    <row r="8259" spans="1:7" s="520" customFormat="1" x14ac:dyDescent="0.25">
      <c r="A8259" s="529"/>
      <c r="G8259" s="535"/>
    </row>
    <row r="8260" spans="1:7" s="520" customFormat="1" x14ac:dyDescent="0.25">
      <c r="A8260" s="529"/>
      <c r="G8260" s="535"/>
    </row>
    <row r="8261" spans="1:7" s="520" customFormat="1" x14ac:dyDescent="0.25">
      <c r="A8261" s="529"/>
      <c r="G8261" s="535"/>
    </row>
    <row r="8262" spans="1:7" s="520" customFormat="1" x14ac:dyDescent="0.25">
      <c r="A8262" s="529"/>
      <c r="G8262" s="535"/>
    </row>
    <row r="8263" spans="1:7" s="520" customFormat="1" x14ac:dyDescent="0.25">
      <c r="A8263" s="529"/>
      <c r="G8263" s="535"/>
    </row>
    <row r="8264" spans="1:7" s="520" customFormat="1" x14ac:dyDescent="0.25">
      <c r="A8264" s="529"/>
      <c r="G8264" s="535"/>
    </row>
    <row r="8265" spans="1:7" s="520" customFormat="1" x14ac:dyDescent="0.25">
      <c r="A8265" s="529"/>
      <c r="G8265" s="535"/>
    </row>
    <row r="8266" spans="1:7" s="520" customFormat="1" x14ac:dyDescent="0.25">
      <c r="A8266" s="529"/>
      <c r="G8266" s="535"/>
    </row>
    <row r="8267" spans="1:7" s="520" customFormat="1" x14ac:dyDescent="0.25">
      <c r="A8267" s="529"/>
      <c r="G8267" s="535"/>
    </row>
    <row r="8268" spans="1:7" s="520" customFormat="1" x14ac:dyDescent="0.25">
      <c r="A8268" s="529"/>
      <c r="G8268" s="535"/>
    </row>
    <row r="8269" spans="1:7" s="520" customFormat="1" x14ac:dyDescent="0.25">
      <c r="A8269" s="529"/>
      <c r="G8269" s="535"/>
    </row>
    <row r="8270" spans="1:7" s="520" customFormat="1" x14ac:dyDescent="0.25">
      <c r="A8270" s="529"/>
      <c r="G8270" s="535"/>
    </row>
    <row r="8271" spans="1:7" s="520" customFormat="1" x14ac:dyDescent="0.25">
      <c r="A8271" s="529"/>
      <c r="G8271" s="535"/>
    </row>
    <row r="8272" spans="1:7" s="520" customFormat="1" x14ac:dyDescent="0.25">
      <c r="A8272" s="529"/>
      <c r="G8272" s="535"/>
    </row>
    <row r="8273" spans="1:7" s="520" customFormat="1" x14ac:dyDescent="0.25">
      <c r="A8273" s="529"/>
      <c r="G8273" s="535"/>
    </row>
    <row r="8274" spans="1:7" s="520" customFormat="1" x14ac:dyDescent="0.25">
      <c r="A8274" s="529"/>
      <c r="G8274" s="535"/>
    </row>
    <row r="8275" spans="1:7" s="520" customFormat="1" x14ac:dyDescent="0.25">
      <c r="A8275" s="529"/>
      <c r="G8275" s="535"/>
    </row>
    <row r="8276" spans="1:7" s="520" customFormat="1" x14ac:dyDescent="0.25">
      <c r="A8276" s="529"/>
      <c r="G8276" s="535"/>
    </row>
    <row r="8277" spans="1:7" s="520" customFormat="1" x14ac:dyDescent="0.25">
      <c r="A8277" s="529"/>
      <c r="G8277" s="535"/>
    </row>
    <row r="8278" spans="1:7" s="520" customFormat="1" x14ac:dyDescent="0.25">
      <c r="A8278" s="529"/>
      <c r="G8278" s="535"/>
    </row>
    <row r="8279" spans="1:7" s="520" customFormat="1" x14ac:dyDescent="0.25">
      <c r="A8279" s="529"/>
      <c r="G8279" s="535"/>
    </row>
    <row r="8280" spans="1:7" s="520" customFormat="1" x14ac:dyDescent="0.25">
      <c r="A8280" s="529"/>
      <c r="G8280" s="535"/>
    </row>
    <row r="8281" spans="1:7" s="520" customFormat="1" x14ac:dyDescent="0.25">
      <c r="A8281" s="529"/>
      <c r="G8281" s="535"/>
    </row>
    <row r="8282" spans="1:7" s="520" customFormat="1" x14ac:dyDescent="0.25">
      <c r="A8282" s="529"/>
      <c r="G8282" s="535"/>
    </row>
    <row r="8283" spans="1:7" s="520" customFormat="1" x14ac:dyDescent="0.25">
      <c r="A8283" s="529"/>
      <c r="G8283" s="535"/>
    </row>
    <row r="8284" spans="1:7" s="520" customFormat="1" x14ac:dyDescent="0.25">
      <c r="A8284" s="529"/>
      <c r="G8284" s="535"/>
    </row>
    <row r="8285" spans="1:7" s="520" customFormat="1" x14ac:dyDescent="0.25">
      <c r="A8285" s="529"/>
      <c r="G8285" s="535"/>
    </row>
    <row r="8286" spans="1:7" s="520" customFormat="1" x14ac:dyDescent="0.25">
      <c r="A8286" s="529"/>
      <c r="G8286" s="535"/>
    </row>
    <row r="8287" spans="1:7" s="520" customFormat="1" x14ac:dyDescent="0.25">
      <c r="A8287" s="529"/>
      <c r="G8287" s="535"/>
    </row>
    <row r="8288" spans="1:7" s="520" customFormat="1" x14ac:dyDescent="0.25">
      <c r="A8288" s="529"/>
      <c r="G8288" s="535"/>
    </row>
    <row r="8289" spans="1:7" s="520" customFormat="1" x14ac:dyDescent="0.25">
      <c r="A8289" s="529"/>
      <c r="G8289" s="535"/>
    </row>
    <row r="8290" spans="1:7" s="520" customFormat="1" x14ac:dyDescent="0.25">
      <c r="A8290" s="529"/>
      <c r="G8290" s="535"/>
    </row>
    <row r="8291" spans="1:7" s="520" customFormat="1" x14ac:dyDescent="0.25">
      <c r="A8291" s="529"/>
      <c r="G8291" s="535"/>
    </row>
    <row r="8292" spans="1:7" s="520" customFormat="1" x14ac:dyDescent="0.25">
      <c r="A8292" s="529"/>
      <c r="G8292" s="535"/>
    </row>
    <row r="8293" spans="1:7" s="520" customFormat="1" x14ac:dyDescent="0.25">
      <c r="A8293" s="529"/>
      <c r="G8293" s="535"/>
    </row>
    <row r="8294" spans="1:7" s="520" customFormat="1" x14ac:dyDescent="0.25">
      <c r="A8294" s="529"/>
      <c r="G8294" s="535"/>
    </row>
    <row r="8295" spans="1:7" s="520" customFormat="1" x14ac:dyDescent="0.25">
      <c r="A8295" s="529"/>
      <c r="G8295" s="535"/>
    </row>
    <row r="8296" spans="1:7" s="520" customFormat="1" x14ac:dyDescent="0.25">
      <c r="A8296" s="529"/>
      <c r="G8296" s="535"/>
    </row>
    <row r="8297" spans="1:7" s="520" customFormat="1" x14ac:dyDescent="0.25">
      <c r="A8297" s="529"/>
      <c r="G8297" s="535"/>
    </row>
    <row r="8298" spans="1:7" s="520" customFormat="1" x14ac:dyDescent="0.25">
      <c r="A8298" s="529"/>
      <c r="G8298" s="535"/>
    </row>
    <row r="8299" spans="1:7" s="520" customFormat="1" x14ac:dyDescent="0.25">
      <c r="A8299" s="529"/>
      <c r="G8299" s="535"/>
    </row>
    <row r="8300" spans="1:7" s="520" customFormat="1" x14ac:dyDescent="0.25">
      <c r="A8300" s="529"/>
      <c r="G8300" s="535"/>
    </row>
    <row r="8301" spans="1:7" s="520" customFormat="1" x14ac:dyDescent="0.25">
      <c r="A8301" s="529"/>
      <c r="G8301" s="535"/>
    </row>
    <row r="8302" spans="1:7" s="520" customFormat="1" x14ac:dyDescent="0.25">
      <c r="A8302" s="529"/>
      <c r="G8302" s="535"/>
    </row>
    <row r="8303" spans="1:7" s="520" customFormat="1" x14ac:dyDescent="0.25">
      <c r="A8303" s="529"/>
      <c r="G8303" s="535"/>
    </row>
    <row r="8304" spans="1:7" s="520" customFormat="1" x14ac:dyDescent="0.25">
      <c r="A8304" s="529"/>
      <c r="G8304" s="535"/>
    </row>
    <row r="8305" spans="1:7" s="520" customFormat="1" x14ac:dyDescent="0.25">
      <c r="A8305" s="529"/>
      <c r="G8305" s="535"/>
    </row>
    <row r="8306" spans="1:7" s="520" customFormat="1" x14ac:dyDescent="0.25">
      <c r="A8306" s="529"/>
      <c r="G8306" s="535"/>
    </row>
    <row r="8307" spans="1:7" s="520" customFormat="1" x14ac:dyDescent="0.25">
      <c r="A8307" s="529"/>
      <c r="G8307" s="535"/>
    </row>
    <row r="8308" spans="1:7" s="520" customFormat="1" x14ac:dyDescent="0.25">
      <c r="A8308" s="529"/>
      <c r="G8308" s="535"/>
    </row>
    <row r="8309" spans="1:7" s="520" customFormat="1" x14ac:dyDescent="0.25">
      <c r="A8309" s="529"/>
      <c r="G8309" s="535"/>
    </row>
    <row r="8310" spans="1:7" s="520" customFormat="1" x14ac:dyDescent="0.25">
      <c r="A8310" s="529"/>
      <c r="G8310" s="535"/>
    </row>
    <row r="8311" spans="1:7" s="520" customFormat="1" x14ac:dyDescent="0.25">
      <c r="A8311" s="529"/>
      <c r="G8311" s="535"/>
    </row>
    <row r="8312" spans="1:7" s="520" customFormat="1" x14ac:dyDescent="0.25">
      <c r="A8312" s="529"/>
      <c r="G8312" s="535"/>
    </row>
    <row r="8313" spans="1:7" s="520" customFormat="1" x14ac:dyDescent="0.25">
      <c r="A8313" s="529"/>
      <c r="G8313" s="535"/>
    </row>
    <row r="8314" spans="1:7" s="520" customFormat="1" x14ac:dyDescent="0.25">
      <c r="A8314" s="529"/>
      <c r="G8314" s="535"/>
    </row>
    <row r="8315" spans="1:7" s="520" customFormat="1" x14ac:dyDescent="0.25">
      <c r="A8315" s="529"/>
      <c r="G8315" s="535"/>
    </row>
    <row r="8316" spans="1:7" s="520" customFormat="1" x14ac:dyDescent="0.25">
      <c r="A8316" s="529"/>
      <c r="G8316" s="535"/>
    </row>
    <row r="8317" spans="1:7" s="520" customFormat="1" x14ac:dyDescent="0.25">
      <c r="A8317" s="529"/>
      <c r="G8317" s="535"/>
    </row>
    <row r="8318" spans="1:7" s="520" customFormat="1" x14ac:dyDescent="0.25">
      <c r="A8318" s="529"/>
      <c r="G8318" s="535"/>
    </row>
    <row r="8319" spans="1:7" s="520" customFormat="1" x14ac:dyDescent="0.25">
      <c r="A8319" s="529"/>
      <c r="G8319" s="535"/>
    </row>
    <row r="8320" spans="1:7" s="520" customFormat="1" x14ac:dyDescent="0.25">
      <c r="A8320" s="529"/>
      <c r="G8320" s="535"/>
    </row>
    <row r="8321" spans="1:7" s="520" customFormat="1" x14ac:dyDescent="0.25">
      <c r="A8321" s="529"/>
      <c r="G8321" s="535"/>
    </row>
    <row r="8322" spans="1:7" s="520" customFormat="1" x14ac:dyDescent="0.25">
      <c r="A8322" s="529"/>
      <c r="G8322" s="535"/>
    </row>
    <row r="8323" spans="1:7" s="520" customFormat="1" x14ac:dyDescent="0.25">
      <c r="A8323" s="529"/>
      <c r="G8323" s="535"/>
    </row>
    <row r="8324" spans="1:7" s="520" customFormat="1" x14ac:dyDescent="0.25">
      <c r="A8324" s="529"/>
      <c r="G8324" s="535"/>
    </row>
    <row r="8325" spans="1:7" s="520" customFormat="1" x14ac:dyDescent="0.25">
      <c r="A8325" s="529"/>
      <c r="G8325" s="535"/>
    </row>
    <row r="8326" spans="1:7" s="520" customFormat="1" x14ac:dyDescent="0.25">
      <c r="A8326" s="529"/>
      <c r="G8326" s="535"/>
    </row>
    <row r="8327" spans="1:7" s="520" customFormat="1" x14ac:dyDescent="0.25">
      <c r="A8327" s="529"/>
      <c r="G8327" s="535"/>
    </row>
    <row r="8328" spans="1:7" s="520" customFormat="1" x14ac:dyDescent="0.25">
      <c r="A8328" s="529"/>
      <c r="G8328" s="535"/>
    </row>
    <row r="8329" spans="1:7" s="520" customFormat="1" x14ac:dyDescent="0.25">
      <c r="A8329" s="529"/>
      <c r="G8329" s="535"/>
    </row>
    <row r="8330" spans="1:7" s="520" customFormat="1" x14ac:dyDescent="0.25">
      <c r="A8330" s="529"/>
      <c r="G8330" s="535"/>
    </row>
    <row r="8331" spans="1:7" s="520" customFormat="1" x14ac:dyDescent="0.25">
      <c r="A8331" s="529"/>
      <c r="G8331" s="535"/>
    </row>
    <row r="8332" spans="1:7" s="520" customFormat="1" x14ac:dyDescent="0.25">
      <c r="A8332" s="529"/>
      <c r="G8332" s="535"/>
    </row>
    <row r="8333" spans="1:7" s="520" customFormat="1" x14ac:dyDescent="0.25">
      <c r="A8333" s="529"/>
      <c r="G8333" s="535"/>
    </row>
    <row r="8334" spans="1:7" s="520" customFormat="1" x14ac:dyDescent="0.25">
      <c r="A8334" s="529"/>
      <c r="G8334" s="535"/>
    </row>
    <row r="8335" spans="1:7" s="520" customFormat="1" x14ac:dyDescent="0.25">
      <c r="A8335" s="529"/>
      <c r="G8335" s="535"/>
    </row>
    <row r="8336" spans="1:7" s="520" customFormat="1" x14ac:dyDescent="0.25">
      <c r="A8336" s="529"/>
      <c r="G8336" s="535"/>
    </row>
    <row r="8337" spans="1:7" s="520" customFormat="1" x14ac:dyDescent="0.25">
      <c r="A8337" s="529"/>
      <c r="G8337" s="535"/>
    </row>
    <row r="8338" spans="1:7" s="520" customFormat="1" x14ac:dyDescent="0.25">
      <c r="A8338" s="529"/>
      <c r="G8338" s="535"/>
    </row>
    <row r="8339" spans="1:7" s="520" customFormat="1" x14ac:dyDescent="0.25">
      <c r="A8339" s="529"/>
      <c r="G8339" s="535"/>
    </row>
    <row r="8340" spans="1:7" s="520" customFormat="1" x14ac:dyDescent="0.25">
      <c r="A8340" s="529"/>
      <c r="G8340" s="535"/>
    </row>
    <row r="8341" spans="1:7" s="520" customFormat="1" x14ac:dyDescent="0.25">
      <c r="A8341" s="529"/>
      <c r="G8341" s="535"/>
    </row>
    <row r="8342" spans="1:7" s="520" customFormat="1" x14ac:dyDescent="0.25">
      <c r="A8342" s="529"/>
      <c r="G8342" s="535"/>
    </row>
    <row r="8343" spans="1:7" s="520" customFormat="1" x14ac:dyDescent="0.25">
      <c r="A8343" s="529"/>
      <c r="G8343" s="535"/>
    </row>
    <row r="8344" spans="1:7" s="520" customFormat="1" x14ac:dyDescent="0.25">
      <c r="A8344" s="529"/>
      <c r="G8344" s="535"/>
    </row>
    <row r="8345" spans="1:7" s="520" customFormat="1" x14ac:dyDescent="0.25">
      <c r="A8345" s="529"/>
      <c r="G8345" s="535"/>
    </row>
    <row r="8346" spans="1:7" s="520" customFormat="1" x14ac:dyDescent="0.25">
      <c r="A8346" s="529"/>
      <c r="G8346" s="535"/>
    </row>
    <row r="8347" spans="1:7" s="520" customFormat="1" x14ac:dyDescent="0.25">
      <c r="A8347" s="529"/>
      <c r="G8347" s="535"/>
    </row>
    <row r="8348" spans="1:7" s="520" customFormat="1" x14ac:dyDescent="0.25">
      <c r="A8348" s="529"/>
      <c r="G8348" s="535"/>
    </row>
    <row r="8349" spans="1:7" s="520" customFormat="1" x14ac:dyDescent="0.25">
      <c r="A8349" s="529"/>
      <c r="G8349" s="535"/>
    </row>
    <row r="8350" spans="1:7" s="520" customFormat="1" x14ac:dyDescent="0.25">
      <c r="A8350" s="529"/>
      <c r="G8350" s="535"/>
    </row>
    <row r="8351" spans="1:7" s="520" customFormat="1" x14ac:dyDescent="0.25">
      <c r="A8351" s="529"/>
      <c r="G8351" s="535"/>
    </row>
    <row r="8352" spans="1:7" s="520" customFormat="1" x14ac:dyDescent="0.25">
      <c r="A8352" s="529"/>
      <c r="G8352" s="535"/>
    </row>
    <row r="8353" spans="1:7" s="520" customFormat="1" x14ac:dyDescent="0.25">
      <c r="A8353" s="529"/>
      <c r="G8353" s="535"/>
    </row>
    <row r="8354" spans="1:7" s="520" customFormat="1" x14ac:dyDescent="0.25">
      <c r="A8354" s="529"/>
      <c r="G8354" s="535"/>
    </row>
    <row r="8355" spans="1:7" s="520" customFormat="1" x14ac:dyDescent="0.25">
      <c r="A8355" s="529"/>
      <c r="G8355" s="535"/>
    </row>
    <row r="8356" spans="1:7" s="520" customFormat="1" x14ac:dyDescent="0.25">
      <c r="A8356" s="529"/>
      <c r="G8356" s="535"/>
    </row>
    <row r="8357" spans="1:7" s="520" customFormat="1" x14ac:dyDescent="0.25">
      <c r="A8357" s="529"/>
      <c r="G8357" s="535"/>
    </row>
    <row r="8358" spans="1:7" s="520" customFormat="1" x14ac:dyDescent="0.25">
      <c r="A8358" s="529"/>
      <c r="G8358" s="535"/>
    </row>
    <row r="8359" spans="1:7" s="520" customFormat="1" x14ac:dyDescent="0.25">
      <c r="A8359" s="529"/>
      <c r="G8359" s="535"/>
    </row>
    <row r="8360" spans="1:7" s="520" customFormat="1" x14ac:dyDescent="0.25">
      <c r="A8360" s="529"/>
      <c r="G8360" s="535"/>
    </row>
    <row r="8361" spans="1:7" s="520" customFormat="1" x14ac:dyDescent="0.25">
      <c r="A8361" s="529"/>
      <c r="G8361" s="535"/>
    </row>
    <row r="8362" spans="1:7" s="520" customFormat="1" x14ac:dyDescent="0.25">
      <c r="A8362" s="529"/>
      <c r="G8362" s="535"/>
    </row>
    <row r="8363" spans="1:7" s="520" customFormat="1" x14ac:dyDescent="0.25">
      <c r="A8363" s="529"/>
      <c r="G8363" s="535"/>
    </row>
    <row r="8364" spans="1:7" s="520" customFormat="1" x14ac:dyDescent="0.25">
      <c r="A8364" s="529"/>
      <c r="G8364" s="535"/>
    </row>
    <row r="8365" spans="1:7" s="520" customFormat="1" x14ac:dyDescent="0.25">
      <c r="A8365" s="529"/>
      <c r="G8365" s="535"/>
    </row>
    <row r="8366" spans="1:7" s="520" customFormat="1" x14ac:dyDescent="0.25">
      <c r="A8366" s="529"/>
      <c r="G8366" s="535"/>
    </row>
    <row r="8367" spans="1:7" s="520" customFormat="1" x14ac:dyDescent="0.25">
      <c r="A8367" s="529"/>
      <c r="G8367" s="535"/>
    </row>
    <row r="8368" spans="1:7" s="520" customFormat="1" x14ac:dyDescent="0.25">
      <c r="A8368" s="529"/>
      <c r="G8368" s="535"/>
    </row>
    <row r="8369" spans="1:7" s="520" customFormat="1" x14ac:dyDescent="0.25">
      <c r="A8369" s="529"/>
      <c r="G8369" s="535"/>
    </row>
    <row r="8370" spans="1:7" s="520" customFormat="1" x14ac:dyDescent="0.25">
      <c r="A8370" s="529"/>
      <c r="G8370" s="535"/>
    </row>
    <row r="8371" spans="1:7" s="520" customFormat="1" x14ac:dyDescent="0.25">
      <c r="A8371" s="529"/>
      <c r="G8371" s="535"/>
    </row>
    <row r="8372" spans="1:7" s="520" customFormat="1" x14ac:dyDescent="0.25">
      <c r="A8372" s="529"/>
      <c r="G8372" s="535"/>
    </row>
    <row r="8373" spans="1:7" s="520" customFormat="1" x14ac:dyDescent="0.25">
      <c r="A8373" s="529"/>
      <c r="G8373" s="535"/>
    </row>
    <row r="8374" spans="1:7" s="520" customFormat="1" x14ac:dyDescent="0.25">
      <c r="A8374" s="529"/>
      <c r="G8374" s="535"/>
    </row>
    <row r="8375" spans="1:7" s="520" customFormat="1" x14ac:dyDescent="0.25">
      <c r="A8375" s="529"/>
      <c r="G8375" s="535"/>
    </row>
    <row r="8376" spans="1:7" s="520" customFormat="1" x14ac:dyDescent="0.25">
      <c r="A8376" s="529"/>
      <c r="G8376" s="535"/>
    </row>
    <row r="8377" spans="1:7" s="520" customFormat="1" x14ac:dyDescent="0.25">
      <c r="A8377" s="529"/>
      <c r="G8377" s="535"/>
    </row>
    <row r="8378" spans="1:7" s="520" customFormat="1" x14ac:dyDescent="0.25">
      <c r="A8378" s="529"/>
      <c r="G8378" s="535"/>
    </row>
    <row r="8379" spans="1:7" s="520" customFormat="1" x14ac:dyDescent="0.25">
      <c r="A8379" s="529"/>
      <c r="G8379" s="535"/>
    </row>
    <row r="8380" spans="1:7" s="520" customFormat="1" x14ac:dyDescent="0.25">
      <c r="A8380" s="529"/>
      <c r="G8380" s="535"/>
    </row>
    <row r="8381" spans="1:7" s="520" customFormat="1" x14ac:dyDescent="0.25">
      <c r="A8381" s="529"/>
      <c r="G8381" s="535"/>
    </row>
    <row r="8382" spans="1:7" s="520" customFormat="1" x14ac:dyDescent="0.25">
      <c r="A8382" s="529"/>
      <c r="G8382" s="535"/>
    </row>
    <row r="8383" spans="1:7" s="520" customFormat="1" x14ac:dyDescent="0.25">
      <c r="A8383" s="529"/>
      <c r="G8383" s="535"/>
    </row>
    <row r="8384" spans="1:7" s="520" customFormat="1" x14ac:dyDescent="0.25">
      <c r="A8384" s="529"/>
      <c r="G8384" s="535"/>
    </row>
    <row r="8385" spans="1:7" s="520" customFormat="1" x14ac:dyDescent="0.25">
      <c r="A8385" s="529"/>
      <c r="G8385" s="535"/>
    </row>
    <row r="8386" spans="1:7" s="520" customFormat="1" x14ac:dyDescent="0.25">
      <c r="A8386" s="529"/>
      <c r="G8386" s="535"/>
    </row>
    <row r="8387" spans="1:7" s="520" customFormat="1" x14ac:dyDescent="0.25">
      <c r="A8387" s="529"/>
      <c r="G8387" s="535"/>
    </row>
    <row r="8388" spans="1:7" s="520" customFormat="1" x14ac:dyDescent="0.25">
      <c r="A8388" s="529"/>
      <c r="G8388" s="535"/>
    </row>
    <row r="8389" spans="1:7" s="520" customFormat="1" x14ac:dyDescent="0.25">
      <c r="A8389" s="529"/>
      <c r="G8389" s="535"/>
    </row>
    <row r="8390" spans="1:7" s="520" customFormat="1" x14ac:dyDescent="0.25">
      <c r="A8390" s="529"/>
      <c r="G8390" s="535"/>
    </row>
    <row r="8391" spans="1:7" s="520" customFormat="1" x14ac:dyDescent="0.25">
      <c r="A8391" s="529"/>
      <c r="G8391" s="535"/>
    </row>
    <row r="8392" spans="1:7" s="520" customFormat="1" x14ac:dyDescent="0.25">
      <c r="A8392" s="529"/>
      <c r="G8392" s="535"/>
    </row>
    <row r="8393" spans="1:7" s="520" customFormat="1" x14ac:dyDescent="0.25">
      <c r="A8393" s="529"/>
      <c r="G8393" s="535"/>
    </row>
    <row r="8394" spans="1:7" s="520" customFormat="1" x14ac:dyDescent="0.25">
      <c r="A8394" s="529"/>
      <c r="G8394" s="535"/>
    </row>
    <row r="8395" spans="1:7" s="520" customFormat="1" x14ac:dyDescent="0.25">
      <c r="A8395" s="529"/>
      <c r="G8395" s="535"/>
    </row>
    <row r="8396" spans="1:7" s="520" customFormat="1" x14ac:dyDescent="0.25">
      <c r="A8396" s="529"/>
      <c r="G8396" s="535"/>
    </row>
    <row r="8397" spans="1:7" s="520" customFormat="1" x14ac:dyDescent="0.25">
      <c r="A8397" s="529"/>
      <c r="G8397" s="535"/>
    </row>
    <row r="8398" spans="1:7" s="520" customFormat="1" x14ac:dyDescent="0.25">
      <c r="A8398" s="529"/>
      <c r="G8398" s="535"/>
    </row>
    <row r="8399" spans="1:7" s="520" customFormat="1" x14ac:dyDescent="0.25">
      <c r="A8399" s="529"/>
      <c r="G8399" s="535"/>
    </row>
    <row r="8400" spans="1:7" s="520" customFormat="1" x14ac:dyDescent="0.25">
      <c r="A8400" s="529"/>
      <c r="G8400" s="535"/>
    </row>
    <row r="8401" spans="1:7" s="520" customFormat="1" x14ac:dyDescent="0.25">
      <c r="A8401" s="529"/>
      <c r="G8401" s="535"/>
    </row>
    <row r="8402" spans="1:7" s="520" customFormat="1" x14ac:dyDescent="0.25">
      <c r="A8402" s="529"/>
      <c r="G8402" s="535"/>
    </row>
    <row r="8403" spans="1:7" s="520" customFormat="1" x14ac:dyDescent="0.25">
      <c r="A8403" s="529"/>
      <c r="G8403" s="535"/>
    </row>
    <row r="8404" spans="1:7" s="520" customFormat="1" x14ac:dyDescent="0.25">
      <c r="A8404" s="529"/>
      <c r="G8404" s="535"/>
    </row>
    <row r="8405" spans="1:7" s="520" customFormat="1" x14ac:dyDescent="0.25">
      <c r="A8405" s="529"/>
      <c r="G8405" s="535"/>
    </row>
    <row r="8406" spans="1:7" s="520" customFormat="1" x14ac:dyDescent="0.25">
      <c r="A8406" s="529"/>
      <c r="G8406" s="535"/>
    </row>
    <row r="8407" spans="1:7" s="520" customFormat="1" x14ac:dyDescent="0.25">
      <c r="A8407" s="529"/>
      <c r="G8407" s="535"/>
    </row>
    <row r="8408" spans="1:7" s="520" customFormat="1" x14ac:dyDescent="0.25">
      <c r="A8408" s="529"/>
      <c r="G8408" s="535"/>
    </row>
    <row r="8409" spans="1:7" s="520" customFormat="1" x14ac:dyDescent="0.25">
      <c r="A8409" s="529"/>
      <c r="G8409" s="535"/>
    </row>
    <row r="8410" spans="1:7" s="520" customFormat="1" x14ac:dyDescent="0.25">
      <c r="A8410" s="529"/>
      <c r="G8410" s="535"/>
    </row>
    <row r="8411" spans="1:7" s="520" customFormat="1" x14ac:dyDescent="0.25">
      <c r="A8411" s="529"/>
      <c r="G8411" s="535"/>
    </row>
    <row r="8412" spans="1:7" s="520" customFormat="1" x14ac:dyDescent="0.25">
      <c r="A8412" s="529"/>
      <c r="G8412" s="535"/>
    </row>
    <row r="8413" spans="1:7" s="520" customFormat="1" x14ac:dyDescent="0.25">
      <c r="A8413" s="529"/>
      <c r="G8413" s="535"/>
    </row>
    <row r="8414" spans="1:7" s="520" customFormat="1" x14ac:dyDescent="0.25">
      <c r="A8414" s="529"/>
      <c r="G8414" s="535"/>
    </row>
    <row r="8415" spans="1:7" s="520" customFormat="1" x14ac:dyDescent="0.25">
      <c r="A8415" s="529"/>
      <c r="G8415" s="535"/>
    </row>
    <row r="8416" spans="1:7" s="520" customFormat="1" x14ac:dyDescent="0.25">
      <c r="A8416" s="529"/>
      <c r="G8416" s="535"/>
    </row>
    <row r="8417" spans="1:7" s="520" customFormat="1" x14ac:dyDescent="0.25">
      <c r="A8417" s="529"/>
      <c r="G8417" s="535"/>
    </row>
    <row r="8418" spans="1:7" s="520" customFormat="1" x14ac:dyDescent="0.25">
      <c r="A8418" s="529"/>
      <c r="G8418" s="535"/>
    </row>
    <row r="8419" spans="1:7" s="520" customFormat="1" x14ac:dyDescent="0.25">
      <c r="A8419" s="529"/>
      <c r="G8419" s="535"/>
    </row>
    <row r="8420" spans="1:7" s="520" customFormat="1" x14ac:dyDescent="0.25">
      <c r="A8420" s="529"/>
      <c r="G8420" s="535"/>
    </row>
    <row r="8421" spans="1:7" s="520" customFormat="1" x14ac:dyDescent="0.25">
      <c r="A8421" s="529"/>
      <c r="G8421" s="535"/>
    </row>
    <row r="8422" spans="1:7" s="520" customFormat="1" x14ac:dyDescent="0.25">
      <c r="A8422" s="529"/>
      <c r="G8422" s="535"/>
    </row>
    <row r="8423" spans="1:7" s="520" customFormat="1" x14ac:dyDescent="0.25">
      <c r="A8423" s="529"/>
      <c r="G8423" s="535"/>
    </row>
    <row r="8424" spans="1:7" s="520" customFormat="1" x14ac:dyDescent="0.25">
      <c r="A8424" s="529"/>
      <c r="G8424" s="535"/>
    </row>
    <row r="8425" spans="1:7" s="520" customFormat="1" x14ac:dyDescent="0.25">
      <c r="A8425" s="529"/>
      <c r="G8425" s="535"/>
    </row>
    <row r="8426" spans="1:7" s="520" customFormat="1" x14ac:dyDescent="0.25">
      <c r="A8426" s="529"/>
      <c r="G8426" s="535"/>
    </row>
    <row r="8427" spans="1:7" s="520" customFormat="1" x14ac:dyDescent="0.25">
      <c r="A8427" s="529"/>
      <c r="G8427" s="535"/>
    </row>
    <row r="8428" spans="1:7" s="520" customFormat="1" x14ac:dyDescent="0.25">
      <c r="A8428" s="529"/>
      <c r="G8428" s="535"/>
    </row>
    <row r="8429" spans="1:7" s="520" customFormat="1" x14ac:dyDescent="0.25">
      <c r="A8429" s="529"/>
      <c r="G8429" s="535"/>
    </row>
    <row r="8430" spans="1:7" s="520" customFormat="1" x14ac:dyDescent="0.25">
      <c r="A8430" s="529"/>
      <c r="G8430" s="535"/>
    </row>
    <row r="8431" spans="1:7" s="520" customFormat="1" x14ac:dyDescent="0.25">
      <c r="A8431" s="529"/>
      <c r="G8431" s="535"/>
    </row>
    <row r="8432" spans="1:7" s="520" customFormat="1" x14ac:dyDescent="0.25">
      <c r="A8432" s="529"/>
      <c r="G8432" s="535"/>
    </row>
    <row r="8433" spans="1:7" s="520" customFormat="1" x14ac:dyDescent="0.25">
      <c r="A8433" s="529"/>
      <c r="G8433" s="535"/>
    </row>
    <row r="8434" spans="1:7" s="520" customFormat="1" x14ac:dyDescent="0.25">
      <c r="A8434" s="529"/>
      <c r="G8434" s="535"/>
    </row>
    <row r="8435" spans="1:7" s="520" customFormat="1" x14ac:dyDescent="0.25">
      <c r="A8435" s="529"/>
      <c r="G8435" s="535"/>
    </row>
    <row r="8436" spans="1:7" s="520" customFormat="1" x14ac:dyDescent="0.25">
      <c r="A8436" s="529"/>
      <c r="G8436" s="535"/>
    </row>
    <row r="8437" spans="1:7" s="520" customFormat="1" x14ac:dyDescent="0.25">
      <c r="A8437" s="529"/>
      <c r="G8437" s="535"/>
    </row>
    <row r="8438" spans="1:7" s="520" customFormat="1" x14ac:dyDescent="0.25">
      <c r="A8438" s="529"/>
      <c r="G8438" s="535"/>
    </row>
    <row r="8439" spans="1:7" s="520" customFormat="1" x14ac:dyDescent="0.25">
      <c r="A8439" s="529"/>
      <c r="G8439" s="535"/>
    </row>
    <row r="8440" spans="1:7" s="520" customFormat="1" x14ac:dyDescent="0.25">
      <c r="A8440" s="529"/>
      <c r="G8440" s="535"/>
    </row>
    <row r="8441" spans="1:7" s="520" customFormat="1" x14ac:dyDescent="0.25">
      <c r="A8441" s="529"/>
      <c r="G8441" s="535"/>
    </row>
    <row r="8442" spans="1:7" s="520" customFormat="1" x14ac:dyDescent="0.25">
      <c r="A8442" s="529"/>
      <c r="G8442" s="535"/>
    </row>
    <row r="8443" spans="1:7" s="520" customFormat="1" x14ac:dyDescent="0.25">
      <c r="A8443" s="529"/>
      <c r="G8443" s="535"/>
    </row>
    <row r="8444" spans="1:7" s="520" customFormat="1" x14ac:dyDescent="0.25">
      <c r="A8444" s="529"/>
      <c r="G8444" s="535"/>
    </row>
    <row r="8445" spans="1:7" s="520" customFormat="1" x14ac:dyDescent="0.25">
      <c r="A8445" s="529"/>
      <c r="G8445" s="535"/>
    </row>
    <row r="8446" spans="1:7" s="520" customFormat="1" x14ac:dyDescent="0.25">
      <c r="A8446" s="529"/>
      <c r="G8446" s="535"/>
    </row>
    <row r="8447" spans="1:7" s="520" customFormat="1" x14ac:dyDescent="0.25">
      <c r="A8447" s="529"/>
      <c r="G8447" s="535"/>
    </row>
    <row r="8448" spans="1:7" s="520" customFormat="1" x14ac:dyDescent="0.25">
      <c r="A8448" s="529"/>
      <c r="G8448" s="535"/>
    </row>
    <row r="8449" spans="1:7" s="520" customFormat="1" x14ac:dyDescent="0.25">
      <c r="A8449" s="529"/>
      <c r="G8449" s="535"/>
    </row>
    <row r="8450" spans="1:7" s="520" customFormat="1" x14ac:dyDescent="0.25">
      <c r="A8450" s="529"/>
      <c r="G8450" s="535"/>
    </row>
    <row r="8451" spans="1:7" s="520" customFormat="1" x14ac:dyDescent="0.25">
      <c r="A8451" s="529"/>
      <c r="G8451" s="535"/>
    </row>
    <row r="8452" spans="1:7" s="520" customFormat="1" x14ac:dyDescent="0.25">
      <c r="A8452" s="529"/>
      <c r="G8452" s="535"/>
    </row>
    <row r="8453" spans="1:7" s="520" customFormat="1" x14ac:dyDescent="0.25">
      <c r="A8453" s="529"/>
      <c r="G8453" s="535"/>
    </row>
    <row r="8454" spans="1:7" s="520" customFormat="1" x14ac:dyDescent="0.25">
      <c r="A8454" s="529"/>
      <c r="G8454" s="535"/>
    </row>
    <row r="8455" spans="1:7" s="520" customFormat="1" x14ac:dyDescent="0.25">
      <c r="A8455" s="529"/>
      <c r="G8455" s="535"/>
    </row>
    <row r="8456" spans="1:7" s="520" customFormat="1" x14ac:dyDescent="0.25">
      <c r="A8456" s="529"/>
      <c r="G8456" s="535"/>
    </row>
    <row r="8457" spans="1:7" s="520" customFormat="1" x14ac:dyDescent="0.25">
      <c r="A8457" s="529"/>
      <c r="G8457" s="535"/>
    </row>
    <row r="8458" spans="1:7" s="520" customFormat="1" x14ac:dyDescent="0.25">
      <c r="A8458" s="529"/>
      <c r="G8458" s="535"/>
    </row>
    <row r="8459" spans="1:7" s="520" customFormat="1" x14ac:dyDescent="0.25">
      <c r="A8459" s="529"/>
      <c r="G8459" s="535"/>
    </row>
    <row r="8460" spans="1:7" s="520" customFormat="1" x14ac:dyDescent="0.25">
      <c r="A8460" s="529"/>
      <c r="G8460" s="535"/>
    </row>
    <row r="8461" spans="1:7" s="520" customFormat="1" x14ac:dyDescent="0.25">
      <c r="A8461" s="529"/>
      <c r="G8461" s="535"/>
    </row>
    <row r="8462" spans="1:7" s="520" customFormat="1" x14ac:dyDescent="0.25">
      <c r="A8462" s="529"/>
      <c r="G8462" s="535"/>
    </row>
    <row r="8463" spans="1:7" s="520" customFormat="1" x14ac:dyDescent="0.25">
      <c r="A8463" s="529"/>
      <c r="G8463" s="535"/>
    </row>
    <row r="8464" spans="1:7" s="520" customFormat="1" x14ac:dyDescent="0.25">
      <c r="A8464" s="529"/>
      <c r="G8464" s="535"/>
    </row>
    <row r="8465" spans="1:7" s="520" customFormat="1" x14ac:dyDescent="0.25">
      <c r="A8465" s="529"/>
      <c r="G8465" s="535"/>
    </row>
    <row r="8466" spans="1:7" s="520" customFormat="1" x14ac:dyDescent="0.25">
      <c r="A8466" s="529"/>
      <c r="G8466" s="535"/>
    </row>
    <row r="8467" spans="1:7" s="520" customFormat="1" x14ac:dyDescent="0.25">
      <c r="A8467" s="529"/>
      <c r="G8467" s="535"/>
    </row>
    <row r="8468" spans="1:7" s="520" customFormat="1" x14ac:dyDescent="0.25">
      <c r="A8468" s="529"/>
      <c r="G8468" s="535"/>
    </row>
    <row r="8469" spans="1:7" s="520" customFormat="1" x14ac:dyDescent="0.25">
      <c r="A8469" s="529"/>
      <c r="G8469" s="535"/>
    </row>
    <row r="8470" spans="1:7" s="520" customFormat="1" x14ac:dyDescent="0.25">
      <c r="A8470" s="529"/>
      <c r="G8470" s="535"/>
    </row>
    <row r="8471" spans="1:7" s="520" customFormat="1" x14ac:dyDescent="0.25">
      <c r="A8471" s="529"/>
      <c r="G8471" s="535"/>
    </row>
    <row r="8472" spans="1:7" s="520" customFormat="1" x14ac:dyDescent="0.25">
      <c r="A8472" s="529"/>
      <c r="G8472" s="535"/>
    </row>
    <row r="8473" spans="1:7" s="520" customFormat="1" x14ac:dyDescent="0.25">
      <c r="A8473" s="529"/>
      <c r="G8473" s="535"/>
    </row>
    <row r="8474" spans="1:7" s="520" customFormat="1" x14ac:dyDescent="0.25">
      <c r="A8474" s="529"/>
      <c r="G8474" s="535"/>
    </row>
    <row r="8475" spans="1:7" s="520" customFormat="1" x14ac:dyDescent="0.25">
      <c r="A8475" s="529"/>
      <c r="G8475" s="535"/>
    </row>
    <row r="8476" spans="1:7" s="520" customFormat="1" x14ac:dyDescent="0.25">
      <c r="A8476" s="529"/>
      <c r="G8476" s="535"/>
    </row>
    <row r="8477" spans="1:7" s="520" customFormat="1" x14ac:dyDescent="0.25">
      <c r="A8477" s="529"/>
      <c r="G8477" s="535"/>
    </row>
    <row r="8478" spans="1:7" s="520" customFormat="1" x14ac:dyDescent="0.25">
      <c r="A8478" s="529"/>
      <c r="G8478" s="535"/>
    </row>
    <row r="8479" spans="1:7" s="520" customFormat="1" x14ac:dyDescent="0.25">
      <c r="A8479" s="529"/>
      <c r="G8479" s="535"/>
    </row>
    <row r="8480" spans="1:7" s="520" customFormat="1" x14ac:dyDescent="0.25">
      <c r="A8480" s="529"/>
      <c r="G8480" s="535"/>
    </row>
    <row r="8481" spans="1:7" s="520" customFormat="1" x14ac:dyDescent="0.25">
      <c r="A8481" s="529"/>
      <c r="G8481" s="535"/>
    </row>
    <row r="8482" spans="1:7" s="520" customFormat="1" x14ac:dyDescent="0.25">
      <c r="A8482" s="529"/>
      <c r="G8482" s="535"/>
    </row>
    <row r="8483" spans="1:7" s="520" customFormat="1" x14ac:dyDescent="0.25">
      <c r="A8483" s="529"/>
      <c r="G8483" s="535"/>
    </row>
    <row r="8484" spans="1:7" s="520" customFormat="1" x14ac:dyDescent="0.25">
      <c r="A8484" s="529"/>
      <c r="G8484" s="535"/>
    </row>
    <row r="8485" spans="1:7" s="520" customFormat="1" x14ac:dyDescent="0.25">
      <c r="A8485" s="529"/>
      <c r="G8485" s="535"/>
    </row>
    <row r="8486" spans="1:7" s="520" customFormat="1" x14ac:dyDescent="0.25">
      <c r="A8486" s="529"/>
      <c r="G8486" s="535"/>
    </row>
    <row r="8487" spans="1:7" s="520" customFormat="1" x14ac:dyDescent="0.25">
      <c r="A8487" s="529"/>
      <c r="G8487" s="535"/>
    </row>
    <row r="8488" spans="1:7" s="520" customFormat="1" x14ac:dyDescent="0.25">
      <c r="A8488" s="529"/>
      <c r="G8488" s="535"/>
    </row>
    <row r="8489" spans="1:7" s="520" customFormat="1" x14ac:dyDescent="0.25">
      <c r="A8489" s="529"/>
      <c r="G8489" s="535"/>
    </row>
    <row r="8490" spans="1:7" s="520" customFormat="1" x14ac:dyDescent="0.25">
      <c r="A8490" s="529"/>
      <c r="G8490" s="535"/>
    </row>
    <row r="8491" spans="1:7" s="520" customFormat="1" x14ac:dyDescent="0.25">
      <c r="A8491" s="529"/>
      <c r="G8491" s="535"/>
    </row>
    <row r="8492" spans="1:7" s="520" customFormat="1" x14ac:dyDescent="0.25">
      <c r="A8492" s="529"/>
      <c r="G8492" s="535"/>
    </row>
    <row r="8493" spans="1:7" s="520" customFormat="1" x14ac:dyDescent="0.25">
      <c r="A8493" s="529"/>
      <c r="G8493" s="535"/>
    </row>
    <row r="8494" spans="1:7" s="520" customFormat="1" x14ac:dyDescent="0.25">
      <c r="A8494" s="529"/>
      <c r="G8494" s="535"/>
    </row>
    <row r="8495" spans="1:7" s="520" customFormat="1" x14ac:dyDescent="0.25">
      <c r="A8495" s="529"/>
      <c r="G8495" s="535"/>
    </row>
    <row r="8496" spans="1:7" s="520" customFormat="1" x14ac:dyDescent="0.25">
      <c r="A8496" s="529"/>
      <c r="G8496" s="535"/>
    </row>
    <row r="8497" spans="1:7" s="520" customFormat="1" x14ac:dyDescent="0.25">
      <c r="A8497" s="529"/>
      <c r="G8497" s="535"/>
    </row>
    <row r="8498" spans="1:7" s="520" customFormat="1" x14ac:dyDescent="0.25">
      <c r="A8498" s="529"/>
      <c r="G8498" s="535"/>
    </row>
    <row r="8499" spans="1:7" s="520" customFormat="1" x14ac:dyDescent="0.25">
      <c r="A8499" s="529"/>
      <c r="G8499" s="535"/>
    </row>
    <row r="8500" spans="1:7" s="520" customFormat="1" x14ac:dyDescent="0.25">
      <c r="A8500" s="529"/>
      <c r="G8500" s="535"/>
    </row>
    <row r="8501" spans="1:7" s="520" customFormat="1" x14ac:dyDescent="0.25">
      <c r="A8501" s="529"/>
      <c r="G8501" s="535"/>
    </row>
    <row r="8502" spans="1:7" s="520" customFormat="1" x14ac:dyDescent="0.25">
      <c r="A8502" s="529"/>
      <c r="G8502" s="535"/>
    </row>
    <row r="8503" spans="1:7" s="520" customFormat="1" x14ac:dyDescent="0.25">
      <c r="A8503" s="529"/>
      <c r="G8503" s="535"/>
    </row>
    <row r="8504" spans="1:7" s="520" customFormat="1" x14ac:dyDescent="0.25">
      <c r="A8504" s="529"/>
      <c r="G8504" s="535"/>
    </row>
    <row r="8505" spans="1:7" s="520" customFormat="1" x14ac:dyDescent="0.25">
      <c r="A8505" s="529"/>
      <c r="G8505" s="535"/>
    </row>
    <row r="8506" spans="1:7" s="520" customFormat="1" x14ac:dyDescent="0.25">
      <c r="A8506" s="529"/>
      <c r="G8506" s="535"/>
    </row>
    <row r="8507" spans="1:7" s="520" customFormat="1" x14ac:dyDescent="0.25">
      <c r="A8507" s="529"/>
      <c r="G8507" s="535"/>
    </row>
    <row r="8508" spans="1:7" s="520" customFormat="1" x14ac:dyDescent="0.25">
      <c r="A8508" s="529"/>
      <c r="G8508" s="535"/>
    </row>
    <row r="8509" spans="1:7" s="520" customFormat="1" x14ac:dyDescent="0.25">
      <c r="A8509" s="529"/>
      <c r="G8509" s="535"/>
    </row>
    <row r="8510" spans="1:7" s="520" customFormat="1" x14ac:dyDescent="0.25">
      <c r="A8510" s="529"/>
      <c r="G8510" s="535"/>
    </row>
    <row r="8511" spans="1:7" s="520" customFormat="1" x14ac:dyDescent="0.25">
      <c r="A8511" s="529"/>
      <c r="G8511" s="535"/>
    </row>
    <row r="8512" spans="1:7" s="520" customFormat="1" x14ac:dyDescent="0.25">
      <c r="A8512" s="529"/>
      <c r="G8512" s="535"/>
    </row>
    <row r="8513" spans="1:7" s="520" customFormat="1" x14ac:dyDescent="0.25">
      <c r="A8513" s="529"/>
      <c r="G8513" s="535"/>
    </row>
    <row r="8514" spans="1:7" s="520" customFormat="1" x14ac:dyDescent="0.25">
      <c r="A8514" s="529"/>
      <c r="G8514" s="535"/>
    </row>
    <row r="8515" spans="1:7" s="520" customFormat="1" x14ac:dyDescent="0.25">
      <c r="A8515" s="529"/>
      <c r="G8515" s="535"/>
    </row>
    <row r="8516" spans="1:7" s="520" customFormat="1" x14ac:dyDescent="0.25">
      <c r="A8516" s="529"/>
      <c r="G8516" s="535"/>
    </row>
    <row r="8517" spans="1:7" s="520" customFormat="1" x14ac:dyDescent="0.25">
      <c r="A8517" s="529"/>
      <c r="G8517" s="535"/>
    </row>
    <row r="8518" spans="1:7" s="520" customFormat="1" x14ac:dyDescent="0.25">
      <c r="A8518" s="529"/>
      <c r="G8518" s="535"/>
    </row>
    <row r="8519" spans="1:7" s="520" customFormat="1" x14ac:dyDescent="0.25">
      <c r="A8519" s="529"/>
      <c r="G8519" s="535"/>
    </row>
    <row r="8520" spans="1:7" s="520" customFormat="1" x14ac:dyDescent="0.25">
      <c r="A8520" s="529"/>
      <c r="G8520" s="535"/>
    </row>
    <row r="8521" spans="1:7" s="520" customFormat="1" x14ac:dyDescent="0.25">
      <c r="A8521" s="529"/>
      <c r="G8521" s="535"/>
    </row>
    <row r="8522" spans="1:7" s="520" customFormat="1" x14ac:dyDescent="0.25">
      <c r="A8522" s="529"/>
      <c r="G8522" s="535"/>
    </row>
    <row r="8523" spans="1:7" s="520" customFormat="1" x14ac:dyDescent="0.25">
      <c r="A8523" s="529"/>
      <c r="G8523" s="535"/>
    </row>
    <row r="8524" spans="1:7" s="520" customFormat="1" x14ac:dyDescent="0.25">
      <c r="A8524" s="529"/>
      <c r="G8524" s="535"/>
    </row>
    <row r="8525" spans="1:7" s="520" customFormat="1" x14ac:dyDescent="0.25">
      <c r="A8525" s="529"/>
      <c r="G8525" s="535"/>
    </row>
    <row r="8526" spans="1:7" s="520" customFormat="1" x14ac:dyDescent="0.25">
      <c r="A8526" s="529"/>
      <c r="G8526" s="535"/>
    </row>
    <row r="8527" spans="1:7" s="520" customFormat="1" x14ac:dyDescent="0.25">
      <c r="A8527" s="529"/>
      <c r="G8527" s="535"/>
    </row>
    <row r="8528" spans="1:7" s="520" customFormat="1" x14ac:dyDescent="0.25">
      <c r="A8528" s="529"/>
      <c r="G8528" s="535"/>
    </row>
    <row r="8529" spans="1:7" s="520" customFormat="1" x14ac:dyDescent="0.25">
      <c r="A8529" s="529"/>
      <c r="G8529" s="535"/>
    </row>
    <row r="8530" spans="1:7" s="520" customFormat="1" x14ac:dyDescent="0.25">
      <c r="A8530" s="529"/>
      <c r="G8530" s="535"/>
    </row>
    <row r="8531" spans="1:7" s="520" customFormat="1" x14ac:dyDescent="0.25">
      <c r="A8531" s="529"/>
      <c r="G8531" s="535"/>
    </row>
    <row r="8532" spans="1:7" s="520" customFormat="1" x14ac:dyDescent="0.25">
      <c r="A8532" s="529"/>
      <c r="G8532" s="535"/>
    </row>
    <row r="8533" spans="1:7" s="520" customFormat="1" x14ac:dyDescent="0.25">
      <c r="A8533" s="529"/>
      <c r="G8533" s="535"/>
    </row>
    <row r="8534" spans="1:7" s="520" customFormat="1" x14ac:dyDescent="0.25">
      <c r="A8534" s="529"/>
      <c r="G8534" s="535"/>
    </row>
    <row r="8535" spans="1:7" s="520" customFormat="1" x14ac:dyDescent="0.25">
      <c r="A8535" s="529"/>
      <c r="G8535" s="535"/>
    </row>
    <row r="8536" spans="1:7" s="520" customFormat="1" x14ac:dyDescent="0.25">
      <c r="A8536" s="529"/>
      <c r="G8536" s="535"/>
    </row>
    <row r="8537" spans="1:7" s="520" customFormat="1" x14ac:dyDescent="0.25">
      <c r="A8537" s="529"/>
      <c r="G8537" s="535"/>
    </row>
    <row r="8538" spans="1:7" s="520" customFormat="1" x14ac:dyDescent="0.25">
      <c r="A8538" s="529"/>
      <c r="G8538" s="535"/>
    </row>
    <row r="8539" spans="1:7" s="520" customFormat="1" x14ac:dyDescent="0.25">
      <c r="A8539" s="529"/>
      <c r="G8539" s="535"/>
    </row>
    <row r="8540" spans="1:7" s="520" customFormat="1" x14ac:dyDescent="0.25">
      <c r="A8540" s="529"/>
      <c r="G8540" s="535"/>
    </row>
    <row r="8541" spans="1:7" s="520" customFormat="1" x14ac:dyDescent="0.25">
      <c r="A8541" s="529"/>
      <c r="G8541" s="535"/>
    </row>
    <row r="8542" spans="1:7" s="520" customFormat="1" x14ac:dyDescent="0.25">
      <c r="A8542" s="529"/>
      <c r="G8542" s="535"/>
    </row>
    <row r="8543" spans="1:7" s="520" customFormat="1" x14ac:dyDescent="0.25">
      <c r="A8543" s="529"/>
      <c r="G8543" s="535"/>
    </row>
    <row r="8544" spans="1:7" s="520" customFormat="1" x14ac:dyDescent="0.25">
      <c r="A8544" s="529"/>
      <c r="G8544" s="535"/>
    </row>
    <row r="8545" spans="1:7" s="520" customFormat="1" x14ac:dyDescent="0.25">
      <c r="A8545" s="529"/>
      <c r="G8545" s="535"/>
    </row>
    <row r="8546" spans="1:7" s="520" customFormat="1" x14ac:dyDescent="0.25">
      <c r="A8546" s="529"/>
      <c r="G8546" s="535"/>
    </row>
    <row r="8547" spans="1:7" s="520" customFormat="1" x14ac:dyDescent="0.25">
      <c r="A8547" s="529"/>
      <c r="G8547" s="535"/>
    </row>
    <row r="8548" spans="1:7" s="520" customFormat="1" x14ac:dyDescent="0.25">
      <c r="A8548" s="529"/>
      <c r="G8548" s="535"/>
    </row>
    <row r="8549" spans="1:7" s="520" customFormat="1" x14ac:dyDescent="0.25">
      <c r="A8549" s="529"/>
      <c r="G8549" s="535"/>
    </row>
    <row r="8550" spans="1:7" s="520" customFormat="1" x14ac:dyDescent="0.25">
      <c r="A8550" s="529"/>
      <c r="G8550" s="535"/>
    </row>
    <row r="8551" spans="1:7" s="520" customFormat="1" x14ac:dyDescent="0.25">
      <c r="A8551" s="529"/>
      <c r="G8551" s="535"/>
    </row>
    <row r="8552" spans="1:7" s="520" customFormat="1" x14ac:dyDescent="0.25">
      <c r="A8552" s="529"/>
      <c r="G8552" s="535"/>
    </row>
    <row r="8553" spans="1:7" s="520" customFormat="1" x14ac:dyDescent="0.25">
      <c r="A8553" s="529"/>
      <c r="G8553" s="535"/>
    </row>
    <row r="8554" spans="1:7" s="520" customFormat="1" x14ac:dyDescent="0.25">
      <c r="A8554" s="529"/>
      <c r="G8554" s="535"/>
    </row>
    <row r="8555" spans="1:7" s="520" customFormat="1" x14ac:dyDescent="0.25">
      <c r="A8555" s="529"/>
      <c r="G8555" s="535"/>
    </row>
    <row r="8556" spans="1:7" s="520" customFormat="1" x14ac:dyDescent="0.25">
      <c r="A8556" s="529"/>
      <c r="G8556" s="535"/>
    </row>
    <row r="8557" spans="1:7" s="520" customFormat="1" x14ac:dyDescent="0.25">
      <c r="A8557" s="529"/>
      <c r="G8557" s="535"/>
    </row>
    <row r="8558" spans="1:7" s="520" customFormat="1" x14ac:dyDescent="0.25">
      <c r="A8558" s="529"/>
      <c r="G8558" s="535"/>
    </row>
    <row r="8559" spans="1:7" s="520" customFormat="1" x14ac:dyDescent="0.25">
      <c r="A8559" s="529"/>
      <c r="G8559" s="535"/>
    </row>
    <row r="8560" spans="1:7" s="520" customFormat="1" x14ac:dyDescent="0.25">
      <c r="A8560" s="529"/>
      <c r="G8560" s="535"/>
    </row>
    <row r="8561" spans="1:7" s="520" customFormat="1" x14ac:dyDescent="0.25">
      <c r="A8561" s="529"/>
      <c r="G8561" s="535"/>
    </row>
    <row r="8562" spans="1:7" s="520" customFormat="1" x14ac:dyDescent="0.25">
      <c r="A8562" s="529"/>
      <c r="G8562" s="535"/>
    </row>
    <row r="8563" spans="1:7" s="520" customFormat="1" x14ac:dyDescent="0.25">
      <c r="A8563" s="529"/>
      <c r="G8563" s="535"/>
    </row>
    <row r="8564" spans="1:7" s="520" customFormat="1" x14ac:dyDescent="0.25">
      <c r="A8564" s="529"/>
      <c r="G8564" s="535"/>
    </row>
    <row r="8565" spans="1:7" s="520" customFormat="1" x14ac:dyDescent="0.25">
      <c r="A8565" s="529"/>
      <c r="G8565" s="535"/>
    </row>
    <row r="8566" spans="1:7" s="520" customFormat="1" x14ac:dyDescent="0.25">
      <c r="A8566" s="529"/>
      <c r="G8566" s="535"/>
    </row>
    <row r="8567" spans="1:7" s="520" customFormat="1" x14ac:dyDescent="0.25">
      <c r="A8567" s="529"/>
      <c r="G8567" s="535"/>
    </row>
    <row r="8568" spans="1:7" s="520" customFormat="1" x14ac:dyDescent="0.25">
      <c r="A8568" s="529"/>
      <c r="G8568" s="535"/>
    </row>
    <row r="8569" spans="1:7" s="520" customFormat="1" x14ac:dyDescent="0.25">
      <c r="A8569" s="529"/>
      <c r="G8569" s="535"/>
    </row>
    <row r="8570" spans="1:7" s="520" customFormat="1" x14ac:dyDescent="0.25">
      <c r="A8570" s="529"/>
      <c r="G8570" s="535"/>
    </row>
    <row r="8571" spans="1:7" s="520" customFormat="1" x14ac:dyDescent="0.25">
      <c r="A8571" s="529"/>
      <c r="G8571" s="535"/>
    </row>
    <row r="8572" spans="1:7" s="520" customFormat="1" x14ac:dyDescent="0.25">
      <c r="A8572" s="529"/>
      <c r="G8572" s="535"/>
    </row>
    <row r="8573" spans="1:7" s="520" customFormat="1" x14ac:dyDescent="0.25">
      <c r="A8573" s="529"/>
      <c r="G8573" s="535"/>
    </row>
    <row r="8574" spans="1:7" s="520" customFormat="1" x14ac:dyDescent="0.25">
      <c r="A8574" s="529"/>
      <c r="G8574" s="535"/>
    </row>
    <row r="8575" spans="1:7" s="520" customFormat="1" x14ac:dyDescent="0.25">
      <c r="A8575" s="529"/>
      <c r="G8575" s="535"/>
    </row>
    <row r="8576" spans="1:7" s="520" customFormat="1" x14ac:dyDescent="0.25">
      <c r="A8576" s="529"/>
      <c r="G8576" s="535"/>
    </row>
    <row r="8577" spans="1:7" s="520" customFormat="1" x14ac:dyDescent="0.25">
      <c r="A8577" s="529"/>
      <c r="G8577" s="535"/>
    </row>
    <row r="8578" spans="1:7" s="520" customFormat="1" x14ac:dyDescent="0.25">
      <c r="A8578" s="529"/>
      <c r="G8578" s="535"/>
    </row>
    <row r="8579" spans="1:7" s="520" customFormat="1" x14ac:dyDescent="0.25">
      <c r="A8579" s="529"/>
      <c r="G8579" s="535"/>
    </row>
    <row r="8580" spans="1:7" s="520" customFormat="1" x14ac:dyDescent="0.25">
      <c r="A8580" s="529"/>
      <c r="G8580" s="535"/>
    </row>
    <row r="8581" spans="1:7" s="520" customFormat="1" x14ac:dyDescent="0.25">
      <c r="A8581" s="529"/>
      <c r="G8581" s="535"/>
    </row>
    <row r="8582" spans="1:7" s="520" customFormat="1" x14ac:dyDescent="0.25">
      <c r="A8582" s="529"/>
      <c r="G8582" s="535"/>
    </row>
    <row r="8583" spans="1:7" s="520" customFormat="1" x14ac:dyDescent="0.25">
      <c r="A8583" s="529"/>
      <c r="G8583" s="535"/>
    </row>
    <row r="8584" spans="1:7" s="520" customFormat="1" x14ac:dyDescent="0.25">
      <c r="A8584" s="529"/>
      <c r="G8584" s="535"/>
    </row>
    <row r="8585" spans="1:7" s="520" customFormat="1" x14ac:dyDescent="0.25">
      <c r="A8585" s="529"/>
      <c r="G8585" s="535"/>
    </row>
    <row r="8586" spans="1:7" s="520" customFormat="1" x14ac:dyDescent="0.25">
      <c r="A8586" s="529"/>
      <c r="G8586" s="535"/>
    </row>
    <row r="8587" spans="1:7" s="520" customFormat="1" x14ac:dyDescent="0.25">
      <c r="A8587" s="529"/>
      <c r="G8587" s="535"/>
    </row>
    <row r="8588" spans="1:7" s="520" customFormat="1" x14ac:dyDescent="0.25">
      <c r="A8588" s="529"/>
      <c r="G8588" s="535"/>
    </row>
    <row r="8589" spans="1:7" s="520" customFormat="1" x14ac:dyDescent="0.25">
      <c r="A8589" s="529"/>
      <c r="G8589" s="535"/>
    </row>
    <row r="8590" spans="1:7" s="520" customFormat="1" x14ac:dyDescent="0.25">
      <c r="A8590" s="529"/>
      <c r="G8590" s="535"/>
    </row>
    <row r="8591" spans="1:7" s="520" customFormat="1" x14ac:dyDescent="0.25">
      <c r="A8591" s="529"/>
      <c r="G8591" s="535"/>
    </row>
    <row r="8592" spans="1:7" s="520" customFormat="1" x14ac:dyDescent="0.25">
      <c r="A8592" s="529"/>
      <c r="G8592" s="535"/>
    </row>
    <row r="8593" spans="1:7" s="520" customFormat="1" x14ac:dyDescent="0.25">
      <c r="A8593" s="529"/>
      <c r="G8593" s="535"/>
    </row>
    <row r="8594" spans="1:7" s="520" customFormat="1" x14ac:dyDescent="0.25">
      <c r="A8594" s="529"/>
      <c r="G8594" s="535"/>
    </row>
    <row r="8595" spans="1:7" s="520" customFormat="1" x14ac:dyDescent="0.25">
      <c r="A8595" s="529"/>
      <c r="G8595" s="535"/>
    </row>
    <row r="8596" spans="1:7" s="520" customFormat="1" x14ac:dyDescent="0.25">
      <c r="A8596" s="529"/>
      <c r="G8596" s="535"/>
    </row>
    <row r="8597" spans="1:7" s="520" customFormat="1" x14ac:dyDescent="0.25">
      <c r="A8597" s="529"/>
      <c r="G8597" s="535"/>
    </row>
    <row r="8598" spans="1:7" s="520" customFormat="1" x14ac:dyDescent="0.25">
      <c r="A8598" s="529"/>
      <c r="G8598" s="535"/>
    </row>
    <row r="8599" spans="1:7" s="520" customFormat="1" x14ac:dyDescent="0.25">
      <c r="A8599" s="529"/>
      <c r="G8599" s="535"/>
    </row>
    <row r="8600" spans="1:7" s="520" customFormat="1" x14ac:dyDescent="0.25">
      <c r="A8600" s="529"/>
      <c r="G8600" s="535"/>
    </row>
    <row r="8601" spans="1:7" s="520" customFormat="1" x14ac:dyDescent="0.25">
      <c r="A8601" s="529"/>
      <c r="G8601" s="535"/>
    </row>
    <row r="8602" spans="1:7" s="520" customFormat="1" x14ac:dyDescent="0.25">
      <c r="A8602" s="529"/>
      <c r="G8602" s="535"/>
    </row>
    <row r="8603" spans="1:7" s="520" customFormat="1" x14ac:dyDescent="0.25">
      <c r="A8603" s="529"/>
      <c r="G8603" s="535"/>
    </row>
    <row r="8604" spans="1:7" s="520" customFormat="1" x14ac:dyDescent="0.25">
      <c r="A8604" s="529"/>
      <c r="G8604" s="535"/>
    </row>
    <row r="8605" spans="1:7" s="520" customFormat="1" x14ac:dyDescent="0.25">
      <c r="A8605" s="529"/>
      <c r="G8605" s="535"/>
    </row>
    <row r="8606" spans="1:7" s="520" customFormat="1" x14ac:dyDescent="0.25">
      <c r="A8606" s="529"/>
      <c r="G8606" s="535"/>
    </row>
    <row r="8607" spans="1:7" s="520" customFormat="1" x14ac:dyDescent="0.25">
      <c r="A8607" s="529"/>
      <c r="G8607" s="535"/>
    </row>
    <row r="8608" spans="1:7" s="520" customFormat="1" x14ac:dyDescent="0.25">
      <c r="A8608" s="529"/>
      <c r="G8608" s="535"/>
    </row>
    <row r="8609" spans="1:7" s="520" customFormat="1" x14ac:dyDescent="0.25">
      <c r="A8609" s="529"/>
      <c r="G8609" s="535"/>
    </row>
    <row r="8610" spans="1:7" s="520" customFormat="1" x14ac:dyDescent="0.25">
      <c r="A8610" s="529"/>
      <c r="G8610" s="535"/>
    </row>
    <row r="8611" spans="1:7" s="520" customFormat="1" x14ac:dyDescent="0.25">
      <c r="A8611" s="529"/>
      <c r="G8611" s="535"/>
    </row>
    <row r="8612" spans="1:7" s="520" customFormat="1" x14ac:dyDescent="0.25">
      <c r="A8612" s="529"/>
      <c r="G8612" s="535"/>
    </row>
    <row r="8613" spans="1:7" s="520" customFormat="1" x14ac:dyDescent="0.25">
      <c r="A8613" s="529"/>
      <c r="G8613" s="535"/>
    </row>
    <row r="8614" spans="1:7" s="520" customFormat="1" x14ac:dyDescent="0.25">
      <c r="A8614" s="529"/>
      <c r="G8614" s="535"/>
    </row>
    <row r="8615" spans="1:7" s="520" customFormat="1" x14ac:dyDescent="0.25">
      <c r="A8615" s="529"/>
      <c r="G8615" s="535"/>
    </row>
    <row r="8616" spans="1:7" s="520" customFormat="1" x14ac:dyDescent="0.25">
      <c r="A8616" s="529"/>
      <c r="G8616" s="535"/>
    </row>
    <row r="8617" spans="1:7" s="520" customFormat="1" x14ac:dyDescent="0.25">
      <c r="A8617" s="529"/>
      <c r="G8617" s="535"/>
    </row>
    <row r="8618" spans="1:7" s="520" customFormat="1" x14ac:dyDescent="0.25">
      <c r="A8618" s="529"/>
      <c r="G8618" s="535"/>
    </row>
    <row r="8619" spans="1:7" s="520" customFormat="1" x14ac:dyDescent="0.25">
      <c r="A8619" s="529"/>
      <c r="G8619" s="535"/>
    </row>
    <row r="8620" spans="1:7" s="520" customFormat="1" x14ac:dyDescent="0.25">
      <c r="A8620" s="529"/>
      <c r="G8620" s="535"/>
    </row>
    <row r="8621" spans="1:7" s="520" customFormat="1" x14ac:dyDescent="0.25">
      <c r="A8621" s="529"/>
      <c r="G8621" s="535"/>
    </row>
    <row r="8622" spans="1:7" s="520" customFormat="1" x14ac:dyDescent="0.25">
      <c r="A8622" s="529"/>
      <c r="G8622" s="535"/>
    </row>
    <row r="8623" spans="1:7" s="520" customFormat="1" x14ac:dyDescent="0.25">
      <c r="A8623" s="529"/>
      <c r="G8623" s="535"/>
    </row>
    <row r="8624" spans="1:7" s="520" customFormat="1" x14ac:dyDescent="0.25">
      <c r="A8624" s="529"/>
      <c r="G8624" s="535"/>
    </row>
    <row r="8625" spans="1:7" s="520" customFormat="1" x14ac:dyDescent="0.25">
      <c r="A8625" s="529"/>
      <c r="G8625" s="535"/>
    </row>
    <row r="8626" spans="1:7" s="520" customFormat="1" x14ac:dyDescent="0.25">
      <c r="A8626" s="529"/>
      <c r="G8626" s="535"/>
    </row>
    <row r="8627" spans="1:7" s="520" customFormat="1" x14ac:dyDescent="0.25">
      <c r="A8627" s="529"/>
      <c r="G8627" s="535"/>
    </row>
    <row r="8628" spans="1:7" s="520" customFormat="1" x14ac:dyDescent="0.25">
      <c r="A8628" s="529"/>
      <c r="G8628" s="535"/>
    </row>
    <row r="8629" spans="1:7" s="520" customFormat="1" x14ac:dyDescent="0.25">
      <c r="A8629" s="529"/>
      <c r="G8629" s="535"/>
    </row>
    <row r="8630" spans="1:7" s="520" customFormat="1" x14ac:dyDescent="0.25">
      <c r="A8630" s="529"/>
      <c r="G8630" s="535"/>
    </row>
    <row r="8631" spans="1:7" s="520" customFormat="1" x14ac:dyDescent="0.25">
      <c r="A8631" s="529"/>
      <c r="G8631" s="535"/>
    </row>
    <row r="8632" spans="1:7" s="520" customFormat="1" x14ac:dyDescent="0.25">
      <c r="A8632" s="529"/>
      <c r="G8632" s="535"/>
    </row>
    <row r="8633" spans="1:7" s="520" customFormat="1" x14ac:dyDescent="0.25">
      <c r="A8633" s="529"/>
      <c r="G8633" s="535"/>
    </row>
    <row r="8634" spans="1:7" s="520" customFormat="1" x14ac:dyDescent="0.25">
      <c r="A8634" s="529"/>
      <c r="G8634" s="535"/>
    </row>
    <row r="8635" spans="1:7" s="520" customFormat="1" x14ac:dyDescent="0.25">
      <c r="A8635" s="529"/>
      <c r="G8635" s="535"/>
    </row>
    <row r="8636" spans="1:7" s="520" customFormat="1" x14ac:dyDescent="0.25">
      <c r="A8636" s="529"/>
      <c r="G8636" s="535"/>
    </row>
    <row r="8637" spans="1:7" s="520" customFormat="1" x14ac:dyDescent="0.25">
      <c r="A8637" s="529"/>
      <c r="G8637" s="535"/>
    </row>
    <row r="8638" spans="1:7" s="520" customFormat="1" x14ac:dyDescent="0.25">
      <c r="A8638" s="529"/>
      <c r="G8638" s="535"/>
    </row>
    <row r="8639" spans="1:7" s="520" customFormat="1" x14ac:dyDescent="0.25">
      <c r="A8639" s="529"/>
      <c r="G8639" s="535"/>
    </row>
    <row r="8640" spans="1:7" s="520" customFormat="1" x14ac:dyDescent="0.25">
      <c r="A8640" s="529"/>
      <c r="G8640" s="535"/>
    </row>
    <row r="8641" spans="1:7" s="520" customFormat="1" x14ac:dyDescent="0.25">
      <c r="A8641" s="529"/>
      <c r="G8641" s="535"/>
    </row>
    <row r="8642" spans="1:7" s="520" customFormat="1" x14ac:dyDescent="0.25">
      <c r="A8642" s="529"/>
      <c r="G8642" s="535"/>
    </row>
    <row r="8643" spans="1:7" s="520" customFormat="1" x14ac:dyDescent="0.25">
      <c r="A8643" s="529"/>
      <c r="G8643" s="535"/>
    </row>
    <row r="8644" spans="1:7" s="520" customFormat="1" x14ac:dyDescent="0.25">
      <c r="A8644" s="529"/>
      <c r="G8644" s="535"/>
    </row>
    <row r="8645" spans="1:7" s="520" customFormat="1" x14ac:dyDescent="0.25">
      <c r="A8645" s="529"/>
      <c r="G8645" s="535"/>
    </row>
    <row r="8646" spans="1:7" s="520" customFormat="1" x14ac:dyDescent="0.25">
      <c r="A8646" s="529"/>
      <c r="G8646" s="535"/>
    </row>
    <row r="8647" spans="1:7" s="520" customFormat="1" x14ac:dyDescent="0.25">
      <c r="A8647" s="529"/>
      <c r="G8647" s="535"/>
    </row>
    <row r="8648" spans="1:7" s="520" customFormat="1" x14ac:dyDescent="0.25">
      <c r="A8648" s="529"/>
      <c r="G8648" s="535"/>
    </row>
    <row r="8649" spans="1:7" s="520" customFormat="1" x14ac:dyDescent="0.25">
      <c r="A8649" s="529"/>
      <c r="G8649" s="535"/>
    </row>
    <row r="8650" spans="1:7" s="520" customFormat="1" x14ac:dyDescent="0.25">
      <c r="A8650" s="529"/>
      <c r="G8650" s="535"/>
    </row>
    <row r="8651" spans="1:7" s="520" customFormat="1" x14ac:dyDescent="0.25">
      <c r="A8651" s="529"/>
      <c r="G8651" s="535"/>
    </row>
    <row r="8652" spans="1:7" s="520" customFormat="1" x14ac:dyDescent="0.25">
      <c r="A8652" s="529"/>
      <c r="G8652" s="535"/>
    </row>
    <row r="8653" spans="1:7" s="520" customFormat="1" x14ac:dyDescent="0.25">
      <c r="A8653" s="529"/>
      <c r="G8653" s="535"/>
    </row>
    <row r="8654" spans="1:7" s="520" customFormat="1" x14ac:dyDescent="0.25">
      <c r="A8654" s="529"/>
      <c r="G8654" s="535"/>
    </row>
    <row r="8655" spans="1:7" s="520" customFormat="1" x14ac:dyDescent="0.25">
      <c r="A8655" s="529"/>
      <c r="G8655" s="535"/>
    </row>
    <row r="8656" spans="1:7" s="520" customFormat="1" x14ac:dyDescent="0.25">
      <c r="A8656" s="529"/>
      <c r="G8656" s="535"/>
    </row>
    <row r="8657" spans="1:7" s="520" customFormat="1" x14ac:dyDescent="0.25">
      <c r="A8657" s="529"/>
      <c r="G8657" s="535"/>
    </row>
    <row r="8658" spans="1:7" s="520" customFormat="1" x14ac:dyDescent="0.25">
      <c r="A8658" s="529"/>
      <c r="G8658" s="535"/>
    </row>
    <row r="8659" spans="1:7" s="520" customFormat="1" x14ac:dyDescent="0.25">
      <c r="A8659" s="529"/>
      <c r="G8659" s="535"/>
    </row>
    <row r="8660" spans="1:7" s="520" customFormat="1" x14ac:dyDescent="0.25">
      <c r="A8660" s="529"/>
      <c r="G8660" s="535"/>
    </row>
    <row r="8661" spans="1:7" s="520" customFormat="1" x14ac:dyDescent="0.25">
      <c r="A8661" s="529"/>
      <c r="G8661" s="535"/>
    </row>
    <row r="8662" spans="1:7" s="520" customFormat="1" x14ac:dyDescent="0.25">
      <c r="A8662" s="529"/>
      <c r="G8662" s="535"/>
    </row>
    <row r="8663" spans="1:7" s="520" customFormat="1" x14ac:dyDescent="0.25">
      <c r="A8663" s="529"/>
      <c r="G8663" s="535"/>
    </row>
    <row r="8664" spans="1:7" s="520" customFormat="1" x14ac:dyDescent="0.25">
      <c r="A8664" s="529"/>
      <c r="G8664" s="535"/>
    </row>
    <row r="8665" spans="1:7" s="520" customFormat="1" x14ac:dyDescent="0.25">
      <c r="A8665" s="529"/>
      <c r="G8665" s="535"/>
    </row>
    <row r="8666" spans="1:7" s="520" customFormat="1" x14ac:dyDescent="0.25">
      <c r="A8666" s="529"/>
      <c r="G8666" s="535"/>
    </row>
    <row r="8667" spans="1:7" s="520" customFormat="1" x14ac:dyDescent="0.25">
      <c r="A8667" s="529"/>
      <c r="G8667" s="535"/>
    </row>
    <row r="8668" spans="1:7" s="520" customFormat="1" x14ac:dyDescent="0.25">
      <c r="A8668" s="529"/>
      <c r="G8668" s="535"/>
    </row>
    <row r="8669" spans="1:7" s="520" customFormat="1" x14ac:dyDescent="0.25">
      <c r="A8669" s="529"/>
      <c r="G8669" s="535"/>
    </row>
    <row r="8670" spans="1:7" s="520" customFormat="1" x14ac:dyDescent="0.25">
      <c r="A8670" s="529"/>
      <c r="G8670" s="535"/>
    </row>
    <row r="8671" spans="1:7" s="520" customFormat="1" x14ac:dyDescent="0.25">
      <c r="A8671" s="529"/>
      <c r="G8671" s="535"/>
    </row>
    <row r="8672" spans="1:7" s="520" customFormat="1" x14ac:dyDescent="0.25">
      <c r="A8672" s="529"/>
      <c r="G8672" s="535"/>
    </row>
    <row r="8673" spans="1:7" s="520" customFormat="1" x14ac:dyDescent="0.25">
      <c r="A8673" s="529"/>
      <c r="G8673" s="535"/>
    </row>
    <row r="8674" spans="1:7" s="520" customFormat="1" x14ac:dyDescent="0.25">
      <c r="A8674" s="529"/>
      <c r="G8674" s="535"/>
    </row>
    <row r="8675" spans="1:7" s="520" customFormat="1" x14ac:dyDescent="0.25">
      <c r="A8675" s="529"/>
      <c r="G8675" s="535"/>
    </row>
    <row r="8676" spans="1:7" s="520" customFormat="1" x14ac:dyDescent="0.25">
      <c r="A8676" s="529"/>
      <c r="G8676" s="535"/>
    </row>
    <row r="8677" spans="1:7" s="520" customFormat="1" x14ac:dyDescent="0.25">
      <c r="A8677" s="529"/>
      <c r="G8677" s="535"/>
    </row>
    <row r="8678" spans="1:7" s="520" customFormat="1" x14ac:dyDescent="0.25">
      <c r="A8678" s="529"/>
      <c r="G8678" s="535"/>
    </row>
    <row r="8679" spans="1:7" s="520" customFormat="1" x14ac:dyDescent="0.25">
      <c r="A8679" s="529"/>
      <c r="G8679" s="535"/>
    </row>
    <row r="8680" spans="1:7" s="520" customFormat="1" x14ac:dyDescent="0.25">
      <c r="A8680" s="529"/>
      <c r="G8680" s="535"/>
    </row>
    <row r="8681" spans="1:7" s="520" customFormat="1" x14ac:dyDescent="0.25">
      <c r="A8681" s="529"/>
      <c r="G8681" s="535"/>
    </row>
    <row r="8682" spans="1:7" s="520" customFormat="1" x14ac:dyDescent="0.25">
      <c r="A8682" s="529"/>
      <c r="G8682" s="535"/>
    </row>
    <row r="8683" spans="1:7" s="520" customFormat="1" x14ac:dyDescent="0.25">
      <c r="A8683" s="529"/>
      <c r="G8683" s="535"/>
    </row>
    <row r="8684" spans="1:7" s="520" customFormat="1" x14ac:dyDescent="0.25">
      <c r="A8684" s="529"/>
      <c r="G8684" s="535"/>
    </row>
    <row r="8685" spans="1:7" s="520" customFormat="1" x14ac:dyDescent="0.25">
      <c r="A8685" s="529"/>
      <c r="G8685" s="535"/>
    </row>
    <row r="8686" spans="1:7" s="520" customFormat="1" x14ac:dyDescent="0.25">
      <c r="A8686" s="529"/>
      <c r="G8686" s="535"/>
    </row>
    <row r="8687" spans="1:7" s="520" customFormat="1" x14ac:dyDescent="0.25">
      <c r="A8687" s="529"/>
      <c r="G8687" s="535"/>
    </row>
    <row r="8688" spans="1:7" s="520" customFormat="1" x14ac:dyDescent="0.25">
      <c r="A8688" s="529"/>
      <c r="G8688" s="535"/>
    </row>
    <row r="8689" spans="1:7" s="520" customFormat="1" x14ac:dyDescent="0.25">
      <c r="A8689" s="529"/>
      <c r="G8689" s="535"/>
    </row>
    <row r="8690" spans="1:7" s="520" customFormat="1" x14ac:dyDescent="0.25">
      <c r="A8690" s="529"/>
      <c r="G8690" s="535"/>
    </row>
    <row r="8691" spans="1:7" s="520" customFormat="1" x14ac:dyDescent="0.25">
      <c r="A8691" s="529"/>
      <c r="G8691" s="535"/>
    </row>
    <row r="8692" spans="1:7" s="520" customFormat="1" x14ac:dyDescent="0.25">
      <c r="A8692" s="529"/>
      <c r="G8692" s="535"/>
    </row>
    <row r="8693" spans="1:7" s="520" customFormat="1" x14ac:dyDescent="0.25">
      <c r="A8693" s="529"/>
      <c r="G8693" s="535"/>
    </row>
    <row r="8694" spans="1:7" s="520" customFormat="1" x14ac:dyDescent="0.25">
      <c r="A8694" s="529"/>
      <c r="G8694" s="535"/>
    </row>
    <row r="8695" spans="1:7" s="520" customFormat="1" x14ac:dyDescent="0.25">
      <c r="A8695" s="529"/>
      <c r="G8695" s="535"/>
    </row>
    <row r="8696" spans="1:7" s="520" customFormat="1" x14ac:dyDescent="0.25">
      <c r="A8696" s="529"/>
      <c r="G8696" s="535"/>
    </row>
    <row r="8697" spans="1:7" s="520" customFormat="1" x14ac:dyDescent="0.25">
      <c r="A8697" s="529"/>
      <c r="G8697" s="535"/>
    </row>
    <row r="8698" spans="1:7" s="520" customFormat="1" x14ac:dyDescent="0.25">
      <c r="A8698" s="529"/>
      <c r="G8698" s="535"/>
    </row>
    <row r="8699" spans="1:7" s="520" customFormat="1" x14ac:dyDescent="0.25">
      <c r="A8699" s="529"/>
      <c r="G8699" s="535"/>
    </row>
    <row r="8700" spans="1:7" s="520" customFormat="1" x14ac:dyDescent="0.25">
      <c r="A8700" s="529"/>
      <c r="G8700" s="535"/>
    </row>
    <row r="8701" spans="1:7" s="520" customFormat="1" x14ac:dyDescent="0.25">
      <c r="A8701" s="529"/>
      <c r="G8701" s="535"/>
    </row>
    <row r="8702" spans="1:7" s="520" customFormat="1" x14ac:dyDescent="0.25">
      <c r="A8702" s="529"/>
      <c r="G8702" s="535"/>
    </row>
    <row r="8703" spans="1:7" s="520" customFormat="1" x14ac:dyDescent="0.25">
      <c r="A8703" s="529"/>
      <c r="G8703" s="535"/>
    </row>
    <row r="8704" spans="1:7" s="520" customFormat="1" x14ac:dyDescent="0.25">
      <c r="A8704" s="529"/>
      <c r="G8704" s="535"/>
    </row>
    <row r="8705" spans="1:7" s="520" customFormat="1" x14ac:dyDescent="0.25">
      <c r="A8705" s="529"/>
      <c r="G8705" s="535"/>
    </row>
    <row r="8706" spans="1:7" s="520" customFormat="1" x14ac:dyDescent="0.25">
      <c r="A8706" s="529"/>
      <c r="G8706" s="535"/>
    </row>
    <row r="8707" spans="1:7" s="520" customFormat="1" x14ac:dyDescent="0.25">
      <c r="A8707" s="529"/>
      <c r="G8707" s="535"/>
    </row>
    <row r="8708" spans="1:7" s="520" customFormat="1" x14ac:dyDescent="0.25">
      <c r="A8708" s="529"/>
      <c r="G8708" s="535"/>
    </row>
    <row r="8709" spans="1:7" s="520" customFormat="1" x14ac:dyDescent="0.25">
      <c r="A8709" s="529"/>
      <c r="G8709" s="535"/>
    </row>
    <row r="8710" spans="1:7" s="520" customFormat="1" x14ac:dyDescent="0.25">
      <c r="A8710" s="529"/>
      <c r="G8710" s="535"/>
    </row>
    <row r="8711" spans="1:7" s="520" customFormat="1" x14ac:dyDescent="0.25">
      <c r="A8711" s="529"/>
      <c r="G8711" s="535"/>
    </row>
    <row r="8712" spans="1:7" s="520" customFormat="1" x14ac:dyDescent="0.25">
      <c r="A8712" s="529"/>
      <c r="G8712" s="535"/>
    </row>
    <row r="8713" spans="1:7" s="520" customFormat="1" x14ac:dyDescent="0.25">
      <c r="A8713" s="529"/>
      <c r="G8713" s="535"/>
    </row>
    <row r="8714" spans="1:7" s="520" customFormat="1" x14ac:dyDescent="0.25">
      <c r="A8714" s="529"/>
      <c r="G8714" s="535"/>
    </row>
    <row r="8715" spans="1:7" s="520" customFormat="1" x14ac:dyDescent="0.25">
      <c r="A8715" s="529"/>
      <c r="G8715" s="535"/>
    </row>
    <row r="8716" spans="1:7" s="520" customFormat="1" x14ac:dyDescent="0.25">
      <c r="A8716" s="529"/>
      <c r="G8716" s="535"/>
    </row>
    <row r="8717" spans="1:7" s="520" customFormat="1" x14ac:dyDescent="0.25">
      <c r="A8717" s="529"/>
      <c r="G8717" s="535"/>
    </row>
    <row r="8718" spans="1:7" s="520" customFormat="1" x14ac:dyDescent="0.25">
      <c r="A8718" s="529"/>
      <c r="G8718" s="535"/>
    </row>
    <row r="8719" spans="1:7" s="520" customFormat="1" x14ac:dyDescent="0.25">
      <c r="A8719" s="529"/>
      <c r="G8719" s="535"/>
    </row>
    <row r="8720" spans="1:7" s="520" customFormat="1" x14ac:dyDescent="0.25">
      <c r="A8720" s="529"/>
      <c r="G8720" s="535"/>
    </row>
    <row r="8721" spans="1:7" s="520" customFormat="1" x14ac:dyDescent="0.25">
      <c r="A8721" s="529"/>
      <c r="G8721" s="535"/>
    </row>
    <row r="8722" spans="1:7" s="520" customFormat="1" x14ac:dyDescent="0.25">
      <c r="A8722" s="529"/>
      <c r="G8722" s="535"/>
    </row>
    <row r="8723" spans="1:7" s="520" customFormat="1" x14ac:dyDescent="0.25">
      <c r="A8723" s="529"/>
      <c r="G8723" s="535"/>
    </row>
    <row r="8724" spans="1:7" s="520" customFormat="1" x14ac:dyDescent="0.25">
      <c r="A8724" s="529"/>
      <c r="G8724" s="535"/>
    </row>
    <row r="8725" spans="1:7" s="520" customFormat="1" x14ac:dyDescent="0.25">
      <c r="A8725" s="529"/>
      <c r="G8725" s="535"/>
    </row>
    <row r="8726" spans="1:7" s="520" customFormat="1" x14ac:dyDescent="0.25">
      <c r="A8726" s="529"/>
      <c r="G8726" s="535"/>
    </row>
    <row r="8727" spans="1:7" s="520" customFormat="1" x14ac:dyDescent="0.25">
      <c r="A8727" s="529"/>
      <c r="G8727" s="535"/>
    </row>
    <row r="8728" spans="1:7" s="520" customFormat="1" x14ac:dyDescent="0.25">
      <c r="A8728" s="529"/>
      <c r="G8728" s="535"/>
    </row>
    <row r="8729" spans="1:7" s="520" customFormat="1" x14ac:dyDescent="0.25">
      <c r="A8729" s="529"/>
      <c r="G8729" s="535"/>
    </row>
    <row r="8730" spans="1:7" s="520" customFormat="1" x14ac:dyDescent="0.25">
      <c r="A8730" s="529"/>
      <c r="G8730" s="535"/>
    </row>
    <row r="8731" spans="1:7" s="520" customFormat="1" x14ac:dyDescent="0.25">
      <c r="A8731" s="529"/>
      <c r="G8731" s="535"/>
    </row>
    <row r="8732" spans="1:7" s="520" customFormat="1" x14ac:dyDescent="0.25">
      <c r="A8732" s="529"/>
      <c r="G8732" s="535"/>
    </row>
    <row r="8733" spans="1:7" s="520" customFormat="1" x14ac:dyDescent="0.25">
      <c r="A8733" s="529"/>
      <c r="G8733" s="535"/>
    </row>
    <row r="8734" spans="1:7" s="520" customFormat="1" x14ac:dyDescent="0.25">
      <c r="A8734" s="529"/>
      <c r="G8734" s="535"/>
    </row>
    <row r="8735" spans="1:7" s="520" customFormat="1" x14ac:dyDescent="0.25">
      <c r="A8735" s="529"/>
      <c r="G8735" s="535"/>
    </row>
    <row r="8736" spans="1:7" s="520" customFormat="1" x14ac:dyDescent="0.25">
      <c r="A8736" s="529"/>
      <c r="G8736" s="535"/>
    </row>
    <row r="8737" spans="1:7" s="520" customFormat="1" x14ac:dyDescent="0.25">
      <c r="A8737" s="529"/>
      <c r="G8737" s="535"/>
    </row>
    <row r="8738" spans="1:7" s="520" customFormat="1" x14ac:dyDescent="0.25">
      <c r="A8738" s="529"/>
      <c r="G8738" s="535"/>
    </row>
    <row r="8739" spans="1:7" s="520" customFormat="1" x14ac:dyDescent="0.25">
      <c r="A8739" s="529"/>
      <c r="G8739" s="535"/>
    </row>
    <row r="8740" spans="1:7" s="520" customFormat="1" x14ac:dyDescent="0.25">
      <c r="A8740" s="529"/>
      <c r="G8740" s="535"/>
    </row>
    <row r="8741" spans="1:7" s="520" customFormat="1" x14ac:dyDescent="0.25">
      <c r="A8741" s="529"/>
      <c r="G8741" s="535"/>
    </row>
    <row r="8742" spans="1:7" s="520" customFormat="1" x14ac:dyDescent="0.25">
      <c r="A8742" s="529"/>
      <c r="G8742" s="535"/>
    </row>
    <row r="8743" spans="1:7" s="520" customFormat="1" x14ac:dyDescent="0.25">
      <c r="A8743" s="529"/>
      <c r="G8743" s="535"/>
    </row>
    <row r="8744" spans="1:7" s="520" customFormat="1" x14ac:dyDescent="0.25">
      <c r="A8744" s="529"/>
      <c r="G8744" s="535"/>
    </row>
    <row r="8745" spans="1:7" s="520" customFormat="1" x14ac:dyDescent="0.25">
      <c r="A8745" s="529"/>
      <c r="G8745" s="535"/>
    </row>
    <row r="8746" spans="1:7" s="520" customFormat="1" x14ac:dyDescent="0.25">
      <c r="A8746" s="529"/>
      <c r="G8746" s="535"/>
    </row>
    <row r="8747" spans="1:7" s="520" customFormat="1" x14ac:dyDescent="0.25">
      <c r="A8747" s="529"/>
      <c r="G8747" s="535"/>
    </row>
    <row r="8748" spans="1:7" s="520" customFormat="1" x14ac:dyDescent="0.25">
      <c r="A8748" s="529"/>
      <c r="G8748" s="535"/>
    </row>
    <row r="8749" spans="1:7" s="520" customFormat="1" x14ac:dyDescent="0.25">
      <c r="A8749" s="529"/>
      <c r="G8749" s="535"/>
    </row>
    <row r="8750" spans="1:7" s="520" customFormat="1" x14ac:dyDescent="0.25">
      <c r="A8750" s="529"/>
      <c r="G8750" s="535"/>
    </row>
    <row r="8751" spans="1:7" s="520" customFormat="1" x14ac:dyDescent="0.25">
      <c r="A8751" s="529"/>
      <c r="G8751" s="535"/>
    </row>
    <row r="8752" spans="1:7" s="520" customFormat="1" x14ac:dyDescent="0.25">
      <c r="A8752" s="529"/>
      <c r="G8752" s="535"/>
    </row>
    <row r="8753" spans="1:7" s="520" customFormat="1" x14ac:dyDescent="0.25">
      <c r="A8753" s="529"/>
      <c r="G8753" s="535"/>
    </row>
    <row r="8754" spans="1:7" s="520" customFormat="1" x14ac:dyDescent="0.25">
      <c r="A8754" s="529"/>
      <c r="G8754" s="535"/>
    </row>
    <row r="8755" spans="1:7" s="520" customFormat="1" x14ac:dyDescent="0.25">
      <c r="A8755" s="529"/>
      <c r="G8755" s="535"/>
    </row>
    <row r="8756" spans="1:7" s="520" customFormat="1" x14ac:dyDescent="0.25">
      <c r="A8756" s="529"/>
      <c r="G8756" s="535"/>
    </row>
    <row r="8757" spans="1:7" s="520" customFormat="1" x14ac:dyDescent="0.25">
      <c r="A8757" s="529"/>
      <c r="G8757" s="535"/>
    </row>
    <row r="8758" spans="1:7" s="520" customFormat="1" x14ac:dyDescent="0.25">
      <c r="A8758" s="529"/>
      <c r="G8758" s="535"/>
    </row>
    <row r="8759" spans="1:7" s="520" customFormat="1" x14ac:dyDescent="0.25">
      <c r="A8759" s="529"/>
      <c r="G8759" s="535"/>
    </row>
    <row r="8760" spans="1:7" s="520" customFormat="1" x14ac:dyDescent="0.25">
      <c r="A8760" s="529"/>
      <c r="G8760" s="535"/>
    </row>
    <row r="8761" spans="1:7" s="520" customFormat="1" x14ac:dyDescent="0.25">
      <c r="A8761" s="529"/>
      <c r="G8761" s="535"/>
    </row>
    <row r="8762" spans="1:7" s="520" customFormat="1" x14ac:dyDescent="0.25">
      <c r="A8762" s="529"/>
      <c r="G8762" s="535"/>
    </row>
    <row r="8763" spans="1:7" s="520" customFormat="1" x14ac:dyDescent="0.25">
      <c r="A8763" s="529"/>
      <c r="G8763" s="535"/>
    </row>
    <row r="8764" spans="1:7" s="520" customFormat="1" x14ac:dyDescent="0.25">
      <c r="A8764" s="529"/>
      <c r="G8764" s="535"/>
    </row>
    <row r="8765" spans="1:7" s="520" customFormat="1" x14ac:dyDescent="0.25">
      <c r="A8765" s="529"/>
      <c r="G8765" s="535"/>
    </row>
    <row r="8766" spans="1:7" s="520" customFormat="1" x14ac:dyDescent="0.25">
      <c r="A8766" s="529"/>
      <c r="G8766" s="535"/>
    </row>
    <row r="8767" spans="1:7" s="520" customFormat="1" x14ac:dyDescent="0.25">
      <c r="A8767" s="529"/>
      <c r="G8767" s="535"/>
    </row>
    <row r="8768" spans="1:7" s="520" customFormat="1" x14ac:dyDescent="0.25">
      <c r="A8768" s="529"/>
      <c r="G8768" s="535"/>
    </row>
    <row r="8769" spans="1:7" s="520" customFormat="1" x14ac:dyDescent="0.25">
      <c r="A8769" s="529"/>
      <c r="G8769" s="535"/>
    </row>
    <row r="8770" spans="1:7" s="520" customFormat="1" x14ac:dyDescent="0.25">
      <c r="A8770" s="529"/>
      <c r="G8770" s="535"/>
    </row>
    <row r="8771" spans="1:7" s="520" customFormat="1" x14ac:dyDescent="0.25">
      <c r="A8771" s="529"/>
      <c r="G8771" s="535"/>
    </row>
    <row r="8772" spans="1:7" s="520" customFormat="1" x14ac:dyDescent="0.25">
      <c r="A8772" s="529"/>
      <c r="G8772" s="535"/>
    </row>
    <row r="8773" spans="1:7" s="520" customFormat="1" x14ac:dyDescent="0.25">
      <c r="A8773" s="529"/>
      <c r="G8773" s="535"/>
    </row>
    <row r="8774" spans="1:7" s="520" customFormat="1" x14ac:dyDescent="0.25">
      <c r="A8774" s="529"/>
      <c r="G8774" s="535"/>
    </row>
    <row r="8775" spans="1:7" s="520" customFormat="1" x14ac:dyDescent="0.25">
      <c r="A8775" s="529"/>
      <c r="G8775" s="535"/>
    </row>
    <row r="8776" spans="1:7" s="520" customFormat="1" x14ac:dyDescent="0.25">
      <c r="A8776" s="529"/>
      <c r="G8776" s="535"/>
    </row>
    <row r="8777" spans="1:7" s="520" customFormat="1" x14ac:dyDescent="0.25">
      <c r="A8777" s="529"/>
      <c r="G8777" s="535"/>
    </row>
    <row r="8778" spans="1:7" s="520" customFormat="1" x14ac:dyDescent="0.25">
      <c r="A8778" s="529"/>
      <c r="G8778" s="535"/>
    </row>
    <row r="8779" spans="1:7" s="520" customFormat="1" x14ac:dyDescent="0.25">
      <c r="A8779" s="529"/>
      <c r="G8779" s="535"/>
    </row>
    <row r="8780" spans="1:7" s="520" customFormat="1" x14ac:dyDescent="0.25">
      <c r="A8780" s="529"/>
      <c r="G8780" s="535"/>
    </row>
    <row r="8781" spans="1:7" s="520" customFormat="1" x14ac:dyDescent="0.25">
      <c r="A8781" s="529"/>
      <c r="G8781" s="535"/>
    </row>
    <row r="8782" spans="1:7" s="520" customFormat="1" x14ac:dyDescent="0.25">
      <c r="A8782" s="529"/>
      <c r="G8782" s="535"/>
    </row>
    <row r="8783" spans="1:7" s="520" customFormat="1" x14ac:dyDescent="0.25">
      <c r="A8783" s="529"/>
      <c r="G8783" s="535"/>
    </row>
    <row r="8784" spans="1:7" s="520" customFormat="1" x14ac:dyDescent="0.25">
      <c r="A8784" s="529"/>
      <c r="G8784" s="535"/>
    </row>
    <row r="8785" spans="1:7" s="520" customFormat="1" x14ac:dyDescent="0.25">
      <c r="A8785" s="529"/>
      <c r="G8785" s="535"/>
    </row>
    <row r="8786" spans="1:7" s="520" customFormat="1" x14ac:dyDescent="0.25">
      <c r="A8786" s="529"/>
      <c r="G8786" s="535"/>
    </row>
    <row r="8787" spans="1:7" s="520" customFormat="1" x14ac:dyDescent="0.25">
      <c r="A8787" s="529"/>
      <c r="G8787" s="535"/>
    </row>
    <row r="8788" spans="1:7" s="520" customFormat="1" x14ac:dyDescent="0.25">
      <c r="A8788" s="529"/>
      <c r="G8788" s="535"/>
    </row>
    <row r="8789" spans="1:7" s="520" customFormat="1" x14ac:dyDescent="0.25">
      <c r="A8789" s="529"/>
      <c r="G8789" s="535"/>
    </row>
    <row r="8790" spans="1:7" s="520" customFormat="1" x14ac:dyDescent="0.25">
      <c r="A8790" s="529"/>
      <c r="G8790" s="535"/>
    </row>
    <row r="8791" spans="1:7" s="520" customFormat="1" x14ac:dyDescent="0.25">
      <c r="A8791" s="529"/>
      <c r="G8791" s="535"/>
    </row>
    <row r="8792" spans="1:7" s="520" customFormat="1" x14ac:dyDescent="0.25">
      <c r="A8792" s="529"/>
      <c r="G8792" s="535"/>
    </row>
    <row r="8793" spans="1:7" s="520" customFormat="1" x14ac:dyDescent="0.25">
      <c r="A8793" s="529"/>
      <c r="G8793" s="535"/>
    </row>
    <row r="8794" spans="1:7" s="520" customFormat="1" x14ac:dyDescent="0.25">
      <c r="A8794" s="529"/>
      <c r="G8794" s="535"/>
    </row>
    <row r="8795" spans="1:7" s="520" customFormat="1" x14ac:dyDescent="0.25">
      <c r="A8795" s="529"/>
      <c r="G8795" s="535"/>
    </row>
    <row r="8796" spans="1:7" s="520" customFormat="1" x14ac:dyDescent="0.25">
      <c r="A8796" s="529"/>
      <c r="G8796" s="535"/>
    </row>
    <row r="8797" spans="1:7" s="520" customFormat="1" x14ac:dyDescent="0.25">
      <c r="A8797" s="529"/>
      <c r="G8797" s="535"/>
    </row>
    <row r="8798" spans="1:7" s="520" customFormat="1" x14ac:dyDescent="0.25">
      <c r="A8798" s="529"/>
      <c r="G8798" s="535"/>
    </row>
    <row r="8799" spans="1:7" s="520" customFormat="1" x14ac:dyDescent="0.25">
      <c r="A8799" s="529"/>
      <c r="G8799" s="535"/>
    </row>
    <row r="8800" spans="1:7" s="520" customFormat="1" x14ac:dyDescent="0.25">
      <c r="A8800" s="529"/>
      <c r="G8800" s="535"/>
    </row>
    <row r="8801" spans="1:7" s="520" customFormat="1" x14ac:dyDescent="0.25">
      <c r="A8801" s="529"/>
      <c r="G8801" s="535"/>
    </row>
    <row r="8802" spans="1:7" s="520" customFormat="1" x14ac:dyDescent="0.25">
      <c r="A8802" s="529"/>
      <c r="G8802" s="535"/>
    </row>
    <row r="8803" spans="1:7" s="520" customFormat="1" x14ac:dyDescent="0.25">
      <c r="A8803" s="529"/>
      <c r="G8803" s="535"/>
    </row>
    <row r="8804" spans="1:7" s="520" customFormat="1" x14ac:dyDescent="0.25">
      <c r="A8804" s="529"/>
      <c r="G8804" s="535"/>
    </row>
    <row r="8805" spans="1:7" s="520" customFormat="1" x14ac:dyDescent="0.25">
      <c r="A8805" s="529"/>
      <c r="G8805" s="535"/>
    </row>
    <row r="8806" spans="1:7" s="520" customFormat="1" x14ac:dyDescent="0.25">
      <c r="A8806" s="529"/>
      <c r="G8806" s="535"/>
    </row>
    <row r="8807" spans="1:7" s="520" customFormat="1" x14ac:dyDescent="0.25">
      <c r="A8807" s="529"/>
      <c r="G8807" s="535"/>
    </row>
    <row r="8808" spans="1:7" s="520" customFormat="1" x14ac:dyDescent="0.25">
      <c r="A8808" s="529"/>
      <c r="G8808" s="535"/>
    </row>
    <row r="8809" spans="1:7" s="520" customFormat="1" x14ac:dyDescent="0.25">
      <c r="A8809" s="529"/>
      <c r="G8809" s="535"/>
    </row>
    <row r="8810" spans="1:7" s="520" customFormat="1" x14ac:dyDescent="0.25">
      <c r="A8810" s="529"/>
      <c r="G8810" s="535"/>
    </row>
    <row r="8811" spans="1:7" s="520" customFormat="1" x14ac:dyDescent="0.25">
      <c r="A8811" s="529"/>
      <c r="G8811" s="535"/>
    </row>
    <row r="8812" spans="1:7" s="520" customFormat="1" x14ac:dyDescent="0.25">
      <c r="A8812" s="529"/>
      <c r="G8812" s="535"/>
    </row>
    <row r="8813" spans="1:7" s="520" customFormat="1" x14ac:dyDescent="0.25">
      <c r="A8813" s="529"/>
      <c r="G8813" s="535"/>
    </row>
    <row r="8814" spans="1:7" s="520" customFormat="1" x14ac:dyDescent="0.25">
      <c r="A8814" s="529"/>
      <c r="G8814" s="535"/>
    </row>
    <row r="8815" spans="1:7" s="520" customFormat="1" x14ac:dyDescent="0.25">
      <c r="A8815" s="529"/>
      <c r="G8815" s="535"/>
    </row>
    <row r="8816" spans="1:7" s="520" customFormat="1" x14ac:dyDescent="0.25">
      <c r="A8816" s="529"/>
      <c r="G8816" s="535"/>
    </row>
    <row r="8817" spans="1:7" s="520" customFormat="1" x14ac:dyDescent="0.25">
      <c r="A8817" s="529"/>
      <c r="G8817" s="535"/>
    </row>
    <row r="8818" spans="1:7" s="520" customFormat="1" x14ac:dyDescent="0.25">
      <c r="A8818" s="529"/>
      <c r="G8818" s="535"/>
    </row>
    <row r="8819" spans="1:7" s="520" customFormat="1" x14ac:dyDescent="0.25">
      <c r="A8819" s="529"/>
      <c r="G8819" s="535"/>
    </row>
    <row r="8820" spans="1:7" s="520" customFormat="1" x14ac:dyDescent="0.25">
      <c r="A8820" s="529"/>
      <c r="G8820" s="535"/>
    </row>
    <row r="8821" spans="1:7" s="520" customFormat="1" x14ac:dyDescent="0.25">
      <c r="A8821" s="529"/>
      <c r="G8821" s="535"/>
    </row>
    <row r="8822" spans="1:7" s="520" customFormat="1" x14ac:dyDescent="0.25">
      <c r="A8822" s="529"/>
      <c r="G8822" s="535"/>
    </row>
    <row r="8823" spans="1:7" s="520" customFormat="1" x14ac:dyDescent="0.25">
      <c r="A8823" s="529"/>
      <c r="G8823" s="535"/>
    </row>
    <row r="8824" spans="1:7" s="520" customFormat="1" x14ac:dyDescent="0.25">
      <c r="A8824" s="529"/>
      <c r="G8824" s="535"/>
    </row>
    <row r="8825" spans="1:7" s="520" customFormat="1" x14ac:dyDescent="0.25">
      <c r="A8825" s="529"/>
      <c r="G8825" s="535"/>
    </row>
    <row r="8826" spans="1:7" s="520" customFormat="1" x14ac:dyDescent="0.25">
      <c r="A8826" s="529"/>
      <c r="G8826" s="535"/>
    </row>
    <row r="8827" spans="1:7" s="520" customFormat="1" x14ac:dyDescent="0.25">
      <c r="A8827" s="529"/>
      <c r="G8827" s="535"/>
    </row>
    <row r="8828" spans="1:7" s="520" customFormat="1" x14ac:dyDescent="0.25">
      <c r="A8828" s="529"/>
      <c r="G8828" s="535"/>
    </row>
    <row r="8829" spans="1:7" s="520" customFormat="1" x14ac:dyDescent="0.25">
      <c r="A8829" s="529"/>
      <c r="G8829" s="535"/>
    </row>
    <row r="8830" spans="1:7" s="520" customFormat="1" x14ac:dyDescent="0.25">
      <c r="A8830" s="529"/>
      <c r="G8830" s="535"/>
    </row>
    <row r="8831" spans="1:7" s="520" customFormat="1" x14ac:dyDescent="0.25">
      <c r="A8831" s="529"/>
      <c r="G8831" s="535"/>
    </row>
    <row r="8832" spans="1:7" s="520" customFormat="1" x14ac:dyDescent="0.25">
      <c r="A8832" s="529"/>
      <c r="G8832" s="535"/>
    </row>
    <row r="8833" spans="1:7" s="520" customFormat="1" x14ac:dyDescent="0.25">
      <c r="A8833" s="529"/>
      <c r="G8833" s="535"/>
    </row>
    <row r="8834" spans="1:7" s="520" customFormat="1" x14ac:dyDescent="0.25">
      <c r="A8834" s="529"/>
      <c r="G8834" s="535"/>
    </row>
    <row r="8835" spans="1:7" s="520" customFormat="1" x14ac:dyDescent="0.25">
      <c r="A8835" s="529"/>
      <c r="G8835" s="535"/>
    </row>
    <row r="8836" spans="1:7" s="520" customFormat="1" x14ac:dyDescent="0.25">
      <c r="A8836" s="529"/>
      <c r="G8836" s="535"/>
    </row>
    <row r="8837" spans="1:7" s="520" customFormat="1" x14ac:dyDescent="0.25">
      <c r="A8837" s="529"/>
      <c r="G8837" s="535"/>
    </row>
    <row r="8838" spans="1:7" s="520" customFormat="1" x14ac:dyDescent="0.25">
      <c r="A8838" s="529"/>
      <c r="G8838" s="535"/>
    </row>
    <row r="8839" spans="1:7" s="520" customFormat="1" x14ac:dyDescent="0.25">
      <c r="A8839" s="529"/>
      <c r="G8839" s="535"/>
    </row>
    <row r="8840" spans="1:7" s="520" customFormat="1" x14ac:dyDescent="0.25">
      <c r="A8840" s="529"/>
      <c r="G8840" s="535"/>
    </row>
    <row r="8841" spans="1:7" s="520" customFormat="1" x14ac:dyDescent="0.25">
      <c r="A8841" s="529"/>
      <c r="G8841" s="535"/>
    </row>
    <row r="8842" spans="1:7" s="520" customFormat="1" x14ac:dyDescent="0.25">
      <c r="A8842" s="529"/>
      <c r="G8842" s="535"/>
    </row>
    <row r="8843" spans="1:7" s="520" customFormat="1" x14ac:dyDescent="0.25">
      <c r="A8843" s="529"/>
      <c r="G8843" s="535"/>
    </row>
    <row r="8844" spans="1:7" s="520" customFormat="1" x14ac:dyDescent="0.25">
      <c r="A8844" s="529"/>
      <c r="G8844" s="535"/>
    </row>
    <row r="8845" spans="1:7" s="520" customFormat="1" x14ac:dyDescent="0.25">
      <c r="A8845" s="529"/>
      <c r="G8845" s="535"/>
    </row>
    <row r="8846" spans="1:7" s="520" customFormat="1" x14ac:dyDescent="0.25">
      <c r="A8846" s="529"/>
      <c r="G8846" s="535"/>
    </row>
    <row r="8847" spans="1:7" s="520" customFormat="1" x14ac:dyDescent="0.25">
      <c r="A8847" s="529"/>
      <c r="G8847" s="535"/>
    </row>
    <row r="8848" spans="1:7" s="520" customFormat="1" x14ac:dyDescent="0.25">
      <c r="A8848" s="529"/>
      <c r="G8848" s="535"/>
    </row>
    <row r="8849" spans="1:7" s="520" customFormat="1" x14ac:dyDescent="0.25">
      <c r="A8849" s="529"/>
      <c r="G8849" s="535"/>
    </row>
    <row r="8850" spans="1:7" s="520" customFormat="1" x14ac:dyDescent="0.25">
      <c r="A8850" s="529"/>
      <c r="G8850" s="535"/>
    </row>
    <row r="8851" spans="1:7" s="520" customFormat="1" x14ac:dyDescent="0.25">
      <c r="A8851" s="529"/>
      <c r="G8851" s="535"/>
    </row>
    <row r="8852" spans="1:7" s="520" customFormat="1" x14ac:dyDescent="0.25">
      <c r="A8852" s="529"/>
      <c r="G8852" s="535"/>
    </row>
    <row r="8853" spans="1:7" s="520" customFormat="1" x14ac:dyDescent="0.25">
      <c r="A8853" s="529"/>
      <c r="G8853" s="535"/>
    </row>
    <row r="8854" spans="1:7" s="520" customFormat="1" x14ac:dyDescent="0.25">
      <c r="A8854" s="529"/>
      <c r="G8854" s="535"/>
    </row>
    <row r="8855" spans="1:7" s="520" customFormat="1" x14ac:dyDescent="0.25">
      <c r="A8855" s="529"/>
      <c r="G8855" s="535"/>
    </row>
    <row r="8856" spans="1:7" s="520" customFormat="1" x14ac:dyDescent="0.25">
      <c r="A8856" s="529"/>
      <c r="G8856" s="535"/>
    </row>
    <row r="8857" spans="1:7" s="520" customFormat="1" x14ac:dyDescent="0.25">
      <c r="A8857" s="529"/>
      <c r="G8857" s="535"/>
    </row>
    <row r="8858" spans="1:7" s="520" customFormat="1" x14ac:dyDescent="0.25">
      <c r="A8858" s="529"/>
      <c r="G8858" s="535"/>
    </row>
    <row r="8859" spans="1:7" s="520" customFormat="1" x14ac:dyDescent="0.25">
      <c r="A8859" s="529"/>
      <c r="G8859" s="535"/>
    </row>
    <row r="8860" spans="1:7" s="520" customFormat="1" x14ac:dyDescent="0.25">
      <c r="A8860" s="529"/>
      <c r="G8860" s="535"/>
    </row>
    <row r="8861" spans="1:7" s="520" customFormat="1" x14ac:dyDescent="0.25">
      <c r="A8861" s="529"/>
      <c r="G8861" s="535"/>
    </row>
    <row r="8862" spans="1:7" s="520" customFormat="1" x14ac:dyDescent="0.25">
      <c r="A8862" s="529"/>
      <c r="G8862" s="535"/>
    </row>
    <row r="8863" spans="1:7" s="520" customFormat="1" x14ac:dyDescent="0.25">
      <c r="A8863" s="529"/>
      <c r="G8863" s="535"/>
    </row>
    <row r="8864" spans="1:7" s="520" customFormat="1" x14ac:dyDescent="0.25">
      <c r="A8864" s="529"/>
      <c r="G8864" s="535"/>
    </row>
    <row r="8865" spans="1:7" s="520" customFormat="1" x14ac:dyDescent="0.25">
      <c r="A8865" s="529"/>
      <c r="G8865" s="535"/>
    </row>
    <row r="8866" spans="1:7" s="520" customFormat="1" x14ac:dyDescent="0.25">
      <c r="A8866" s="529"/>
      <c r="G8866" s="535"/>
    </row>
    <row r="8867" spans="1:7" s="520" customFormat="1" x14ac:dyDescent="0.25">
      <c r="A8867" s="529"/>
      <c r="G8867" s="535"/>
    </row>
    <row r="8868" spans="1:7" s="520" customFormat="1" x14ac:dyDescent="0.25">
      <c r="A8868" s="529"/>
      <c r="G8868" s="535"/>
    </row>
    <row r="8869" spans="1:7" s="520" customFormat="1" x14ac:dyDescent="0.25">
      <c r="A8869" s="529"/>
      <c r="G8869" s="535"/>
    </row>
    <row r="8870" spans="1:7" s="520" customFormat="1" x14ac:dyDescent="0.25">
      <c r="A8870" s="529"/>
      <c r="G8870" s="535"/>
    </row>
    <row r="8871" spans="1:7" s="520" customFormat="1" x14ac:dyDescent="0.25">
      <c r="A8871" s="529"/>
      <c r="G8871" s="535"/>
    </row>
    <row r="8872" spans="1:7" s="520" customFormat="1" x14ac:dyDescent="0.25">
      <c r="A8872" s="529"/>
      <c r="G8872" s="535"/>
    </row>
    <row r="8873" spans="1:7" s="520" customFormat="1" x14ac:dyDescent="0.25">
      <c r="A8873" s="529"/>
      <c r="G8873" s="535"/>
    </row>
    <row r="8874" spans="1:7" s="520" customFormat="1" x14ac:dyDescent="0.25">
      <c r="A8874" s="529"/>
      <c r="G8874" s="535"/>
    </row>
    <row r="8875" spans="1:7" s="520" customFormat="1" x14ac:dyDescent="0.25">
      <c r="A8875" s="529"/>
      <c r="G8875" s="535"/>
    </row>
    <row r="8876" spans="1:7" s="520" customFormat="1" x14ac:dyDescent="0.25">
      <c r="A8876" s="529"/>
      <c r="G8876" s="535"/>
    </row>
    <row r="8877" spans="1:7" s="520" customFormat="1" x14ac:dyDescent="0.25">
      <c r="A8877" s="529"/>
      <c r="G8877" s="535"/>
    </row>
    <row r="8878" spans="1:7" s="520" customFormat="1" x14ac:dyDescent="0.25">
      <c r="A8878" s="529"/>
      <c r="G8878" s="535"/>
    </row>
    <row r="8879" spans="1:7" s="520" customFormat="1" x14ac:dyDescent="0.25">
      <c r="A8879" s="529"/>
      <c r="G8879" s="535"/>
    </row>
    <row r="8880" spans="1:7" s="520" customFormat="1" x14ac:dyDescent="0.25">
      <c r="A8880" s="529"/>
      <c r="G8880" s="535"/>
    </row>
    <row r="8881" spans="1:7" s="520" customFormat="1" x14ac:dyDescent="0.25">
      <c r="A8881" s="529"/>
      <c r="G8881" s="535"/>
    </row>
    <row r="8882" spans="1:7" s="520" customFormat="1" x14ac:dyDescent="0.25">
      <c r="A8882" s="529"/>
      <c r="G8882" s="535"/>
    </row>
    <row r="8883" spans="1:7" s="520" customFormat="1" x14ac:dyDescent="0.25">
      <c r="A8883" s="529"/>
      <c r="G8883" s="535"/>
    </row>
    <row r="8884" spans="1:7" s="520" customFormat="1" x14ac:dyDescent="0.25">
      <c r="A8884" s="529"/>
      <c r="G8884" s="535"/>
    </row>
    <row r="8885" spans="1:7" s="520" customFormat="1" x14ac:dyDescent="0.25">
      <c r="A8885" s="529"/>
      <c r="G8885" s="535"/>
    </row>
    <row r="8886" spans="1:7" s="520" customFormat="1" x14ac:dyDescent="0.25">
      <c r="A8886" s="529"/>
      <c r="G8886" s="535"/>
    </row>
    <row r="8887" spans="1:7" s="520" customFormat="1" x14ac:dyDescent="0.25">
      <c r="A8887" s="529"/>
      <c r="G8887" s="535"/>
    </row>
    <row r="8888" spans="1:7" s="520" customFormat="1" x14ac:dyDescent="0.25">
      <c r="A8888" s="529"/>
      <c r="G8888" s="535"/>
    </row>
    <row r="8889" spans="1:7" s="520" customFormat="1" x14ac:dyDescent="0.25">
      <c r="A8889" s="529"/>
      <c r="G8889" s="535"/>
    </row>
    <row r="8890" spans="1:7" s="520" customFormat="1" x14ac:dyDescent="0.25">
      <c r="A8890" s="529"/>
      <c r="G8890" s="535"/>
    </row>
    <row r="8891" spans="1:7" s="520" customFormat="1" x14ac:dyDescent="0.25">
      <c r="A8891" s="529"/>
      <c r="G8891" s="535"/>
    </row>
    <row r="8892" spans="1:7" s="520" customFormat="1" x14ac:dyDescent="0.25">
      <c r="A8892" s="529"/>
      <c r="G8892" s="535"/>
    </row>
    <row r="8893" spans="1:7" s="520" customFormat="1" x14ac:dyDescent="0.25">
      <c r="A8893" s="529"/>
      <c r="G8893" s="535"/>
    </row>
    <row r="8894" spans="1:7" s="520" customFormat="1" x14ac:dyDescent="0.25">
      <c r="A8894" s="529"/>
      <c r="G8894" s="535"/>
    </row>
    <row r="8895" spans="1:7" s="520" customFormat="1" x14ac:dyDescent="0.25">
      <c r="A8895" s="529"/>
      <c r="G8895" s="535"/>
    </row>
    <row r="8896" spans="1:7" s="520" customFormat="1" x14ac:dyDescent="0.25">
      <c r="A8896" s="529"/>
      <c r="G8896" s="535"/>
    </row>
    <row r="8897" spans="1:7" s="520" customFormat="1" x14ac:dyDescent="0.25">
      <c r="A8897" s="529"/>
      <c r="G8897" s="535"/>
    </row>
    <row r="8898" spans="1:7" s="520" customFormat="1" x14ac:dyDescent="0.25">
      <c r="A8898" s="529"/>
      <c r="G8898" s="535"/>
    </row>
    <row r="8899" spans="1:7" s="520" customFormat="1" x14ac:dyDescent="0.25">
      <c r="A8899" s="529"/>
      <c r="G8899" s="535"/>
    </row>
    <row r="8900" spans="1:7" s="520" customFormat="1" x14ac:dyDescent="0.25">
      <c r="A8900" s="529"/>
      <c r="G8900" s="535"/>
    </row>
    <row r="8901" spans="1:7" s="520" customFormat="1" x14ac:dyDescent="0.25">
      <c r="A8901" s="529"/>
      <c r="G8901" s="535"/>
    </row>
    <row r="8902" spans="1:7" s="520" customFormat="1" x14ac:dyDescent="0.25">
      <c r="A8902" s="529"/>
      <c r="G8902" s="535"/>
    </row>
    <row r="8903" spans="1:7" s="520" customFormat="1" x14ac:dyDescent="0.25">
      <c r="A8903" s="529"/>
      <c r="G8903" s="535"/>
    </row>
    <row r="8904" spans="1:7" s="520" customFormat="1" x14ac:dyDescent="0.25">
      <c r="A8904" s="529"/>
      <c r="G8904" s="535"/>
    </row>
    <row r="8905" spans="1:7" s="520" customFormat="1" x14ac:dyDescent="0.25">
      <c r="A8905" s="529"/>
      <c r="G8905" s="535"/>
    </row>
    <row r="8906" spans="1:7" s="520" customFormat="1" x14ac:dyDescent="0.25">
      <c r="A8906" s="529"/>
      <c r="G8906" s="535"/>
    </row>
    <row r="8907" spans="1:7" s="520" customFormat="1" x14ac:dyDescent="0.25">
      <c r="A8907" s="529"/>
      <c r="G8907" s="535"/>
    </row>
    <row r="8908" spans="1:7" s="520" customFormat="1" x14ac:dyDescent="0.25">
      <c r="A8908" s="529"/>
      <c r="G8908" s="535"/>
    </row>
    <row r="8909" spans="1:7" s="520" customFormat="1" x14ac:dyDescent="0.25">
      <c r="A8909" s="529"/>
      <c r="G8909" s="535"/>
    </row>
    <row r="8910" spans="1:7" s="520" customFormat="1" x14ac:dyDescent="0.25">
      <c r="A8910" s="529"/>
      <c r="G8910" s="535"/>
    </row>
    <row r="8911" spans="1:7" s="520" customFormat="1" x14ac:dyDescent="0.25">
      <c r="A8911" s="529"/>
      <c r="G8911" s="535"/>
    </row>
    <row r="8912" spans="1:7" s="520" customFormat="1" x14ac:dyDescent="0.25">
      <c r="A8912" s="529"/>
      <c r="G8912" s="535"/>
    </row>
    <row r="8913" spans="1:7" s="520" customFormat="1" x14ac:dyDescent="0.25">
      <c r="A8913" s="529"/>
      <c r="G8913" s="535"/>
    </row>
    <row r="8914" spans="1:7" s="520" customFormat="1" x14ac:dyDescent="0.25">
      <c r="A8914" s="529"/>
      <c r="G8914" s="535"/>
    </row>
    <row r="8915" spans="1:7" s="520" customFormat="1" x14ac:dyDescent="0.25">
      <c r="A8915" s="529"/>
      <c r="G8915" s="535"/>
    </row>
    <row r="8916" spans="1:7" s="520" customFormat="1" x14ac:dyDescent="0.25">
      <c r="A8916" s="529"/>
      <c r="G8916" s="535"/>
    </row>
    <row r="8917" spans="1:7" s="520" customFormat="1" x14ac:dyDescent="0.25">
      <c r="A8917" s="529"/>
      <c r="G8917" s="535"/>
    </row>
    <row r="8918" spans="1:7" s="520" customFormat="1" x14ac:dyDescent="0.25">
      <c r="A8918" s="529"/>
      <c r="G8918" s="535"/>
    </row>
    <row r="8919" spans="1:7" s="520" customFormat="1" x14ac:dyDescent="0.25">
      <c r="A8919" s="529"/>
      <c r="G8919" s="535"/>
    </row>
    <row r="8920" spans="1:7" s="520" customFormat="1" x14ac:dyDescent="0.25">
      <c r="A8920" s="529"/>
      <c r="G8920" s="535"/>
    </row>
    <row r="8921" spans="1:7" s="520" customFormat="1" x14ac:dyDescent="0.25">
      <c r="A8921" s="529"/>
      <c r="G8921" s="535"/>
    </row>
    <row r="8922" spans="1:7" s="520" customFormat="1" x14ac:dyDescent="0.25">
      <c r="A8922" s="529"/>
      <c r="G8922" s="535"/>
    </row>
    <row r="8923" spans="1:7" s="520" customFormat="1" x14ac:dyDescent="0.25">
      <c r="A8923" s="529"/>
      <c r="G8923" s="535"/>
    </row>
    <row r="8924" spans="1:7" s="520" customFormat="1" x14ac:dyDescent="0.25">
      <c r="A8924" s="529"/>
      <c r="G8924" s="535"/>
    </row>
    <row r="8925" spans="1:7" s="520" customFormat="1" x14ac:dyDescent="0.25">
      <c r="A8925" s="529"/>
      <c r="G8925" s="535"/>
    </row>
    <row r="8926" spans="1:7" s="520" customFormat="1" x14ac:dyDescent="0.25">
      <c r="A8926" s="529"/>
      <c r="G8926" s="535"/>
    </row>
    <row r="8927" spans="1:7" s="520" customFormat="1" x14ac:dyDescent="0.25">
      <c r="A8927" s="529"/>
      <c r="G8927" s="535"/>
    </row>
    <row r="8928" spans="1:7" s="520" customFormat="1" x14ac:dyDescent="0.25">
      <c r="A8928" s="529"/>
      <c r="G8928" s="535"/>
    </row>
    <row r="8929" spans="1:7" s="520" customFormat="1" x14ac:dyDescent="0.25">
      <c r="A8929" s="529"/>
      <c r="G8929" s="535"/>
    </row>
    <row r="8930" spans="1:7" s="520" customFormat="1" x14ac:dyDescent="0.25">
      <c r="A8930" s="529"/>
      <c r="G8930" s="535"/>
    </row>
    <row r="8931" spans="1:7" s="520" customFormat="1" x14ac:dyDescent="0.25">
      <c r="A8931" s="529"/>
      <c r="G8931" s="535"/>
    </row>
    <row r="8932" spans="1:7" s="520" customFormat="1" x14ac:dyDescent="0.25">
      <c r="A8932" s="529"/>
      <c r="G8932" s="535"/>
    </row>
    <row r="8933" spans="1:7" s="520" customFormat="1" x14ac:dyDescent="0.25">
      <c r="A8933" s="529"/>
      <c r="G8933" s="535"/>
    </row>
    <row r="8934" spans="1:7" s="520" customFormat="1" x14ac:dyDescent="0.25">
      <c r="A8934" s="529"/>
      <c r="G8934" s="535"/>
    </row>
    <row r="8935" spans="1:7" s="520" customFormat="1" x14ac:dyDescent="0.25">
      <c r="A8935" s="529"/>
      <c r="G8935" s="535"/>
    </row>
    <row r="8936" spans="1:7" s="520" customFormat="1" x14ac:dyDescent="0.25">
      <c r="A8936" s="529"/>
      <c r="G8936" s="535"/>
    </row>
    <row r="8937" spans="1:7" s="520" customFormat="1" x14ac:dyDescent="0.25">
      <c r="A8937" s="529"/>
      <c r="G8937" s="535"/>
    </row>
    <row r="8938" spans="1:7" s="520" customFormat="1" x14ac:dyDescent="0.25">
      <c r="A8938" s="529"/>
      <c r="G8938" s="535"/>
    </row>
    <row r="8939" spans="1:7" s="520" customFormat="1" x14ac:dyDescent="0.25">
      <c r="A8939" s="529"/>
      <c r="G8939" s="535"/>
    </row>
    <row r="8940" spans="1:7" s="520" customFormat="1" x14ac:dyDescent="0.25">
      <c r="A8940" s="529"/>
      <c r="G8940" s="535"/>
    </row>
    <row r="8941" spans="1:7" s="520" customFormat="1" x14ac:dyDescent="0.25">
      <c r="A8941" s="529"/>
      <c r="G8941" s="535"/>
    </row>
    <row r="8942" spans="1:7" s="520" customFormat="1" x14ac:dyDescent="0.25">
      <c r="A8942" s="529"/>
      <c r="G8942" s="535"/>
    </row>
    <row r="8943" spans="1:7" s="520" customFormat="1" x14ac:dyDescent="0.25">
      <c r="A8943" s="529"/>
      <c r="G8943" s="535"/>
    </row>
    <row r="8944" spans="1:7" s="520" customFormat="1" x14ac:dyDescent="0.25">
      <c r="A8944" s="529"/>
      <c r="G8944" s="535"/>
    </row>
    <row r="8945" spans="1:7" s="520" customFormat="1" x14ac:dyDescent="0.25">
      <c r="A8945" s="529"/>
      <c r="G8945" s="535"/>
    </row>
    <row r="8946" spans="1:7" s="520" customFormat="1" x14ac:dyDescent="0.25">
      <c r="A8946" s="529"/>
      <c r="G8946" s="535"/>
    </row>
    <row r="8947" spans="1:7" s="520" customFormat="1" x14ac:dyDescent="0.25">
      <c r="A8947" s="529"/>
      <c r="G8947" s="535"/>
    </row>
    <row r="8948" spans="1:7" s="520" customFormat="1" x14ac:dyDescent="0.25">
      <c r="A8948" s="529"/>
      <c r="G8948" s="535"/>
    </row>
    <row r="8949" spans="1:7" s="520" customFormat="1" x14ac:dyDescent="0.25">
      <c r="A8949" s="529"/>
      <c r="G8949" s="535"/>
    </row>
    <row r="8950" spans="1:7" s="520" customFormat="1" x14ac:dyDescent="0.25">
      <c r="A8950" s="529"/>
      <c r="G8950" s="535"/>
    </row>
    <row r="8951" spans="1:7" s="520" customFormat="1" x14ac:dyDescent="0.25">
      <c r="A8951" s="529"/>
      <c r="G8951" s="535"/>
    </row>
    <row r="8952" spans="1:7" s="520" customFormat="1" x14ac:dyDescent="0.25">
      <c r="A8952" s="529"/>
      <c r="G8952" s="535"/>
    </row>
    <row r="8953" spans="1:7" s="520" customFormat="1" x14ac:dyDescent="0.25">
      <c r="A8953" s="529"/>
      <c r="G8953" s="535"/>
    </row>
    <row r="8954" spans="1:7" s="520" customFormat="1" x14ac:dyDescent="0.25">
      <c r="A8954" s="529"/>
      <c r="G8954" s="535"/>
    </row>
    <row r="8955" spans="1:7" s="520" customFormat="1" x14ac:dyDescent="0.25">
      <c r="A8955" s="529"/>
      <c r="G8955" s="535"/>
    </row>
    <row r="8956" spans="1:7" s="520" customFormat="1" x14ac:dyDescent="0.25">
      <c r="A8956" s="529"/>
      <c r="G8956" s="535"/>
    </row>
    <row r="8957" spans="1:7" s="520" customFormat="1" x14ac:dyDescent="0.25">
      <c r="A8957" s="529"/>
      <c r="G8957" s="535"/>
    </row>
    <row r="8958" spans="1:7" s="520" customFormat="1" x14ac:dyDescent="0.25">
      <c r="A8958" s="529"/>
      <c r="G8958" s="535"/>
    </row>
    <row r="8959" spans="1:7" s="520" customFormat="1" x14ac:dyDescent="0.25">
      <c r="A8959" s="529"/>
      <c r="G8959" s="535"/>
    </row>
    <row r="8960" spans="1:7" s="520" customFormat="1" x14ac:dyDescent="0.25">
      <c r="A8960" s="529"/>
      <c r="G8960" s="535"/>
    </row>
    <row r="8961" spans="1:7" s="520" customFormat="1" x14ac:dyDescent="0.25">
      <c r="A8961" s="529"/>
      <c r="G8961" s="535"/>
    </row>
    <row r="8962" spans="1:7" s="520" customFormat="1" x14ac:dyDescent="0.25">
      <c r="A8962" s="529"/>
      <c r="G8962" s="535"/>
    </row>
    <row r="8963" spans="1:7" s="520" customFormat="1" x14ac:dyDescent="0.25">
      <c r="A8963" s="529"/>
      <c r="G8963" s="535"/>
    </row>
    <row r="8964" spans="1:7" s="520" customFormat="1" x14ac:dyDescent="0.25">
      <c r="A8964" s="529"/>
      <c r="G8964" s="535"/>
    </row>
    <row r="8965" spans="1:7" s="520" customFormat="1" x14ac:dyDescent="0.25">
      <c r="A8965" s="529"/>
      <c r="G8965" s="535"/>
    </row>
    <row r="8966" spans="1:7" s="520" customFormat="1" x14ac:dyDescent="0.25">
      <c r="A8966" s="529"/>
      <c r="G8966" s="535"/>
    </row>
    <row r="8967" spans="1:7" s="520" customFormat="1" x14ac:dyDescent="0.25">
      <c r="A8967" s="529"/>
      <c r="G8967" s="535"/>
    </row>
    <row r="8968" spans="1:7" s="520" customFormat="1" x14ac:dyDescent="0.25">
      <c r="A8968" s="529"/>
      <c r="G8968" s="535"/>
    </row>
    <row r="8969" spans="1:7" s="520" customFormat="1" x14ac:dyDescent="0.25">
      <c r="A8969" s="529"/>
      <c r="G8969" s="535"/>
    </row>
    <row r="8970" spans="1:7" s="520" customFormat="1" x14ac:dyDescent="0.25">
      <c r="A8970" s="529"/>
      <c r="G8970" s="535"/>
    </row>
    <row r="8971" spans="1:7" s="520" customFormat="1" x14ac:dyDescent="0.25">
      <c r="A8971" s="529"/>
      <c r="G8971" s="535"/>
    </row>
    <row r="8972" spans="1:7" s="520" customFormat="1" x14ac:dyDescent="0.25">
      <c r="A8972" s="529"/>
      <c r="G8972" s="535"/>
    </row>
    <row r="8973" spans="1:7" s="520" customFormat="1" x14ac:dyDescent="0.25">
      <c r="A8973" s="529"/>
      <c r="G8973" s="535"/>
    </row>
    <row r="8974" spans="1:7" s="520" customFormat="1" x14ac:dyDescent="0.25">
      <c r="A8974" s="529"/>
      <c r="G8974" s="535"/>
    </row>
    <row r="8975" spans="1:7" s="520" customFormat="1" x14ac:dyDescent="0.25">
      <c r="A8975" s="529"/>
      <c r="G8975" s="535"/>
    </row>
    <row r="8976" spans="1:7" s="520" customFormat="1" x14ac:dyDescent="0.25">
      <c r="A8976" s="529"/>
      <c r="G8976" s="535"/>
    </row>
    <row r="8977" spans="1:7" s="520" customFormat="1" x14ac:dyDescent="0.25">
      <c r="A8977" s="529"/>
      <c r="G8977" s="535"/>
    </row>
    <row r="8978" spans="1:7" s="520" customFormat="1" x14ac:dyDescent="0.25">
      <c r="A8978" s="529"/>
      <c r="G8978" s="535"/>
    </row>
    <row r="8979" spans="1:7" s="520" customFormat="1" x14ac:dyDescent="0.25">
      <c r="A8979" s="529"/>
      <c r="G8979" s="535"/>
    </row>
    <row r="8980" spans="1:7" s="520" customFormat="1" x14ac:dyDescent="0.25">
      <c r="A8980" s="529"/>
      <c r="G8980" s="535"/>
    </row>
    <row r="8981" spans="1:7" s="520" customFormat="1" x14ac:dyDescent="0.25">
      <c r="A8981" s="529"/>
      <c r="G8981" s="535"/>
    </row>
    <row r="8982" spans="1:7" s="520" customFormat="1" x14ac:dyDescent="0.25">
      <c r="A8982" s="529"/>
      <c r="G8982" s="535"/>
    </row>
    <row r="8983" spans="1:7" s="520" customFormat="1" x14ac:dyDescent="0.25">
      <c r="A8983" s="529"/>
      <c r="G8983" s="535"/>
    </row>
    <row r="8984" spans="1:7" s="520" customFormat="1" x14ac:dyDescent="0.25">
      <c r="A8984" s="529"/>
      <c r="G8984" s="535"/>
    </row>
    <row r="8985" spans="1:7" s="520" customFormat="1" x14ac:dyDescent="0.25">
      <c r="A8985" s="529"/>
      <c r="G8985" s="535"/>
    </row>
    <row r="8986" spans="1:7" s="520" customFormat="1" x14ac:dyDescent="0.25">
      <c r="A8986" s="529"/>
      <c r="G8986" s="535"/>
    </row>
    <row r="8987" spans="1:7" s="520" customFormat="1" x14ac:dyDescent="0.25">
      <c r="A8987" s="529"/>
      <c r="G8987" s="535"/>
    </row>
    <row r="8988" spans="1:7" s="520" customFormat="1" x14ac:dyDescent="0.25">
      <c r="A8988" s="529"/>
      <c r="G8988" s="535"/>
    </row>
    <row r="8989" spans="1:7" s="520" customFormat="1" x14ac:dyDescent="0.25">
      <c r="A8989" s="529"/>
      <c r="G8989" s="535"/>
    </row>
    <row r="8990" spans="1:7" s="520" customFormat="1" x14ac:dyDescent="0.25">
      <c r="A8990" s="529"/>
      <c r="G8990" s="535"/>
    </row>
    <row r="8991" spans="1:7" s="520" customFormat="1" x14ac:dyDescent="0.25">
      <c r="A8991" s="529"/>
      <c r="G8991" s="535"/>
    </row>
    <row r="8992" spans="1:7" s="520" customFormat="1" x14ac:dyDescent="0.25">
      <c r="A8992" s="529"/>
      <c r="G8992" s="535"/>
    </row>
    <row r="8993" spans="1:7" s="520" customFormat="1" x14ac:dyDescent="0.25">
      <c r="A8993" s="529"/>
      <c r="G8993" s="535"/>
    </row>
    <row r="8994" spans="1:7" s="520" customFormat="1" x14ac:dyDescent="0.25">
      <c r="A8994" s="529"/>
      <c r="G8994" s="535"/>
    </row>
    <row r="8995" spans="1:7" s="520" customFormat="1" x14ac:dyDescent="0.25">
      <c r="A8995" s="529"/>
      <c r="G8995" s="535"/>
    </row>
    <row r="8996" spans="1:7" s="520" customFormat="1" x14ac:dyDescent="0.25">
      <c r="A8996" s="529"/>
      <c r="G8996" s="535"/>
    </row>
    <row r="8997" spans="1:7" s="520" customFormat="1" x14ac:dyDescent="0.25">
      <c r="A8997" s="529"/>
      <c r="G8997" s="535"/>
    </row>
    <row r="8998" spans="1:7" s="520" customFormat="1" x14ac:dyDescent="0.25">
      <c r="A8998" s="529"/>
      <c r="G8998" s="535"/>
    </row>
    <row r="8999" spans="1:7" s="520" customFormat="1" x14ac:dyDescent="0.25">
      <c r="A8999" s="529"/>
      <c r="G8999" s="535"/>
    </row>
    <row r="9000" spans="1:7" s="520" customFormat="1" x14ac:dyDescent="0.25">
      <c r="A9000" s="529"/>
      <c r="G9000" s="535"/>
    </row>
    <row r="9001" spans="1:7" s="520" customFormat="1" x14ac:dyDescent="0.25">
      <c r="A9001" s="529"/>
      <c r="G9001" s="535"/>
    </row>
    <row r="9002" spans="1:7" s="520" customFormat="1" x14ac:dyDescent="0.25">
      <c r="A9002" s="529"/>
      <c r="G9002" s="535"/>
    </row>
    <row r="9003" spans="1:7" s="520" customFormat="1" x14ac:dyDescent="0.25">
      <c r="A9003" s="529"/>
      <c r="G9003" s="535"/>
    </row>
    <row r="9004" spans="1:7" s="520" customFormat="1" x14ac:dyDescent="0.25">
      <c r="A9004" s="529"/>
      <c r="G9004" s="535"/>
    </row>
    <row r="9005" spans="1:7" s="520" customFormat="1" x14ac:dyDescent="0.25">
      <c r="A9005" s="529"/>
      <c r="G9005" s="535"/>
    </row>
    <row r="9006" spans="1:7" s="520" customFormat="1" x14ac:dyDescent="0.25">
      <c r="A9006" s="529"/>
      <c r="G9006" s="535"/>
    </row>
    <row r="9007" spans="1:7" s="520" customFormat="1" x14ac:dyDescent="0.25">
      <c r="A9007" s="529"/>
      <c r="G9007" s="535"/>
    </row>
    <row r="9008" spans="1:7" s="520" customFormat="1" x14ac:dyDescent="0.25">
      <c r="A9008" s="529"/>
      <c r="G9008" s="535"/>
    </row>
    <row r="9009" spans="1:7" s="520" customFormat="1" x14ac:dyDescent="0.25">
      <c r="A9009" s="529"/>
      <c r="G9009" s="535"/>
    </row>
    <row r="9010" spans="1:7" s="520" customFormat="1" x14ac:dyDescent="0.25">
      <c r="A9010" s="529"/>
      <c r="G9010" s="535"/>
    </row>
    <row r="9011" spans="1:7" s="520" customFormat="1" x14ac:dyDescent="0.25">
      <c r="A9011" s="529"/>
      <c r="G9011" s="535"/>
    </row>
    <row r="9012" spans="1:7" s="520" customFormat="1" x14ac:dyDescent="0.25">
      <c r="A9012" s="529"/>
      <c r="G9012" s="535"/>
    </row>
    <row r="9013" spans="1:7" s="520" customFormat="1" x14ac:dyDescent="0.25">
      <c r="A9013" s="529"/>
      <c r="G9013" s="535"/>
    </row>
    <row r="9014" spans="1:7" s="520" customFormat="1" x14ac:dyDescent="0.25">
      <c r="A9014" s="529"/>
      <c r="G9014" s="535"/>
    </row>
    <row r="9015" spans="1:7" s="520" customFormat="1" x14ac:dyDescent="0.25">
      <c r="A9015" s="529"/>
      <c r="G9015" s="535"/>
    </row>
    <row r="9016" spans="1:7" s="520" customFormat="1" x14ac:dyDescent="0.25">
      <c r="A9016" s="529"/>
      <c r="G9016" s="535"/>
    </row>
    <row r="9017" spans="1:7" s="520" customFormat="1" x14ac:dyDescent="0.25">
      <c r="A9017" s="529"/>
      <c r="G9017" s="535"/>
    </row>
    <row r="9018" spans="1:7" s="520" customFormat="1" x14ac:dyDescent="0.25">
      <c r="A9018" s="529"/>
      <c r="G9018" s="535"/>
    </row>
    <row r="9019" spans="1:7" s="520" customFormat="1" x14ac:dyDescent="0.25">
      <c r="A9019" s="529"/>
      <c r="G9019" s="535"/>
    </row>
    <row r="9020" spans="1:7" s="520" customFormat="1" x14ac:dyDescent="0.25">
      <c r="A9020" s="529"/>
      <c r="G9020" s="535"/>
    </row>
    <row r="9021" spans="1:7" s="520" customFormat="1" x14ac:dyDescent="0.25">
      <c r="A9021" s="529"/>
      <c r="G9021" s="535"/>
    </row>
    <row r="9022" spans="1:7" s="520" customFormat="1" x14ac:dyDescent="0.25">
      <c r="A9022" s="529"/>
      <c r="G9022" s="535"/>
    </row>
    <row r="9023" spans="1:7" s="520" customFormat="1" x14ac:dyDescent="0.25">
      <c r="A9023" s="529"/>
      <c r="G9023" s="535"/>
    </row>
    <row r="9024" spans="1:7" s="520" customFormat="1" x14ac:dyDescent="0.25">
      <c r="A9024" s="529"/>
      <c r="G9024" s="535"/>
    </row>
    <row r="9025" spans="1:7" s="520" customFormat="1" x14ac:dyDescent="0.25">
      <c r="A9025" s="529"/>
      <c r="G9025" s="535"/>
    </row>
    <row r="9026" spans="1:7" s="520" customFormat="1" x14ac:dyDescent="0.25">
      <c r="A9026" s="529"/>
      <c r="G9026" s="535"/>
    </row>
    <row r="9027" spans="1:7" s="520" customFormat="1" x14ac:dyDescent="0.25">
      <c r="A9027" s="529"/>
      <c r="G9027" s="535"/>
    </row>
    <row r="9028" spans="1:7" s="520" customFormat="1" x14ac:dyDescent="0.25">
      <c r="A9028" s="529"/>
      <c r="G9028" s="535"/>
    </row>
    <row r="9029" spans="1:7" s="520" customFormat="1" x14ac:dyDescent="0.25">
      <c r="A9029" s="529"/>
      <c r="G9029" s="535"/>
    </row>
    <row r="9030" spans="1:7" s="520" customFormat="1" x14ac:dyDescent="0.25">
      <c r="A9030" s="529"/>
      <c r="G9030" s="535"/>
    </row>
    <row r="9031" spans="1:7" s="520" customFormat="1" x14ac:dyDescent="0.25">
      <c r="A9031" s="529"/>
      <c r="G9031" s="535"/>
    </row>
    <row r="9032" spans="1:7" s="520" customFormat="1" x14ac:dyDescent="0.25">
      <c r="A9032" s="529"/>
      <c r="G9032" s="535"/>
    </row>
    <row r="9033" spans="1:7" s="520" customFormat="1" x14ac:dyDescent="0.25">
      <c r="A9033" s="529"/>
      <c r="G9033" s="535"/>
    </row>
    <row r="9034" spans="1:7" s="520" customFormat="1" x14ac:dyDescent="0.25">
      <c r="A9034" s="529"/>
      <c r="G9034" s="535"/>
    </row>
    <row r="9035" spans="1:7" s="520" customFormat="1" x14ac:dyDescent="0.25">
      <c r="A9035" s="529"/>
      <c r="G9035" s="535"/>
    </row>
    <row r="9036" spans="1:7" s="520" customFormat="1" x14ac:dyDescent="0.25">
      <c r="A9036" s="529"/>
      <c r="G9036" s="535"/>
    </row>
    <row r="9037" spans="1:7" s="520" customFormat="1" x14ac:dyDescent="0.25">
      <c r="A9037" s="529"/>
      <c r="G9037" s="535"/>
    </row>
    <row r="9038" spans="1:7" s="520" customFormat="1" x14ac:dyDescent="0.25">
      <c r="A9038" s="529"/>
      <c r="G9038" s="535"/>
    </row>
    <row r="9039" spans="1:7" s="520" customFormat="1" x14ac:dyDescent="0.25">
      <c r="A9039" s="529"/>
      <c r="G9039" s="535"/>
    </row>
    <row r="9040" spans="1:7" s="520" customFormat="1" x14ac:dyDescent="0.25">
      <c r="A9040" s="529"/>
      <c r="G9040" s="535"/>
    </row>
    <row r="9041" spans="1:7" s="520" customFormat="1" x14ac:dyDescent="0.25">
      <c r="A9041" s="529"/>
      <c r="G9041" s="535"/>
    </row>
    <row r="9042" spans="1:7" s="520" customFormat="1" x14ac:dyDescent="0.25">
      <c r="A9042" s="529"/>
      <c r="G9042" s="535"/>
    </row>
    <row r="9043" spans="1:7" s="520" customFormat="1" x14ac:dyDescent="0.25">
      <c r="A9043" s="529"/>
      <c r="G9043" s="535"/>
    </row>
    <row r="9044" spans="1:7" s="520" customFormat="1" x14ac:dyDescent="0.25">
      <c r="A9044" s="529"/>
      <c r="G9044" s="535"/>
    </row>
    <row r="9045" spans="1:7" s="520" customFormat="1" x14ac:dyDescent="0.25">
      <c r="A9045" s="529"/>
      <c r="G9045" s="535"/>
    </row>
    <row r="9046" spans="1:7" s="520" customFormat="1" x14ac:dyDescent="0.25">
      <c r="A9046" s="529"/>
      <c r="G9046" s="535"/>
    </row>
    <row r="9047" spans="1:7" s="520" customFormat="1" x14ac:dyDescent="0.25">
      <c r="A9047" s="529"/>
      <c r="G9047" s="535"/>
    </row>
    <row r="9048" spans="1:7" s="520" customFormat="1" x14ac:dyDescent="0.25">
      <c r="A9048" s="529"/>
      <c r="G9048" s="535"/>
    </row>
    <row r="9049" spans="1:7" s="520" customFormat="1" x14ac:dyDescent="0.25">
      <c r="A9049" s="529"/>
      <c r="G9049" s="535"/>
    </row>
    <row r="9050" spans="1:7" s="520" customFormat="1" x14ac:dyDescent="0.25">
      <c r="A9050" s="529"/>
      <c r="G9050" s="535"/>
    </row>
    <row r="9051" spans="1:7" s="520" customFormat="1" x14ac:dyDescent="0.25">
      <c r="A9051" s="529"/>
      <c r="G9051" s="535"/>
    </row>
    <row r="9052" spans="1:7" s="520" customFormat="1" x14ac:dyDescent="0.25">
      <c r="A9052" s="529"/>
      <c r="G9052" s="535"/>
    </row>
    <row r="9053" spans="1:7" s="520" customFormat="1" x14ac:dyDescent="0.25">
      <c r="A9053" s="529"/>
      <c r="G9053" s="535"/>
    </row>
    <row r="9054" spans="1:7" s="520" customFormat="1" x14ac:dyDescent="0.25">
      <c r="A9054" s="529"/>
      <c r="G9054" s="535"/>
    </row>
    <row r="9055" spans="1:7" s="520" customFormat="1" x14ac:dyDescent="0.25">
      <c r="A9055" s="529"/>
      <c r="G9055" s="535"/>
    </row>
    <row r="9056" spans="1:7" s="520" customFormat="1" x14ac:dyDescent="0.25">
      <c r="A9056" s="529"/>
      <c r="G9056" s="535"/>
    </row>
    <row r="9057" spans="1:7" s="520" customFormat="1" x14ac:dyDescent="0.25">
      <c r="A9057" s="529"/>
      <c r="G9057" s="535"/>
    </row>
    <row r="9058" spans="1:7" s="520" customFormat="1" x14ac:dyDescent="0.25">
      <c r="A9058" s="529"/>
      <c r="G9058" s="535"/>
    </row>
    <row r="9059" spans="1:7" s="520" customFormat="1" x14ac:dyDescent="0.25">
      <c r="A9059" s="529"/>
      <c r="G9059" s="535"/>
    </row>
    <row r="9060" spans="1:7" s="520" customFormat="1" x14ac:dyDescent="0.25">
      <c r="A9060" s="529"/>
      <c r="G9060" s="535"/>
    </row>
    <row r="9061" spans="1:7" s="520" customFormat="1" x14ac:dyDescent="0.25">
      <c r="A9061" s="529"/>
      <c r="G9061" s="535"/>
    </row>
    <row r="9062" spans="1:7" s="520" customFormat="1" x14ac:dyDescent="0.25">
      <c r="A9062" s="529"/>
      <c r="G9062" s="535"/>
    </row>
    <row r="9063" spans="1:7" s="520" customFormat="1" x14ac:dyDescent="0.25">
      <c r="A9063" s="529"/>
      <c r="G9063" s="535"/>
    </row>
    <row r="9064" spans="1:7" s="520" customFormat="1" x14ac:dyDescent="0.25">
      <c r="A9064" s="529"/>
      <c r="G9064" s="535"/>
    </row>
    <row r="9065" spans="1:7" s="520" customFormat="1" x14ac:dyDescent="0.25">
      <c r="A9065" s="529"/>
      <c r="G9065" s="535"/>
    </row>
    <row r="9066" spans="1:7" s="520" customFormat="1" x14ac:dyDescent="0.25">
      <c r="A9066" s="529"/>
      <c r="G9066" s="535"/>
    </row>
    <row r="9067" spans="1:7" s="520" customFormat="1" x14ac:dyDescent="0.25">
      <c r="A9067" s="529"/>
      <c r="G9067" s="535"/>
    </row>
    <row r="9068" spans="1:7" s="520" customFormat="1" x14ac:dyDescent="0.25">
      <c r="A9068" s="529"/>
      <c r="G9068" s="535"/>
    </row>
    <row r="9069" spans="1:7" s="520" customFormat="1" x14ac:dyDescent="0.25">
      <c r="A9069" s="529"/>
      <c r="G9069" s="535"/>
    </row>
    <row r="9070" spans="1:7" s="520" customFormat="1" x14ac:dyDescent="0.25">
      <c r="A9070" s="529"/>
      <c r="G9070" s="535"/>
    </row>
    <row r="9071" spans="1:7" s="520" customFormat="1" x14ac:dyDescent="0.25">
      <c r="A9071" s="529"/>
      <c r="G9071" s="535"/>
    </row>
    <row r="9072" spans="1:7" s="520" customFormat="1" x14ac:dyDescent="0.25">
      <c r="A9072" s="529"/>
      <c r="G9072" s="535"/>
    </row>
    <row r="9073" spans="1:7" s="520" customFormat="1" x14ac:dyDescent="0.25">
      <c r="A9073" s="529"/>
      <c r="G9073" s="535"/>
    </row>
    <row r="9074" spans="1:7" s="520" customFormat="1" x14ac:dyDescent="0.25">
      <c r="A9074" s="529"/>
      <c r="G9074" s="535"/>
    </row>
    <row r="9075" spans="1:7" s="520" customFormat="1" x14ac:dyDescent="0.25">
      <c r="A9075" s="529"/>
      <c r="G9075" s="535"/>
    </row>
    <row r="9076" spans="1:7" s="520" customFormat="1" x14ac:dyDescent="0.25">
      <c r="A9076" s="529"/>
      <c r="G9076" s="535"/>
    </row>
    <row r="9077" spans="1:7" s="520" customFormat="1" x14ac:dyDescent="0.25">
      <c r="A9077" s="529"/>
      <c r="G9077" s="535"/>
    </row>
    <row r="9078" spans="1:7" s="520" customFormat="1" x14ac:dyDescent="0.25">
      <c r="A9078" s="529"/>
      <c r="G9078" s="535"/>
    </row>
    <row r="9079" spans="1:7" s="520" customFormat="1" x14ac:dyDescent="0.25">
      <c r="A9079" s="529"/>
      <c r="G9079" s="535"/>
    </row>
    <row r="9080" spans="1:7" s="520" customFormat="1" x14ac:dyDescent="0.25">
      <c r="A9080" s="529"/>
      <c r="G9080" s="535"/>
    </row>
    <row r="9081" spans="1:7" s="520" customFormat="1" x14ac:dyDescent="0.25">
      <c r="A9081" s="529"/>
      <c r="G9081" s="535"/>
    </row>
    <row r="9082" spans="1:7" s="520" customFormat="1" x14ac:dyDescent="0.25">
      <c r="A9082" s="529"/>
      <c r="G9082" s="535"/>
    </row>
    <row r="9083" spans="1:7" s="520" customFormat="1" x14ac:dyDescent="0.25">
      <c r="A9083" s="529"/>
      <c r="G9083" s="535"/>
    </row>
    <row r="9084" spans="1:7" s="520" customFormat="1" x14ac:dyDescent="0.25">
      <c r="A9084" s="529"/>
      <c r="G9084" s="535"/>
    </row>
    <row r="9085" spans="1:7" s="520" customFormat="1" x14ac:dyDescent="0.25">
      <c r="A9085" s="529"/>
      <c r="G9085" s="535"/>
    </row>
    <row r="9086" spans="1:7" s="520" customFormat="1" x14ac:dyDescent="0.25">
      <c r="A9086" s="529"/>
      <c r="G9086" s="535"/>
    </row>
    <row r="9087" spans="1:7" s="520" customFormat="1" x14ac:dyDescent="0.25">
      <c r="A9087" s="529"/>
      <c r="G9087" s="535"/>
    </row>
    <row r="9088" spans="1:7" s="520" customFormat="1" x14ac:dyDescent="0.25">
      <c r="A9088" s="529"/>
      <c r="G9088" s="535"/>
    </row>
    <row r="9089" spans="1:7" s="520" customFormat="1" x14ac:dyDescent="0.25">
      <c r="A9089" s="529"/>
      <c r="G9089" s="535"/>
    </row>
    <row r="9090" spans="1:7" s="520" customFormat="1" x14ac:dyDescent="0.25">
      <c r="A9090" s="529"/>
      <c r="G9090" s="535"/>
    </row>
    <row r="9091" spans="1:7" s="520" customFormat="1" x14ac:dyDescent="0.25">
      <c r="A9091" s="529"/>
      <c r="G9091" s="535"/>
    </row>
    <row r="9092" spans="1:7" s="520" customFormat="1" x14ac:dyDescent="0.25">
      <c r="A9092" s="529"/>
      <c r="G9092" s="535"/>
    </row>
    <row r="9093" spans="1:7" s="520" customFormat="1" x14ac:dyDescent="0.25">
      <c r="A9093" s="529"/>
      <c r="G9093" s="535"/>
    </row>
    <row r="9094" spans="1:7" s="520" customFormat="1" x14ac:dyDescent="0.25">
      <c r="A9094" s="529"/>
      <c r="G9094" s="535"/>
    </row>
    <row r="9095" spans="1:7" s="520" customFormat="1" x14ac:dyDescent="0.25">
      <c r="A9095" s="529"/>
      <c r="G9095" s="535"/>
    </row>
    <row r="9096" spans="1:7" s="520" customFormat="1" x14ac:dyDescent="0.25">
      <c r="A9096" s="529"/>
      <c r="G9096" s="535"/>
    </row>
    <row r="9097" spans="1:7" s="520" customFormat="1" x14ac:dyDescent="0.25">
      <c r="A9097" s="529"/>
      <c r="G9097" s="535"/>
    </row>
    <row r="9098" spans="1:7" s="520" customFormat="1" x14ac:dyDescent="0.25">
      <c r="A9098" s="529"/>
      <c r="G9098" s="535"/>
    </row>
    <row r="9099" spans="1:7" s="520" customFormat="1" x14ac:dyDescent="0.25">
      <c r="A9099" s="529"/>
      <c r="G9099" s="535"/>
    </row>
    <row r="9100" spans="1:7" s="520" customFormat="1" x14ac:dyDescent="0.25">
      <c r="A9100" s="529"/>
      <c r="G9100" s="535"/>
    </row>
    <row r="9101" spans="1:7" s="520" customFormat="1" x14ac:dyDescent="0.25">
      <c r="A9101" s="529"/>
      <c r="G9101" s="535"/>
    </row>
    <row r="9102" spans="1:7" s="520" customFormat="1" x14ac:dyDescent="0.25">
      <c r="A9102" s="529"/>
      <c r="G9102" s="535"/>
    </row>
    <row r="9103" spans="1:7" s="520" customFormat="1" x14ac:dyDescent="0.25">
      <c r="A9103" s="529"/>
      <c r="G9103" s="535"/>
    </row>
    <row r="9104" spans="1:7" s="520" customFormat="1" x14ac:dyDescent="0.25">
      <c r="A9104" s="529"/>
      <c r="G9104" s="535"/>
    </row>
    <row r="9105" spans="1:7" s="520" customFormat="1" x14ac:dyDescent="0.25">
      <c r="A9105" s="529"/>
      <c r="G9105" s="535"/>
    </row>
    <row r="9106" spans="1:7" s="520" customFormat="1" x14ac:dyDescent="0.25">
      <c r="A9106" s="529"/>
      <c r="G9106" s="535"/>
    </row>
    <row r="9107" spans="1:7" s="520" customFormat="1" x14ac:dyDescent="0.25">
      <c r="A9107" s="529"/>
      <c r="G9107" s="535"/>
    </row>
    <row r="9108" spans="1:7" s="520" customFormat="1" x14ac:dyDescent="0.25">
      <c r="A9108" s="529"/>
      <c r="G9108" s="535"/>
    </row>
    <row r="9109" spans="1:7" s="520" customFormat="1" x14ac:dyDescent="0.25">
      <c r="A9109" s="529"/>
      <c r="G9109" s="535"/>
    </row>
    <row r="9110" spans="1:7" s="520" customFormat="1" x14ac:dyDescent="0.25">
      <c r="A9110" s="529"/>
      <c r="G9110" s="535"/>
    </row>
    <row r="9111" spans="1:7" s="520" customFormat="1" x14ac:dyDescent="0.25">
      <c r="A9111" s="529"/>
      <c r="G9111" s="535"/>
    </row>
    <row r="9112" spans="1:7" s="520" customFormat="1" x14ac:dyDescent="0.25">
      <c r="A9112" s="529"/>
      <c r="G9112" s="535"/>
    </row>
    <row r="9113" spans="1:7" s="520" customFormat="1" x14ac:dyDescent="0.25">
      <c r="A9113" s="529"/>
      <c r="G9113" s="535"/>
    </row>
    <row r="9114" spans="1:7" s="520" customFormat="1" x14ac:dyDescent="0.25">
      <c r="A9114" s="529"/>
      <c r="G9114" s="535"/>
    </row>
    <row r="9115" spans="1:7" s="520" customFormat="1" x14ac:dyDescent="0.25">
      <c r="A9115" s="529"/>
      <c r="G9115" s="535"/>
    </row>
    <row r="9116" spans="1:7" s="520" customFormat="1" x14ac:dyDescent="0.25">
      <c r="A9116" s="529"/>
      <c r="G9116" s="535"/>
    </row>
    <row r="9117" spans="1:7" s="520" customFormat="1" x14ac:dyDescent="0.25">
      <c r="A9117" s="529"/>
      <c r="G9117" s="535"/>
    </row>
    <row r="9118" spans="1:7" s="520" customFormat="1" x14ac:dyDescent="0.25">
      <c r="A9118" s="529"/>
      <c r="G9118" s="535"/>
    </row>
    <row r="9119" spans="1:7" s="520" customFormat="1" x14ac:dyDescent="0.25">
      <c r="A9119" s="529"/>
      <c r="G9119" s="535"/>
    </row>
    <row r="9120" spans="1:7" s="520" customFormat="1" x14ac:dyDescent="0.25">
      <c r="A9120" s="529"/>
      <c r="G9120" s="535"/>
    </row>
    <row r="9121" spans="1:7" s="520" customFormat="1" x14ac:dyDescent="0.25">
      <c r="A9121" s="529"/>
      <c r="G9121" s="535"/>
    </row>
    <row r="9122" spans="1:7" s="520" customFormat="1" x14ac:dyDescent="0.25">
      <c r="A9122" s="529"/>
      <c r="G9122" s="535"/>
    </row>
    <row r="9123" spans="1:7" s="520" customFormat="1" x14ac:dyDescent="0.25">
      <c r="A9123" s="529"/>
      <c r="G9123" s="535"/>
    </row>
    <row r="9124" spans="1:7" s="520" customFormat="1" x14ac:dyDescent="0.25">
      <c r="A9124" s="529"/>
      <c r="G9124" s="535"/>
    </row>
    <row r="9125" spans="1:7" s="520" customFormat="1" x14ac:dyDescent="0.25">
      <c r="A9125" s="529"/>
      <c r="G9125" s="535"/>
    </row>
    <row r="9126" spans="1:7" s="520" customFormat="1" x14ac:dyDescent="0.25">
      <c r="A9126" s="529"/>
      <c r="G9126" s="535"/>
    </row>
    <row r="9127" spans="1:7" s="520" customFormat="1" x14ac:dyDescent="0.25">
      <c r="A9127" s="529"/>
      <c r="G9127" s="535"/>
    </row>
    <row r="9128" spans="1:7" s="520" customFormat="1" x14ac:dyDescent="0.25">
      <c r="A9128" s="529"/>
      <c r="G9128" s="535"/>
    </row>
    <row r="9129" spans="1:7" s="520" customFormat="1" x14ac:dyDescent="0.25">
      <c r="A9129" s="529"/>
      <c r="G9129" s="535"/>
    </row>
    <row r="9130" spans="1:7" s="520" customFormat="1" x14ac:dyDescent="0.25">
      <c r="A9130" s="529"/>
      <c r="G9130" s="535"/>
    </row>
    <row r="9131" spans="1:7" s="520" customFormat="1" x14ac:dyDescent="0.25">
      <c r="A9131" s="529"/>
      <c r="G9131" s="535"/>
    </row>
    <row r="9132" spans="1:7" s="520" customFormat="1" x14ac:dyDescent="0.25">
      <c r="A9132" s="529"/>
      <c r="G9132" s="535"/>
    </row>
    <row r="9133" spans="1:7" s="520" customFormat="1" x14ac:dyDescent="0.25">
      <c r="A9133" s="529"/>
      <c r="G9133" s="535"/>
    </row>
    <row r="9134" spans="1:7" s="520" customFormat="1" x14ac:dyDescent="0.25">
      <c r="A9134" s="529"/>
      <c r="G9134" s="535"/>
    </row>
    <row r="9135" spans="1:7" s="520" customFormat="1" x14ac:dyDescent="0.25">
      <c r="A9135" s="529"/>
      <c r="G9135" s="535"/>
    </row>
    <row r="9136" spans="1:7" s="520" customFormat="1" x14ac:dyDescent="0.25">
      <c r="A9136" s="529"/>
      <c r="G9136" s="535"/>
    </row>
    <row r="9137" spans="1:7" s="520" customFormat="1" x14ac:dyDescent="0.25">
      <c r="A9137" s="529"/>
      <c r="G9137" s="535"/>
    </row>
    <row r="9138" spans="1:7" s="520" customFormat="1" x14ac:dyDescent="0.25">
      <c r="A9138" s="529"/>
      <c r="G9138" s="535"/>
    </row>
    <row r="9139" spans="1:7" s="520" customFormat="1" x14ac:dyDescent="0.25">
      <c r="A9139" s="529"/>
      <c r="G9139" s="535"/>
    </row>
    <row r="9140" spans="1:7" s="520" customFormat="1" x14ac:dyDescent="0.25">
      <c r="A9140" s="529"/>
      <c r="G9140" s="535"/>
    </row>
    <row r="9141" spans="1:7" s="520" customFormat="1" x14ac:dyDescent="0.25">
      <c r="A9141" s="529"/>
      <c r="G9141" s="535"/>
    </row>
    <row r="9142" spans="1:7" s="520" customFormat="1" x14ac:dyDescent="0.25">
      <c r="A9142" s="529"/>
      <c r="G9142" s="535"/>
    </row>
    <row r="9143" spans="1:7" s="520" customFormat="1" x14ac:dyDescent="0.25">
      <c r="A9143" s="529"/>
      <c r="G9143" s="535"/>
    </row>
    <row r="9144" spans="1:7" s="520" customFormat="1" x14ac:dyDescent="0.25">
      <c r="A9144" s="529"/>
      <c r="G9144" s="535"/>
    </row>
    <row r="9145" spans="1:7" s="520" customFormat="1" x14ac:dyDescent="0.25">
      <c r="A9145" s="529"/>
      <c r="G9145" s="535"/>
    </row>
    <row r="9146" spans="1:7" s="520" customFormat="1" x14ac:dyDescent="0.25">
      <c r="A9146" s="529"/>
      <c r="G9146" s="535"/>
    </row>
    <row r="9147" spans="1:7" s="520" customFormat="1" x14ac:dyDescent="0.25">
      <c r="A9147" s="529"/>
      <c r="G9147" s="535"/>
    </row>
    <row r="9148" spans="1:7" s="520" customFormat="1" x14ac:dyDescent="0.25">
      <c r="A9148" s="529"/>
      <c r="G9148" s="535"/>
    </row>
    <row r="9149" spans="1:7" s="520" customFormat="1" x14ac:dyDescent="0.25">
      <c r="A9149" s="529"/>
      <c r="G9149" s="535"/>
    </row>
    <row r="9150" spans="1:7" s="520" customFormat="1" x14ac:dyDescent="0.25">
      <c r="A9150" s="529"/>
      <c r="G9150" s="535"/>
    </row>
    <row r="9151" spans="1:7" s="520" customFormat="1" x14ac:dyDescent="0.25">
      <c r="A9151" s="529"/>
      <c r="G9151" s="535"/>
    </row>
    <row r="9152" spans="1:7" s="520" customFormat="1" x14ac:dyDescent="0.25">
      <c r="A9152" s="529"/>
      <c r="G9152" s="535"/>
    </row>
    <row r="9153" spans="1:7" s="520" customFormat="1" x14ac:dyDescent="0.25">
      <c r="A9153" s="529"/>
      <c r="G9153" s="535"/>
    </row>
    <row r="9154" spans="1:7" s="520" customFormat="1" x14ac:dyDescent="0.25">
      <c r="A9154" s="529"/>
      <c r="G9154" s="535"/>
    </row>
    <row r="9155" spans="1:7" s="520" customFormat="1" x14ac:dyDescent="0.25">
      <c r="A9155" s="529"/>
      <c r="G9155" s="535"/>
    </row>
    <row r="9156" spans="1:7" s="520" customFormat="1" x14ac:dyDescent="0.25">
      <c r="A9156" s="529"/>
      <c r="G9156" s="535"/>
    </row>
    <row r="9157" spans="1:7" s="520" customFormat="1" x14ac:dyDescent="0.25">
      <c r="A9157" s="529"/>
      <c r="G9157" s="535"/>
    </row>
    <row r="9158" spans="1:7" s="520" customFormat="1" x14ac:dyDescent="0.25">
      <c r="A9158" s="529"/>
      <c r="G9158" s="535"/>
    </row>
    <row r="9159" spans="1:7" s="520" customFormat="1" x14ac:dyDescent="0.25">
      <c r="A9159" s="529"/>
      <c r="G9159" s="535"/>
    </row>
    <row r="9160" spans="1:7" s="520" customFormat="1" x14ac:dyDescent="0.25">
      <c r="A9160" s="529"/>
      <c r="G9160" s="535"/>
    </row>
    <row r="9161" spans="1:7" s="520" customFormat="1" x14ac:dyDescent="0.25">
      <c r="A9161" s="529"/>
      <c r="G9161" s="535"/>
    </row>
    <row r="9162" spans="1:7" s="520" customFormat="1" x14ac:dyDescent="0.25">
      <c r="A9162" s="529"/>
      <c r="G9162" s="535"/>
    </row>
    <row r="9163" spans="1:7" s="520" customFormat="1" x14ac:dyDescent="0.25">
      <c r="A9163" s="529"/>
      <c r="G9163" s="535"/>
    </row>
    <row r="9164" spans="1:7" s="520" customFormat="1" x14ac:dyDescent="0.25">
      <c r="A9164" s="529"/>
      <c r="G9164" s="535"/>
    </row>
    <row r="9165" spans="1:7" s="520" customFormat="1" x14ac:dyDescent="0.25">
      <c r="A9165" s="529"/>
      <c r="G9165" s="535"/>
    </row>
    <row r="9166" spans="1:7" s="520" customFormat="1" x14ac:dyDescent="0.25">
      <c r="A9166" s="529"/>
      <c r="G9166" s="535"/>
    </row>
    <row r="9167" spans="1:7" s="520" customFormat="1" x14ac:dyDescent="0.25">
      <c r="A9167" s="529"/>
      <c r="G9167" s="535"/>
    </row>
    <row r="9168" spans="1:7" s="520" customFormat="1" x14ac:dyDescent="0.25">
      <c r="A9168" s="529"/>
      <c r="G9168" s="535"/>
    </row>
    <row r="9169" spans="1:7" s="520" customFormat="1" x14ac:dyDescent="0.25">
      <c r="A9169" s="529"/>
      <c r="G9169" s="535"/>
    </row>
    <row r="9170" spans="1:7" s="520" customFormat="1" x14ac:dyDescent="0.25">
      <c r="A9170" s="529"/>
      <c r="G9170" s="535"/>
    </row>
    <row r="9171" spans="1:7" s="520" customFormat="1" x14ac:dyDescent="0.25">
      <c r="A9171" s="529"/>
      <c r="G9171" s="535"/>
    </row>
    <row r="9172" spans="1:7" s="520" customFormat="1" x14ac:dyDescent="0.25">
      <c r="A9172" s="529"/>
      <c r="G9172" s="535"/>
    </row>
    <row r="9173" spans="1:7" s="520" customFormat="1" x14ac:dyDescent="0.25">
      <c r="A9173" s="529"/>
      <c r="G9173" s="535"/>
    </row>
    <row r="9174" spans="1:7" s="520" customFormat="1" x14ac:dyDescent="0.25">
      <c r="A9174" s="529"/>
      <c r="G9174" s="535"/>
    </row>
    <row r="9175" spans="1:7" s="520" customFormat="1" x14ac:dyDescent="0.25">
      <c r="A9175" s="529"/>
      <c r="G9175" s="535"/>
    </row>
    <row r="9176" spans="1:7" s="520" customFormat="1" x14ac:dyDescent="0.25">
      <c r="A9176" s="529"/>
      <c r="G9176" s="535"/>
    </row>
    <row r="9177" spans="1:7" s="520" customFormat="1" x14ac:dyDescent="0.25">
      <c r="A9177" s="529"/>
      <c r="G9177" s="535"/>
    </row>
    <row r="9178" spans="1:7" s="520" customFormat="1" x14ac:dyDescent="0.25">
      <c r="A9178" s="529"/>
      <c r="G9178" s="535"/>
    </row>
    <row r="9179" spans="1:7" s="520" customFormat="1" x14ac:dyDescent="0.25">
      <c r="A9179" s="529"/>
      <c r="G9179" s="535"/>
    </row>
    <row r="9180" spans="1:7" s="520" customFormat="1" x14ac:dyDescent="0.25">
      <c r="A9180" s="529"/>
      <c r="G9180" s="535"/>
    </row>
    <row r="9181" spans="1:7" s="520" customFormat="1" x14ac:dyDescent="0.25">
      <c r="A9181" s="529"/>
      <c r="G9181" s="535"/>
    </row>
    <row r="9182" spans="1:7" s="520" customFormat="1" x14ac:dyDescent="0.25">
      <c r="A9182" s="529"/>
      <c r="G9182" s="535"/>
    </row>
    <row r="9183" spans="1:7" s="520" customFormat="1" x14ac:dyDescent="0.25">
      <c r="A9183" s="529"/>
      <c r="G9183" s="535"/>
    </row>
    <row r="9184" spans="1:7" s="520" customFormat="1" x14ac:dyDescent="0.25">
      <c r="A9184" s="529"/>
      <c r="G9184" s="535"/>
    </row>
    <row r="9185" spans="1:7" s="520" customFormat="1" x14ac:dyDescent="0.25">
      <c r="A9185" s="529"/>
      <c r="G9185" s="535"/>
    </row>
    <row r="9186" spans="1:7" s="520" customFormat="1" x14ac:dyDescent="0.25">
      <c r="A9186" s="529"/>
      <c r="G9186" s="535"/>
    </row>
    <row r="9187" spans="1:7" s="520" customFormat="1" x14ac:dyDescent="0.25">
      <c r="A9187" s="529"/>
      <c r="G9187" s="535"/>
    </row>
    <row r="9188" spans="1:7" s="520" customFormat="1" x14ac:dyDescent="0.25">
      <c r="A9188" s="529"/>
      <c r="G9188" s="535"/>
    </row>
    <row r="9189" spans="1:7" s="520" customFormat="1" x14ac:dyDescent="0.25">
      <c r="A9189" s="529"/>
      <c r="G9189" s="535"/>
    </row>
    <row r="9190" spans="1:7" s="520" customFormat="1" x14ac:dyDescent="0.25">
      <c r="A9190" s="529"/>
      <c r="G9190" s="535"/>
    </row>
    <row r="9191" spans="1:7" s="520" customFormat="1" x14ac:dyDescent="0.25">
      <c r="A9191" s="529"/>
      <c r="G9191" s="535"/>
    </row>
    <row r="9192" spans="1:7" s="520" customFormat="1" x14ac:dyDescent="0.25">
      <c r="A9192" s="529"/>
      <c r="G9192" s="535"/>
    </row>
    <row r="9193" spans="1:7" s="520" customFormat="1" x14ac:dyDescent="0.25">
      <c r="A9193" s="529"/>
      <c r="G9193" s="535"/>
    </row>
    <row r="9194" spans="1:7" s="520" customFormat="1" x14ac:dyDescent="0.25">
      <c r="A9194" s="529"/>
      <c r="G9194" s="535"/>
    </row>
    <row r="9195" spans="1:7" s="520" customFormat="1" x14ac:dyDescent="0.25">
      <c r="A9195" s="529"/>
      <c r="G9195" s="535"/>
    </row>
    <row r="9196" spans="1:7" s="520" customFormat="1" x14ac:dyDescent="0.25">
      <c r="A9196" s="529"/>
      <c r="G9196" s="535"/>
    </row>
    <row r="9197" spans="1:7" s="520" customFormat="1" x14ac:dyDescent="0.25">
      <c r="A9197" s="529"/>
      <c r="G9197" s="535"/>
    </row>
    <row r="9198" spans="1:7" s="520" customFormat="1" x14ac:dyDescent="0.25">
      <c r="A9198" s="529"/>
      <c r="G9198" s="535"/>
    </row>
    <row r="9199" spans="1:7" s="520" customFormat="1" x14ac:dyDescent="0.25">
      <c r="A9199" s="529"/>
      <c r="G9199" s="535"/>
    </row>
    <row r="9200" spans="1:7" s="520" customFormat="1" x14ac:dyDescent="0.25">
      <c r="A9200" s="529"/>
      <c r="G9200" s="535"/>
    </row>
    <row r="9201" spans="1:7" s="520" customFormat="1" x14ac:dyDescent="0.25">
      <c r="A9201" s="529"/>
      <c r="G9201" s="535"/>
    </row>
    <row r="9202" spans="1:7" s="520" customFormat="1" x14ac:dyDescent="0.25">
      <c r="A9202" s="529"/>
      <c r="G9202" s="535"/>
    </row>
    <row r="9203" spans="1:7" s="520" customFormat="1" x14ac:dyDescent="0.25">
      <c r="A9203" s="529"/>
      <c r="G9203" s="535"/>
    </row>
    <row r="9204" spans="1:7" s="520" customFormat="1" x14ac:dyDescent="0.25">
      <c r="A9204" s="529"/>
      <c r="G9204" s="535"/>
    </row>
    <row r="9205" spans="1:7" s="520" customFormat="1" x14ac:dyDescent="0.25">
      <c r="A9205" s="529"/>
      <c r="G9205" s="535"/>
    </row>
    <row r="9206" spans="1:7" s="520" customFormat="1" x14ac:dyDescent="0.25">
      <c r="A9206" s="529"/>
      <c r="G9206" s="535"/>
    </row>
    <row r="9207" spans="1:7" s="520" customFormat="1" x14ac:dyDescent="0.25">
      <c r="A9207" s="529"/>
      <c r="G9207" s="535"/>
    </row>
    <row r="9208" spans="1:7" s="520" customFormat="1" x14ac:dyDescent="0.25">
      <c r="A9208" s="529"/>
      <c r="G9208" s="535"/>
    </row>
    <row r="9209" spans="1:7" s="520" customFormat="1" x14ac:dyDescent="0.25">
      <c r="A9209" s="529"/>
      <c r="G9209" s="535"/>
    </row>
    <row r="9210" spans="1:7" s="520" customFormat="1" x14ac:dyDescent="0.25">
      <c r="A9210" s="529"/>
      <c r="G9210" s="535"/>
    </row>
    <row r="9211" spans="1:7" s="520" customFormat="1" x14ac:dyDescent="0.25">
      <c r="A9211" s="529"/>
      <c r="G9211" s="535"/>
    </row>
    <row r="9212" spans="1:7" s="520" customFormat="1" x14ac:dyDescent="0.25">
      <c r="A9212" s="529"/>
      <c r="G9212" s="535"/>
    </row>
    <row r="9213" spans="1:7" s="520" customFormat="1" x14ac:dyDescent="0.25">
      <c r="A9213" s="529"/>
      <c r="G9213" s="535"/>
    </row>
    <row r="9214" spans="1:7" s="520" customFormat="1" x14ac:dyDescent="0.25">
      <c r="A9214" s="529"/>
      <c r="G9214" s="535"/>
    </row>
    <row r="9215" spans="1:7" s="520" customFormat="1" x14ac:dyDescent="0.25">
      <c r="A9215" s="529"/>
      <c r="G9215" s="535"/>
    </row>
    <row r="9216" spans="1:7" s="520" customFormat="1" x14ac:dyDescent="0.25">
      <c r="A9216" s="529"/>
      <c r="G9216" s="535"/>
    </row>
    <row r="9217" spans="1:7" s="520" customFormat="1" x14ac:dyDescent="0.25">
      <c r="A9217" s="529"/>
      <c r="G9217" s="535"/>
    </row>
    <row r="9218" spans="1:7" s="520" customFormat="1" x14ac:dyDescent="0.25">
      <c r="A9218" s="529"/>
      <c r="G9218" s="535"/>
    </row>
    <row r="9219" spans="1:7" s="520" customFormat="1" x14ac:dyDescent="0.25">
      <c r="A9219" s="529"/>
      <c r="G9219" s="535"/>
    </row>
    <row r="9220" spans="1:7" s="520" customFormat="1" x14ac:dyDescent="0.25">
      <c r="A9220" s="529"/>
      <c r="G9220" s="535"/>
    </row>
    <row r="9221" spans="1:7" s="520" customFormat="1" x14ac:dyDescent="0.25">
      <c r="A9221" s="529"/>
      <c r="G9221" s="535"/>
    </row>
    <row r="9222" spans="1:7" s="520" customFormat="1" x14ac:dyDescent="0.25">
      <c r="A9222" s="529"/>
      <c r="G9222" s="535"/>
    </row>
    <row r="9223" spans="1:7" s="520" customFormat="1" x14ac:dyDescent="0.25">
      <c r="A9223" s="529"/>
      <c r="G9223" s="535"/>
    </row>
    <row r="9224" spans="1:7" s="520" customFormat="1" x14ac:dyDescent="0.25">
      <c r="A9224" s="529"/>
      <c r="G9224" s="535"/>
    </row>
    <row r="9225" spans="1:7" s="520" customFormat="1" x14ac:dyDescent="0.25">
      <c r="A9225" s="529"/>
      <c r="G9225" s="535"/>
    </row>
    <row r="9226" spans="1:7" s="520" customFormat="1" x14ac:dyDescent="0.25">
      <c r="A9226" s="529"/>
      <c r="G9226" s="535"/>
    </row>
    <row r="9227" spans="1:7" s="520" customFormat="1" x14ac:dyDescent="0.25">
      <c r="A9227" s="529"/>
      <c r="G9227" s="535"/>
    </row>
    <row r="9228" spans="1:7" s="520" customFormat="1" x14ac:dyDescent="0.25">
      <c r="A9228" s="529"/>
      <c r="G9228" s="535"/>
    </row>
    <row r="9229" spans="1:7" s="520" customFormat="1" x14ac:dyDescent="0.25">
      <c r="A9229" s="529"/>
      <c r="G9229" s="535"/>
    </row>
    <row r="9230" spans="1:7" s="520" customFormat="1" x14ac:dyDescent="0.25">
      <c r="A9230" s="529"/>
      <c r="G9230" s="535"/>
    </row>
    <row r="9231" spans="1:7" s="520" customFormat="1" x14ac:dyDescent="0.25">
      <c r="A9231" s="529"/>
      <c r="G9231" s="535"/>
    </row>
    <row r="9232" spans="1:7" s="520" customFormat="1" x14ac:dyDescent="0.25">
      <c r="A9232" s="529"/>
      <c r="G9232" s="535"/>
    </row>
    <row r="9233" spans="1:7" s="520" customFormat="1" x14ac:dyDescent="0.25">
      <c r="A9233" s="529"/>
      <c r="G9233" s="535"/>
    </row>
    <row r="9234" spans="1:7" s="520" customFormat="1" x14ac:dyDescent="0.25">
      <c r="A9234" s="529"/>
      <c r="G9234" s="535"/>
    </row>
    <row r="9235" spans="1:7" s="520" customFormat="1" x14ac:dyDescent="0.25">
      <c r="A9235" s="529"/>
      <c r="G9235" s="535"/>
    </row>
    <row r="9236" spans="1:7" s="520" customFormat="1" x14ac:dyDescent="0.25">
      <c r="A9236" s="529"/>
      <c r="G9236" s="535"/>
    </row>
    <row r="9237" spans="1:7" s="520" customFormat="1" x14ac:dyDescent="0.25">
      <c r="A9237" s="529"/>
      <c r="G9237" s="535"/>
    </row>
    <row r="9238" spans="1:7" s="520" customFormat="1" x14ac:dyDescent="0.25">
      <c r="A9238" s="529"/>
      <c r="G9238" s="535"/>
    </row>
    <row r="9239" spans="1:7" s="520" customFormat="1" x14ac:dyDescent="0.25">
      <c r="A9239" s="529"/>
      <c r="G9239" s="535"/>
    </row>
    <row r="9240" spans="1:7" s="520" customFormat="1" x14ac:dyDescent="0.25">
      <c r="A9240" s="529"/>
      <c r="G9240" s="535"/>
    </row>
    <row r="9241" spans="1:7" s="520" customFormat="1" x14ac:dyDescent="0.25">
      <c r="A9241" s="529"/>
      <c r="G9241" s="535"/>
    </row>
    <row r="9242" spans="1:7" s="520" customFormat="1" x14ac:dyDescent="0.25">
      <c r="A9242" s="529"/>
      <c r="G9242" s="535"/>
    </row>
    <row r="9243" spans="1:7" s="520" customFormat="1" x14ac:dyDescent="0.25">
      <c r="A9243" s="529"/>
      <c r="G9243" s="535"/>
    </row>
    <row r="9244" spans="1:7" s="520" customFormat="1" x14ac:dyDescent="0.25">
      <c r="A9244" s="529"/>
      <c r="G9244" s="535"/>
    </row>
    <row r="9245" spans="1:7" s="520" customFormat="1" x14ac:dyDescent="0.25">
      <c r="A9245" s="529"/>
      <c r="G9245" s="535"/>
    </row>
    <row r="9246" spans="1:7" s="520" customFormat="1" x14ac:dyDescent="0.25">
      <c r="A9246" s="529"/>
      <c r="G9246" s="535"/>
    </row>
    <row r="9247" spans="1:7" s="520" customFormat="1" x14ac:dyDescent="0.25">
      <c r="A9247" s="529"/>
      <c r="G9247" s="535"/>
    </row>
    <row r="9248" spans="1:7" s="520" customFormat="1" x14ac:dyDescent="0.25">
      <c r="A9248" s="529"/>
      <c r="G9248" s="535"/>
    </row>
    <row r="9249" spans="1:7" s="520" customFormat="1" x14ac:dyDescent="0.25">
      <c r="A9249" s="529"/>
      <c r="G9249" s="535"/>
    </row>
    <row r="9250" spans="1:7" s="520" customFormat="1" x14ac:dyDescent="0.25">
      <c r="A9250" s="529"/>
      <c r="G9250" s="535"/>
    </row>
    <row r="9251" spans="1:7" s="520" customFormat="1" x14ac:dyDescent="0.25">
      <c r="A9251" s="529"/>
      <c r="G9251" s="535"/>
    </row>
    <row r="9252" spans="1:7" s="520" customFormat="1" x14ac:dyDescent="0.25">
      <c r="A9252" s="529"/>
      <c r="G9252" s="535"/>
    </row>
    <row r="9253" spans="1:7" s="520" customFormat="1" x14ac:dyDescent="0.25">
      <c r="A9253" s="529"/>
      <c r="G9253" s="535"/>
    </row>
    <row r="9254" spans="1:7" s="520" customFormat="1" x14ac:dyDescent="0.25">
      <c r="A9254" s="529"/>
      <c r="G9254" s="535"/>
    </row>
    <row r="9255" spans="1:7" s="520" customFormat="1" x14ac:dyDescent="0.25">
      <c r="A9255" s="529"/>
      <c r="G9255" s="535"/>
    </row>
    <row r="9256" spans="1:7" s="520" customFormat="1" x14ac:dyDescent="0.25">
      <c r="A9256" s="529"/>
      <c r="G9256" s="535"/>
    </row>
    <row r="9257" spans="1:7" s="520" customFormat="1" x14ac:dyDescent="0.25">
      <c r="A9257" s="529"/>
      <c r="G9257" s="535"/>
    </row>
    <row r="9258" spans="1:7" s="520" customFormat="1" x14ac:dyDescent="0.25">
      <c r="A9258" s="529"/>
      <c r="G9258" s="535"/>
    </row>
    <row r="9259" spans="1:7" s="520" customFormat="1" x14ac:dyDescent="0.25">
      <c r="A9259" s="529"/>
      <c r="G9259" s="535"/>
    </row>
    <row r="9260" spans="1:7" s="520" customFormat="1" x14ac:dyDescent="0.25">
      <c r="A9260" s="529"/>
      <c r="G9260" s="535"/>
    </row>
    <row r="9261" spans="1:7" s="520" customFormat="1" x14ac:dyDescent="0.25">
      <c r="A9261" s="529"/>
      <c r="G9261" s="535"/>
    </row>
    <row r="9262" spans="1:7" s="520" customFormat="1" x14ac:dyDescent="0.25">
      <c r="A9262" s="529"/>
      <c r="G9262" s="535"/>
    </row>
    <row r="9263" spans="1:7" s="520" customFormat="1" x14ac:dyDescent="0.25">
      <c r="A9263" s="529"/>
      <c r="G9263" s="535"/>
    </row>
    <row r="9264" spans="1:7" s="520" customFormat="1" x14ac:dyDescent="0.25">
      <c r="A9264" s="529"/>
      <c r="G9264" s="535"/>
    </row>
    <row r="9265" spans="1:7" s="520" customFormat="1" x14ac:dyDescent="0.25">
      <c r="A9265" s="529"/>
      <c r="G9265" s="535"/>
    </row>
    <row r="9266" spans="1:7" s="520" customFormat="1" x14ac:dyDescent="0.25">
      <c r="A9266" s="529"/>
      <c r="G9266" s="535"/>
    </row>
    <row r="9267" spans="1:7" s="520" customFormat="1" x14ac:dyDescent="0.25">
      <c r="A9267" s="529"/>
      <c r="G9267" s="535"/>
    </row>
    <row r="9268" spans="1:7" s="520" customFormat="1" x14ac:dyDescent="0.25">
      <c r="A9268" s="529"/>
      <c r="G9268" s="535"/>
    </row>
    <row r="9269" spans="1:7" s="520" customFormat="1" x14ac:dyDescent="0.25">
      <c r="A9269" s="529"/>
      <c r="G9269" s="535"/>
    </row>
    <row r="9270" spans="1:7" s="520" customFormat="1" x14ac:dyDescent="0.25">
      <c r="A9270" s="529"/>
      <c r="G9270" s="535"/>
    </row>
    <row r="9271" spans="1:7" s="520" customFormat="1" x14ac:dyDescent="0.25">
      <c r="A9271" s="529"/>
      <c r="G9271" s="535"/>
    </row>
    <row r="9272" spans="1:7" s="520" customFormat="1" x14ac:dyDescent="0.25">
      <c r="A9272" s="529"/>
      <c r="G9272" s="535"/>
    </row>
    <row r="9273" spans="1:7" s="520" customFormat="1" x14ac:dyDescent="0.25">
      <c r="A9273" s="529"/>
      <c r="G9273" s="535"/>
    </row>
    <row r="9274" spans="1:7" s="520" customFormat="1" x14ac:dyDescent="0.25">
      <c r="A9274" s="529"/>
      <c r="G9274" s="535"/>
    </row>
    <row r="9275" spans="1:7" s="520" customFormat="1" x14ac:dyDescent="0.25">
      <c r="A9275" s="529"/>
      <c r="G9275" s="535"/>
    </row>
    <row r="9276" spans="1:7" s="520" customFormat="1" x14ac:dyDescent="0.25">
      <c r="A9276" s="529"/>
      <c r="G9276" s="535"/>
    </row>
    <row r="9277" spans="1:7" s="520" customFormat="1" x14ac:dyDescent="0.25">
      <c r="A9277" s="529"/>
      <c r="G9277" s="535"/>
    </row>
    <row r="9278" spans="1:7" s="520" customFormat="1" x14ac:dyDescent="0.25">
      <c r="A9278" s="529"/>
      <c r="G9278" s="535"/>
    </row>
    <row r="9279" spans="1:7" s="520" customFormat="1" x14ac:dyDescent="0.25">
      <c r="A9279" s="529"/>
      <c r="G9279" s="535"/>
    </row>
    <row r="9280" spans="1:7" s="520" customFormat="1" x14ac:dyDescent="0.25">
      <c r="A9280" s="529"/>
      <c r="G9280" s="535"/>
    </row>
    <row r="9281" spans="1:7" s="520" customFormat="1" x14ac:dyDescent="0.25">
      <c r="A9281" s="529"/>
      <c r="G9281" s="535"/>
    </row>
    <row r="9282" spans="1:7" s="520" customFormat="1" x14ac:dyDescent="0.25">
      <c r="A9282" s="529"/>
      <c r="G9282" s="535"/>
    </row>
    <row r="9283" spans="1:7" s="520" customFormat="1" x14ac:dyDescent="0.25">
      <c r="A9283" s="529"/>
      <c r="G9283" s="535"/>
    </row>
    <row r="9284" spans="1:7" s="520" customFormat="1" x14ac:dyDescent="0.25">
      <c r="A9284" s="529"/>
      <c r="G9284" s="535"/>
    </row>
    <row r="9285" spans="1:7" s="520" customFormat="1" x14ac:dyDescent="0.25">
      <c r="A9285" s="529"/>
      <c r="G9285" s="535"/>
    </row>
    <row r="9286" spans="1:7" s="520" customFormat="1" x14ac:dyDescent="0.25">
      <c r="A9286" s="529"/>
      <c r="G9286" s="535"/>
    </row>
    <row r="9287" spans="1:7" s="520" customFormat="1" x14ac:dyDescent="0.25">
      <c r="A9287" s="529"/>
      <c r="G9287" s="535"/>
    </row>
    <row r="9288" spans="1:7" s="520" customFormat="1" x14ac:dyDescent="0.25">
      <c r="A9288" s="529"/>
      <c r="G9288" s="535"/>
    </row>
    <row r="9289" spans="1:7" s="520" customFormat="1" x14ac:dyDescent="0.25">
      <c r="A9289" s="529"/>
      <c r="G9289" s="535"/>
    </row>
    <row r="9290" spans="1:7" s="520" customFormat="1" x14ac:dyDescent="0.25">
      <c r="A9290" s="529"/>
      <c r="G9290" s="535"/>
    </row>
    <row r="9291" spans="1:7" s="520" customFormat="1" x14ac:dyDescent="0.25">
      <c r="A9291" s="529"/>
      <c r="G9291" s="535"/>
    </row>
    <row r="9292" spans="1:7" s="520" customFormat="1" x14ac:dyDescent="0.25">
      <c r="A9292" s="529"/>
      <c r="G9292" s="535"/>
    </row>
    <row r="9293" spans="1:7" s="520" customFormat="1" x14ac:dyDescent="0.25">
      <c r="A9293" s="529"/>
      <c r="G9293" s="535"/>
    </row>
    <row r="9294" spans="1:7" s="520" customFormat="1" x14ac:dyDescent="0.25">
      <c r="A9294" s="529"/>
      <c r="G9294" s="535"/>
    </row>
    <row r="9295" spans="1:7" s="520" customFormat="1" x14ac:dyDescent="0.25">
      <c r="A9295" s="529"/>
      <c r="G9295" s="535"/>
    </row>
    <row r="9296" spans="1:7" s="520" customFormat="1" x14ac:dyDescent="0.25">
      <c r="A9296" s="529"/>
      <c r="G9296" s="535"/>
    </row>
    <row r="9297" spans="1:7" s="520" customFormat="1" x14ac:dyDescent="0.25">
      <c r="A9297" s="529"/>
      <c r="G9297" s="535"/>
    </row>
    <row r="9298" spans="1:7" s="520" customFormat="1" x14ac:dyDescent="0.25">
      <c r="A9298" s="529"/>
      <c r="G9298" s="535"/>
    </row>
    <row r="9299" spans="1:7" s="520" customFormat="1" x14ac:dyDescent="0.25">
      <c r="A9299" s="529"/>
      <c r="G9299" s="535"/>
    </row>
    <row r="9300" spans="1:7" s="520" customFormat="1" x14ac:dyDescent="0.25">
      <c r="A9300" s="529"/>
      <c r="G9300" s="535"/>
    </row>
    <row r="9301" spans="1:7" s="520" customFormat="1" x14ac:dyDescent="0.25">
      <c r="A9301" s="529"/>
      <c r="G9301" s="535"/>
    </row>
    <row r="9302" spans="1:7" s="520" customFormat="1" x14ac:dyDescent="0.25">
      <c r="A9302" s="529"/>
      <c r="G9302" s="535"/>
    </row>
    <row r="9303" spans="1:7" s="520" customFormat="1" x14ac:dyDescent="0.25">
      <c r="A9303" s="529"/>
      <c r="G9303" s="535"/>
    </row>
    <row r="9304" spans="1:7" s="520" customFormat="1" x14ac:dyDescent="0.25">
      <c r="A9304" s="529"/>
      <c r="G9304" s="535"/>
    </row>
    <row r="9305" spans="1:7" s="520" customFormat="1" x14ac:dyDescent="0.25">
      <c r="A9305" s="529"/>
      <c r="G9305" s="535"/>
    </row>
    <row r="9306" spans="1:7" s="520" customFormat="1" x14ac:dyDescent="0.25">
      <c r="A9306" s="529"/>
      <c r="G9306" s="535"/>
    </row>
    <row r="9307" spans="1:7" s="520" customFormat="1" x14ac:dyDescent="0.25">
      <c r="A9307" s="529"/>
      <c r="G9307" s="535"/>
    </row>
    <row r="9308" spans="1:7" s="520" customFormat="1" x14ac:dyDescent="0.25">
      <c r="A9308" s="529"/>
      <c r="G9308" s="535"/>
    </row>
    <row r="9309" spans="1:7" s="520" customFormat="1" x14ac:dyDescent="0.25">
      <c r="A9309" s="529"/>
      <c r="G9309" s="535"/>
    </row>
    <row r="9310" spans="1:7" s="520" customFormat="1" x14ac:dyDescent="0.25">
      <c r="A9310" s="529"/>
      <c r="G9310" s="535"/>
    </row>
    <row r="9311" spans="1:7" s="520" customFormat="1" x14ac:dyDescent="0.25">
      <c r="A9311" s="529"/>
      <c r="G9311" s="535"/>
    </row>
    <row r="9312" spans="1:7" s="520" customFormat="1" x14ac:dyDescent="0.25">
      <c r="A9312" s="529"/>
      <c r="G9312" s="535"/>
    </row>
    <row r="9313" spans="1:7" s="520" customFormat="1" x14ac:dyDescent="0.25">
      <c r="A9313" s="529"/>
      <c r="G9313" s="535"/>
    </row>
    <row r="9314" spans="1:7" s="520" customFormat="1" x14ac:dyDescent="0.25">
      <c r="A9314" s="529"/>
      <c r="G9314" s="535"/>
    </row>
    <row r="9315" spans="1:7" s="520" customFormat="1" x14ac:dyDescent="0.25">
      <c r="A9315" s="529"/>
      <c r="G9315" s="535"/>
    </row>
    <row r="9316" spans="1:7" s="520" customFormat="1" x14ac:dyDescent="0.25">
      <c r="A9316" s="529"/>
      <c r="G9316" s="535"/>
    </row>
    <row r="9317" spans="1:7" s="520" customFormat="1" x14ac:dyDescent="0.25">
      <c r="A9317" s="529"/>
      <c r="G9317" s="535"/>
    </row>
    <row r="9318" spans="1:7" s="520" customFormat="1" x14ac:dyDescent="0.25">
      <c r="A9318" s="529"/>
      <c r="G9318" s="535"/>
    </row>
    <row r="9319" spans="1:7" s="520" customFormat="1" x14ac:dyDescent="0.25">
      <c r="A9319" s="529"/>
      <c r="G9319" s="535"/>
    </row>
    <row r="9320" spans="1:7" s="520" customFormat="1" x14ac:dyDescent="0.25">
      <c r="A9320" s="529"/>
      <c r="G9320" s="535"/>
    </row>
    <row r="9321" spans="1:7" s="520" customFormat="1" x14ac:dyDescent="0.25">
      <c r="A9321" s="529"/>
      <c r="G9321" s="535"/>
    </row>
    <row r="9322" spans="1:7" s="520" customFormat="1" x14ac:dyDescent="0.25">
      <c r="A9322" s="529"/>
      <c r="G9322" s="535"/>
    </row>
    <row r="9323" spans="1:7" s="520" customFormat="1" x14ac:dyDescent="0.25">
      <c r="A9323" s="529"/>
      <c r="G9323" s="535"/>
    </row>
    <row r="9324" spans="1:7" s="520" customFormat="1" x14ac:dyDescent="0.25">
      <c r="A9324" s="529"/>
      <c r="G9324" s="535"/>
    </row>
    <row r="9325" spans="1:7" s="520" customFormat="1" x14ac:dyDescent="0.25">
      <c r="A9325" s="529"/>
      <c r="G9325" s="535"/>
    </row>
    <row r="9326" spans="1:7" s="520" customFormat="1" x14ac:dyDescent="0.25">
      <c r="A9326" s="529"/>
      <c r="G9326" s="535"/>
    </row>
    <row r="9327" spans="1:7" s="520" customFormat="1" x14ac:dyDescent="0.25">
      <c r="A9327" s="529"/>
      <c r="G9327" s="535"/>
    </row>
    <row r="9328" spans="1:7" s="520" customFormat="1" x14ac:dyDescent="0.25">
      <c r="A9328" s="529"/>
      <c r="G9328" s="535"/>
    </row>
    <row r="9329" spans="1:7" s="520" customFormat="1" x14ac:dyDescent="0.25">
      <c r="A9329" s="529"/>
      <c r="G9329" s="535"/>
    </row>
    <row r="9330" spans="1:7" s="520" customFormat="1" x14ac:dyDescent="0.25">
      <c r="A9330" s="529"/>
      <c r="G9330" s="535"/>
    </row>
    <row r="9331" spans="1:7" s="520" customFormat="1" x14ac:dyDescent="0.25">
      <c r="A9331" s="529"/>
      <c r="G9331" s="535"/>
    </row>
    <row r="9332" spans="1:7" s="520" customFormat="1" x14ac:dyDescent="0.25">
      <c r="A9332" s="529"/>
      <c r="G9332" s="535"/>
    </row>
    <row r="9333" spans="1:7" s="520" customFormat="1" x14ac:dyDescent="0.25">
      <c r="A9333" s="529"/>
      <c r="G9333" s="535"/>
    </row>
    <row r="9334" spans="1:7" s="520" customFormat="1" x14ac:dyDescent="0.25">
      <c r="A9334" s="529"/>
      <c r="G9334" s="535"/>
    </row>
    <row r="9335" spans="1:7" s="520" customFormat="1" x14ac:dyDescent="0.25">
      <c r="A9335" s="529"/>
      <c r="G9335" s="535"/>
    </row>
    <row r="9336" spans="1:7" s="520" customFormat="1" x14ac:dyDescent="0.25">
      <c r="A9336" s="529"/>
      <c r="G9336" s="535"/>
    </row>
    <row r="9337" spans="1:7" s="520" customFormat="1" x14ac:dyDescent="0.25">
      <c r="A9337" s="529"/>
      <c r="G9337" s="535"/>
    </row>
    <row r="9338" spans="1:7" s="520" customFormat="1" x14ac:dyDescent="0.25">
      <c r="A9338" s="529"/>
      <c r="G9338" s="535"/>
    </row>
    <row r="9339" spans="1:7" s="520" customFormat="1" x14ac:dyDescent="0.25">
      <c r="A9339" s="529"/>
      <c r="G9339" s="535"/>
    </row>
    <row r="9340" spans="1:7" s="520" customFormat="1" x14ac:dyDescent="0.25">
      <c r="A9340" s="529"/>
      <c r="G9340" s="535"/>
    </row>
    <row r="9341" spans="1:7" s="520" customFormat="1" x14ac:dyDescent="0.25">
      <c r="A9341" s="529"/>
      <c r="G9341" s="535"/>
    </row>
    <row r="9342" spans="1:7" s="520" customFormat="1" x14ac:dyDescent="0.25">
      <c r="A9342" s="529"/>
      <c r="G9342" s="535"/>
    </row>
    <row r="9343" spans="1:7" s="520" customFormat="1" x14ac:dyDescent="0.25">
      <c r="A9343" s="529"/>
      <c r="G9343" s="535"/>
    </row>
    <row r="9344" spans="1:7" s="520" customFormat="1" x14ac:dyDescent="0.25">
      <c r="A9344" s="529"/>
      <c r="G9344" s="535"/>
    </row>
    <row r="9345" spans="1:7" s="520" customFormat="1" x14ac:dyDescent="0.25">
      <c r="A9345" s="529"/>
      <c r="G9345" s="535"/>
    </row>
    <row r="9346" spans="1:7" s="520" customFormat="1" x14ac:dyDescent="0.25">
      <c r="A9346" s="529"/>
      <c r="G9346" s="535"/>
    </row>
    <row r="9347" spans="1:7" s="520" customFormat="1" x14ac:dyDescent="0.25">
      <c r="A9347" s="529"/>
      <c r="G9347" s="535"/>
    </row>
    <row r="9348" spans="1:7" s="520" customFormat="1" x14ac:dyDescent="0.25">
      <c r="A9348" s="529"/>
      <c r="G9348" s="535"/>
    </row>
    <row r="9349" spans="1:7" s="520" customFormat="1" x14ac:dyDescent="0.25">
      <c r="A9349" s="529"/>
      <c r="G9349" s="535"/>
    </row>
    <row r="9350" spans="1:7" s="520" customFormat="1" x14ac:dyDescent="0.25">
      <c r="A9350" s="529"/>
      <c r="G9350" s="535"/>
    </row>
    <row r="9351" spans="1:7" s="520" customFormat="1" x14ac:dyDescent="0.25">
      <c r="A9351" s="529"/>
      <c r="G9351" s="535"/>
    </row>
    <row r="9352" spans="1:7" s="520" customFormat="1" x14ac:dyDescent="0.25">
      <c r="A9352" s="529"/>
      <c r="G9352" s="535"/>
    </row>
    <row r="9353" spans="1:7" s="520" customFormat="1" x14ac:dyDescent="0.25">
      <c r="A9353" s="529"/>
      <c r="G9353" s="535"/>
    </row>
    <row r="9354" spans="1:7" s="520" customFormat="1" x14ac:dyDescent="0.25">
      <c r="A9354" s="529"/>
      <c r="G9354" s="535"/>
    </row>
    <row r="9355" spans="1:7" s="520" customFormat="1" x14ac:dyDescent="0.25">
      <c r="A9355" s="529"/>
      <c r="G9355" s="535"/>
    </row>
    <row r="9356" spans="1:7" s="520" customFormat="1" x14ac:dyDescent="0.25">
      <c r="A9356" s="529"/>
      <c r="G9356" s="535"/>
    </row>
    <row r="9357" spans="1:7" s="520" customFormat="1" x14ac:dyDescent="0.25">
      <c r="A9357" s="529"/>
      <c r="G9357" s="535"/>
    </row>
    <row r="9358" spans="1:7" s="520" customFormat="1" x14ac:dyDescent="0.25">
      <c r="A9358" s="529"/>
      <c r="G9358" s="535"/>
    </row>
    <row r="9359" spans="1:7" s="520" customFormat="1" x14ac:dyDescent="0.25">
      <c r="A9359" s="529"/>
      <c r="G9359" s="535"/>
    </row>
    <row r="9360" spans="1:7" s="520" customFormat="1" x14ac:dyDescent="0.25">
      <c r="A9360" s="529"/>
      <c r="G9360" s="535"/>
    </row>
    <row r="9361" spans="1:7" s="520" customFormat="1" x14ac:dyDescent="0.25">
      <c r="A9361" s="529"/>
      <c r="G9361" s="535"/>
    </row>
    <row r="9362" spans="1:7" s="520" customFormat="1" x14ac:dyDescent="0.25">
      <c r="A9362" s="529"/>
      <c r="G9362" s="535"/>
    </row>
    <row r="9363" spans="1:7" s="520" customFormat="1" x14ac:dyDescent="0.25">
      <c r="A9363" s="529"/>
      <c r="G9363" s="535"/>
    </row>
    <row r="9364" spans="1:7" s="520" customFormat="1" x14ac:dyDescent="0.25">
      <c r="A9364" s="529"/>
      <c r="G9364" s="535"/>
    </row>
    <row r="9365" spans="1:7" s="520" customFormat="1" x14ac:dyDescent="0.25">
      <c r="A9365" s="529"/>
      <c r="G9365" s="535"/>
    </row>
    <row r="9366" spans="1:7" s="520" customFormat="1" x14ac:dyDescent="0.25">
      <c r="A9366" s="529"/>
      <c r="G9366" s="535"/>
    </row>
    <row r="9367" spans="1:7" s="520" customFormat="1" x14ac:dyDescent="0.25">
      <c r="A9367" s="529"/>
      <c r="G9367" s="535"/>
    </row>
    <row r="9368" spans="1:7" s="520" customFormat="1" x14ac:dyDescent="0.25">
      <c r="A9368" s="529"/>
      <c r="G9368" s="535"/>
    </row>
    <row r="9369" spans="1:7" s="520" customFormat="1" x14ac:dyDescent="0.25">
      <c r="A9369" s="529"/>
      <c r="G9369" s="535"/>
    </row>
    <row r="9370" spans="1:7" s="520" customFormat="1" x14ac:dyDescent="0.25">
      <c r="A9370" s="529"/>
      <c r="G9370" s="535"/>
    </row>
    <row r="9371" spans="1:7" s="520" customFormat="1" x14ac:dyDescent="0.25">
      <c r="A9371" s="529"/>
      <c r="G9371" s="535"/>
    </row>
    <row r="9372" spans="1:7" s="520" customFormat="1" x14ac:dyDescent="0.25">
      <c r="A9372" s="529"/>
      <c r="G9372" s="535"/>
    </row>
    <row r="9373" spans="1:7" s="520" customFormat="1" x14ac:dyDescent="0.25">
      <c r="A9373" s="529"/>
      <c r="G9373" s="535"/>
    </row>
    <row r="9374" spans="1:7" s="520" customFormat="1" x14ac:dyDescent="0.25">
      <c r="A9374" s="529"/>
      <c r="G9374" s="535"/>
    </row>
    <row r="9375" spans="1:7" s="520" customFormat="1" x14ac:dyDescent="0.25">
      <c r="A9375" s="529"/>
      <c r="G9375" s="535"/>
    </row>
    <row r="9376" spans="1:7" s="520" customFormat="1" x14ac:dyDescent="0.25">
      <c r="A9376" s="529"/>
      <c r="G9376" s="535"/>
    </row>
    <row r="9377" spans="1:7" s="520" customFormat="1" x14ac:dyDescent="0.25">
      <c r="A9377" s="529"/>
      <c r="G9377" s="535"/>
    </row>
    <row r="9378" spans="1:7" s="520" customFormat="1" x14ac:dyDescent="0.25">
      <c r="A9378" s="529"/>
      <c r="G9378" s="535"/>
    </row>
    <row r="9379" spans="1:7" s="520" customFormat="1" x14ac:dyDescent="0.25">
      <c r="A9379" s="529"/>
      <c r="G9379" s="535"/>
    </row>
    <row r="9380" spans="1:7" s="520" customFormat="1" x14ac:dyDescent="0.25">
      <c r="A9380" s="529"/>
      <c r="G9380" s="535"/>
    </row>
    <row r="9381" spans="1:7" s="520" customFormat="1" x14ac:dyDescent="0.25">
      <c r="A9381" s="529"/>
      <c r="G9381" s="535"/>
    </row>
    <row r="9382" spans="1:7" s="520" customFormat="1" x14ac:dyDescent="0.25">
      <c r="A9382" s="529"/>
      <c r="G9382" s="535"/>
    </row>
    <row r="9383" spans="1:7" s="520" customFormat="1" x14ac:dyDescent="0.25">
      <c r="A9383" s="529"/>
      <c r="G9383" s="535"/>
    </row>
    <row r="9384" spans="1:7" s="520" customFormat="1" x14ac:dyDescent="0.25">
      <c r="A9384" s="529"/>
      <c r="G9384" s="535"/>
    </row>
    <row r="9385" spans="1:7" s="520" customFormat="1" x14ac:dyDescent="0.25">
      <c r="A9385" s="529"/>
      <c r="G9385" s="535"/>
    </row>
    <row r="9386" spans="1:7" s="520" customFormat="1" x14ac:dyDescent="0.25">
      <c r="A9386" s="529"/>
      <c r="G9386" s="535"/>
    </row>
    <row r="9387" spans="1:7" s="520" customFormat="1" x14ac:dyDescent="0.25">
      <c r="A9387" s="529"/>
      <c r="G9387" s="535"/>
    </row>
    <row r="9388" spans="1:7" s="520" customFormat="1" x14ac:dyDescent="0.25">
      <c r="A9388" s="529"/>
      <c r="G9388" s="535"/>
    </row>
    <row r="9389" spans="1:7" s="520" customFormat="1" x14ac:dyDescent="0.25">
      <c r="A9389" s="529"/>
      <c r="G9389" s="535"/>
    </row>
    <row r="9390" spans="1:7" s="520" customFormat="1" x14ac:dyDescent="0.25">
      <c r="A9390" s="529"/>
      <c r="G9390" s="535"/>
    </row>
    <row r="9391" spans="1:7" s="520" customFormat="1" x14ac:dyDescent="0.25">
      <c r="A9391" s="529"/>
      <c r="G9391" s="535"/>
    </row>
    <row r="9392" spans="1:7" s="520" customFormat="1" x14ac:dyDescent="0.25">
      <c r="A9392" s="529"/>
      <c r="G9392" s="535"/>
    </row>
    <row r="9393" spans="1:7" s="520" customFormat="1" x14ac:dyDescent="0.25">
      <c r="A9393" s="529"/>
      <c r="G9393" s="535"/>
    </row>
    <row r="9394" spans="1:7" s="520" customFormat="1" x14ac:dyDescent="0.25">
      <c r="A9394" s="529"/>
      <c r="G9394" s="535"/>
    </row>
    <row r="9395" spans="1:7" s="520" customFormat="1" x14ac:dyDescent="0.25">
      <c r="A9395" s="529"/>
      <c r="G9395" s="535"/>
    </row>
    <row r="9396" spans="1:7" s="520" customFormat="1" x14ac:dyDescent="0.25">
      <c r="A9396" s="529"/>
      <c r="G9396" s="535"/>
    </row>
    <row r="9397" spans="1:7" s="520" customFormat="1" x14ac:dyDescent="0.25">
      <c r="A9397" s="529"/>
      <c r="G9397" s="535"/>
    </row>
    <row r="9398" spans="1:7" s="520" customFormat="1" x14ac:dyDescent="0.25">
      <c r="A9398" s="529"/>
      <c r="G9398" s="535"/>
    </row>
    <row r="9399" spans="1:7" s="520" customFormat="1" x14ac:dyDescent="0.25">
      <c r="A9399" s="529"/>
      <c r="G9399" s="535"/>
    </row>
    <row r="9400" spans="1:7" s="520" customFormat="1" x14ac:dyDescent="0.25">
      <c r="A9400" s="529"/>
      <c r="G9400" s="535"/>
    </row>
    <row r="9401" spans="1:7" s="520" customFormat="1" x14ac:dyDescent="0.25">
      <c r="A9401" s="529"/>
      <c r="G9401" s="535"/>
    </row>
    <row r="9402" spans="1:7" s="520" customFormat="1" x14ac:dyDescent="0.25">
      <c r="A9402" s="529"/>
      <c r="G9402" s="535"/>
    </row>
    <row r="9403" spans="1:7" s="520" customFormat="1" x14ac:dyDescent="0.25">
      <c r="A9403" s="529"/>
      <c r="G9403" s="535"/>
    </row>
    <row r="9404" spans="1:7" s="520" customFormat="1" x14ac:dyDescent="0.25">
      <c r="A9404" s="529"/>
      <c r="G9404" s="535"/>
    </row>
    <row r="9405" spans="1:7" s="520" customFormat="1" x14ac:dyDescent="0.25">
      <c r="A9405" s="529"/>
      <c r="G9405" s="535"/>
    </row>
    <row r="9406" spans="1:7" s="520" customFormat="1" x14ac:dyDescent="0.25">
      <c r="A9406" s="529"/>
      <c r="G9406" s="535"/>
    </row>
    <row r="9407" spans="1:7" s="520" customFormat="1" x14ac:dyDescent="0.25">
      <c r="A9407" s="529"/>
      <c r="G9407" s="535"/>
    </row>
    <row r="9408" spans="1:7" s="520" customFormat="1" x14ac:dyDescent="0.25">
      <c r="A9408" s="529"/>
      <c r="G9408" s="535"/>
    </row>
    <row r="9409" spans="1:7" s="520" customFormat="1" x14ac:dyDescent="0.25">
      <c r="A9409" s="529"/>
      <c r="G9409" s="535"/>
    </row>
    <row r="9410" spans="1:7" s="520" customFormat="1" x14ac:dyDescent="0.25">
      <c r="A9410" s="529"/>
      <c r="G9410" s="535"/>
    </row>
    <row r="9411" spans="1:7" s="520" customFormat="1" x14ac:dyDescent="0.25">
      <c r="A9411" s="529"/>
      <c r="G9411" s="535"/>
    </row>
    <row r="9412" spans="1:7" s="520" customFormat="1" x14ac:dyDescent="0.25">
      <c r="A9412" s="529"/>
      <c r="G9412" s="535"/>
    </row>
    <row r="9413" spans="1:7" s="520" customFormat="1" x14ac:dyDescent="0.25">
      <c r="A9413" s="529"/>
      <c r="G9413" s="535"/>
    </row>
    <row r="9414" spans="1:7" s="520" customFormat="1" x14ac:dyDescent="0.25">
      <c r="A9414" s="529"/>
      <c r="G9414" s="535"/>
    </row>
    <row r="9415" spans="1:7" s="520" customFormat="1" x14ac:dyDescent="0.25">
      <c r="A9415" s="529"/>
      <c r="G9415" s="535"/>
    </row>
    <row r="9416" spans="1:7" s="520" customFormat="1" x14ac:dyDescent="0.25">
      <c r="A9416" s="529"/>
      <c r="G9416" s="535"/>
    </row>
    <row r="9417" spans="1:7" s="520" customFormat="1" x14ac:dyDescent="0.25">
      <c r="A9417" s="529"/>
      <c r="G9417" s="535"/>
    </row>
    <row r="9418" spans="1:7" s="520" customFormat="1" x14ac:dyDescent="0.25">
      <c r="A9418" s="529"/>
      <c r="G9418" s="535"/>
    </row>
    <row r="9419" spans="1:7" s="520" customFormat="1" x14ac:dyDescent="0.25">
      <c r="A9419" s="529"/>
      <c r="G9419" s="535"/>
    </row>
    <row r="9420" spans="1:7" s="520" customFormat="1" x14ac:dyDescent="0.25">
      <c r="A9420" s="529"/>
      <c r="G9420" s="535"/>
    </row>
    <row r="9421" spans="1:7" s="520" customFormat="1" x14ac:dyDescent="0.25">
      <c r="A9421" s="529"/>
      <c r="G9421" s="535"/>
    </row>
    <row r="9422" spans="1:7" s="520" customFormat="1" x14ac:dyDescent="0.25">
      <c r="A9422" s="529"/>
      <c r="G9422" s="535"/>
    </row>
    <row r="9423" spans="1:7" s="520" customFormat="1" x14ac:dyDescent="0.25">
      <c r="A9423" s="529"/>
      <c r="G9423" s="535"/>
    </row>
    <row r="9424" spans="1:7" s="520" customFormat="1" x14ac:dyDescent="0.25">
      <c r="A9424" s="529"/>
      <c r="G9424" s="535"/>
    </row>
    <row r="9425" spans="1:7" s="520" customFormat="1" x14ac:dyDescent="0.25">
      <c r="A9425" s="529"/>
      <c r="G9425" s="535"/>
    </row>
    <row r="9426" spans="1:7" s="520" customFormat="1" x14ac:dyDescent="0.25">
      <c r="A9426" s="529"/>
      <c r="G9426" s="535"/>
    </row>
    <row r="9427" spans="1:7" s="520" customFormat="1" x14ac:dyDescent="0.25">
      <c r="A9427" s="529"/>
      <c r="G9427" s="535"/>
    </row>
    <row r="9428" spans="1:7" s="520" customFormat="1" x14ac:dyDescent="0.25">
      <c r="A9428" s="529"/>
      <c r="G9428" s="535"/>
    </row>
    <row r="9429" spans="1:7" s="520" customFormat="1" x14ac:dyDescent="0.25">
      <c r="A9429" s="529"/>
      <c r="G9429" s="535"/>
    </row>
    <row r="9430" spans="1:7" s="520" customFormat="1" x14ac:dyDescent="0.25">
      <c r="A9430" s="529"/>
      <c r="G9430" s="535"/>
    </row>
    <row r="9431" spans="1:7" s="520" customFormat="1" x14ac:dyDescent="0.25">
      <c r="A9431" s="529"/>
      <c r="G9431" s="535"/>
    </row>
    <row r="9432" spans="1:7" s="520" customFormat="1" x14ac:dyDescent="0.25">
      <c r="A9432" s="529"/>
      <c r="G9432" s="535"/>
    </row>
    <row r="9433" spans="1:7" s="520" customFormat="1" x14ac:dyDescent="0.25">
      <c r="A9433" s="529"/>
      <c r="G9433" s="535"/>
    </row>
    <row r="9434" spans="1:7" s="520" customFormat="1" x14ac:dyDescent="0.25">
      <c r="A9434" s="529"/>
      <c r="G9434" s="535"/>
    </row>
    <row r="9435" spans="1:7" s="520" customFormat="1" x14ac:dyDescent="0.25">
      <c r="A9435" s="529"/>
      <c r="G9435" s="535"/>
    </row>
    <row r="9436" spans="1:7" s="520" customFormat="1" x14ac:dyDescent="0.25">
      <c r="A9436" s="529"/>
      <c r="G9436" s="535"/>
    </row>
    <row r="9437" spans="1:7" s="520" customFormat="1" x14ac:dyDescent="0.25">
      <c r="A9437" s="529"/>
      <c r="G9437" s="535"/>
    </row>
    <row r="9438" spans="1:7" s="520" customFormat="1" x14ac:dyDescent="0.25">
      <c r="A9438" s="529"/>
      <c r="G9438" s="535"/>
    </row>
    <row r="9439" spans="1:7" s="520" customFormat="1" x14ac:dyDescent="0.25">
      <c r="A9439" s="529"/>
      <c r="G9439" s="535"/>
    </row>
    <row r="9440" spans="1:7" s="520" customFormat="1" x14ac:dyDescent="0.25">
      <c r="A9440" s="529"/>
      <c r="G9440" s="535"/>
    </row>
    <row r="9441" spans="1:7" s="520" customFormat="1" x14ac:dyDescent="0.25">
      <c r="A9441" s="529"/>
      <c r="G9441" s="535"/>
    </row>
    <row r="9442" spans="1:7" s="520" customFormat="1" x14ac:dyDescent="0.25">
      <c r="A9442" s="529"/>
      <c r="G9442" s="535"/>
    </row>
    <row r="9443" spans="1:7" s="520" customFormat="1" x14ac:dyDescent="0.25">
      <c r="A9443" s="529"/>
      <c r="G9443" s="535"/>
    </row>
    <row r="9444" spans="1:7" s="520" customFormat="1" x14ac:dyDescent="0.25">
      <c r="A9444" s="529"/>
      <c r="G9444" s="535"/>
    </row>
    <row r="9445" spans="1:7" s="520" customFormat="1" x14ac:dyDescent="0.25">
      <c r="A9445" s="529"/>
      <c r="G9445" s="535"/>
    </row>
    <row r="9446" spans="1:7" s="520" customFormat="1" x14ac:dyDescent="0.25">
      <c r="A9446" s="529"/>
      <c r="G9446" s="535"/>
    </row>
    <row r="9447" spans="1:7" s="520" customFormat="1" x14ac:dyDescent="0.25">
      <c r="A9447" s="529"/>
      <c r="G9447" s="535"/>
    </row>
    <row r="9448" spans="1:7" s="520" customFormat="1" x14ac:dyDescent="0.25">
      <c r="A9448" s="529"/>
      <c r="G9448" s="535"/>
    </row>
    <row r="9449" spans="1:7" s="520" customFormat="1" x14ac:dyDescent="0.25">
      <c r="A9449" s="529"/>
      <c r="G9449" s="535"/>
    </row>
    <row r="9450" spans="1:7" s="520" customFormat="1" x14ac:dyDescent="0.25">
      <c r="A9450" s="529"/>
      <c r="G9450" s="535"/>
    </row>
    <row r="9451" spans="1:7" s="520" customFormat="1" x14ac:dyDescent="0.25">
      <c r="A9451" s="529"/>
      <c r="G9451" s="535"/>
    </row>
    <row r="9452" spans="1:7" s="520" customFormat="1" x14ac:dyDescent="0.25">
      <c r="A9452" s="529"/>
      <c r="G9452" s="535"/>
    </row>
    <row r="9453" spans="1:7" s="520" customFormat="1" x14ac:dyDescent="0.25">
      <c r="A9453" s="529"/>
      <c r="G9453" s="535"/>
    </row>
    <row r="9454" spans="1:7" s="520" customFormat="1" x14ac:dyDescent="0.25">
      <c r="A9454" s="529"/>
      <c r="G9454" s="535"/>
    </row>
    <row r="9455" spans="1:7" s="520" customFormat="1" x14ac:dyDescent="0.25">
      <c r="A9455" s="529"/>
      <c r="G9455" s="535"/>
    </row>
    <row r="9456" spans="1:7" s="520" customFormat="1" x14ac:dyDescent="0.25">
      <c r="A9456" s="529"/>
      <c r="G9456" s="535"/>
    </row>
    <row r="9457" spans="1:7" s="520" customFormat="1" x14ac:dyDescent="0.25">
      <c r="A9457" s="529"/>
      <c r="G9457" s="535"/>
    </row>
    <row r="9458" spans="1:7" s="520" customFormat="1" x14ac:dyDescent="0.25">
      <c r="A9458" s="529"/>
      <c r="G9458" s="535"/>
    </row>
    <row r="9459" spans="1:7" s="520" customFormat="1" x14ac:dyDescent="0.25">
      <c r="A9459" s="529"/>
      <c r="G9459" s="535"/>
    </row>
    <row r="9460" spans="1:7" s="520" customFormat="1" x14ac:dyDescent="0.25">
      <c r="A9460" s="529"/>
      <c r="G9460" s="535"/>
    </row>
    <row r="9461" spans="1:7" s="520" customFormat="1" x14ac:dyDescent="0.25">
      <c r="A9461" s="529"/>
      <c r="G9461" s="535"/>
    </row>
    <row r="9462" spans="1:7" s="520" customFormat="1" x14ac:dyDescent="0.25">
      <c r="A9462" s="529"/>
      <c r="G9462" s="535"/>
    </row>
    <row r="9463" spans="1:7" s="520" customFormat="1" x14ac:dyDescent="0.25">
      <c r="A9463" s="529"/>
      <c r="G9463" s="535"/>
    </row>
    <row r="9464" spans="1:7" s="520" customFormat="1" x14ac:dyDescent="0.25">
      <c r="A9464" s="529"/>
      <c r="G9464" s="535"/>
    </row>
    <row r="9465" spans="1:7" s="520" customFormat="1" x14ac:dyDescent="0.25">
      <c r="A9465" s="529"/>
      <c r="G9465" s="535"/>
    </row>
    <row r="9466" spans="1:7" s="520" customFormat="1" x14ac:dyDescent="0.25">
      <c r="A9466" s="529"/>
      <c r="G9466" s="535"/>
    </row>
    <row r="9467" spans="1:7" s="520" customFormat="1" x14ac:dyDescent="0.25">
      <c r="A9467" s="529"/>
      <c r="G9467" s="535"/>
    </row>
    <row r="9468" spans="1:7" s="520" customFormat="1" x14ac:dyDescent="0.25">
      <c r="A9468" s="529"/>
      <c r="G9468" s="535"/>
    </row>
    <row r="9469" spans="1:7" s="520" customFormat="1" x14ac:dyDescent="0.25">
      <c r="A9469" s="529"/>
      <c r="G9469" s="535"/>
    </row>
    <row r="9470" spans="1:7" s="520" customFormat="1" x14ac:dyDescent="0.25">
      <c r="A9470" s="529"/>
      <c r="G9470" s="535"/>
    </row>
    <row r="9471" spans="1:7" s="520" customFormat="1" x14ac:dyDescent="0.25">
      <c r="A9471" s="529"/>
      <c r="G9471" s="535"/>
    </row>
    <row r="9472" spans="1:7" s="520" customFormat="1" x14ac:dyDescent="0.25">
      <c r="A9472" s="529"/>
      <c r="G9472" s="535"/>
    </row>
    <row r="9473" spans="1:7" s="520" customFormat="1" x14ac:dyDescent="0.25">
      <c r="A9473" s="529"/>
      <c r="G9473" s="535"/>
    </row>
    <row r="9474" spans="1:7" s="520" customFormat="1" x14ac:dyDescent="0.25">
      <c r="A9474" s="529"/>
      <c r="G9474" s="535"/>
    </row>
    <row r="9475" spans="1:7" s="520" customFormat="1" x14ac:dyDescent="0.25">
      <c r="A9475" s="529"/>
      <c r="G9475" s="535"/>
    </row>
    <row r="9476" spans="1:7" s="520" customFormat="1" x14ac:dyDescent="0.25">
      <c r="A9476" s="529"/>
      <c r="G9476" s="535"/>
    </row>
    <row r="9477" spans="1:7" s="520" customFormat="1" x14ac:dyDescent="0.25">
      <c r="A9477" s="529"/>
      <c r="G9477" s="535"/>
    </row>
    <row r="9478" spans="1:7" s="520" customFormat="1" x14ac:dyDescent="0.25">
      <c r="A9478" s="529"/>
      <c r="G9478" s="535"/>
    </row>
    <row r="9479" spans="1:7" s="520" customFormat="1" x14ac:dyDescent="0.25">
      <c r="A9479" s="529"/>
      <c r="G9479" s="535"/>
    </row>
    <row r="9480" spans="1:7" s="520" customFormat="1" x14ac:dyDescent="0.25">
      <c r="A9480" s="529"/>
      <c r="G9480" s="535"/>
    </row>
    <row r="9481" spans="1:7" s="520" customFormat="1" x14ac:dyDescent="0.25">
      <c r="A9481" s="529"/>
      <c r="G9481" s="535"/>
    </row>
    <row r="9482" spans="1:7" s="520" customFormat="1" x14ac:dyDescent="0.25">
      <c r="A9482" s="529"/>
      <c r="G9482" s="535"/>
    </row>
    <row r="9483" spans="1:7" s="520" customFormat="1" x14ac:dyDescent="0.25">
      <c r="A9483" s="529"/>
      <c r="G9483" s="535"/>
    </row>
    <row r="9484" spans="1:7" s="520" customFormat="1" x14ac:dyDescent="0.25">
      <c r="A9484" s="529"/>
      <c r="G9484" s="535"/>
    </row>
    <row r="9485" spans="1:7" s="520" customFormat="1" x14ac:dyDescent="0.25">
      <c r="A9485" s="529"/>
      <c r="G9485" s="535"/>
    </row>
    <row r="9486" spans="1:7" s="520" customFormat="1" x14ac:dyDescent="0.25">
      <c r="A9486" s="529"/>
      <c r="G9486" s="535"/>
    </row>
    <row r="9487" spans="1:7" s="520" customFormat="1" x14ac:dyDescent="0.25">
      <c r="A9487" s="529"/>
      <c r="G9487" s="535"/>
    </row>
    <row r="9488" spans="1:7" s="520" customFormat="1" x14ac:dyDescent="0.25">
      <c r="A9488" s="529"/>
      <c r="G9488" s="535"/>
    </row>
    <row r="9489" spans="1:7" s="520" customFormat="1" x14ac:dyDescent="0.25">
      <c r="A9489" s="529"/>
      <c r="G9489" s="535"/>
    </row>
    <row r="9490" spans="1:7" s="520" customFormat="1" x14ac:dyDescent="0.25">
      <c r="A9490" s="529"/>
      <c r="G9490" s="535"/>
    </row>
    <row r="9491" spans="1:7" s="520" customFormat="1" x14ac:dyDescent="0.25">
      <c r="A9491" s="529"/>
      <c r="G9491" s="535"/>
    </row>
    <row r="9492" spans="1:7" s="520" customFormat="1" x14ac:dyDescent="0.25">
      <c r="A9492" s="529"/>
      <c r="G9492" s="535"/>
    </row>
    <row r="9493" spans="1:7" s="520" customFormat="1" x14ac:dyDescent="0.25">
      <c r="A9493" s="529"/>
      <c r="G9493" s="535"/>
    </row>
    <row r="9494" spans="1:7" s="520" customFormat="1" x14ac:dyDescent="0.25">
      <c r="A9494" s="529"/>
      <c r="G9494" s="535"/>
    </row>
    <row r="9495" spans="1:7" s="520" customFormat="1" x14ac:dyDescent="0.25">
      <c r="A9495" s="529"/>
      <c r="G9495" s="535"/>
    </row>
    <row r="9496" spans="1:7" s="520" customFormat="1" x14ac:dyDescent="0.25">
      <c r="A9496" s="529"/>
      <c r="G9496" s="535"/>
    </row>
    <row r="9497" spans="1:7" s="520" customFormat="1" x14ac:dyDescent="0.25">
      <c r="A9497" s="529"/>
      <c r="G9497" s="535"/>
    </row>
    <row r="9498" spans="1:7" s="520" customFormat="1" x14ac:dyDescent="0.25">
      <c r="A9498" s="529"/>
      <c r="G9498" s="535"/>
    </row>
    <row r="9499" spans="1:7" s="520" customFormat="1" x14ac:dyDescent="0.25">
      <c r="A9499" s="529"/>
      <c r="G9499" s="535"/>
    </row>
    <row r="9500" spans="1:7" s="520" customFormat="1" x14ac:dyDescent="0.25">
      <c r="A9500" s="529"/>
      <c r="G9500" s="535"/>
    </row>
    <row r="9501" spans="1:7" s="520" customFormat="1" x14ac:dyDescent="0.25">
      <c r="A9501" s="529"/>
      <c r="G9501" s="535"/>
    </row>
    <row r="9502" spans="1:7" s="520" customFormat="1" x14ac:dyDescent="0.25">
      <c r="A9502" s="529"/>
      <c r="G9502" s="535"/>
    </row>
    <row r="9503" spans="1:7" s="520" customFormat="1" x14ac:dyDescent="0.25">
      <c r="A9503" s="529"/>
      <c r="G9503" s="535"/>
    </row>
    <row r="9504" spans="1:7" s="520" customFormat="1" x14ac:dyDescent="0.25">
      <c r="A9504" s="529"/>
      <c r="G9504" s="535"/>
    </row>
    <row r="9505" spans="1:7" s="520" customFormat="1" x14ac:dyDescent="0.25">
      <c r="A9505" s="529"/>
      <c r="G9505" s="535"/>
    </row>
    <row r="9506" spans="1:7" s="520" customFormat="1" x14ac:dyDescent="0.25">
      <c r="A9506" s="529"/>
      <c r="G9506" s="535"/>
    </row>
    <row r="9507" spans="1:7" s="520" customFormat="1" x14ac:dyDescent="0.25">
      <c r="A9507" s="529"/>
      <c r="G9507" s="535"/>
    </row>
    <row r="9508" spans="1:7" s="520" customFormat="1" x14ac:dyDescent="0.25">
      <c r="A9508" s="529"/>
      <c r="G9508" s="535"/>
    </row>
    <row r="9509" spans="1:7" s="520" customFormat="1" x14ac:dyDescent="0.25">
      <c r="A9509" s="529"/>
      <c r="G9509" s="535"/>
    </row>
    <row r="9510" spans="1:7" s="520" customFormat="1" x14ac:dyDescent="0.25">
      <c r="A9510" s="529"/>
      <c r="G9510" s="535"/>
    </row>
    <row r="9511" spans="1:7" s="520" customFormat="1" x14ac:dyDescent="0.25">
      <c r="A9511" s="529"/>
      <c r="G9511" s="535"/>
    </row>
    <row r="9512" spans="1:7" s="520" customFormat="1" x14ac:dyDescent="0.25">
      <c r="A9512" s="529"/>
      <c r="G9512" s="535"/>
    </row>
    <row r="9513" spans="1:7" s="520" customFormat="1" x14ac:dyDescent="0.25">
      <c r="A9513" s="529"/>
      <c r="G9513" s="535"/>
    </row>
    <row r="9514" spans="1:7" s="520" customFormat="1" x14ac:dyDescent="0.25">
      <c r="A9514" s="529"/>
      <c r="G9514" s="535"/>
    </row>
    <row r="9515" spans="1:7" s="520" customFormat="1" x14ac:dyDescent="0.25">
      <c r="A9515" s="529"/>
      <c r="G9515" s="535"/>
    </row>
    <row r="9516" spans="1:7" s="520" customFormat="1" x14ac:dyDescent="0.25">
      <c r="A9516" s="529"/>
      <c r="G9516" s="535"/>
    </row>
    <row r="9517" spans="1:7" s="520" customFormat="1" x14ac:dyDescent="0.25">
      <c r="A9517" s="529"/>
      <c r="G9517" s="535"/>
    </row>
    <row r="9518" spans="1:7" s="520" customFormat="1" x14ac:dyDescent="0.25">
      <c r="A9518" s="529"/>
      <c r="G9518" s="535"/>
    </row>
    <row r="9519" spans="1:7" s="520" customFormat="1" x14ac:dyDescent="0.25">
      <c r="A9519" s="529"/>
      <c r="G9519" s="535"/>
    </row>
    <row r="9520" spans="1:7" s="520" customFormat="1" x14ac:dyDescent="0.25">
      <c r="A9520" s="529"/>
      <c r="G9520" s="535"/>
    </row>
    <row r="9521" spans="1:7" s="520" customFormat="1" x14ac:dyDescent="0.25">
      <c r="A9521" s="529"/>
      <c r="G9521" s="535"/>
    </row>
    <row r="9522" spans="1:7" s="520" customFormat="1" x14ac:dyDescent="0.25">
      <c r="A9522" s="529"/>
      <c r="G9522" s="535"/>
    </row>
    <row r="9523" spans="1:7" s="520" customFormat="1" x14ac:dyDescent="0.25">
      <c r="A9523" s="529"/>
      <c r="G9523" s="535"/>
    </row>
    <row r="9524" spans="1:7" s="520" customFormat="1" x14ac:dyDescent="0.25">
      <c r="A9524" s="529"/>
      <c r="G9524" s="535"/>
    </row>
    <row r="9525" spans="1:7" s="520" customFormat="1" x14ac:dyDescent="0.25">
      <c r="A9525" s="529"/>
      <c r="G9525" s="535"/>
    </row>
    <row r="9526" spans="1:7" s="520" customFormat="1" x14ac:dyDescent="0.25">
      <c r="A9526" s="529"/>
      <c r="G9526" s="535"/>
    </row>
    <row r="9527" spans="1:7" s="520" customFormat="1" x14ac:dyDescent="0.25">
      <c r="A9527" s="529"/>
      <c r="G9527" s="535"/>
    </row>
    <row r="9528" spans="1:7" s="520" customFormat="1" x14ac:dyDescent="0.25">
      <c r="A9528" s="529"/>
      <c r="G9528" s="535"/>
    </row>
    <row r="9529" spans="1:7" s="520" customFormat="1" x14ac:dyDescent="0.25">
      <c r="A9529" s="529"/>
      <c r="G9529" s="535"/>
    </row>
    <row r="9530" spans="1:7" s="520" customFormat="1" x14ac:dyDescent="0.25">
      <c r="A9530" s="529"/>
      <c r="G9530" s="535"/>
    </row>
    <row r="9531" spans="1:7" s="520" customFormat="1" x14ac:dyDescent="0.25">
      <c r="A9531" s="529"/>
      <c r="G9531" s="535"/>
    </row>
    <row r="9532" spans="1:7" s="520" customFormat="1" x14ac:dyDescent="0.25">
      <c r="A9532" s="529"/>
      <c r="G9532" s="535"/>
    </row>
    <row r="9533" spans="1:7" s="520" customFormat="1" x14ac:dyDescent="0.25">
      <c r="A9533" s="529"/>
      <c r="G9533" s="535"/>
    </row>
    <row r="9534" spans="1:7" s="520" customFormat="1" x14ac:dyDescent="0.25">
      <c r="A9534" s="529"/>
      <c r="G9534" s="535"/>
    </row>
    <row r="9535" spans="1:7" s="520" customFormat="1" x14ac:dyDescent="0.25">
      <c r="A9535" s="529"/>
      <c r="G9535" s="535"/>
    </row>
    <row r="9536" spans="1:7" s="520" customFormat="1" x14ac:dyDescent="0.25">
      <c r="A9536" s="529"/>
      <c r="G9536" s="535"/>
    </row>
    <row r="9537" spans="1:7" s="520" customFormat="1" x14ac:dyDescent="0.25">
      <c r="A9537" s="529"/>
      <c r="G9537" s="535"/>
    </row>
    <row r="9538" spans="1:7" s="520" customFormat="1" x14ac:dyDescent="0.25">
      <c r="A9538" s="529"/>
      <c r="G9538" s="535"/>
    </row>
    <row r="9539" spans="1:7" s="520" customFormat="1" x14ac:dyDescent="0.25">
      <c r="A9539" s="529"/>
      <c r="G9539" s="535"/>
    </row>
    <row r="9540" spans="1:7" s="520" customFormat="1" x14ac:dyDescent="0.25">
      <c r="A9540" s="529"/>
      <c r="G9540" s="535"/>
    </row>
    <row r="9541" spans="1:7" s="520" customFormat="1" x14ac:dyDescent="0.25">
      <c r="A9541" s="529"/>
      <c r="G9541" s="535"/>
    </row>
    <row r="9542" spans="1:7" s="520" customFormat="1" x14ac:dyDescent="0.25">
      <c r="A9542" s="529"/>
      <c r="G9542" s="535"/>
    </row>
    <row r="9543" spans="1:7" s="520" customFormat="1" x14ac:dyDescent="0.25">
      <c r="A9543" s="529"/>
      <c r="G9543" s="535"/>
    </row>
    <row r="9544" spans="1:7" s="520" customFormat="1" x14ac:dyDescent="0.25">
      <c r="A9544" s="529"/>
      <c r="G9544" s="535"/>
    </row>
    <row r="9545" spans="1:7" s="520" customFormat="1" x14ac:dyDescent="0.25">
      <c r="A9545" s="529"/>
      <c r="G9545" s="535"/>
    </row>
    <row r="9546" spans="1:7" s="520" customFormat="1" x14ac:dyDescent="0.25">
      <c r="A9546" s="529"/>
      <c r="G9546" s="535"/>
    </row>
    <row r="9547" spans="1:7" s="520" customFormat="1" x14ac:dyDescent="0.25">
      <c r="A9547" s="529"/>
      <c r="G9547" s="535"/>
    </row>
    <row r="9548" spans="1:7" s="520" customFormat="1" x14ac:dyDescent="0.25">
      <c r="A9548" s="529"/>
      <c r="G9548" s="535"/>
    </row>
    <row r="9549" spans="1:7" s="520" customFormat="1" x14ac:dyDescent="0.25">
      <c r="A9549" s="529"/>
      <c r="G9549" s="535"/>
    </row>
    <row r="9550" spans="1:7" s="520" customFormat="1" x14ac:dyDescent="0.25">
      <c r="A9550" s="529"/>
      <c r="G9550" s="535"/>
    </row>
    <row r="9551" spans="1:7" s="520" customFormat="1" x14ac:dyDescent="0.25">
      <c r="A9551" s="529"/>
      <c r="G9551" s="535"/>
    </row>
    <row r="9552" spans="1:7" s="520" customFormat="1" x14ac:dyDescent="0.25">
      <c r="A9552" s="529"/>
      <c r="G9552" s="535"/>
    </row>
    <row r="9553" spans="1:7" s="520" customFormat="1" x14ac:dyDescent="0.25">
      <c r="A9553" s="529"/>
      <c r="G9553" s="535"/>
    </row>
    <row r="9554" spans="1:7" s="520" customFormat="1" x14ac:dyDescent="0.25">
      <c r="A9554" s="529"/>
      <c r="G9554" s="535"/>
    </row>
    <row r="9555" spans="1:7" s="520" customFormat="1" x14ac:dyDescent="0.25">
      <c r="A9555" s="529"/>
      <c r="G9555" s="535"/>
    </row>
    <row r="9556" spans="1:7" s="520" customFormat="1" x14ac:dyDescent="0.25">
      <c r="A9556" s="529"/>
      <c r="G9556" s="535"/>
    </row>
    <row r="9557" spans="1:7" s="520" customFormat="1" x14ac:dyDescent="0.25">
      <c r="A9557" s="529"/>
      <c r="G9557" s="535"/>
    </row>
    <row r="9558" spans="1:7" s="520" customFormat="1" x14ac:dyDescent="0.25">
      <c r="A9558" s="529"/>
      <c r="G9558" s="535"/>
    </row>
    <row r="9559" spans="1:7" s="520" customFormat="1" x14ac:dyDescent="0.25">
      <c r="A9559" s="529"/>
      <c r="G9559" s="535"/>
    </row>
    <row r="9560" spans="1:7" s="520" customFormat="1" x14ac:dyDescent="0.25">
      <c r="A9560" s="529"/>
      <c r="G9560" s="535"/>
    </row>
    <row r="9561" spans="1:7" s="520" customFormat="1" x14ac:dyDescent="0.25">
      <c r="A9561" s="529"/>
      <c r="G9561" s="535"/>
    </row>
    <row r="9562" spans="1:7" s="520" customFormat="1" x14ac:dyDescent="0.25">
      <c r="A9562" s="529"/>
      <c r="G9562" s="535"/>
    </row>
    <row r="9563" spans="1:7" s="520" customFormat="1" x14ac:dyDescent="0.25">
      <c r="A9563" s="529"/>
      <c r="G9563" s="535"/>
    </row>
    <row r="9564" spans="1:7" s="520" customFormat="1" x14ac:dyDescent="0.25">
      <c r="A9564" s="529"/>
      <c r="G9564" s="535"/>
    </row>
    <row r="9565" spans="1:7" s="520" customFormat="1" x14ac:dyDescent="0.25">
      <c r="A9565" s="529"/>
      <c r="G9565" s="535"/>
    </row>
    <row r="9566" spans="1:7" s="520" customFormat="1" x14ac:dyDescent="0.25">
      <c r="A9566" s="529"/>
      <c r="G9566" s="535"/>
    </row>
    <row r="9567" spans="1:7" s="520" customFormat="1" x14ac:dyDescent="0.25">
      <c r="A9567" s="529"/>
      <c r="G9567" s="535"/>
    </row>
    <row r="9568" spans="1:7" s="520" customFormat="1" x14ac:dyDescent="0.25">
      <c r="A9568" s="529"/>
      <c r="G9568" s="535"/>
    </row>
    <row r="9569" spans="1:7" s="520" customFormat="1" x14ac:dyDescent="0.25">
      <c r="A9569" s="529"/>
      <c r="G9569" s="535"/>
    </row>
    <row r="9570" spans="1:7" s="520" customFormat="1" x14ac:dyDescent="0.25">
      <c r="A9570" s="529"/>
      <c r="G9570" s="535"/>
    </row>
    <row r="9571" spans="1:7" s="520" customFormat="1" x14ac:dyDescent="0.25">
      <c r="A9571" s="529"/>
      <c r="G9571" s="535"/>
    </row>
    <row r="9572" spans="1:7" s="520" customFormat="1" x14ac:dyDescent="0.25">
      <c r="A9572" s="529"/>
      <c r="G9572" s="535"/>
    </row>
    <row r="9573" spans="1:7" s="520" customFormat="1" x14ac:dyDescent="0.25">
      <c r="A9573" s="529"/>
      <c r="G9573" s="535"/>
    </row>
    <row r="9574" spans="1:7" s="520" customFormat="1" x14ac:dyDescent="0.25">
      <c r="A9574" s="529"/>
      <c r="G9574" s="535"/>
    </row>
    <row r="9575" spans="1:7" s="520" customFormat="1" x14ac:dyDescent="0.25">
      <c r="A9575" s="529"/>
      <c r="G9575" s="535"/>
    </row>
    <row r="9576" spans="1:7" s="520" customFormat="1" x14ac:dyDescent="0.25">
      <c r="A9576" s="529"/>
      <c r="G9576" s="535"/>
    </row>
    <row r="9577" spans="1:7" s="520" customFormat="1" x14ac:dyDescent="0.25">
      <c r="A9577" s="529"/>
      <c r="G9577" s="535"/>
    </row>
    <row r="9578" spans="1:7" s="520" customFormat="1" x14ac:dyDescent="0.25">
      <c r="A9578" s="529"/>
      <c r="G9578" s="535"/>
    </row>
    <row r="9579" spans="1:7" s="520" customFormat="1" x14ac:dyDescent="0.25">
      <c r="A9579" s="529"/>
      <c r="G9579" s="535"/>
    </row>
    <row r="9580" spans="1:7" s="520" customFormat="1" x14ac:dyDescent="0.25">
      <c r="A9580" s="529"/>
      <c r="G9580" s="535"/>
    </row>
    <row r="9581" spans="1:7" s="520" customFormat="1" x14ac:dyDescent="0.25">
      <c r="A9581" s="529"/>
      <c r="G9581" s="535"/>
    </row>
    <row r="9582" spans="1:7" s="520" customFormat="1" x14ac:dyDescent="0.25">
      <c r="A9582" s="529"/>
      <c r="G9582" s="535"/>
    </row>
    <row r="9583" spans="1:7" s="520" customFormat="1" x14ac:dyDescent="0.25">
      <c r="A9583" s="529"/>
      <c r="G9583" s="535"/>
    </row>
    <row r="9584" spans="1:7" s="520" customFormat="1" x14ac:dyDescent="0.25">
      <c r="A9584" s="529"/>
      <c r="G9584" s="535"/>
    </row>
    <row r="9585" spans="1:7" s="520" customFormat="1" x14ac:dyDescent="0.25">
      <c r="A9585" s="529"/>
      <c r="G9585" s="535"/>
    </row>
    <row r="9586" spans="1:7" s="520" customFormat="1" x14ac:dyDescent="0.25">
      <c r="A9586" s="529"/>
      <c r="G9586" s="535"/>
    </row>
    <row r="9587" spans="1:7" s="520" customFormat="1" x14ac:dyDescent="0.25">
      <c r="A9587" s="529"/>
      <c r="G9587" s="535"/>
    </row>
    <row r="9588" spans="1:7" s="520" customFormat="1" x14ac:dyDescent="0.25">
      <c r="A9588" s="529"/>
      <c r="G9588" s="535"/>
    </row>
    <row r="9589" spans="1:7" s="520" customFormat="1" x14ac:dyDescent="0.25">
      <c r="A9589" s="529"/>
      <c r="G9589" s="535"/>
    </row>
    <row r="9590" spans="1:7" s="520" customFormat="1" x14ac:dyDescent="0.25">
      <c r="A9590" s="529"/>
      <c r="G9590" s="535"/>
    </row>
    <row r="9591" spans="1:7" s="520" customFormat="1" x14ac:dyDescent="0.25">
      <c r="A9591" s="529"/>
      <c r="G9591" s="535"/>
    </row>
    <row r="9592" spans="1:7" s="520" customFormat="1" x14ac:dyDescent="0.25">
      <c r="A9592" s="529"/>
      <c r="G9592" s="535"/>
    </row>
    <row r="9593" spans="1:7" s="520" customFormat="1" x14ac:dyDescent="0.25">
      <c r="A9593" s="529"/>
      <c r="G9593" s="535"/>
    </row>
    <row r="9594" spans="1:7" s="520" customFormat="1" x14ac:dyDescent="0.25">
      <c r="A9594" s="529"/>
      <c r="G9594" s="535"/>
    </row>
    <row r="9595" spans="1:7" s="520" customFormat="1" x14ac:dyDescent="0.25">
      <c r="A9595" s="529"/>
      <c r="G9595" s="535"/>
    </row>
    <row r="9596" spans="1:7" s="520" customFormat="1" x14ac:dyDescent="0.25">
      <c r="A9596" s="529"/>
      <c r="G9596" s="535"/>
    </row>
    <row r="9597" spans="1:7" s="520" customFormat="1" x14ac:dyDescent="0.25">
      <c r="A9597" s="529"/>
      <c r="G9597" s="535"/>
    </row>
    <row r="9598" spans="1:7" s="520" customFormat="1" x14ac:dyDescent="0.25">
      <c r="A9598" s="529"/>
      <c r="G9598" s="535"/>
    </row>
    <row r="9599" spans="1:7" s="520" customFormat="1" x14ac:dyDescent="0.25">
      <c r="A9599" s="529"/>
      <c r="G9599" s="535"/>
    </row>
    <row r="9600" spans="1:7" s="520" customFormat="1" x14ac:dyDescent="0.25">
      <c r="A9600" s="529"/>
      <c r="G9600" s="535"/>
    </row>
    <row r="9601" spans="1:7" s="520" customFormat="1" x14ac:dyDescent="0.25">
      <c r="A9601" s="529"/>
      <c r="G9601" s="535"/>
    </row>
    <row r="9602" spans="1:7" s="520" customFormat="1" x14ac:dyDescent="0.25">
      <c r="A9602" s="529"/>
      <c r="G9602" s="535"/>
    </row>
    <row r="9603" spans="1:7" s="520" customFormat="1" x14ac:dyDescent="0.25">
      <c r="A9603" s="529"/>
      <c r="G9603" s="535"/>
    </row>
    <row r="9604" spans="1:7" s="520" customFormat="1" x14ac:dyDescent="0.25">
      <c r="A9604" s="529"/>
      <c r="G9604" s="535"/>
    </row>
    <row r="9605" spans="1:7" s="520" customFormat="1" x14ac:dyDescent="0.25">
      <c r="A9605" s="529"/>
      <c r="G9605" s="535"/>
    </row>
    <row r="9606" spans="1:7" s="520" customFormat="1" x14ac:dyDescent="0.25">
      <c r="A9606" s="529"/>
      <c r="G9606" s="535"/>
    </row>
    <row r="9607" spans="1:7" s="520" customFormat="1" x14ac:dyDescent="0.25">
      <c r="A9607" s="529"/>
      <c r="G9607" s="535"/>
    </row>
    <row r="9608" spans="1:7" s="520" customFormat="1" x14ac:dyDescent="0.25">
      <c r="A9608" s="529"/>
      <c r="G9608" s="535"/>
    </row>
    <row r="9609" spans="1:7" s="520" customFormat="1" x14ac:dyDescent="0.25">
      <c r="A9609" s="529"/>
      <c r="G9609" s="535"/>
    </row>
    <row r="9610" spans="1:7" s="520" customFormat="1" x14ac:dyDescent="0.25">
      <c r="A9610" s="529"/>
      <c r="G9610" s="535"/>
    </row>
    <row r="9611" spans="1:7" s="520" customFormat="1" x14ac:dyDescent="0.25">
      <c r="A9611" s="529"/>
      <c r="G9611" s="535"/>
    </row>
    <row r="9612" spans="1:7" s="520" customFormat="1" x14ac:dyDescent="0.25">
      <c r="A9612" s="529"/>
      <c r="G9612" s="535"/>
    </row>
    <row r="9613" spans="1:7" s="520" customFormat="1" x14ac:dyDescent="0.25">
      <c r="A9613" s="529"/>
      <c r="G9613" s="535"/>
    </row>
    <row r="9614" spans="1:7" s="520" customFormat="1" x14ac:dyDescent="0.25">
      <c r="A9614" s="529"/>
      <c r="G9614" s="535"/>
    </row>
    <row r="9615" spans="1:7" s="520" customFormat="1" x14ac:dyDescent="0.25">
      <c r="A9615" s="529"/>
      <c r="G9615" s="535"/>
    </row>
    <row r="9616" spans="1:7" s="520" customFormat="1" x14ac:dyDescent="0.25">
      <c r="A9616" s="529"/>
      <c r="G9616" s="535"/>
    </row>
    <row r="9617" spans="1:7" s="520" customFormat="1" x14ac:dyDescent="0.25">
      <c r="A9617" s="529"/>
      <c r="G9617" s="535"/>
    </row>
    <row r="9618" spans="1:7" s="520" customFormat="1" x14ac:dyDescent="0.25">
      <c r="A9618" s="529"/>
      <c r="G9618" s="535"/>
    </row>
    <row r="9619" spans="1:7" s="520" customFormat="1" x14ac:dyDescent="0.25">
      <c r="A9619" s="529"/>
      <c r="G9619" s="535"/>
    </row>
    <row r="9620" spans="1:7" s="520" customFormat="1" x14ac:dyDescent="0.25">
      <c r="A9620" s="529"/>
      <c r="G9620" s="535"/>
    </row>
    <row r="9621" spans="1:7" s="520" customFormat="1" x14ac:dyDescent="0.25">
      <c r="A9621" s="529"/>
      <c r="G9621" s="535"/>
    </row>
    <row r="9622" spans="1:7" s="520" customFormat="1" x14ac:dyDescent="0.25">
      <c r="A9622" s="529"/>
      <c r="G9622" s="535"/>
    </row>
    <row r="9623" spans="1:7" s="520" customFormat="1" x14ac:dyDescent="0.25">
      <c r="A9623" s="529"/>
      <c r="G9623" s="535"/>
    </row>
    <row r="9624" spans="1:7" s="520" customFormat="1" x14ac:dyDescent="0.25">
      <c r="A9624" s="529"/>
      <c r="G9624" s="535"/>
    </row>
    <row r="9625" spans="1:7" s="520" customFormat="1" x14ac:dyDescent="0.25">
      <c r="A9625" s="529"/>
      <c r="G9625" s="535"/>
    </row>
    <row r="9626" spans="1:7" s="520" customFormat="1" x14ac:dyDescent="0.25">
      <c r="A9626" s="529"/>
      <c r="G9626" s="535"/>
    </row>
    <row r="9627" spans="1:7" s="520" customFormat="1" x14ac:dyDescent="0.25">
      <c r="A9627" s="529"/>
      <c r="G9627" s="535"/>
    </row>
    <row r="9628" spans="1:7" s="520" customFormat="1" x14ac:dyDescent="0.25">
      <c r="A9628" s="529"/>
      <c r="G9628" s="535"/>
    </row>
    <row r="9629" spans="1:7" s="520" customFormat="1" x14ac:dyDescent="0.25">
      <c r="A9629" s="529"/>
      <c r="G9629" s="535"/>
    </row>
    <row r="9630" spans="1:7" s="520" customFormat="1" x14ac:dyDescent="0.25">
      <c r="A9630" s="529"/>
      <c r="G9630" s="535"/>
    </row>
    <row r="9631" spans="1:7" s="520" customFormat="1" x14ac:dyDescent="0.25">
      <c r="A9631" s="529"/>
      <c r="G9631" s="535"/>
    </row>
    <row r="9632" spans="1:7" s="520" customFormat="1" x14ac:dyDescent="0.25">
      <c r="A9632" s="529"/>
      <c r="G9632" s="535"/>
    </row>
    <row r="9633" spans="1:7" s="520" customFormat="1" x14ac:dyDescent="0.25">
      <c r="A9633" s="529"/>
      <c r="G9633" s="535"/>
    </row>
    <row r="9634" spans="1:7" s="520" customFormat="1" x14ac:dyDescent="0.25">
      <c r="A9634" s="529"/>
      <c r="G9634" s="535"/>
    </row>
    <row r="9635" spans="1:7" s="520" customFormat="1" x14ac:dyDescent="0.25">
      <c r="A9635" s="529"/>
      <c r="G9635" s="535"/>
    </row>
    <row r="9636" spans="1:7" s="520" customFormat="1" x14ac:dyDescent="0.25">
      <c r="A9636" s="529"/>
      <c r="G9636" s="535"/>
    </row>
    <row r="9637" spans="1:7" s="520" customFormat="1" x14ac:dyDescent="0.25">
      <c r="A9637" s="529"/>
      <c r="G9637" s="535"/>
    </row>
    <row r="9638" spans="1:7" s="520" customFormat="1" x14ac:dyDescent="0.25">
      <c r="A9638" s="529"/>
      <c r="G9638" s="535"/>
    </row>
    <row r="9639" spans="1:7" s="520" customFormat="1" x14ac:dyDescent="0.25">
      <c r="A9639" s="529"/>
      <c r="G9639" s="535"/>
    </row>
    <row r="9640" spans="1:7" s="520" customFormat="1" x14ac:dyDescent="0.25">
      <c r="A9640" s="529"/>
      <c r="G9640" s="535"/>
    </row>
    <row r="9641" spans="1:7" s="520" customFormat="1" x14ac:dyDescent="0.25">
      <c r="A9641" s="529"/>
      <c r="G9641" s="535"/>
    </row>
    <row r="9642" spans="1:7" s="520" customFormat="1" x14ac:dyDescent="0.25">
      <c r="A9642" s="529"/>
      <c r="G9642" s="535"/>
    </row>
    <row r="9643" spans="1:7" s="520" customFormat="1" x14ac:dyDescent="0.25">
      <c r="A9643" s="529"/>
      <c r="G9643" s="535"/>
    </row>
    <row r="9644" spans="1:7" s="520" customFormat="1" x14ac:dyDescent="0.25">
      <c r="A9644" s="529"/>
      <c r="G9644" s="535"/>
    </row>
    <row r="9645" spans="1:7" s="520" customFormat="1" x14ac:dyDescent="0.25">
      <c r="A9645" s="529"/>
      <c r="G9645" s="535"/>
    </row>
    <row r="9646" spans="1:7" s="520" customFormat="1" x14ac:dyDescent="0.25">
      <c r="A9646" s="529"/>
      <c r="G9646" s="535"/>
    </row>
    <row r="9647" spans="1:7" s="520" customFormat="1" x14ac:dyDescent="0.25">
      <c r="A9647" s="529"/>
      <c r="G9647" s="535"/>
    </row>
    <row r="9648" spans="1:7" s="520" customFormat="1" x14ac:dyDescent="0.25">
      <c r="A9648" s="529"/>
      <c r="G9648" s="535"/>
    </row>
    <row r="9649" spans="1:7" s="520" customFormat="1" x14ac:dyDescent="0.25">
      <c r="A9649" s="529"/>
      <c r="G9649" s="535"/>
    </row>
    <row r="9650" spans="1:7" s="520" customFormat="1" x14ac:dyDescent="0.25">
      <c r="A9650" s="529"/>
      <c r="G9650" s="535"/>
    </row>
    <row r="9651" spans="1:7" s="520" customFormat="1" x14ac:dyDescent="0.25">
      <c r="A9651" s="529"/>
      <c r="G9651" s="535"/>
    </row>
    <row r="9652" spans="1:7" s="520" customFormat="1" x14ac:dyDescent="0.25">
      <c r="A9652" s="529"/>
      <c r="G9652" s="535"/>
    </row>
    <row r="9653" spans="1:7" s="520" customFormat="1" x14ac:dyDescent="0.25">
      <c r="A9653" s="529"/>
      <c r="G9653" s="535"/>
    </row>
    <row r="9654" spans="1:7" s="520" customFormat="1" x14ac:dyDescent="0.25">
      <c r="A9654" s="529"/>
      <c r="G9654" s="535"/>
    </row>
    <row r="9655" spans="1:7" s="520" customFormat="1" x14ac:dyDescent="0.25">
      <c r="A9655" s="529"/>
      <c r="G9655" s="535"/>
    </row>
    <row r="9656" spans="1:7" s="520" customFormat="1" x14ac:dyDescent="0.25">
      <c r="A9656" s="529"/>
      <c r="G9656" s="535"/>
    </row>
    <row r="9657" spans="1:7" s="520" customFormat="1" x14ac:dyDescent="0.25">
      <c r="A9657" s="529"/>
      <c r="G9657" s="535"/>
    </row>
    <row r="9658" spans="1:7" s="520" customFormat="1" x14ac:dyDescent="0.25">
      <c r="A9658" s="529"/>
      <c r="G9658" s="535"/>
    </row>
    <row r="9659" spans="1:7" s="520" customFormat="1" x14ac:dyDescent="0.25">
      <c r="A9659" s="529"/>
      <c r="G9659" s="535"/>
    </row>
    <row r="9660" spans="1:7" s="520" customFormat="1" x14ac:dyDescent="0.25">
      <c r="A9660" s="529"/>
      <c r="G9660" s="535"/>
    </row>
    <row r="9661" spans="1:7" s="520" customFormat="1" x14ac:dyDescent="0.25">
      <c r="A9661" s="529"/>
      <c r="G9661" s="535"/>
    </row>
    <row r="9662" spans="1:7" s="520" customFormat="1" x14ac:dyDescent="0.25">
      <c r="A9662" s="529"/>
      <c r="G9662" s="535"/>
    </row>
    <row r="9663" spans="1:7" s="520" customFormat="1" x14ac:dyDescent="0.25">
      <c r="A9663" s="529"/>
      <c r="G9663" s="535"/>
    </row>
    <row r="9664" spans="1:7" s="520" customFormat="1" x14ac:dyDescent="0.25">
      <c r="A9664" s="529"/>
      <c r="G9664" s="535"/>
    </row>
    <row r="9665" spans="1:7" s="520" customFormat="1" x14ac:dyDescent="0.25">
      <c r="A9665" s="529"/>
      <c r="G9665" s="535"/>
    </row>
    <row r="9666" spans="1:7" s="520" customFormat="1" x14ac:dyDescent="0.25">
      <c r="A9666" s="529"/>
      <c r="G9666" s="535"/>
    </row>
    <row r="9667" spans="1:7" s="520" customFormat="1" x14ac:dyDescent="0.25">
      <c r="A9667" s="529"/>
      <c r="G9667" s="535"/>
    </row>
    <row r="9668" spans="1:7" s="520" customFormat="1" x14ac:dyDescent="0.25">
      <c r="A9668" s="529"/>
      <c r="G9668" s="535"/>
    </row>
    <row r="9669" spans="1:7" s="520" customFormat="1" x14ac:dyDescent="0.25">
      <c r="A9669" s="529"/>
      <c r="G9669" s="535"/>
    </row>
    <row r="9670" spans="1:7" s="520" customFormat="1" x14ac:dyDescent="0.25">
      <c r="A9670" s="529"/>
      <c r="G9670" s="535"/>
    </row>
    <row r="9671" spans="1:7" s="520" customFormat="1" x14ac:dyDescent="0.25">
      <c r="A9671" s="529"/>
      <c r="G9671" s="535"/>
    </row>
    <row r="9672" spans="1:7" s="520" customFormat="1" x14ac:dyDescent="0.25">
      <c r="A9672" s="529"/>
      <c r="G9672" s="535"/>
    </row>
    <row r="9673" spans="1:7" s="520" customFormat="1" x14ac:dyDescent="0.25">
      <c r="A9673" s="529"/>
      <c r="G9673" s="535"/>
    </row>
    <row r="9674" spans="1:7" s="520" customFormat="1" x14ac:dyDescent="0.25">
      <c r="A9674" s="529"/>
      <c r="G9674" s="535"/>
    </row>
    <row r="9675" spans="1:7" s="520" customFormat="1" x14ac:dyDescent="0.25">
      <c r="A9675" s="529"/>
      <c r="G9675" s="535"/>
    </row>
    <row r="9676" spans="1:7" s="520" customFormat="1" x14ac:dyDescent="0.25">
      <c r="A9676" s="529"/>
      <c r="G9676" s="535"/>
    </row>
    <row r="9677" spans="1:7" s="520" customFormat="1" x14ac:dyDescent="0.25">
      <c r="A9677" s="529"/>
      <c r="G9677" s="535"/>
    </row>
    <row r="9678" spans="1:7" s="520" customFormat="1" x14ac:dyDescent="0.25">
      <c r="A9678" s="529"/>
      <c r="G9678" s="535"/>
    </row>
    <row r="9679" spans="1:7" s="520" customFormat="1" x14ac:dyDescent="0.25">
      <c r="A9679" s="529"/>
      <c r="G9679" s="535"/>
    </row>
    <row r="9680" spans="1:7" s="520" customFormat="1" x14ac:dyDescent="0.25">
      <c r="A9680" s="529"/>
      <c r="G9680" s="535"/>
    </row>
    <row r="9681" spans="1:7" s="520" customFormat="1" x14ac:dyDescent="0.25">
      <c r="A9681" s="529"/>
      <c r="G9681" s="535"/>
    </row>
    <row r="9682" spans="1:7" s="520" customFormat="1" x14ac:dyDescent="0.25">
      <c r="A9682" s="529"/>
      <c r="G9682" s="535"/>
    </row>
    <row r="9683" spans="1:7" s="520" customFormat="1" x14ac:dyDescent="0.25">
      <c r="A9683" s="529"/>
      <c r="G9683" s="535"/>
    </row>
    <row r="9684" spans="1:7" s="520" customFormat="1" x14ac:dyDescent="0.25">
      <c r="A9684" s="529"/>
      <c r="G9684" s="535"/>
    </row>
    <row r="9685" spans="1:7" s="520" customFormat="1" x14ac:dyDescent="0.25">
      <c r="A9685" s="529"/>
      <c r="G9685" s="535"/>
    </row>
    <row r="9686" spans="1:7" s="520" customFormat="1" x14ac:dyDescent="0.25">
      <c r="A9686" s="529"/>
      <c r="G9686" s="535"/>
    </row>
    <row r="9687" spans="1:7" s="520" customFormat="1" x14ac:dyDescent="0.25">
      <c r="A9687" s="529"/>
      <c r="G9687" s="535"/>
    </row>
    <row r="9688" spans="1:7" s="520" customFormat="1" x14ac:dyDescent="0.25">
      <c r="A9688" s="529"/>
      <c r="G9688" s="535"/>
    </row>
    <row r="9689" spans="1:7" s="520" customFormat="1" x14ac:dyDescent="0.25">
      <c r="A9689" s="529"/>
      <c r="G9689" s="535"/>
    </row>
    <row r="9690" spans="1:7" s="520" customFormat="1" x14ac:dyDescent="0.25">
      <c r="A9690" s="529"/>
      <c r="G9690" s="535"/>
    </row>
    <row r="9691" spans="1:7" s="520" customFormat="1" x14ac:dyDescent="0.25">
      <c r="A9691" s="529"/>
      <c r="G9691" s="535"/>
    </row>
    <row r="9692" spans="1:7" s="520" customFormat="1" x14ac:dyDescent="0.25">
      <c r="A9692" s="529"/>
      <c r="G9692" s="535"/>
    </row>
    <row r="9693" spans="1:7" s="520" customFormat="1" x14ac:dyDescent="0.25">
      <c r="A9693" s="529"/>
      <c r="G9693" s="535"/>
    </row>
    <row r="9694" spans="1:7" s="520" customFormat="1" x14ac:dyDescent="0.25">
      <c r="A9694" s="529"/>
      <c r="G9694" s="535"/>
    </row>
    <row r="9695" spans="1:7" s="520" customFormat="1" x14ac:dyDescent="0.25">
      <c r="A9695" s="529"/>
      <c r="G9695" s="535"/>
    </row>
    <row r="9696" spans="1:7" s="520" customFormat="1" x14ac:dyDescent="0.25">
      <c r="A9696" s="529"/>
      <c r="G9696" s="535"/>
    </row>
    <row r="9697" spans="1:7" s="520" customFormat="1" x14ac:dyDescent="0.25">
      <c r="A9697" s="529"/>
      <c r="G9697" s="535"/>
    </row>
    <row r="9698" spans="1:7" s="520" customFormat="1" x14ac:dyDescent="0.25">
      <c r="A9698" s="529"/>
      <c r="G9698" s="535"/>
    </row>
    <row r="9699" spans="1:7" s="520" customFormat="1" x14ac:dyDescent="0.25">
      <c r="A9699" s="529"/>
      <c r="G9699" s="535"/>
    </row>
    <row r="9700" spans="1:7" s="520" customFormat="1" x14ac:dyDescent="0.25">
      <c r="A9700" s="529"/>
      <c r="G9700" s="535"/>
    </row>
    <row r="9701" spans="1:7" s="520" customFormat="1" x14ac:dyDescent="0.25">
      <c r="A9701" s="529"/>
      <c r="G9701" s="535"/>
    </row>
    <row r="9702" spans="1:7" s="520" customFormat="1" x14ac:dyDescent="0.25">
      <c r="A9702" s="529"/>
      <c r="G9702" s="535"/>
    </row>
    <row r="9703" spans="1:7" s="520" customFormat="1" x14ac:dyDescent="0.25">
      <c r="A9703" s="529"/>
      <c r="G9703" s="535"/>
    </row>
    <row r="9704" spans="1:7" s="520" customFormat="1" x14ac:dyDescent="0.25">
      <c r="A9704" s="529"/>
      <c r="G9704" s="535"/>
    </row>
    <row r="9705" spans="1:7" s="520" customFormat="1" x14ac:dyDescent="0.25">
      <c r="A9705" s="529"/>
      <c r="G9705" s="535"/>
    </row>
    <row r="9706" spans="1:7" s="520" customFormat="1" x14ac:dyDescent="0.25">
      <c r="A9706" s="529"/>
      <c r="G9706" s="535"/>
    </row>
    <row r="9707" spans="1:7" s="520" customFormat="1" x14ac:dyDescent="0.25">
      <c r="A9707" s="529"/>
      <c r="G9707" s="535"/>
    </row>
    <row r="9708" spans="1:7" s="520" customFormat="1" x14ac:dyDescent="0.25">
      <c r="A9708" s="529"/>
      <c r="G9708" s="535"/>
    </row>
    <row r="9709" spans="1:7" s="520" customFormat="1" x14ac:dyDescent="0.25">
      <c r="A9709" s="529"/>
      <c r="G9709" s="535"/>
    </row>
    <row r="9710" spans="1:7" s="520" customFormat="1" x14ac:dyDescent="0.25">
      <c r="A9710" s="529"/>
      <c r="G9710" s="535"/>
    </row>
    <row r="9711" spans="1:7" s="520" customFormat="1" x14ac:dyDescent="0.25">
      <c r="A9711" s="529"/>
      <c r="G9711" s="535"/>
    </row>
    <row r="9712" spans="1:7" s="520" customFormat="1" x14ac:dyDescent="0.25">
      <c r="A9712" s="529"/>
      <c r="G9712" s="535"/>
    </row>
    <row r="9713" spans="1:7" s="520" customFormat="1" x14ac:dyDescent="0.25">
      <c r="A9713" s="529"/>
      <c r="G9713" s="535"/>
    </row>
    <row r="9714" spans="1:7" s="520" customFormat="1" x14ac:dyDescent="0.25">
      <c r="A9714" s="529"/>
      <c r="G9714" s="535"/>
    </row>
    <row r="9715" spans="1:7" s="520" customFormat="1" x14ac:dyDescent="0.25">
      <c r="A9715" s="529"/>
      <c r="G9715" s="535"/>
    </row>
    <row r="9716" spans="1:7" s="520" customFormat="1" x14ac:dyDescent="0.25">
      <c r="A9716" s="529"/>
      <c r="G9716" s="535"/>
    </row>
    <row r="9717" spans="1:7" s="520" customFormat="1" x14ac:dyDescent="0.25">
      <c r="A9717" s="529"/>
      <c r="G9717" s="535"/>
    </row>
    <row r="9718" spans="1:7" s="520" customFormat="1" x14ac:dyDescent="0.25">
      <c r="A9718" s="529"/>
      <c r="G9718" s="535"/>
    </row>
    <row r="9719" spans="1:7" s="520" customFormat="1" x14ac:dyDescent="0.25">
      <c r="A9719" s="529"/>
      <c r="G9719" s="535"/>
    </row>
    <row r="9720" spans="1:7" s="520" customFormat="1" x14ac:dyDescent="0.25">
      <c r="A9720" s="529"/>
      <c r="G9720" s="535"/>
    </row>
    <row r="9721" spans="1:7" s="520" customFormat="1" x14ac:dyDescent="0.25">
      <c r="A9721" s="529"/>
      <c r="G9721" s="535"/>
    </row>
    <row r="9722" spans="1:7" s="520" customFormat="1" x14ac:dyDescent="0.25">
      <c r="A9722" s="529"/>
      <c r="G9722" s="535"/>
    </row>
    <row r="9723" spans="1:7" s="520" customFormat="1" x14ac:dyDescent="0.25">
      <c r="A9723" s="529"/>
      <c r="G9723" s="535"/>
    </row>
    <row r="9724" spans="1:7" s="520" customFormat="1" x14ac:dyDescent="0.25">
      <c r="A9724" s="529"/>
      <c r="G9724" s="535"/>
    </row>
    <row r="9725" spans="1:7" s="520" customFormat="1" x14ac:dyDescent="0.25">
      <c r="A9725" s="529"/>
      <c r="G9725" s="535"/>
    </row>
    <row r="9726" spans="1:7" s="520" customFormat="1" x14ac:dyDescent="0.25">
      <c r="A9726" s="529"/>
      <c r="G9726" s="535"/>
    </row>
    <row r="9727" spans="1:7" s="520" customFormat="1" x14ac:dyDescent="0.25">
      <c r="A9727" s="529"/>
      <c r="G9727" s="535"/>
    </row>
    <row r="9728" spans="1:7" s="520" customFormat="1" x14ac:dyDescent="0.25">
      <c r="A9728" s="529"/>
      <c r="G9728" s="535"/>
    </row>
    <row r="9729" spans="1:7" s="520" customFormat="1" x14ac:dyDescent="0.25">
      <c r="A9729" s="529"/>
      <c r="G9729" s="535"/>
    </row>
    <row r="9730" spans="1:7" s="520" customFormat="1" x14ac:dyDescent="0.25">
      <c r="A9730" s="529"/>
      <c r="G9730" s="535"/>
    </row>
    <row r="9731" spans="1:7" s="520" customFormat="1" x14ac:dyDescent="0.25">
      <c r="A9731" s="529"/>
      <c r="G9731" s="535"/>
    </row>
    <row r="9732" spans="1:7" s="520" customFormat="1" x14ac:dyDescent="0.25">
      <c r="A9732" s="529"/>
      <c r="G9732" s="535"/>
    </row>
    <row r="9733" spans="1:7" s="520" customFormat="1" x14ac:dyDescent="0.25">
      <c r="A9733" s="529"/>
      <c r="G9733" s="535"/>
    </row>
    <row r="9734" spans="1:7" s="520" customFormat="1" x14ac:dyDescent="0.25">
      <c r="A9734" s="529"/>
      <c r="G9734" s="535"/>
    </row>
    <row r="9735" spans="1:7" s="520" customFormat="1" x14ac:dyDescent="0.25">
      <c r="A9735" s="529"/>
      <c r="G9735" s="535"/>
    </row>
    <row r="9736" spans="1:7" s="520" customFormat="1" x14ac:dyDescent="0.25">
      <c r="A9736" s="529"/>
      <c r="G9736" s="535"/>
    </row>
    <row r="9737" spans="1:7" s="520" customFormat="1" x14ac:dyDescent="0.25">
      <c r="A9737" s="529"/>
      <c r="G9737" s="535"/>
    </row>
    <row r="9738" spans="1:7" s="520" customFormat="1" x14ac:dyDescent="0.25">
      <c r="A9738" s="529"/>
      <c r="G9738" s="535"/>
    </row>
    <row r="9739" spans="1:7" s="520" customFormat="1" x14ac:dyDescent="0.25">
      <c r="A9739" s="529"/>
      <c r="G9739" s="535"/>
    </row>
    <row r="9740" spans="1:7" s="520" customFormat="1" x14ac:dyDescent="0.25">
      <c r="A9740" s="529"/>
      <c r="G9740" s="535"/>
    </row>
    <row r="9741" spans="1:7" s="520" customFormat="1" x14ac:dyDescent="0.25">
      <c r="A9741" s="529"/>
      <c r="G9741" s="535"/>
    </row>
    <row r="9742" spans="1:7" s="520" customFormat="1" x14ac:dyDescent="0.25">
      <c r="A9742" s="529"/>
      <c r="G9742" s="535"/>
    </row>
    <row r="9743" spans="1:7" s="520" customFormat="1" x14ac:dyDescent="0.25">
      <c r="A9743" s="529"/>
      <c r="G9743" s="535"/>
    </row>
    <row r="9744" spans="1:7" s="520" customFormat="1" x14ac:dyDescent="0.25">
      <c r="A9744" s="529"/>
      <c r="G9744" s="535"/>
    </row>
    <row r="9745" spans="1:7" s="520" customFormat="1" x14ac:dyDescent="0.25">
      <c r="A9745" s="529"/>
      <c r="G9745" s="535"/>
    </row>
    <row r="9746" spans="1:7" s="520" customFormat="1" x14ac:dyDescent="0.25">
      <c r="A9746" s="529"/>
      <c r="G9746" s="535"/>
    </row>
    <row r="9747" spans="1:7" s="520" customFormat="1" x14ac:dyDescent="0.25">
      <c r="A9747" s="529"/>
      <c r="G9747" s="535"/>
    </row>
    <row r="9748" spans="1:7" s="520" customFormat="1" x14ac:dyDescent="0.25">
      <c r="A9748" s="529"/>
      <c r="G9748" s="535"/>
    </row>
    <row r="9749" spans="1:7" s="520" customFormat="1" x14ac:dyDescent="0.25">
      <c r="A9749" s="529"/>
      <c r="G9749" s="535"/>
    </row>
    <row r="9750" spans="1:7" s="520" customFormat="1" x14ac:dyDescent="0.25">
      <c r="A9750" s="529"/>
      <c r="G9750" s="535"/>
    </row>
    <row r="9751" spans="1:7" s="520" customFormat="1" x14ac:dyDescent="0.25">
      <c r="A9751" s="529"/>
      <c r="G9751" s="535"/>
    </row>
    <row r="9752" spans="1:7" s="520" customFormat="1" x14ac:dyDescent="0.25">
      <c r="A9752" s="529"/>
      <c r="G9752" s="535"/>
    </row>
    <row r="9753" spans="1:7" s="520" customFormat="1" x14ac:dyDescent="0.25">
      <c r="A9753" s="529"/>
      <c r="G9753" s="535"/>
    </row>
    <row r="9754" spans="1:7" s="520" customFormat="1" x14ac:dyDescent="0.25">
      <c r="A9754" s="529"/>
      <c r="G9754" s="535"/>
    </row>
    <row r="9755" spans="1:7" s="520" customFormat="1" x14ac:dyDescent="0.25">
      <c r="A9755" s="529"/>
      <c r="G9755" s="535"/>
    </row>
    <row r="9756" spans="1:7" s="520" customFormat="1" x14ac:dyDescent="0.25">
      <c r="A9756" s="529"/>
      <c r="G9756" s="535"/>
    </row>
    <row r="9757" spans="1:7" s="520" customFormat="1" x14ac:dyDescent="0.25">
      <c r="A9757" s="529"/>
      <c r="G9757" s="535"/>
    </row>
    <row r="9758" spans="1:7" s="520" customFormat="1" x14ac:dyDescent="0.25">
      <c r="A9758" s="529"/>
      <c r="G9758" s="535"/>
    </row>
    <row r="9759" spans="1:7" s="520" customFormat="1" x14ac:dyDescent="0.25">
      <c r="A9759" s="529"/>
      <c r="G9759" s="535"/>
    </row>
    <row r="9760" spans="1:7" s="520" customFormat="1" x14ac:dyDescent="0.25">
      <c r="A9760" s="529"/>
      <c r="G9760" s="535"/>
    </row>
    <row r="9761" spans="1:7" s="520" customFormat="1" x14ac:dyDescent="0.25">
      <c r="A9761" s="529"/>
      <c r="G9761" s="535"/>
    </row>
    <row r="9762" spans="1:7" s="520" customFormat="1" x14ac:dyDescent="0.25">
      <c r="A9762" s="529"/>
      <c r="G9762" s="535"/>
    </row>
    <row r="9763" spans="1:7" s="520" customFormat="1" x14ac:dyDescent="0.25">
      <c r="A9763" s="529"/>
      <c r="G9763" s="535"/>
    </row>
    <row r="9764" spans="1:7" s="520" customFormat="1" x14ac:dyDescent="0.25">
      <c r="A9764" s="529"/>
      <c r="G9764" s="535"/>
    </row>
    <row r="9765" spans="1:7" s="520" customFormat="1" x14ac:dyDescent="0.25">
      <c r="A9765" s="529"/>
      <c r="G9765" s="535"/>
    </row>
    <row r="9766" spans="1:7" s="520" customFormat="1" x14ac:dyDescent="0.25">
      <c r="A9766" s="529"/>
      <c r="G9766" s="535"/>
    </row>
    <row r="9767" spans="1:7" s="520" customFormat="1" x14ac:dyDescent="0.25">
      <c r="A9767" s="529"/>
      <c r="G9767" s="535"/>
    </row>
    <row r="9768" spans="1:7" s="520" customFormat="1" x14ac:dyDescent="0.25">
      <c r="A9768" s="529"/>
      <c r="G9768" s="535"/>
    </row>
    <row r="9769" spans="1:7" s="520" customFormat="1" x14ac:dyDescent="0.25">
      <c r="A9769" s="529"/>
      <c r="G9769" s="535"/>
    </row>
    <row r="9770" spans="1:7" s="520" customFormat="1" x14ac:dyDescent="0.25">
      <c r="A9770" s="529"/>
      <c r="G9770" s="535"/>
    </row>
    <row r="9771" spans="1:7" s="520" customFormat="1" x14ac:dyDescent="0.25">
      <c r="A9771" s="529"/>
      <c r="G9771" s="535"/>
    </row>
    <row r="9772" spans="1:7" s="520" customFormat="1" x14ac:dyDescent="0.25">
      <c r="A9772" s="529"/>
      <c r="G9772" s="535"/>
    </row>
    <row r="9773" spans="1:7" s="520" customFormat="1" x14ac:dyDescent="0.25">
      <c r="A9773" s="529"/>
      <c r="G9773" s="535"/>
    </row>
    <row r="9774" spans="1:7" s="520" customFormat="1" x14ac:dyDescent="0.25">
      <c r="A9774" s="529"/>
      <c r="G9774" s="535"/>
    </row>
    <row r="9775" spans="1:7" s="520" customFormat="1" x14ac:dyDescent="0.25">
      <c r="A9775" s="529"/>
      <c r="G9775" s="535"/>
    </row>
    <row r="9776" spans="1:7" s="520" customFormat="1" x14ac:dyDescent="0.25">
      <c r="A9776" s="529"/>
      <c r="G9776" s="535"/>
    </row>
    <row r="9777" spans="1:7" s="520" customFormat="1" x14ac:dyDescent="0.25">
      <c r="A9777" s="529"/>
      <c r="G9777" s="535"/>
    </row>
    <row r="9778" spans="1:7" s="520" customFormat="1" x14ac:dyDescent="0.25">
      <c r="A9778" s="529"/>
      <c r="G9778" s="535"/>
    </row>
    <row r="9779" spans="1:7" s="520" customFormat="1" x14ac:dyDescent="0.25">
      <c r="A9779" s="529"/>
      <c r="G9779" s="535"/>
    </row>
    <row r="9780" spans="1:7" s="520" customFormat="1" x14ac:dyDescent="0.25">
      <c r="A9780" s="529"/>
      <c r="G9780" s="535"/>
    </row>
    <row r="9781" spans="1:7" s="520" customFormat="1" x14ac:dyDescent="0.25">
      <c r="A9781" s="529"/>
      <c r="G9781" s="535"/>
    </row>
    <row r="9782" spans="1:7" s="520" customFormat="1" x14ac:dyDescent="0.25">
      <c r="A9782" s="529"/>
      <c r="G9782" s="535"/>
    </row>
    <row r="9783" spans="1:7" s="520" customFormat="1" x14ac:dyDescent="0.25">
      <c r="A9783" s="529"/>
      <c r="G9783" s="535"/>
    </row>
    <row r="9784" spans="1:7" s="520" customFormat="1" x14ac:dyDescent="0.25">
      <c r="A9784" s="529"/>
      <c r="G9784" s="535"/>
    </row>
    <row r="9785" spans="1:7" s="520" customFormat="1" x14ac:dyDescent="0.25">
      <c r="A9785" s="529"/>
      <c r="G9785" s="535"/>
    </row>
    <row r="9786" spans="1:7" s="520" customFormat="1" x14ac:dyDescent="0.25">
      <c r="A9786" s="529"/>
      <c r="G9786" s="535"/>
    </row>
    <row r="9787" spans="1:7" s="520" customFormat="1" x14ac:dyDescent="0.25">
      <c r="A9787" s="529"/>
      <c r="G9787" s="535"/>
    </row>
    <row r="9788" spans="1:7" s="520" customFormat="1" x14ac:dyDescent="0.25">
      <c r="A9788" s="529"/>
      <c r="G9788" s="535"/>
    </row>
    <row r="9789" spans="1:7" s="520" customFormat="1" x14ac:dyDescent="0.25">
      <c r="A9789" s="529"/>
      <c r="G9789" s="535"/>
    </row>
    <row r="9790" spans="1:7" s="520" customFormat="1" x14ac:dyDescent="0.25">
      <c r="A9790" s="529"/>
      <c r="G9790" s="535"/>
    </row>
    <row r="9791" spans="1:7" s="520" customFormat="1" x14ac:dyDescent="0.25">
      <c r="A9791" s="529"/>
      <c r="G9791" s="535"/>
    </row>
    <row r="9792" spans="1:7" s="520" customFormat="1" x14ac:dyDescent="0.25">
      <c r="A9792" s="529"/>
      <c r="G9792" s="535"/>
    </row>
    <row r="9793" spans="1:7" s="520" customFormat="1" x14ac:dyDescent="0.25">
      <c r="A9793" s="529"/>
      <c r="G9793" s="535"/>
    </row>
    <row r="9794" spans="1:7" s="520" customFormat="1" x14ac:dyDescent="0.25">
      <c r="A9794" s="529"/>
      <c r="G9794" s="535"/>
    </row>
    <row r="9795" spans="1:7" s="520" customFormat="1" x14ac:dyDescent="0.25">
      <c r="A9795" s="529"/>
      <c r="G9795" s="535"/>
    </row>
    <row r="9796" spans="1:7" s="520" customFormat="1" x14ac:dyDescent="0.25">
      <c r="A9796" s="529"/>
      <c r="G9796" s="535"/>
    </row>
    <row r="9797" spans="1:7" s="520" customFormat="1" x14ac:dyDescent="0.25">
      <c r="A9797" s="529"/>
      <c r="G9797" s="535"/>
    </row>
    <row r="9798" spans="1:7" s="520" customFormat="1" x14ac:dyDescent="0.25">
      <c r="A9798" s="529"/>
      <c r="G9798" s="535"/>
    </row>
    <row r="9799" spans="1:7" s="520" customFormat="1" x14ac:dyDescent="0.25">
      <c r="A9799" s="529"/>
      <c r="G9799" s="535"/>
    </row>
    <row r="9800" spans="1:7" s="520" customFormat="1" x14ac:dyDescent="0.25">
      <c r="A9800" s="529"/>
      <c r="G9800" s="535"/>
    </row>
    <row r="9801" spans="1:7" s="520" customFormat="1" x14ac:dyDescent="0.25">
      <c r="A9801" s="529"/>
      <c r="G9801" s="535"/>
    </row>
    <row r="9802" spans="1:7" s="520" customFormat="1" x14ac:dyDescent="0.25">
      <c r="A9802" s="529"/>
      <c r="G9802" s="535"/>
    </row>
    <row r="9803" spans="1:7" s="520" customFormat="1" x14ac:dyDescent="0.25">
      <c r="A9803" s="529"/>
      <c r="G9803" s="535"/>
    </row>
    <row r="9804" spans="1:7" s="520" customFormat="1" x14ac:dyDescent="0.25">
      <c r="A9804" s="529"/>
      <c r="G9804" s="535"/>
    </row>
    <row r="9805" spans="1:7" s="520" customFormat="1" x14ac:dyDescent="0.25">
      <c r="A9805" s="529"/>
      <c r="G9805" s="535"/>
    </row>
    <row r="9806" spans="1:7" s="520" customFormat="1" x14ac:dyDescent="0.25">
      <c r="A9806" s="529"/>
      <c r="G9806" s="535"/>
    </row>
    <row r="9807" spans="1:7" s="520" customFormat="1" x14ac:dyDescent="0.25">
      <c r="A9807" s="529"/>
      <c r="G9807" s="535"/>
    </row>
    <row r="9808" spans="1:7" s="520" customFormat="1" x14ac:dyDescent="0.25">
      <c r="A9808" s="529"/>
      <c r="G9808" s="535"/>
    </row>
    <row r="9809" spans="1:7" s="520" customFormat="1" x14ac:dyDescent="0.25">
      <c r="A9809" s="529"/>
      <c r="G9809" s="535"/>
    </row>
    <row r="9810" spans="1:7" s="520" customFormat="1" x14ac:dyDescent="0.25">
      <c r="A9810" s="529"/>
      <c r="G9810" s="535"/>
    </row>
    <row r="9811" spans="1:7" s="520" customFormat="1" x14ac:dyDescent="0.25">
      <c r="A9811" s="529"/>
      <c r="G9811" s="535"/>
    </row>
    <row r="9812" spans="1:7" s="520" customFormat="1" x14ac:dyDescent="0.25">
      <c r="A9812" s="529"/>
      <c r="G9812" s="535"/>
    </row>
    <row r="9813" spans="1:7" s="520" customFormat="1" x14ac:dyDescent="0.25">
      <c r="A9813" s="529"/>
      <c r="G9813" s="535"/>
    </row>
    <row r="9814" spans="1:7" s="520" customFormat="1" x14ac:dyDescent="0.25">
      <c r="A9814" s="529"/>
      <c r="G9814" s="535"/>
    </row>
    <row r="9815" spans="1:7" s="520" customFormat="1" x14ac:dyDescent="0.25">
      <c r="A9815" s="529"/>
      <c r="G9815" s="535"/>
    </row>
    <row r="9816" spans="1:7" s="520" customFormat="1" x14ac:dyDescent="0.25">
      <c r="A9816" s="529"/>
      <c r="G9816" s="535"/>
    </row>
    <row r="9817" spans="1:7" s="520" customFormat="1" x14ac:dyDescent="0.25">
      <c r="A9817" s="529"/>
      <c r="G9817" s="535"/>
    </row>
    <row r="9818" spans="1:7" s="520" customFormat="1" x14ac:dyDescent="0.25">
      <c r="A9818" s="529"/>
      <c r="G9818" s="535"/>
    </row>
    <row r="9819" spans="1:7" s="520" customFormat="1" x14ac:dyDescent="0.25">
      <c r="A9819" s="529"/>
      <c r="G9819" s="535"/>
    </row>
    <row r="9820" spans="1:7" s="520" customFormat="1" x14ac:dyDescent="0.25">
      <c r="A9820" s="529"/>
      <c r="G9820" s="535"/>
    </row>
    <row r="9821" spans="1:7" s="520" customFormat="1" x14ac:dyDescent="0.25">
      <c r="A9821" s="529"/>
      <c r="G9821" s="535"/>
    </row>
    <row r="9822" spans="1:7" s="520" customFormat="1" x14ac:dyDescent="0.25">
      <c r="A9822" s="529"/>
      <c r="G9822" s="535"/>
    </row>
    <row r="9823" spans="1:7" s="520" customFormat="1" x14ac:dyDescent="0.25">
      <c r="A9823" s="529"/>
      <c r="G9823" s="535"/>
    </row>
    <row r="9824" spans="1:7" s="520" customFormat="1" x14ac:dyDescent="0.25">
      <c r="A9824" s="529"/>
      <c r="G9824" s="535"/>
    </row>
    <row r="9825" spans="1:7" s="520" customFormat="1" x14ac:dyDescent="0.25">
      <c r="A9825" s="529"/>
      <c r="G9825" s="535"/>
    </row>
    <row r="9826" spans="1:7" s="520" customFormat="1" x14ac:dyDescent="0.25">
      <c r="A9826" s="529"/>
      <c r="G9826" s="535"/>
    </row>
    <row r="9827" spans="1:7" s="520" customFormat="1" x14ac:dyDescent="0.25">
      <c r="A9827" s="529"/>
      <c r="G9827" s="535"/>
    </row>
    <row r="9828" spans="1:7" s="520" customFormat="1" x14ac:dyDescent="0.25">
      <c r="A9828" s="529"/>
      <c r="G9828" s="535"/>
    </row>
    <row r="9829" spans="1:7" s="520" customFormat="1" x14ac:dyDescent="0.25">
      <c r="A9829" s="529"/>
      <c r="G9829" s="535"/>
    </row>
    <row r="9830" spans="1:7" s="520" customFormat="1" x14ac:dyDescent="0.25">
      <c r="A9830" s="529"/>
      <c r="G9830" s="535"/>
    </row>
    <row r="9831" spans="1:7" s="520" customFormat="1" x14ac:dyDescent="0.25">
      <c r="A9831" s="529"/>
      <c r="G9831" s="535"/>
    </row>
    <row r="9832" spans="1:7" s="520" customFormat="1" x14ac:dyDescent="0.25">
      <c r="A9832" s="529"/>
      <c r="G9832" s="535"/>
    </row>
    <row r="9833" spans="1:7" s="520" customFormat="1" x14ac:dyDescent="0.25">
      <c r="A9833" s="529"/>
      <c r="G9833" s="535"/>
    </row>
    <row r="9834" spans="1:7" s="520" customFormat="1" x14ac:dyDescent="0.25">
      <c r="A9834" s="529"/>
      <c r="G9834" s="535"/>
    </row>
    <row r="9835" spans="1:7" s="520" customFormat="1" x14ac:dyDescent="0.25">
      <c r="A9835" s="529"/>
      <c r="G9835" s="535"/>
    </row>
    <row r="9836" spans="1:7" s="520" customFormat="1" x14ac:dyDescent="0.25">
      <c r="A9836" s="529"/>
      <c r="G9836" s="535"/>
    </row>
    <row r="9837" spans="1:7" s="520" customFormat="1" x14ac:dyDescent="0.25">
      <c r="A9837" s="529"/>
      <c r="G9837" s="535"/>
    </row>
    <row r="9838" spans="1:7" s="520" customFormat="1" x14ac:dyDescent="0.25">
      <c r="A9838" s="529"/>
      <c r="G9838" s="535"/>
    </row>
    <row r="9839" spans="1:7" s="520" customFormat="1" x14ac:dyDescent="0.25">
      <c r="A9839" s="529"/>
      <c r="G9839" s="535"/>
    </row>
    <row r="9840" spans="1:7" s="520" customFormat="1" x14ac:dyDescent="0.25">
      <c r="A9840" s="529"/>
      <c r="G9840" s="535"/>
    </row>
    <row r="9841" spans="1:7" s="520" customFormat="1" x14ac:dyDescent="0.25">
      <c r="A9841" s="529"/>
      <c r="G9841" s="535"/>
    </row>
    <row r="9842" spans="1:7" s="520" customFormat="1" x14ac:dyDescent="0.25">
      <c r="A9842" s="529"/>
      <c r="G9842" s="535"/>
    </row>
    <row r="9843" spans="1:7" s="520" customFormat="1" x14ac:dyDescent="0.25">
      <c r="A9843" s="529"/>
      <c r="G9843" s="535"/>
    </row>
    <row r="9844" spans="1:7" s="520" customFormat="1" x14ac:dyDescent="0.25">
      <c r="A9844" s="529"/>
      <c r="G9844" s="535"/>
    </row>
    <row r="9845" spans="1:7" s="520" customFormat="1" x14ac:dyDescent="0.25">
      <c r="A9845" s="529"/>
      <c r="G9845" s="535"/>
    </row>
    <row r="9846" spans="1:7" s="520" customFormat="1" x14ac:dyDescent="0.25">
      <c r="A9846" s="529"/>
      <c r="G9846" s="535"/>
    </row>
    <row r="9847" spans="1:7" s="520" customFormat="1" x14ac:dyDescent="0.25">
      <c r="A9847" s="529"/>
      <c r="G9847" s="535"/>
    </row>
    <row r="9848" spans="1:7" s="520" customFormat="1" x14ac:dyDescent="0.25">
      <c r="A9848" s="529"/>
      <c r="G9848" s="535"/>
    </row>
    <row r="9849" spans="1:7" s="520" customFormat="1" x14ac:dyDescent="0.25">
      <c r="A9849" s="529"/>
      <c r="G9849" s="535"/>
    </row>
    <row r="9850" spans="1:7" s="520" customFormat="1" x14ac:dyDescent="0.25">
      <c r="A9850" s="529"/>
      <c r="G9850" s="535"/>
    </row>
    <row r="9851" spans="1:7" s="520" customFormat="1" x14ac:dyDescent="0.25">
      <c r="A9851" s="529"/>
      <c r="G9851" s="535"/>
    </row>
    <row r="9852" spans="1:7" s="520" customFormat="1" x14ac:dyDescent="0.25">
      <c r="A9852" s="529"/>
      <c r="G9852" s="535"/>
    </row>
    <row r="9853" spans="1:7" s="520" customFormat="1" x14ac:dyDescent="0.25">
      <c r="A9853" s="529"/>
      <c r="G9853" s="535"/>
    </row>
    <row r="9854" spans="1:7" s="520" customFormat="1" x14ac:dyDescent="0.25">
      <c r="A9854" s="529"/>
      <c r="G9854" s="535"/>
    </row>
    <row r="9855" spans="1:7" s="520" customFormat="1" x14ac:dyDescent="0.25">
      <c r="A9855" s="529"/>
      <c r="G9855" s="535"/>
    </row>
    <row r="9856" spans="1:7" s="520" customFormat="1" x14ac:dyDescent="0.25">
      <c r="A9856" s="529"/>
      <c r="G9856" s="535"/>
    </row>
    <row r="9857" spans="1:7" s="520" customFormat="1" x14ac:dyDescent="0.25">
      <c r="A9857" s="529"/>
      <c r="G9857" s="535"/>
    </row>
    <row r="9858" spans="1:7" s="520" customFormat="1" x14ac:dyDescent="0.25">
      <c r="A9858" s="529"/>
      <c r="G9858" s="535"/>
    </row>
    <row r="9859" spans="1:7" s="520" customFormat="1" x14ac:dyDescent="0.25">
      <c r="A9859" s="529"/>
      <c r="G9859" s="535"/>
    </row>
    <row r="9860" spans="1:7" s="520" customFormat="1" x14ac:dyDescent="0.25">
      <c r="A9860" s="529"/>
      <c r="G9860" s="535"/>
    </row>
    <row r="9861" spans="1:7" s="520" customFormat="1" x14ac:dyDescent="0.25">
      <c r="A9861" s="529"/>
      <c r="G9861" s="535"/>
    </row>
    <row r="9862" spans="1:7" s="520" customFormat="1" x14ac:dyDescent="0.25">
      <c r="A9862" s="529"/>
      <c r="G9862" s="535"/>
    </row>
    <row r="9863" spans="1:7" s="520" customFormat="1" x14ac:dyDescent="0.25">
      <c r="A9863" s="529"/>
      <c r="G9863" s="535"/>
    </row>
    <row r="9864" spans="1:7" s="520" customFormat="1" x14ac:dyDescent="0.25">
      <c r="A9864" s="529"/>
      <c r="G9864" s="535"/>
    </row>
    <row r="9865" spans="1:7" s="520" customFormat="1" x14ac:dyDescent="0.25">
      <c r="A9865" s="529"/>
      <c r="G9865" s="535"/>
    </row>
    <row r="9866" spans="1:7" s="520" customFormat="1" x14ac:dyDescent="0.25">
      <c r="A9866" s="529"/>
      <c r="G9866" s="535"/>
    </row>
    <row r="9867" spans="1:7" s="520" customFormat="1" x14ac:dyDescent="0.25">
      <c r="A9867" s="529"/>
      <c r="G9867" s="535"/>
    </row>
    <row r="9868" spans="1:7" s="520" customFormat="1" x14ac:dyDescent="0.25">
      <c r="A9868" s="529"/>
      <c r="G9868" s="535"/>
    </row>
    <row r="9869" spans="1:7" s="520" customFormat="1" x14ac:dyDescent="0.25">
      <c r="A9869" s="529"/>
      <c r="G9869" s="535"/>
    </row>
    <row r="9870" spans="1:7" s="520" customFormat="1" x14ac:dyDescent="0.25">
      <c r="A9870" s="529"/>
      <c r="G9870" s="535"/>
    </row>
    <row r="9871" spans="1:7" s="520" customFormat="1" x14ac:dyDescent="0.25">
      <c r="A9871" s="529"/>
      <c r="G9871" s="535"/>
    </row>
    <row r="9872" spans="1:7" s="520" customFormat="1" x14ac:dyDescent="0.25">
      <c r="A9872" s="529"/>
      <c r="G9872" s="535"/>
    </row>
    <row r="9873" spans="1:7" s="520" customFormat="1" x14ac:dyDescent="0.25">
      <c r="A9873" s="529"/>
      <c r="G9873" s="535"/>
    </row>
    <row r="9874" spans="1:7" s="520" customFormat="1" x14ac:dyDescent="0.25">
      <c r="A9874" s="529"/>
      <c r="G9874" s="535"/>
    </row>
    <row r="9875" spans="1:7" s="520" customFormat="1" x14ac:dyDescent="0.25">
      <c r="A9875" s="529"/>
      <c r="G9875" s="535"/>
    </row>
    <row r="9876" spans="1:7" s="520" customFormat="1" x14ac:dyDescent="0.25">
      <c r="A9876" s="529"/>
      <c r="G9876" s="535"/>
    </row>
    <row r="9877" spans="1:7" s="520" customFormat="1" x14ac:dyDescent="0.25">
      <c r="A9877" s="529"/>
      <c r="G9877" s="535"/>
    </row>
    <row r="9878" spans="1:7" s="520" customFormat="1" x14ac:dyDescent="0.25">
      <c r="A9878" s="529"/>
      <c r="G9878" s="535"/>
    </row>
    <row r="9879" spans="1:7" s="520" customFormat="1" x14ac:dyDescent="0.25">
      <c r="A9879" s="529"/>
      <c r="G9879" s="535"/>
    </row>
    <row r="9880" spans="1:7" s="520" customFormat="1" x14ac:dyDescent="0.25">
      <c r="A9880" s="529"/>
      <c r="G9880" s="535"/>
    </row>
    <row r="9881" spans="1:7" s="520" customFormat="1" x14ac:dyDescent="0.25">
      <c r="A9881" s="529"/>
      <c r="G9881" s="535"/>
    </row>
    <row r="9882" spans="1:7" s="520" customFormat="1" x14ac:dyDescent="0.25">
      <c r="A9882" s="529"/>
      <c r="G9882" s="535"/>
    </row>
    <row r="9883" spans="1:7" s="520" customFormat="1" x14ac:dyDescent="0.25">
      <c r="A9883" s="529"/>
      <c r="G9883" s="535"/>
    </row>
    <row r="9884" spans="1:7" s="520" customFormat="1" x14ac:dyDescent="0.25">
      <c r="A9884" s="529"/>
      <c r="G9884" s="535"/>
    </row>
    <row r="9885" spans="1:7" s="520" customFormat="1" x14ac:dyDescent="0.25">
      <c r="A9885" s="529"/>
      <c r="G9885" s="535"/>
    </row>
    <row r="9886" spans="1:7" s="520" customFormat="1" x14ac:dyDescent="0.25">
      <c r="A9886" s="529"/>
      <c r="G9886" s="535"/>
    </row>
    <row r="9887" spans="1:7" s="520" customFormat="1" x14ac:dyDescent="0.25">
      <c r="A9887" s="529"/>
      <c r="G9887" s="535"/>
    </row>
    <row r="9888" spans="1:7" s="520" customFormat="1" x14ac:dyDescent="0.25">
      <c r="A9888" s="529"/>
      <c r="G9888" s="535"/>
    </row>
    <row r="9889" spans="1:7" s="520" customFormat="1" x14ac:dyDescent="0.25">
      <c r="A9889" s="529"/>
      <c r="G9889" s="535"/>
    </row>
    <row r="9890" spans="1:7" s="520" customFormat="1" x14ac:dyDescent="0.25">
      <c r="A9890" s="529"/>
      <c r="G9890" s="535"/>
    </row>
    <row r="9891" spans="1:7" s="520" customFormat="1" x14ac:dyDescent="0.25">
      <c r="A9891" s="529"/>
      <c r="G9891" s="535"/>
    </row>
    <row r="9892" spans="1:7" s="520" customFormat="1" x14ac:dyDescent="0.25">
      <c r="A9892" s="529"/>
      <c r="G9892" s="535"/>
    </row>
    <row r="9893" spans="1:7" s="520" customFormat="1" x14ac:dyDescent="0.25">
      <c r="A9893" s="529"/>
      <c r="G9893" s="535"/>
    </row>
    <row r="9894" spans="1:7" s="520" customFormat="1" x14ac:dyDescent="0.25">
      <c r="A9894" s="529"/>
      <c r="G9894" s="535"/>
    </row>
    <row r="9895" spans="1:7" s="520" customFormat="1" x14ac:dyDescent="0.25">
      <c r="A9895" s="529"/>
      <c r="G9895" s="535"/>
    </row>
    <row r="9896" spans="1:7" s="520" customFormat="1" x14ac:dyDescent="0.25">
      <c r="A9896" s="529"/>
      <c r="G9896" s="535"/>
    </row>
    <row r="9897" spans="1:7" s="520" customFormat="1" x14ac:dyDescent="0.25">
      <c r="A9897" s="529"/>
      <c r="G9897" s="535"/>
    </row>
    <row r="9898" spans="1:7" s="520" customFormat="1" x14ac:dyDescent="0.25">
      <c r="A9898" s="529"/>
      <c r="G9898" s="535"/>
    </row>
    <row r="9899" spans="1:7" s="520" customFormat="1" x14ac:dyDescent="0.25">
      <c r="A9899" s="529"/>
      <c r="G9899" s="535"/>
    </row>
    <row r="9900" spans="1:7" s="520" customFormat="1" x14ac:dyDescent="0.25">
      <c r="A9900" s="529"/>
      <c r="G9900" s="535"/>
    </row>
    <row r="9901" spans="1:7" s="520" customFormat="1" x14ac:dyDescent="0.25">
      <c r="A9901" s="529"/>
      <c r="G9901" s="535"/>
    </row>
    <row r="9902" spans="1:7" s="520" customFormat="1" x14ac:dyDescent="0.25">
      <c r="A9902" s="529"/>
      <c r="G9902" s="535"/>
    </row>
    <row r="9903" spans="1:7" s="520" customFormat="1" x14ac:dyDescent="0.25">
      <c r="A9903" s="529"/>
      <c r="G9903" s="535"/>
    </row>
    <row r="9904" spans="1:7" s="520" customFormat="1" x14ac:dyDescent="0.25">
      <c r="A9904" s="529"/>
      <c r="G9904" s="535"/>
    </row>
    <row r="9905" spans="1:7" s="520" customFormat="1" x14ac:dyDescent="0.25">
      <c r="A9905" s="529"/>
      <c r="G9905" s="535"/>
    </row>
    <row r="9906" spans="1:7" s="520" customFormat="1" x14ac:dyDescent="0.25">
      <c r="A9906" s="529"/>
      <c r="G9906" s="535"/>
    </row>
    <row r="9907" spans="1:7" s="520" customFormat="1" x14ac:dyDescent="0.25">
      <c r="A9907" s="529"/>
      <c r="G9907" s="535"/>
    </row>
    <row r="9908" spans="1:7" s="520" customFormat="1" x14ac:dyDescent="0.25">
      <c r="A9908" s="529"/>
      <c r="G9908" s="535"/>
    </row>
    <row r="9909" spans="1:7" s="520" customFormat="1" x14ac:dyDescent="0.25">
      <c r="A9909" s="529"/>
      <c r="G9909" s="535"/>
    </row>
    <row r="9910" spans="1:7" s="520" customFormat="1" x14ac:dyDescent="0.25">
      <c r="A9910" s="529"/>
      <c r="G9910" s="535"/>
    </row>
    <row r="9911" spans="1:7" s="520" customFormat="1" x14ac:dyDescent="0.25">
      <c r="A9911" s="529"/>
      <c r="G9911" s="535"/>
    </row>
    <row r="9912" spans="1:7" s="520" customFormat="1" x14ac:dyDescent="0.25">
      <c r="A9912" s="529"/>
      <c r="G9912" s="535"/>
    </row>
    <row r="9913" spans="1:7" s="520" customFormat="1" x14ac:dyDescent="0.25">
      <c r="A9913" s="529"/>
      <c r="G9913" s="535"/>
    </row>
    <row r="9914" spans="1:7" s="520" customFormat="1" x14ac:dyDescent="0.25">
      <c r="A9914" s="529"/>
      <c r="G9914" s="535"/>
    </row>
    <row r="9915" spans="1:7" s="520" customFormat="1" x14ac:dyDescent="0.25">
      <c r="A9915" s="529"/>
      <c r="G9915" s="535"/>
    </row>
    <row r="9916" spans="1:7" s="520" customFormat="1" x14ac:dyDescent="0.25">
      <c r="A9916" s="529"/>
      <c r="G9916" s="535"/>
    </row>
    <row r="9917" spans="1:7" s="520" customFormat="1" x14ac:dyDescent="0.25">
      <c r="A9917" s="529"/>
      <c r="G9917" s="535"/>
    </row>
    <row r="9918" spans="1:7" s="520" customFormat="1" x14ac:dyDescent="0.25">
      <c r="A9918" s="529"/>
      <c r="G9918" s="535"/>
    </row>
    <row r="9919" spans="1:7" s="520" customFormat="1" x14ac:dyDescent="0.25">
      <c r="A9919" s="529"/>
      <c r="G9919" s="535"/>
    </row>
    <row r="9920" spans="1:7" s="520" customFormat="1" x14ac:dyDescent="0.25">
      <c r="A9920" s="529"/>
      <c r="G9920" s="535"/>
    </row>
    <row r="9921" spans="1:7" s="520" customFormat="1" x14ac:dyDescent="0.25">
      <c r="A9921" s="529"/>
      <c r="G9921" s="535"/>
    </row>
    <row r="9922" spans="1:7" s="520" customFormat="1" x14ac:dyDescent="0.25">
      <c r="A9922" s="529"/>
      <c r="G9922" s="535"/>
    </row>
    <row r="9923" spans="1:7" s="520" customFormat="1" x14ac:dyDescent="0.25">
      <c r="A9923" s="529"/>
      <c r="G9923" s="535"/>
    </row>
    <row r="9924" spans="1:7" s="520" customFormat="1" x14ac:dyDescent="0.25">
      <c r="A9924" s="529"/>
      <c r="G9924" s="535"/>
    </row>
    <row r="9925" spans="1:7" s="520" customFormat="1" x14ac:dyDescent="0.25">
      <c r="A9925" s="529"/>
      <c r="G9925" s="535"/>
    </row>
    <row r="9926" spans="1:7" s="520" customFormat="1" x14ac:dyDescent="0.25">
      <c r="A9926" s="529"/>
      <c r="G9926" s="535"/>
    </row>
    <row r="9927" spans="1:7" s="520" customFormat="1" x14ac:dyDescent="0.25">
      <c r="A9927" s="529"/>
      <c r="G9927" s="535"/>
    </row>
    <row r="9928" spans="1:7" s="520" customFormat="1" x14ac:dyDescent="0.25">
      <c r="A9928" s="529"/>
      <c r="G9928" s="535"/>
    </row>
    <row r="9929" spans="1:7" s="520" customFormat="1" x14ac:dyDescent="0.25">
      <c r="A9929" s="529"/>
      <c r="G9929" s="535"/>
    </row>
    <row r="9930" spans="1:7" s="520" customFormat="1" x14ac:dyDescent="0.25">
      <c r="A9930" s="529"/>
      <c r="G9930" s="535"/>
    </row>
    <row r="9931" spans="1:7" s="520" customFormat="1" x14ac:dyDescent="0.25">
      <c r="A9931" s="529"/>
      <c r="G9931" s="535"/>
    </row>
    <row r="9932" spans="1:7" s="520" customFormat="1" x14ac:dyDescent="0.25">
      <c r="A9932" s="529"/>
      <c r="G9932" s="535"/>
    </row>
    <row r="9933" spans="1:7" s="520" customFormat="1" x14ac:dyDescent="0.25">
      <c r="A9933" s="529"/>
      <c r="G9933" s="535"/>
    </row>
    <row r="9934" spans="1:7" s="520" customFormat="1" x14ac:dyDescent="0.25">
      <c r="A9934" s="529"/>
      <c r="G9934" s="535"/>
    </row>
    <row r="9935" spans="1:7" s="520" customFormat="1" x14ac:dyDescent="0.25">
      <c r="A9935" s="529"/>
      <c r="G9935" s="535"/>
    </row>
    <row r="9936" spans="1:7" s="520" customFormat="1" x14ac:dyDescent="0.25">
      <c r="A9936" s="529"/>
      <c r="G9936" s="535"/>
    </row>
    <row r="9937" spans="1:7" s="520" customFormat="1" x14ac:dyDescent="0.25">
      <c r="A9937" s="529"/>
      <c r="G9937" s="535"/>
    </row>
    <row r="9938" spans="1:7" s="520" customFormat="1" x14ac:dyDescent="0.25">
      <c r="A9938" s="529"/>
      <c r="G9938" s="535"/>
    </row>
    <row r="9939" spans="1:7" s="520" customFormat="1" x14ac:dyDescent="0.25">
      <c r="A9939" s="529"/>
      <c r="G9939" s="535"/>
    </row>
    <row r="9940" spans="1:7" s="520" customFormat="1" x14ac:dyDescent="0.25">
      <c r="A9940" s="529"/>
      <c r="G9940" s="535"/>
    </row>
    <row r="9941" spans="1:7" s="520" customFormat="1" x14ac:dyDescent="0.25">
      <c r="A9941" s="529"/>
      <c r="G9941" s="535"/>
    </row>
    <row r="9942" spans="1:7" s="520" customFormat="1" x14ac:dyDescent="0.25">
      <c r="A9942" s="529"/>
      <c r="G9942" s="535"/>
    </row>
    <row r="9943" spans="1:7" s="520" customFormat="1" x14ac:dyDescent="0.25">
      <c r="A9943" s="529"/>
      <c r="G9943" s="535"/>
    </row>
    <row r="9944" spans="1:7" s="520" customFormat="1" x14ac:dyDescent="0.25">
      <c r="A9944" s="529"/>
      <c r="G9944" s="535"/>
    </row>
    <row r="9945" spans="1:7" s="520" customFormat="1" x14ac:dyDescent="0.25">
      <c r="A9945" s="529"/>
      <c r="G9945" s="535"/>
    </row>
    <row r="9946" spans="1:7" s="520" customFormat="1" x14ac:dyDescent="0.25">
      <c r="A9946" s="529"/>
      <c r="G9946" s="535"/>
    </row>
    <row r="9947" spans="1:7" s="520" customFormat="1" x14ac:dyDescent="0.25">
      <c r="A9947" s="529"/>
      <c r="G9947" s="535"/>
    </row>
    <row r="9948" spans="1:7" s="520" customFormat="1" x14ac:dyDescent="0.25">
      <c r="A9948" s="529"/>
      <c r="G9948" s="535"/>
    </row>
    <row r="9949" spans="1:7" s="520" customFormat="1" x14ac:dyDescent="0.25">
      <c r="A9949" s="529"/>
      <c r="G9949" s="535"/>
    </row>
    <row r="9950" spans="1:7" s="520" customFormat="1" x14ac:dyDescent="0.25">
      <c r="A9950" s="529"/>
      <c r="G9950" s="535"/>
    </row>
    <row r="9951" spans="1:7" s="520" customFormat="1" x14ac:dyDescent="0.25">
      <c r="A9951" s="529"/>
      <c r="G9951" s="535"/>
    </row>
    <row r="9952" spans="1:7" s="520" customFormat="1" x14ac:dyDescent="0.25">
      <c r="A9952" s="529"/>
      <c r="G9952" s="535"/>
    </row>
    <row r="9953" spans="1:7" s="520" customFormat="1" x14ac:dyDescent="0.25">
      <c r="A9953" s="529"/>
      <c r="G9953" s="535"/>
    </row>
    <row r="9954" spans="1:7" s="520" customFormat="1" x14ac:dyDescent="0.25">
      <c r="A9954" s="529"/>
      <c r="G9954" s="535"/>
    </row>
    <row r="9955" spans="1:7" s="520" customFormat="1" x14ac:dyDescent="0.25">
      <c r="A9955" s="529"/>
      <c r="G9955" s="535"/>
    </row>
    <row r="9956" spans="1:7" s="520" customFormat="1" x14ac:dyDescent="0.25">
      <c r="A9956" s="529"/>
      <c r="G9956" s="535"/>
    </row>
    <row r="9957" spans="1:7" s="520" customFormat="1" x14ac:dyDescent="0.25">
      <c r="A9957" s="529"/>
      <c r="G9957" s="535"/>
    </row>
    <row r="9958" spans="1:7" s="520" customFormat="1" x14ac:dyDescent="0.25">
      <c r="A9958" s="529"/>
      <c r="G9958" s="535"/>
    </row>
    <row r="9959" spans="1:7" s="520" customFormat="1" x14ac:dyDescent="0.25">
      <c r="A9959" s="529"/>
      <c r="G9959" s="535"/>
    </row>
    <row r="9960" spans="1:7" s="520" customFormat="1" x14ac:dyDescent="0.25">
      <c r="A9960" s="529"/>
      <c r="G9960" s="535"/>
    </row>
    <row r="9961" spans="1:7" s="520" customFormat="1" x14ac:dyDescent="0.25">
      <c r="A9961" s="529"/>
      <c r="G9961" s="535"/>
    </row>
    <row r="9962" spans="1:7" s="520" customFormat="1" x14ac:dyDescent="0.25">
      <c r="A9962" s="529"/>
      <c r="G9962" s="535"/>
    </row>
    <row r="9963" spans="1:7" s="520" customFormat="1" x14ac:dyDescent="0.25">
      <c r="A9963" s="529"/>
      <c r="G9963" s="535"/>
    </row>
    <row r="9964" spans="1:7" s="520" customFormat="1" x14ac:dyDescent="0.25">
      <c r="A9964" s="529"/>
      <c r="G9964" s="535"/>
    </row>
    <row r="9965" spans="1:7" s="520" customFormat="1" x14ac:dyDescent="0.25">
      <c r="A9965" s="529"/>
      <c r="G9965" s="535"/>
    </row>
    <row r="9966" spans="1:7" s="520" customFormat="1" x14ac:dyDescent="0.25">
      <c r="A9966" s="529"/>
      <c r="G9966" s="535"/>
    </row>
    <row r="9967" spans="1:7" s="520" customFormat="1" x14ac:dyDescent="0.25">
      <c r="A9967" s="529"/>
      <c r="G9967" s="535"/>
    </row>
    <row r="9968" spans="1:7" s="520" customFormat="1" x14ac:dyDescent="0.25">
      <c r="A9968" s="529"/>
      <c r="G9968" s="535"/>
    </row>
    <row r="9969" spans="1:7" s="520" customFormat="1" x14ac:dyDescent="0.25">
      <c r="A9969" s="529"/>
      <c r="G9969" s="535"/>
    </row>
    <row r="9970" spans="1:7" s="520" customFormat="1" x14ac:dyDescent="0.25">
      <c r="A9970" s="529"/>
      <c r="G9970" s="535"/>
    </row>
    <row r="9971" spans="1:7" s="520" customFormat="1" x14ac:dyDescent="0.25">
      <c r="A9971" s="529"/>
      <c r="G9971" s="535"/>
    </row>
    <row r="9972" spans="1:7" s="520" customFormat="1" x14ac:dyDescent="0.25">
      <c r="A9972" s="529"/>
      <c r="G9972" s="535"/>
    </row>
    <row r="9973" spans="1:7" s="520" customFormat="1" x14ac:dyDescent="0.25">
      <c r="A9973" s="529"/>
      <c r="G9973" s="535"/>
    </row>
    <row r="9974" spans="1:7" s="520" customFormat="1" x14ac:dyDescent="0.25">
      <c r="A9974" s="529"/>
      <c r="G9974" s="535"/>
    </row>
    <row r="9975" spans="1:7" s="520" customFormat="1" x14ac:dyDescent="0.25">
      <c r="A9975" s="529"/>
      <c r="G9975" s="535"/>
    </row>
    <row r="9976" spans="1:7" s="520" customFormat="1" x14ac:dyDescent="0.25">
      <c r="A9976" s="529"/>
      <c r="G9976" s="535"/>
    </row>
    <row r="9977" spans="1:7" s="520" customFormat="1" x14ac:dyDescent="0.25">
      <c r="A9977" s="529"/>
      <c r="G9977" s="535"/>
    </row>
    <row r="9978" spans="1:7" s="520" customFormat="1" x14ac:dyDescent="0.25">
      <c r="A9978" s="529"/>
      <c r="G9978" s="535"/>
    </row>
    <row r="9979" spans="1:7" s="520" customFormat="1" x14ac:dyDescent="0.25">
      <c r="A9979" s="529"/>
      <c r="G9979" s="535"/>
    </row>
    <row r="9980" spans="1:7" s="520" customFormat="1" x14ac:dyDescent="0.25">
      <c r="A9980" s="529"/>
      <c r="G9980" s="535"/>
    </row>
    <row r="9981" spans="1:7" s="520" customFormat="1" x14ac:dyDescent="0.25">
      <c r="A9981" s="529"/>
      <c r="G9981" s="535"/>
    </row>
    <row r="9982" spans="1:7" s="520" customFormat="1" x14ac:dyDescent="0.25">
      <c r="A9982" s="529"/>
      <c r="G9982" s="535"/>
    </row>
    <row r="9983" spans="1:7" s="520" customFormat="1" x14ac:dyDescent="0.25">
      <c r="A9983" s="529"/>
      <c r="G9983" s="535"/>
    </row>
    <row r="9984" spans="1:7" s="520" customFormat="1" x14ac:dyDescent="0.25">
      <c r="A9984" s="529"/>
      <c r="G9984" s="535"/>
    </row>
    <row r="9985" spans="1:7" s="520" customFormat="1" x14ac:dyDescent="0.25">
      <c r="A9985" s="529"/>
      <c r="G9985" s="535"/>
    </row>
    <row r="9986" spans="1:7" s="520" customFormat="1" x14ac:dyDescent="0.25">
      <c r="A9986" s="529"/>
      <c r="G9986" s="535"/>
    </row>
    <row r="9987" spans="1:7" s="520" customFormat="1" x14ac:dyDescent="0.25">
      <c r="A9987" s="529"/>
      <c r="G9987" s="535"/>
    </row>
    <row r="9988" spans="1:7" s="520" customFormat="1" x14ac:dyDescent="0.25">
      <c r="A9988" s="529"/>
      <c r="G9988" s="535"/>
    </row>
    <row r="9989" spans="1:7" s="520" customFormat="1" x14ac:dyDescent="0.25">
      <c r="A9989" s="529"/>
      <c r="G9989" s="535"/>
    </row>
    <row r="9990" spans="1:7" s="520" customFormat="1" x14ac:dyDescent="0.25">
      <c r="A9990" s="529"/>
      <c r="G9990" s="535"/>
    </row>
    <row r="9991" spans="1:7" s="520" customFormat="1" x14ac:dyDescent="0.25">
      <c r="A9991" s="529"/>
      <c r="G9991" s="535"/>
    </row>
    <row r="9992" spans="1:7" s="520" customFormat="1" x14ac:dyDescent="0.25">
      <c r="A9992" s="529"/>
      <c r="G9992" s="535"/>
    </row>
    <row r="9993" spans="1:7" s="520" customFormat="1" x14ac:dyDescent="0.25">
      <c r="A9993" s="529"/>
      <c r="G9993" s="535"/>
    </row>
    <row r="9994" spans="1:7" s="520" customFormat="1" x14ac:dyDescent="0.25">
      <c r="A9994" s="529"/>
      <c r="G9994" s="535"/>
    </row>
    <row r="9995" spans="1:7" s="520" customFormat="1" x14ac:dyDescent="0.25">
      <c r="A9995" s="529"/>
      <c r="G9995" s="535"/>
    </row>
    <row r="9996" spans="1:7" s="520" customFormat="1" x14ac:dyDescent="0.25">
      <c r="A9996" s="529"/>
      <c r="G9996" s="535"/>
    </row>
    <row r="9997" spans="1:7" s="520" customFormat="1" x14ac:dyDescent="0.25">
      <c r="A9997" s="529"/>
      <c r="G9997" s="535"/>
    </row>
    <row r="9998" spans="1:7" s="520" customFormat="1" x14ac:dyDescent="0.25">
      <c r="A9998" s="529"/>
      <c r="G9998" s="535"/>
    </row>
    <row r="9999" spans="1:7" s="520" customFormat="1" x14ac:dyDescent="0.25">
      <c r="A9999" s="529"/>
      <c r="G9999" s="535"/>
    </row>
    <row r="10000" spans="1:7" s="520" customFormat="1" x14ac:dyDescent="0.25">
      <c r="A10000" s="529"/>
      <c r="G10000" s="535"/>
    </row>
    <row r="10001" spans="1:7" s="520" customFormat="1" x14ac:dyDescent="0.25">
      <c r="A10001" s="529"/>
      <c r="G10001" s="535"/>
    </row>
    <row r="10002" spans="1:7" s="520" customFormat="1" x14ac:dyDescent="0.25">
      <c r="A10002" s="529"/>
      <c r="G10002" s="535"/>
    </row>
    <row r="10003" spans="1:7" s="520" customFormat="1" x14ac:dyDescent="0.25">
      <c r="A10003" s="529"/>
      <c r="G10003" s="535"/>
    </row>
    <row r="10004" spans="1:7" s="520" customFormat="1" x14ac:dyDescent="0.25">
      <c r="A10004" s="529"/>
      <c r="G10004" s="535"/>
    </row>
    <row r="10005" spans="1:7" s="520" customFormat="1" x14ac:dyDescent="0.25">
      <c r="A10005" s="529"/>
      <c r="G10005" s="535"/>
    </row>
    <row r="10006" spans="1:7" s="520" customFormat="1" x14ac:dyDescent="0.25">
      <c r="A10006" s="529"/>
      <c r="G10006" s="535"/>
    </row>
    <row r="10007" spans="1:7" s="520" customFormat="1" x14ac:dyDescent="0.25">
      <c r="A10007" s="529"/>
      <c r="G10007" s="535"/>
    </row>
    <row r="10008" spans="1:7" s="520" customFormat="1" x14ac:dyDescent="0.25">
      <c r="A10008" s="529"/>
      <c r="G10008" s="535"/>
    </row>
    <row r="10009" spans="1:7" s="520" customFormat="1" x14ac:dyDescent="0.25">
      <c r="A10009" s="529"/>
      <c r="G10009" s="535"/>
    </row>
    <row r="10010" spans="1:7" s="520" customFormat="1" x14ac:dyDescent="0.25">
      <c r="A10010" s="529"/>
      <c r="G10010" s="535"/>
    </row>
    <row r="10011" spans="1:7" s="520" customFormat="1" x14ac:dyDescent="0.25">
      <c r="A10011" s="529"/>
      <c r="G10011" s="535"/>
    </row>
    <row r="10012" spans="1:7" s="520" customFormat="1" x14ac:dyDescent="0.25">
      <c r="A10012" s="529"/>
      <c r="G10012" s="535"/>
    </row>
    <row r="10013" spans="1:7" s="520" customFormat="1" x14ac:dyDescent="0.25">
      <c r="A10013" s="529"/>
      <c r="G10013" s="535"/>
    </row>
    <row r="10014" spans="1:7" s="520" customFormat="1" x14ac:dyDescent="0.25">
      <c r="A10014" s="529"/>
      <c r="G10014" s="535"/>
    </row>
    <row r="10015" spans="1:7" s="520" customFormat="1" x14ac:dyDescent="0.25">
      <c r="A10015" s="529"/>
      <c r="G10015" s="535"/>
    </row>
    <row r="10016" spans="1:7" s="520" customFormat="1" x14ac:dyDescent="0.25">
      <c r="A10016" s="529"/>
      <c r="G10016" s="535"/>
    </row>
    <row r="10017" spans="1:7" s="520" customFormat="1" x14ac:dyDescent="0.25">
      <c r="A10017" s="529"/>
      <c r="G10017" s="535"/>
    </row>
    <row r="10018" spans="1:7" s="520" customFormat="1" x14ac:dyDescent="0.25">
      <c r="A10018" s="529"/>
      <c r="G10018" s="535"/>
    </row>
    <row r="10019" spans="1:7" s="520" customFormat="1" x14ac:dyDescent="0.25">
      <c r="A10019" s="529"/>
      <c r="G10019" s="535"/>
    </row>
    <row r="10020" spans="1:7" s="520" customFormat="1" x14ac:dyDescent="0.25">
      <c r="A10020" s="529"/>
      <c r="G10020" s="535"/>
    </row>
    <row r="10021" spans="1:7" s="520" customFormat="1" x14ac:dyDescent="0.25">
      <c r="A10021" s="529"/>
      <c r="G10021" s="535"/>
    </row>
    <row r="10022" spans="1:7" s="520" customFormat="1" x14ac:dyDescent="0.25">
      <c r="A10022" s="529"/>
      <c r="G10022" s="535"/>
    </row>
    <row r="10023" spans="1:7" s="520" customFormat="1" x14ac:dyDescent="0.25">
      <c r="A10023" s="529"/>
      <c r="G10023" s="535"/>
    </row>
    <row r="10024" spans="1:7" s="520" customFormat="1" x14ac:dyDescent="0.25">
      <c r="A10024" s="529"/>
      <c r="G10024" s="535"/>
    </row>
    <row r="10025" spans="1:7" s="520" customFormat="1" x14ac:dyDescent="0.25">
      <c r="A10025" s="529"/>
      <c r="G10025" s="535"/>
    </row>
    <row r="10026" spans="1:7" s="520" customFormat="1" x14ac:dyDescent="0.25">
      <c r="A10026" s="529"/>
      <c r="G10026" s="535"/>
    </row>
    <row r="10027" spans="1:7" s="520" customFormat="1" x14ac:dyDescent="0.25">
      <c r="A10027" s="529"/>
      <c r="G10027" s="535"/>
    </row>
    <row r="10028" spans="1:7" s="520" customFormat="1" x14ac:dyDescent="0.25">
      <c r="A10028" s="529"/>
      <c r="G10028" s="535"/>
    </row>
    <row r="10029" spans="1:7" s="520" customFormat="1" x14ac:dyDescent="0.25">
      <c r="A10029" s="529"/>
      <c r="G10029" s="535"/>
    </row>
    <row r="10030" spans="1:7" s="520" customFormat="1" x14ac:dyDescent="0.25">
      <c r="A10030" s="529"/>
      <c r="G10030" s="535"/>
    </row>
    <row r="10031" spans="1:7" s="520" customFormat="1" x14ac:dyDescent="0.25">
      <c r="A10031" s="529"/>
      <c r="G10031" s="535"/>
    </row>
    <row r="10032" spans="1:7" s="520" customFormat="1" x14ac:dyDescent="0.25">
      <c r="A10032" s="529"/>
      <c r="G10032" s="535"/>
    </row>
    <row r="10033" spans="1:7" s="520" customFormat="1" x14ac:dyDescent="0.25">
      <c r="A10033" s="529"/>
      <c r="G10033" s="535"/>
    </row>
    <row r="10034" spans="1:7" s="520" customFormat="1" x14ac:dyDescent="0.25">
      <c r="A10034" s="529"/>
      <c r="G10034" s="535"/>
    </row>
    <row r="10035" spans="1:7" s="520" customFormat="1" x14ac:dyDescent="0.25">
      <c r="A10035" s="529"/>
      <c r="G10035" s="535"/>
    </row>
    <row r="10036" spans="1:7" s="520" customFormat="1" x14ac:dyDescent="0.25">
      <c r="A10036" s="529"/>
      <c r="G10036" s="535"/>
    </row>
    <row r="10037" spans="1:7" s="520" customFormat="1" x14ac:dyDescent="0.25">
      <c r="A10037" s="529"/>
      <c r="G10037" s="535"/>
    </row>
    <row r="10038" spans="1:7" s="520" customFormat="1" x14ac:dyDescent="0.25">
      <c r="A10038" s="529"/>
      <c r="G10038" s="535"/>
    </row>
    <row r="10039" spans="1:7" s="520" customFormat="1" x14ac:dyDescent="0.25">
      <c r="A10039" s="529"/>
      <c r="G10039" s="535"/>
    </row>
    <row r="10040" spans="1:7" s="520" customFormat="1" x14ac:dyDescent="0.25">
      <c r="A10040" s="529"/>
      <c r="G10040" s="535"/>
    </row>
    <row r="10041" spans="1:7" s="520" customFormat="1" x14ac:dyDescent="0.25">
      <c r="A10041" s="529"/>
      <c r="G10041" s="535"/>
    </row>
    <row r="10042" spans="1:7" s="520" customFormat="1" x14ac:dyDescent="0.25">
      <c r="A10042" s="529"/>
      <c r="G10042" s="535"/>
    </row>
    <row r="10043" spans="1:7" s="520" customFormat="1" x14ac:dyDescent="0.25">
      <c r="A10043" s="529"/>
      <c r="G10043" s="535"/>
    </row>
    <row r="10044" spans="1:7" s="520" customFormat="1" x14ac:dyDescent="0.25">
      <c r="A10044" s="529"/>
      <c r="G10044" s="535"/>
    </row>
    <row r="10045" spans="1:7" s="520" customFormat="1" x14ac:dyDescent="0.25">
      <c r="A10045" s="529"/>
      <c r="G10045" s="535"/>
    </row>
    <row r="10046" spans="1:7" s="520" customFormat="1" x14ac:dyDescent="0.25">
      <c r="A10046" s="529"/>
      <c r="G10046" s="535"/>
    </row>
    <row r="10047" spans="1:7" s="520" customFormat="1" x14ac:dyDescent="0.25">
      <c r="A10047" s="529"/>
      <c r="G10047" s="535"/>
    </row>
    <row r="10048" spans="1:7" s="520" customFormat="1" x14ac:dyDescent="0.25">
      <c r="A10048" s="529"/>
      <c r="G10048" s="535"/>
    </row>
    <row r="10049" spans="1:7" s="520" customFormat="1" x14ac:dyDescent="0.25">
      <c r="A10049" s="529"/>
      <c r="G10049" s="535"/>
    </row>
    <row r="10050" spans="1:7" s="520" customFormat="1" x14ac:dyDescent="0.25">
      <c r="A10050" s="529"/>
      <c r="G10050" s="535"/>
    </row>
    <row r="10051" spans="1:7" s="520" customFormat="1" x14ac:dyDescent="0.25">
      <c r="A10051" s="529"/>
      <c r="G10051" s="535"/>
    </row>
    <row r="10052" spans="1:7" s="520" customFormat="1" x14ac:dyDescent="0.25">
      <c r="A10052" s="529"/>
      <c r="G10052" s="535"/>
    </row>
    <row r="10053" spans="1:7" s="520" customFormat="1" x14ac:dyDescent="0.25">
      <c r="A10053" s="529"/>
      <c r="G10053" s="535"/>
    </row>
    <row r="10054" spans="1:7" s="520" customFormat="1" x14ac:dyDescent="0.25">
      <c r="A10054" s="529"/>
      <c r="G10054" s="535"/>
    </row>
    <row r="10055" spans="1:7" s="520" customFormat="1" x14ac:dyDescent="0.25">
      <c r="A10055" s="529"/>
      <c r="G10055" s="535"/>
    </row>
    <row r="10056" spans="1:7" s="520" customFormat="1" x14ac:dyDescent="0.25">
      <c r="A10056" s="529"/>
      <c r="G10056" s="535"/>
    </row>
    <row r="10057" spans="1:7" s="520" customFormat="1" x14ac:dyDescent="0.25">
      <c r="A10057" s="529"/>
      <c r="G10057" s="535"/>
    </row>
    <row r="10058" spans="1:7" s="520" customFormat="1" x14ac:dyDescent="0.25">
      <c r="A10058" s="529"/>
      <c r="G10058" s="535"/>
    </row>
    <row r="10059" spans="1:7" s="520" customFormat="1" x14ac:dyDescent="0.25">
      <c r="A10059" s="529"/>
      <c r="G10059" s="535"/>
    </row>
    <row r="10060" spans="1:7" s="520" customFormat="1" x14ac:dyDescent="0.25">
      <c r="A10060" s="529"/>
      <c r="G10060" s="535"/>
    </row>
    <row r="10061" spans="1:7" s="520" customFormat="1" x14ac:dyDescent="0.25">
      <c r="A10061" s="529"/>
      <c r="G10061" s="535"/>
    </row>
    <row r="10062" spans="1:7" s="520" customFormat="1" x14ac:dyDescent="0.25">
      <c r="A10062" s="529"/>
      <c r="G10062" s="535"/>
    </row>
    <row r="10063" spans="1:7" s="520" customFormat="1" x14ac:dyDescent="0.25">
      <c r="A10063" s="529"/>
      <c r="G10063" s="535"/>
    </row>
    <row r="10064" spans="1:7" s="520" customFormat="1" x14ac:dyDescent="0.25">
      <c r="A10064" s="529"/>
      <c r="G10064" s="535"/>
    </row>
    <row r="10065" spans="1:7" s="520" customFormat="1" x14ac:dyDescent="0.25">
      <c r="A10065" s="529"/>
      <c r="G10065" s="535"/>
    </row>
    <row r="10066" spans="1:7" s="520" customFormat="1" x14ac:dyDescent="0.25">
      <c r="A10066" s="529"/>
      <c r="G10066" s="535"/>
    </row>
    <row r="10067" spans="1:7" s="520" customFormat="1" x14ac:dyDescent="0.25">
      <c r="A10067" s="529"/>
      <c r="G10067" s="535"/>
    </row>
    <row r="10068" spans="1:7" s="520" customFormat="1" x14ac:dyDescent="0.25">
      <c r="A10068" s="529"/>
      <c r="G10068" s="535"/>
    </row>
    <row r="10069" spans="1:7" s="520" customFormat="1" x14ac:dyDescent="0.25">
      <c r="A10069" s="529"/>
      <c r="G10069" s="535"/>
    </row>
    <row r="10070" spans="1:7" s="520" customFormat="1" x14ac:dyDescent="0.25">
      <c r="A10070" s="529"/>
      <c r="G10070" s="535"/>
    </row>
    <row r="10071" spans="1:7" s="520" customFormat="1" x14ac:dyDescent="0.25">
      <c r="A10071" s="529"/>
      <c r="G10071" s="535"/>
    </row>
    <row r="10072" spans="1:7" s="520" customFormat="1" x14ac:dyDescent="0.25">
      <c r="A10072" s="529"/>
      <c r="G10072" s="535"/>
    </row>
    <row r="10073" spans="1:7" s="520" customFormat="1" x14ac:dyDescent="0.25">
      <c r="A10073" s="529"/>
      <c r="G10073" s="535"/>
    </row>
    <row r="10074" spans="1:7" s="520" customFormat="1" x14ac:dyDescent="0.25">
      <c r="A10074" s="529"/>
      <c r="G10074" s="535"/>
    </row>
    <row r="10075" spans="1:7" s="520" customFormat="1" x14ac:dyDescent="0.25">
      <c r="A10075" s="529"/>
      <c r="G10075" s="535"/>
    </row>
    <row r="10076" spans="1:7" s="520" customFormat="1" x14ac:dyDescent="0.25">
      <c r="A10076" s="529"/>
      <c r="G10076" s="535"/>
    </row>
    <row r="10077" spans="1:7" s="520" customFormat="1" x14ac:dyDescent="0.25">
      <c r="A10077" s="529"/>
      <c r="G10077" s="535"/>
    </row>
    <row r="10078" spans="1:7" s="520" customFormat="1" x14ac:dyDescent="0.25">
      <c r="A10078" s="529"/>
      <c r="G10078" s="535"/>
    </row>
    <row r="10079" spans="1:7" s="520" customFormat="1" x14ac:dyDescent="0.25">
      <c r="A10079" s="529"/>
      <c r="G10079" s="535"/>
    </row>
    <row r="10080" spans="1:7" s="520" customFormat="1" x14ac:dyDescent="0.25">
      <c r="A10080" s="529"/>
      <c r="G10080" s="535"/>
    </row>
    <row r="10081" spans="1:7" s="520" customFormat="1" x14ac:dyDescent="0.25">
      <c r="A10081" s="529"/>
      <c r="G10081" s="535"/>
    </row>
    <row r="10082" spans="1:7" s="520" customFormat="1" x14ac:dyDescent="0.25">
      <c r="A10082" s="529"/>
      <c r="G10082" s="535"/>
    </row>
    <row r="10083" spans="1:7" s="520" customFormat="1" x14ac:dyDescent="0.25">
      <c r="A10083" s="529"/>
      <c r="G10083" s="535"/>
    </row>
    <row r="10084" spans="1:7" s="520" customFormat="1" x14ac:dyDescent="0.25">
      <c r="A10084" s="529"/>
      <c r="G10084" s="535"/>
    </row>
    <row r="10085" spans="1:7" s="520" customFormat="1" x14ac:dyDescent="0.25">
      <c r="A10085" s="529"/>
      <c r="G10085" s="535"/>
    </row>
    <row r="10086" spans="1:7" s="520" customFormat="1" x14ac:dyDescent="0.25">
      <c r="A10086" s="529"/>
      <c r="G10086" s="535"/>
    </row>
    <row r="10087" spans="1:7" s="520" customFormat="1" x14ac:dyDescent="0.25">
      <c r="A10087" s="529"/>
      <c r="G10087" s="535"/>
    </row>
    <row r="10088" spans="1:7" s="520" customFormat="1" x14ac:dyDescent="0.25">
      <c r="A10088" s="529"/>
      <c r="G10088" s="535"/>
    </row>
    <row r="10089" spans="1:7" s="520" customFormat="1" x14ac:dyDescent="0.25">
      <c r="A10089" s="529"/>
      <c r="G10089" s="535"/>
    </row>
    <row r="10090" spans="1:7" s="520" customFormat="1" x14ac:dyDescent="0.25">
      <c r="A10090" s="529"/>
      <c r="G10090" s="535"/>
    </row>
    <row r="10091" spans="1:7" s="520" customFormat="1" x14ac:dyDescent="0.25">
      <c r="A10091" s="529"/>
      <c r="G10091" s="535"/>
    </row>
    <row r="10092" spans="1:7" s="520" customFormat="1" x14ac:dyDescent="0.25">
      <c r="A10092" s="529"/>
      <c r="G10092" s="535"/>
    </row>
    <row r="10093" spans="1:7" s="520" customFormat="1" x14ac:dyDescent="0.25">
      <c r="A10093" s="529"/>
      <c r="G10093" s="535"/>
    </row>
    <row r="10094" spans="1:7" s="520" customFormat="1" x14ac:dyDescent="0.25">
      <c r="A10094" s="529"/>
      <c r="G10094" s="535"/>
    </row>
    <row r="10095" spans="1:7" s="520" customFormat="1" x14ac:dyDescent="0.25">
      <c r="A10095" s="529"/>
      <c r="G10095" s="535"/>
    </row>
    <row r="10096" spans="1:7" s="520" customFormat="1" x14ac:dyDescent="0.25">
      <c r="A10096" s="529"/>
      <c r="G10096" s="535"/>
    </row>
    <row r="10097" spans="1:7" s="520" customFormat="1" x14ac:dyDescent="0.25">
      <c r="A10097" s="529"/>
      <c r="G10097" s="535"/>
    </row>
    <row r="10098" spans="1:7" s="520" customFormat="1" x14ac:dyDescent="0.25">
      <c r="A10098" s="529"/>
      <c r="G10098" s="535"/>
    </row>
    <row r="10099" spans="1:7" s="520" customFormat="1" x14ac:dyDescent="0.25">
      <c r="A10099" s="529"/>
      <c r="G10099" s="535"/>
    </row>
    <row r="10100" spans="1:7" s="520" customFormat="1" x14ac:dyDescent="0.25">
      <c r="A10100" s="529"/>
      <c r="G10100" s="535"/>
    </row>
    <row r="10101" spans="1:7" s="520" customFormat="1" x14ac:dyDescent="0.25">
      <c r="A10101" s="529"/>
      <c r="G10101" s="535"/>
    </row>
    <row r="10102" spans="1:7" s="520" customFormat="1" x14ac:dyDescent="0.25">
      <c r="A10102" s="529"/>
      <c r="G10102" s="535"/>
    </row>
    <row r="10103" spans="1:7" s="520" customFormat="1" x14ac:dyDescent="0.25">
      <c r="A10103" s="529"/>
      <c r="G10103" s="535"/>
    </row>
    <row r="10104" spans="1:7" s="520" customFormat="1" x14ac:dyDescent="0.25">
      <c r="A10104" s="529"/>
      <c r="G10104" s="535"/>
    </row>
    <row r="10105" spans="1:7" s="520" customFormat="1" x14ac:dyDescent="0.25">
      <c r="A10105" s="529"/>
      <c r="G10105" s="535"/>
    </row>
    <row r="10106" spans="1:7" s="520" customFormat="1" x14ac:dyDescent="0.25">
      <c r="A10106" s="529"/>
      <c r="G10106" s="535"/>
    </row>
    <row r="10107" spans="1:7" s="520" customFormat="1" x14ac:dyDescent="0.25">
      <c r="A10107" s="529"/>
      <c r="G10107" s="535"/>
    </row>
    <row r="10108" spans="1:7" s="520" customFormat="1" x14ac:dyDescent="0.25">
      <c r="A10108" s="529"/>
      <c r="G10108" s="535"/>
    </row>
    <row r="10109" spans="1:7" s="520" customFormat="1" x14ac:dyDescent="0.25">
      <c r="A10109" s="529"/>
      <c r="G10109" s="535"/>
    </row>
    <row r="10110" spans="1:7" s="520" customFormat="1" x14ac:dyDescent="0.25">
      <c r="A10110" s="529"/>
      <c r="G10110" s="535"/>
    </row>
    <row r="10111" spans="1:7" s="520" customFormat="1" x14ac:dyDescent="0.25">
      <c r="A10111" s="529"/>
      <c r="G10111" s="535"/>
    </row>
    <row r="10112" spans="1:7" s="520" customFormat="1" x14ac:dyDescent="0.25">
      <c r="A10112" s="529"/>
      <c r="G10112" s="535"/>
    </row>
    <row r="10113" spans="1:7" s="520" customFormat="1" x14ac:dyDescent="0.25">
      <c r="A10113" s="529"/>
      <c r="G10113" s="535"/>
    </row>
    <row r="10114" spans="1:7" s="520" customFormat="1" x14ac:dyDescent="0.25">
      <c r="A10114" s="529"/>
      <c r="G10114" s="535"/>
    </row>
    <row r="10115" spans="1:7" s="520" customFormat="1" x14ac:dyDescent="0.25">
      <c r="A10115" s="529"/>
      <c r="G10115" s="535"/>
    </row>
    <row r="10116" spans="1:7" s="520" customFormat="1" x14ac:dyDescent="0.25">
      <c r="A10116" s="529"/>
      <c r="G10116" s="535"/>
    </row>
    <row r="10117" spans="1:7" s="520" customFormat="1" x14ac:dyDescent="0.25">
      <c r="A10117" s="529"/>
      <c r="G10117" s="535"/>
    </row>
    <row r="10118" spans="1:7" s="520" customFormat="1" x14ac:dyDescent="0.25">
      <c r="A10118" s="529"/>
      <c r="G10118" s="535"/>
    </row>
    <row r="10119" spans="1:7" s="520" customFormat="1" x14ac:dyDescent="0.25">
      <c r="A10119" s="529"/>
      <c r="G10119" s="535"/>
    </row>
    <row r="10120" spans="1:7" s="520" customFormat="1" x14ac:dyDescent="0.25">
      <c r="A10120" s="529"/>
      <c r="G10120" s="535"/>
    </row>
    <row r="10121" spans="1:7" s="520" customFormat="1" x14ac:dyDescent="0.25">
      <c r="A10121" s="529"/>
      <c r="G10121" s="535"/>
    </row>
    <row r="10122" spans="1:7" s="520" customFormat="1" x14ac:dyDescent="0.25">
      <c r="A10122" s="529"/>
      <c r="G10122" s="535"/>
    </row>
    <row r="10123" spans="1:7" s="520" customFormat="1" x14ac:dyDescent="0.25">
      <c r="A10123" s="529"/>
      <c r="G10123" s="535"/>
    </row>
    <row r="10124" spans="1:7" s="520" customFormat="1" x14ac:dyDescent="0.25">
      <c r="A10124" s="529"/>
      <c r="G10124" s="535"/>
    </row>
    <row r="10125" spans="1:7" s="520" customFormat="1" x14ac:dyDescent="0.25">
      <c r="A10125" s="529"/>
      <c r="G10125" s="535"/>
    </row>
    <row r="10126" spans="1:7" s="520" customFormat="1" x14ac:dyDescent="0.25">
      <c r="A10126" s="529"/>
      <c r="G10126" s="535"/>
    </row>
    <row r="10127" spans="1:7" s="520" customFormat="1" x14ac:dyDescent="0.25">
      <c r="A10127" s="529"/>
      <c r="G10127" s="535"/>
    </row>
    <row r="10128" spans="1:7" s="520" customFormat="1" x14ac:dyDescent="0.25">
      <c r="A10128" s="529"/>
      <c r="G10128" s="535"/>
    </row>
    <row r="10129" spans="1:7" s="520" customFormat="1" x14ac:dyDescent="0.25">
      <c r="A10129" s="529"/>
      <c r="G10129" s="535"/>
    </row>
    <row r="10130" spans="1:7" s="520" customFormat="1" x14ac:dyDescent="0.25">
      <c r="A10130" s="529"/>
      <c r="G10130" s="535"/>
    </row>
    <row r="10131" spans="1:7" s="520" customFormat="1" x14ac:dyDescent="0.25">
      <c r="A10131" s="529"/>
      <c r="G10131" s="535"/>
    </row>
    <row r="10132" spans="1:7" s="520" customFormat="1" x14ac:dyDescent="0.25">
      <c r="A10132" s="529"/>
      <c r="G10132" s="535"/>
    </row>
    <row r="10133" spans="1:7" s="520" customFormat="1" x14ac:dyDescent="0.25">
      <c r="A10133" s="529"/>
      <c r="G10133" s="535"/>
    </row>
    <row r="10134" spans="1:7" s="520" customFormat="1" x14ac:dyDescent="0.25">
      <c r="A10134" s="529"/>
      <c r="G10134" s="535"/>
    </row>
    <row r="10135" spans="1:7" s="520" customFormat="1" x14ac:dyDescent="0.25">
      <c r="A10135" s="529"/>
      <c r="G10135" s="535"/>
    </row>
    <row r="10136" spans="1:7" s="520" customFormat="1" x14ac:dyDescent="0.25">
      <c r="A10136" s="529"/>
      <c r="G10136" s="535"/>
    </row>
    <row r="10137" spans="1:7" s="520" customFormat="1" x14ac:dyDescent="0.25">
      <c r="A10137" s="529"/>
      <c r="G10137" s="535"/>
    </row>
    <row r="10138" spans="1:7" s="520" customFormat="1" x14ac:dyDescent="0.25">
      <c r="A10138" s="529"/>
      <c r="G10138" s="535"/>
    </row>
    <row r="10139" spans="1:7" s="520" customFormat="1" x14ac:dyDescent="0.25">
      <c r="A10139" s="529"/>
      <c r="G10139" s="535"/>
    </row>
    <row r="10140" spans="1:7" s="520" customFormat="1" x14ac:dyDescent="0.25">
      <c r="A10140" s="529"/>
      <c r="G10140" s="535"/>
    </row>
    <row r="10141" spans="1:7" s="520" customFormat="1" x14ac:dyDescent="0.25">
      <c r="A10141" s="529"/>
      <c r="G10141" s="535"/>
    </row>
    <row r="10142" spans="1:7" s="520" customFormat="1" x14ac:dyDescent="0.25">
      <c r="A10142" s="529"/>
      <c r="G10142" s="535"/>
    </row>
    <row r="10143" spans="1:7" s="520" customFormat="1" x14ac:dyDescent="0.25">
      <c r="A10143" s="529"/>
      <c r="G10143" s="535"/>
    </row>
    <row r="10144" spans="1:7" s="520" customFormat="1" x14ac:dyDescent="0.25">
      <c r="A10144" s="529"/>
      <c r="G10144" s="535"/>
    </row>
    <row r="10145" spans="1:7" s="520" customFormat="1" x14ac:dyDescent="0.25">
      <c r="A10145" s="529"/>
      <c r="G10145" s="535"/>
    </row>
    <row r="10146" spans="1:7" s="520" customFormat="1" x14ac:dyDescent="0.25">
      <c r="A10146" s="529"/>
      <c r="G10146" s="535"/>
    </row>
    <row r="10147" spans="1:7" s="520" customFormat="1" x14ac:dyDescent="0.25">
      <c r="A10147" s="529"/>
      <c r="G10147" s="535"/>
    </row>
    <row r="10148" spans="1:7" s="520" customFormat="1" x14ac:dyDescent="0.25">
      <c r="A10148" s="529"/>
      <c r="G10148" s="535"/>
    </row>
    <row r="10149" spans="1:7" s="520" customFormat="1" x14ac:dyDescent="0.25">
      <c r="A10149" s="529"/>
      <c r="G10149" s="535"/>
    </row>
    <row r="10150" spans="1:7" s="520" customFormat="1" x14ac:dyDescent="0.25">
      <c r="A10150" s="529"/>
      <c r="G10150" s="535"/>
    </row>
    <row r="10151" spans="1:7" s="520" customFormat="1" x14ac:dyDescent="0.25">
      <c r="A10151" s="529"/>
      <c r="G10151" s="535"/>
    </row>
    <row r="10152" spans="1:7" s="520" customFormat="1" x14ac:dyDescent="0.25">
      <c r="A10152" s="529"/>
      <c r="G10152" s="535"/>
    </row>
    <row r="10153" spans="1:7" s="520" customFormat="1" x14ac:dyDescent="0.25">
      <c r="A10153" s="529"/>
      <c r="G10153" s="535"/>
    </row>
    <row r="10154" spans="1:7" s="520" customFormat="1" x14ac:dyDescent="0.25">
      <c r="A10154" s="529"/>
      <c r="G10154" s="535"/>
    </row>
    <row r="10155" spans="1:7" s="520" customFormat="1" x14ac:dyDescent="0.25">
      <c r="A10155" s="529"/>
      <c r="G10155" s="535"/>
    </row>
    <row r="10156" spans="1:7" s="520" customFormat="1" x14ac:dyDescent="0.25">
      <c r="A10156" s="529"/>
      <c r="G10156" s="535"/>
    </row>
    <row r="10157" spans="1:7" s="520" customFormat="1" x14ac:dyDescent="0.25">
      <c r="A10157" s="529"/>
      <c r="G10157" s="535"/>
    </row>
    <row r="10158" spans="1:7" s="520" customFormat="1" x14ac:dyDescent="0.25">
      <c r="A10158" s="529"/>
      <c r="G10158" s="535"/>
    </row>
    <row r="10159" spans="1:7" s="520" customFormat="1" x14ac:dyDescent="0.25">
      <c r="A10159" s="529"/>
      <c r="G10159" s="535"/>
    </row>
    <row r="10160" spans="1:7" s="520" customFormat="1" x14ac:dyDescent="0.25">
      <c r="A10160" s="529"/>
      <c r="G10160" s="535"/>
    </row>
    <row r="10161" spans="1:7" s="520" customFormat="1" x14ac:dyDescent="0.25">
      <c r="A10161" s="529"/>
      <c r="G10161" s="535"/>
    </row>
    <row r="10162" spans="1:7" s="520" customFormat="1" x14ac:dyDescent="0.25">
      <c r="A10162" s="529"/>
      <c r="G10162" s="535"/>
    </row>
    <row r="10163" spans="1:7" s="520" customFormat="1" x14ac:dyDescent="0.25">
      <c r="A10163" s="529"/>
      <c r="G10163" s="535"/>
    </row>
    <row r="10164" spans="1:7" s="520" customFormat="1" x14ac:dyDescent="0.25">
      <c r="A10164" s="529"/>
      <c r="G10164" s="535"/>
    </row>
    <row r="10165" spans="1:7" s="520" customFormat="1" x14ac:dyDescent="0.25">
      <c r="A10165" s="529"/>
      <c r="G10165" s="535"/>
    </row>
    <row r="10166" spans="1:7" s="520" customFormat="1" x14ac:dyDescent="0.25">
      <c r="A10166" s="529"/>
      <c r="G10166" s="535"/>
    </row>
    <row r="10167" spans="1:7" s="520" customFormat="1" x14ac:dyDescent="0.25">
      <c r="A10167" s="529"/>
      <c r="G10167" s="535"/>
    </row>
    <row r="10168" spans="1:7" s="520" customFormat="1" x14ac:dyDescent="0.25">
      <c r="A10168" s="529"/>
      <c r="G10168" s="535"/>
    </row>
    <row r="10169" spans="1:7" s="520" customFormat="1" x14ac:dyDescent="0.25">
      <c r="A10169" s="529"/>
      <c r="G10169" s="535"/>
    </row>
    <row r="10170" spans="1:7" s="520" customFormat="1" x14ac:dyDescent="0.25">
      <c r="A10170" s="529"/>
      <c r="G10170" s="535"/>
    </row>
    <row r="10171" spans="1:7" s="520" customFormat="1" x14ac:dyDescent="0.25">
      <c r="A10171" s="529"/>
      <c r="G10171" s="535"/>
    </row>
    <row r="10172" spans="1:7" s="520" customFormat="1" x14ac:dyDescent="0.25">
      <c r="A10172" s="529"/>
      <c r="G10172" s="535"/>
    </row>
    <row r="10173" spans="1:7" s="520" customFormat="1" x14ac:dyDescent="0.25">
      <c r="A10173" s="529"/>
      <c r="G10173" s="535"/>
    </row>
    <row r="10174" spans="1:7" s="520" customFormat="1" x14ac:dyDescent="0.25">
      <c r="A10174" s="529"/>
      <c r="G10174" s="535"/>
    </row>
    <row r="10175" spans="1:7" s="520" customFormat="1" x14ac:dyDescent="0.25">
      <c r="A10175" s="529"/>
      <c r="G10175" s="535"/>
    </row>
    <row r="10176" spans="1:7" s="520" customFormat="1" x14ac:dyDescent="0.25">
      <c r="A10176" s="529"/>
      <c r="G10176" s="535"/>
    </row>
    <row r="10177" spans="1:7" s="520" customFormat="1" x14ac:dyDescent="0.25">
      <c r="A10177" s="529"/>
      <c r="G10177" s="535"/>
    </row>
    <row r="10178" spans="1:7" s="520" customFormat="1" x14ac:dyDescent="0.25">
      <c r="A10178" s="529"/>
      <c r="G10178" s="535"/>
    </row>
    <row r="10179" spans="1:7" s="520" customFormat="1" x14ac:dyDescent="0.25">
      <c r="A10179" s="529"/>
      <c r="G10179" s="535"/>
    </row>
    <row r="10180" spans="1:7" s="520" customFormat="1" x14ac:dyDescent="0.25">
      <c r="A10180" s="529"/>
      <c r="G10180" s="535"/>
    </row>
    <row r="10181" spans="1:7" s="520" customFormat="1" x14ac:dyDescent="0.25">
      <c r="A10181" s="529"/>
      <c r="G10181" s="535"/>
    </row>
    <row r="10182" spans="1:7" s="520" customFormat="1" x14ac:dyDescent="0.25">
      <c r="A10182" s="529"/>
      <c r="G10182" s="535"/>
    </row>
    <row r="10183" spans="1:7" s="520" customFormat="1" x14ac:dyDescent="0.25">
      <c r="A10183" s="529"/>
      <c r="G10183" s="535"/>
    </row>
    <row r="10184" spans="1:7" s="520" customFormat="1" x14ac:dyDescent="0.25">
      <c r="A10184" s="529"/>
      <c r="G10184" s="535"/>
    </row>
    <row r="10185" spans="1:7" s="520" customFormat="1" x14ac:dyDescent="0.25">
      <c r="A10185" s="529"/>
      <c r="G10185" s="535"/>
    </row>
    <row r="10186" spans="1:7" s="520" customFormat="1" x14ac:dyDescent="0.25">
      <c r="A10186" s="529"/>
      <c r="G10186" s="535"/>
    </row>
    <row r="10187" spans="1:7" s="520" customFormat="1" x14ac:dyDescent="0.25">
      <c r="A10187" s="529"/>
      <c r="G10187" s="535"/>
    </row>
    <row r="10188" spans="1:7" s="520" customFormat="1" x14ac:dyDescent="0.25">
      <c r="A10188" s="529"/>
      <c r="G10188" s="535"/>
    </row>
    <row r="10189" spans="1:7" s="520" customFormat="1" x14ac:dyDescent="0.25">
      <c r="A10189" s="529"/>
      <c r="G10189" s="535"/>
    </row>
    <row r="10190" spans="1:7" s="520" customFormat="1" x14ac:dyDescent="0.25">
      <c r="A10190" s="529"/>
      <c r="G10190" s="535"/>
    </row>
    <row r="10191" spans="1:7" s="520" customFormat="1" x14ac:dyDescent="0.25">
      <c r="A10191" s="529"/>
      <c r="G10191" s="535"/>
    </row>
    <row r="10192" spans="1:7" s="520" customFormat="1" x14ac:dyDescent="0.25">
      <c r="A10192" s="529"/>
      <c r="G10192" s="535"/>
    </row>
    <row r="10193" spans="1:7" s="520" customFormat="1" x14ac:dyDescent="0.25">
      <c r="A10193" s="529"/>
      <c r="G10193" s="535"/>
    </row>
    <row r="10194" spans="1:7" s="520" customFormat="1" x14ac:dyDescent="0.25">
      <c r="A10194" s="529"/>
      <c r="G10194" s="535"/>
    </row>
    <row r="10195" spans="1:7" s="520" customFormat="1" x14ac:dyDescent="0.25">
      <c r="A10195" s="529"/>
      <c r="G10195" s="535"/>
    </row>
    <row r="10196" spans="1:7" s="520" customFormat="1" x14ac:dyDescent="0.25">
      <c r="A10196" s="529"/>
      <c r="G10196" s="535"/>
    </row>
    <row r="10197" spans="1:7" s="520" customFormat="1" x14ac:dyDescent="0.25">
      <c r="A10197" s="529"/>
      <c r="G10197" s="535"/>
    </row>
    <row r="10198" spans="1:7" s="520" customFormat="1" x14ac:dyDescent="0.25">
      <c r="A10198" s="529"/>
      <c r="G10198" s="535"/>
    </row>
    <row r="10199" spans="1:7" s="520" customFormat="1" x14ac:dyDescent="0.25">
      <c r="A10199" s="529"/>
      <c r="G10199" s="535"/>
    </row>
    <row r="10200" spans="1:7" s="520" customFormat="1" x14ac:dyDescent="0.25">
      <c r="A10200" s="529"/>
      <c r="G10200" s="535"/>
    </row>
    <row r="10201" spans="1:7" s="520" customFormat="1" x14ac:dyDescent="0.25">
      <c r="A10201" s="529"/>
      <c r="G10201" s="535"/>
    </row>
    <row r="10202" spans="1:7" s="520" customFormat="1" x14ac:dyDescent="0.25">
      <c r="A10202" s="529"/>
      <c r="G10202" s="535"/>
    </row>
    <row r="10203" spans="1:7" s="520" customFormat="1" x14ac:dyDescent="0.25">
      <c r="A10203" s="529"/>
      <c r="G10203" s="535"/>
    </row>
    <row r="10204" spans="1:7" s="520" customFormat="1" x14ac:dyDescent="0.25">
      <c r="A10204" s="529"/>
      <c r="G10204" s="535"/>
    </row>
    <row r="10205" spans="1:7" s="520" customFormat="1" x14ac:dyDescent="0.25">
      <c r="A10205" s="529"/>
      <c r="G10205" s="535"/>
    </row>
    <row r="10206" spans="1:7" s="520" customFormat="1" x14ac:dyDescent="0.25">
      <c r="A10206" s="529"/>
      <c r="G10206" s="535"/>
    </row>
    <row r="10207" spans="1:7" s="520" customFormat="1" x14ac:dyDescent="0.25">
      <c r="A10207" s="529"/>
      <c r="G10207" s="535"/>
    </row>
    <row r="10208" spans="1:7" s="520" customFormat="1" x14ac:dyDescent="0.25">
      <c r="A10208" s="529"/>
      <c r="G10208" s="535"/>
    </row>
    <row r="10209" spans="1:7" s="520" customFormat="1" x14ac:dyDescent="0.25">
      <c r="A10209" s="529"/>
      <c r="G10209" s="535"/>
    </row>
    <row r="10210" spans="1:7" s="520" customFormat="1" x14ac:dyDescent="0.25">
      <c r="A10210" s="529"/>
      <c r="G10210" s="535"/>
    </row>
    <row r="10211" spans="1:7" s="520" customFormat="1" x14ac:dyDescent="0.25">
      <c r="A10211" s="529"/>
      <c r="G10211" s="535"/>
    </row>
    <row r="10212" spans="1:7" s="520" customFormat="1" x14ac:dyDescent="0.25">
      <c r="A10212" s="529"/>
      <c r="G10212" s="535"/>
    </row>
    <row r="10213" spans="1:7" s="520" customFormat="1" x14ac:dyDescent="0.25">
      <c r="A10213" s="529"/>
      <c r="G10213" s="535"/>
    </row>
    <row r="10214" spans="1:7" s="520" customFormat="1" x14ac:dyDescent="0.25">
      <c r="A10214" s="529"/>
      <c r="G10214" s="535"/>
    </row>
    <row r="10215" spans="1:7" s="520" customFormat="1" x14ac:dyDescent="0.25">
      <c r="A10215" s="529"/>
      <c r="G10215" s="535"/>
    </row>
    <row r="10216" spans="1:7" s="520" customFormat="1" x14ac:dyDescent="0.25">
      <c r="A10216" s="529"/>
      <c r="G10216" s="535"/>
    </row>
    <row r="10217" spans="1:7" s="520" customFormat="1" x14ac:dyDescent="0.25">
      <c r="A10217" s="529"/>
      <c r="G10217" s="535"/>
    </row>
    <row r="10218" spans="1:7" s="520" customFormat="1" x14ac:dyDescent="0.25">
      <c r="A10218" s="529"/>
      <c r="G10218" s="535"/>
    </row>
    <row r="10219" spans="1:7" s="520" customFormat="1" x14ac:dyDescent="0.25">
      <c r="A10219" s="529"/>
      <c r="G10219" s="535"/>
    </row>
    <row r="10220" spans="1:7" s="520" customFormat="1" x14ac:dyDescent="0.25">
      <c r="A10220" s="529"/>
      <c r="G10220" s="535"/>
    </row>
    <row r="10221" spans="1:7" s="520" customFormat="1" x14ac:dyDescent="0.25">
      <c r="A10221" s="529"/>
      <c r="G10221" s="535"/>
    </row>
    <row r="10222" spans="1:7" s="520" customFormat="1" x14ac:dyDescent="0.25">
      <c r="A10222" s="529"/>
      <c r="G10222" s="535"/>
    </row>
    <row r="10223" spans="1:7" s="520" customFormat="1" x14ac:dyDescent="0.25">
      <c r="A10223" s="529"/>
      <c r="G10223" s="535"/>
    </row>
    <row r="10224" spans="1:7" s="520" customFormat="1" x14ac:dyDescent="0.25">
      <c r="A10224" s="529"/>
      <c r="G10224" s="535"/>
    </row>
    <row r="10225" spans="1:7" s="520" customFormat="1" x14ac:dyDescent="0.25">
      <c r="A10225" s="529"/>
      <c r="G10225" s="535"/>
    </row>
    <row r="10226" spans="1:7" s="520" customFormat="1" x14ac:dyDescent="0.25">
      <c r="A10226" s="529"/>
      <c r="G10226" s="535"/>
    </row>
    <row r="10227" spans="1:7" s="520" customFormat="1" x14ac:dyDescent="0.25">
      <c r="A10227" s="529"/>
      <c r="G10227" s="535"/>
    </row>
    <row r="10228" spans="1:7" s="520" customFormat="1" x14ac:dyDescent="0.25">
      <c r="A10228" s="529"/>
      <c r="G10228" s="535"/>
    </row>
    <row r="10229" spans="1:7" s="520" customFormat="1" x14ac:dyDescent="0.25">
      <c r="A10229" s="529"/>
      <c r="G10229" s="535"/>
    </row>
    <row r="10230" spans="1:7" s="520" customFormat="1" x14ac:dyDescent="0.25">
      <c r="A10230" s="529"/>
      <c r="G10230" s="535"/>
    </row>
    <row r="10231" spans="1:7" s="520" customFormat="1" x14ac:dyDescent="0.25">
      <c r="A10231" s="529"/>
      <c r="G10231" s="535"/>
    </row>
    <row r="10232" spans="1:7" s="520" customFormat="1" x14ac:dyDescent="0.25">
      <c r="A10232" s="529"/>
      <c r="G10232" s="535"/>
    </row>
    <row r="10233" spans="1:7" s="520" customFormat="1" x14ac:dyDescent="0.25">
      <c r="A10233" s="529"/>
      <c r="G10233" s="535"/>
    </row>
    <row r="10234" spans="1:7" s="520" customFormat="1" x14ac:dyDescent="0.25">
      <c r="A10234" s="529"/>
      <c r="G10234" s="535"/>
    </row>
    <row r="10235" spans="1:7" s="520" customFormat="1" x14ac:dyDescent="0.25">
      <c r="A10235" s="529"/>
      <c r="G10235" s="535"/>
    </row>
    <row r="10236" spans="1:7" s="520" customFormat="1" x14ac:dyDescent="0.25">
      <c r="A10236" s="529"/>
      <c r="G10236" s="535"/>
    </row>
    <row r="10237" spans="1:7" s="520" customFormat="1" x14ac:dyDescent="0.25">
      <c r="A10237" s="529"/>
      <c r="G10237" s="535"/>
    </row>
    <row r="10238" spans="1:7" s="520" customFormat="1" x14ac:dyDescent="0.25">
      <c r="A10238" s="529"/>
      <c r="G10238" s="535"/>
    </row>
    <row r="10239" spans="1:7" s="520" customFormat="1" x14ac:dyDescent="0.25">
      <c r="A10239" s="529"/>
      <c r="G10239" s="535"/>
    </row>
    <row r="10240" spans="1:7" s="520" customFormat="1" x14ac:dyDescent="0.25">
      <c r="A10240" s="529"/>
      <c r="G10240" s="535"/>
    </row>
    <row r="10241" spans="1:7" s="520" customFormat="1" x14ac:dyDescent="0.25">
      <c r="A10241" s="529"/>
      <c r="G10241" s="535"/>
    </row>
    <row r="10242" spans="1:7" s="520" customFormat="1" x14ac:dyDescent="0.25">
      <c r="A10242" s="529"/>
      <c r="G10242" s="535"/>
    </row>
    <row r="10243" spans="1:7" s="520" customFormat="1" x14ac:dyDescent="0.25">
      <c r="A10243" s="529"/>
      <c r="G10243" s="535"/>
    </row>
    <row r="10244" spans="1:7" s="520" customFormat="1" x14ac:dyDescent="0.25">
      <c r="A10244" s="529"/>
      <c r="G10244" s="535"/>
    </row>
    <row r="10245" spans="1:7" s="520" customFormat="1" x14ac:dyDescent="0.25">
      <c r="A10245" s="529"/>
      <c r="G10245" s="535"/>
    </row>
    <row r="10246" spans="1:7" s="520" customFormat="1" x14ac:dyDescent="0.25">
      <c r="A10246" s="529"/>
      <c r="G10246" s="535"/>
    </row>
    <row r="10247" spans="1:7" s="520" customFormat="1" x14ac:dyDescent="0.25">
      <c r="A10247" s="529"/>
      <c r="G10247" s="535"/>
    </row>
    <row r="10248" spans="1:7" s="520" customFormat="1" x14ac:dyDescent="0.25">
      <c r="A10248" s="529"/>
      <c r="G10248" s="535"/>
    </row>
    <row r="10249" spans="1:7" s="520" customFormat="1" x14ac:dyDescent="0.25">
      <c r="A10249" s="529"/>
      <c r="G10249" s="535"/>
    </row>
    <row r="10250" spans="1:7" s="520" customFormat="1" x14ac:dyDescent="0.25">
      <c r="A10250" s="529"/>
      <c r="G10250" s="535"/>
    </row>
    <row r="10251" spans="1:7" s="520" customFormat="1" x14ac:dyDescent="0.25">
      <c r="A10251" s="529"/>
      <c r="G10251" s="535"/>
    </row>
    <row r="10252" spans="1:7" s="520" customFormat="1" x14ac:dyDescent="0.25">
      <c r="A10252" s="529"/>
      <c r="G10252" s="535"/>
    </row>
    <row r="10253" spans="1:7" s="520" customFormat="1" x14ac:dyDescent="0.25">
      <c r="A10253" s="529"/>
      <c r="G10253" s="535"/>
    </row>
    <row r="10254" spans="1:7" s="520" customFormat="1" x14ac:dyDescent="0.25">
      <c r="A10254" s="529"/>
      <c r="G10254" s="535"/>
    </row>
    <row r="10255" spans="1:7" s="520" customFormat="1" x14ac:dyDescent="0.25">
      <c r="A10255" s="529"/>
      <c r="G10255" s="535"/>
    </row>
    <row r="10256" spans="1:7" s="520" customFormat="1" x14ac:dyDescent="0.25">
      <c r="A10256" s="529"/>
      <c r="G10256" s="535"/>
    </row>
    <row r="10257" spans="1:7" s="520" customFormat="1" x14ac:dyDescent="0.25">
      <c r="A10257" s="529"/>
      <c r="G10257" s="535"/>
    </row>
    <row r="10258" spans="1:7" s="520" customFormat="1" x14ac:dyDescent="0.25">
      <c r="A10258" s="529"/>
      <c r="G10258" s="535"/>
    </row>
    <row r="10259" spans="1:7" s="520" customFormat="1" x14ac:dyDescent="0.25">
      <c r="A10259" s="529"/>
      <c r="G10259" s="535"/>
    </row>
    <row r="10260" spans="1:7" s="520" customFormat="1" x14ac:dyDescent="0.25">
      <c r="A10260" s="529"/>
      <c r="G10260" s="535"/>
    </row>
    <row r="10261" spans="1:7" s="520" customFormat="1" x14ac:dyDescent="0.25">
      <c r="A10261" s="529"/>
      <c r="G10261" s="535"/>
    </row>
    <row r="10262" spans="1:7" s="520" customFormat="1" x14ac:dyDescent="0.25">
      <c r="A10262" s="529"/>
      <c r="G10262" s="535"/>
    </row>
    <row r="10263" spans="1:7" s="520" customFormat="1" x14ac:dyDescent="0.25">
      <c r="A10263" s="529"/>
      <c r="G10263" s="535"/>
    </row>
    <row r="10264" spans="1:7" s="520" customFormat="1" x14ac:dyDescent="0.25">
      <c r="A10264" s="529"/>
      <c r="G10264" s="535"/>
    </row>
    <row r="10265" spans="1:7" s="520" customFormat="1" x14ac:dyDescent="0.25">
      <c r="A10265" s="529"/>
      <c r="G10265" s="535"/>
    </row>
    <row r="10266" spans="1:7" s="520" customFormat="1" x14ac:dyDescent="0.25">
      <c r="A10266" s="529"/>
      <c r="G10266" s="535"/>
    </row>
    <row r="10267" spans="1:7" s="520" customFormat="1" x14ac:dyDescent="0.25">
      <c r="A10267" s="529"/>
      <c r="G10267" s="535"/>
    </row>
    <row r="10268" spans="1:7" s="520" customFormat="1" x14ac:dyDescent="0.25">
      <c r="A10268" s="529"/>
      <c r="G10268" s="535"/>
    </row>
    <row r="10269" spans="1:7" s="520" customFormat="1" x14ac:dyDescent="0.25">
      <c r="A10269" s="529"/>
      <c r="G10269" s="535"/>
    </row>
    <row r="10270" spans="1:7" s="520" customFormat="1" x14ac:dyDescent="0.25">
      <c r="A10270" s="529"/>
      <c r="G10270" s="535"/>
    </row>
    <row r="10271" spans="1:7" s="520" customFormat="1" x14ac:dyDescent="0.25">
      <c r="A10271" s="529"/>
      <c r="G10271" s="535"/>
    </row>
    <row r="10272" spans="1:7" s="520" customFormat="1" x14ac:dyDescent="0.25">
      <c r="A10272" s="529"/>
      <c r="G10272" s="535"/>
    </row>
    <row r="10273" spans="1:7" s="520" customFormat="1" x14ac:dyDescent="0.25">
      <c r="A10273" s="529"/>
      <c r="G10273" s="535"/>
    </row>
    <row r="10274" spans="1:7" s="520" customFormat="1" x14ac:dyDescent="0.25">
      <c r="A10274" s="529"/>
      <c r="G10274" s="535"/>
    </row>
    <row r="10275" spans="1:7" s="520" customFormat="1" x14ac:dyDescent="0.25">
      <c r="A10275" s="529"/>
      <c r="G10275" s="535"/>
    </row>
    <row r="10276" spans="1:7" s="520" customFormat="1" x14ac:dyDescent="0.25">
      <c r="A10276" s="529"/>
      <c r="G10276" s="535"/>
    </row>
    <row r="10277" spans="1:7" s="520" customFormat="1" x14ac:dyDescent="0.25">
      <c r="A10277" s="529"/>
      <c r="G10277" s="535"/>
    </row>
    <row r="10278" spans="1:7" s="520" customFormat="1" x14ac:dyDescent="0.25">
      <c r="A10278" s="529"/>
      <c r="G10278" s="535"/>
    </row>
    <row r="10279" spans="1:7" s="520" customFormat="1" x14ac:dyDescent="0.25">
      <c r="A10279" s="529"/>
      <c r="G10279" s="535"/>
    </row>
    <row r="10280" spans="1:7" s="520" customFormat="1" x14ac:dyDescent="0.25">
      <c r="A10280" s="529"/>
      <c r="G10280" s="535"/>
    </row>
    <row r="10281" spans="1:7" s="520" customFormat="1" x14ac:dyDescent="0.25">
      <c r="A10281" s="529"/>
      <c r="G10281" s="535"/>
    </row>
    <row r="10282" spans="1:7" s="520" customFormat="1" x14ac:dyDescent="0.25">
      <c r="A10282" s="529"/>
      <c r="G10282" s="535"/>
    </row>
    <row r="10283" spans="1:7" s="520" customFormat="1" x14ac:dyDescent="0.25">
      <c r="A10283" s="529"/>
      <c r="G10283" s="535"/>
    </row>
    <row r="10284" spans="1:7" s="520" customFormat="1" x14ac:dyDescent="0.25">
      <c r="A10284" s="529"/>
      <c r="G10284" s="535"/>
    </row>
    <row r="10285" spans="1:7" s="520" customFormat="1" x14ac:dyDescent="0.25">
      <c r="A10285" s="529"/>
      <c r="G10285" s="535"/>
    </row>
    <row r="10286" spans="1:7" s="520" customFormat="1" x14ac:dyDescent="0.25">
      <c r="A10286" s="529"/>
      <c r="G10286" s="535"/>
    </row>
    <row r="10287" spans="1:7" s="520" customFormat="1" x14ac:dyDescent="0.25">
      <c r="A10287" s="529"/>
      <c r="G10287" s="535"/>
    </row>
    <row r="10288" spans="1:7" s="520" customFormat="1" x14ac:dyDescent="0.25">
      <c r="A10288" s="529"/>
      <c r="G10288" s="535"/>
    </row>
    <row r="10289" spans="1:7" s="520" customFormat="1" x14ac:dyDescent="0.25">
      <c r="A10289" s="529"/>
      <c r="G10289" s="535"/>
    </row>
    <row r="10290" spans="1:7" s="520" customFormat="1" x14ac:dyDescent="0.25">
      <c r="A10290" s="529"/>
      <c r="G10290" s="535"/>
    </row>
    <row r="10291" spans="1:7" s="520" customFormat="1" x14ac:dyDescent="0.25">
      <c r="A10291" s="529"/>
      <c r="G10291" s="535"/>
    </row>
    <row r="10292" spans="1:7" s="520" customFormat="1" x14ac:dyDescent="0.25">
      <c r="A10292" s="529"/>
      <c r="G10292" s="535"/>
    </row>
    <row r="10293" spans="1:7" s="520" customFormat="1" x14ac:dyDescent="0.25">
      <c r="A10293" s="529"/>
      <c r="G10293" s="535"/>
    </row>
    <row r="10294" spans="1:7" s="520" customFormat="1" x14ac:dyDescent="0.25">
      <c r="A10294" s="529"/>
      <c r="G10294" s="535"/>
    </row>
    <row r="10295" spans="1:7" s="520" customFormat="1" x14ac:dyDescent="0.25">
      <c r="A10295" s="529"/>
      <c r="G10295" s="535"/>
    </row>
    <row r="10296" spans="1:7" s="520" customFormat="1" x14ac:dyDescent="0.25">
      <c r="A10296" s="529"/>
      <c r="G10296" s="535"/>
    </row>
    <row r="10297" spans="1:7" s="520" customFormat="1" x14ac:dyDescent="0.25">
      <c r="A10297" s="529"/>
      <c r="G10297" s="535"/>
    </row>
    <row r="10298" spans="1:7" s="520" customFormat="1" x14ac:dyDescent="0.25">
      <c r="A10298" s="529"/>
      <c r="G10298" s="535"/>
    </row>
    <row r="10299" spans="1:7" s="520" customFormat="1" x14ac:dyDescent="0.25">
      <c r="A10299" s="529"/>
      <c r="G10299" s="535"/>
    </row>
    <row r="10300" spans="1:7" s="520" customFormat="1" x14ac:dyDescent="0.25">
      <c r="A10300" s="529"/>
      <c r="G10300" s="535"/>
    </row>
    <row r="10301" spans="1:7" s="520" customFormat="1" x14ac:dyDescent="0.25">
      <c r="A10301" s="529"/>
      <c r="G10301" s="535"/>
    </row>
    <row r="10302" spans="1:7" s="520" customFormat="1" x14ac:dyDescent="0.25">
      <c r="A10302" s="529"/>
      <c r="G10302" s="535"/>
    </row>
    <row r="10303" spans="1:7" s="520" customFormat="1" x14ac:dyDescent="0.25">
      <c r="A10303" s="529"/>
      <c r="G10303" s="535"/>
    </row>
    <row r="10304" spans="1:7" s="520" customFormat="1" x14ac:dyDescent="0.25">
      <c r="A10304" s="529"/>
      <c r="G10304" s="535"/>
    </row>
    <row r="10305" spans="1:7" s="520" customFormat="1" x14ac:dyDescent="0.25">
      <c r="A10305" s="529"/>
      <c r="G10305" s="535"/>
    </row>
    <row r="10306" spans="1:7" s="520" customFormat="1" x14ac:dyDescent="0.25">
      <c r="A10306" s="529"/>
      <c r="G10306" s="535"/>
    </row>
    <row r="10307" spans="1:7" s="520" customFormat="1" x14ac:dyDescent="0.25">
      <c r="A10307" s="529"/>
      <c r="G10307" s="535"/>
    </row>
    <row r="10308" spans="1:7" s="520" customFormat="1" x14ac:dyDescent="0.25">
      <c r="A10308" s="529"/>
      <c r="G10308" s="535"/>
    </row>
    <row r="10309" spans="1:7" s="520" customFormat="1" x14ac:dyDescent="0.25">
      <c r="A10309" s="529"/>
      <c r="G10309" s="535"/>
    </row>
    <row r="10310" spans="1:7" s="520" customFormat="1" x14ac:dyDescent="0.25">
      <c r="A10310" s="529"/>
      <c r="G10310" s="535"/>
    </row>
    <row r="10311" spans="1:7" s="520" customFormat="1" x14ac:dyDescent="0.25">
      <c r="A10311" s="529"/>
      <c r="G10311" s="535"/>
    </row>
    <row r="10312" spans="1:7" s="520" customFormat="1" x14ac:dyDescent="0.25">
      <c r="A10312" s="529"/>
      <c r="G10312" s="535"/>
    </row>
    <row r="10313" spans="1:7" s="520" customFormat="1" x14ac:dyDescent="0.25">
      <c r="A10313" s="529"/>
      <c r="G10313" s="535"/>
    </row>
    <row r="10314" spans="1:7" s="520" customFormat="1" x14ac:dyDescent="0.25">
      <c r="A10314" s="529"/>
      <c r="G10314" s="535"/>
    </row>
    <row r="10315" spans="1:7" s="520" customFormat="1" x14ac:dyDescent="0.25">
      <c r="A10315" s="529"/>
      <c r="G10315" s="535"/>
    </row>
    <row r="10316" spans="1:7" s="520" customFormat="1" x14ac:dyDescent="0.25">
      <c r="A10316" s="529"/>
      <c r="G10316" s="535"/>
    </row>
    <row r="10317" spans="1:7" s="520" customFormat="1" x14ac:dyDescent="0.25">
      <c r="A10317" s="529"/>
      <c r="G10317" s="535"/>
    </row>
    <row r="10318" spans="1:7" s="520" customFormat="1" x14ac:dyDescent="0.25">
      <c r="A10318" s="529"/>
      <c r="G10318" s="535"/>
    </row>
    <row r="10319" spans="1:7" s="520" customFormat="1" x14ac:dyDescent="0.25">
      <c r="A10319" s="529"/>
      <c r="G10319" s="535"/>
    </row>
    <row r="10320" spans="1:7" s="520" customFormat="1" x14ac:dyDescent="0.25">
      <c r="A10320" s="529"/>
      <c r="G10320" s="535"/>
    </row>
    <row r="10321" spans="1:7" s="520" customFormat="1" x14ac:dyDescent="0.25">
      <c r="A10321" s="529"/>
      <c r="G10321" s="535"/>
    </row>
    <row r="10322" spans="1:7" s="520" customFormat="1" x14ac:dyDescent="0.25">
      <c r="A10322" s="529"/>
      <c r="G10322" s="535"/>
    </row>
    <row r="10323" spans="1:7" s="520" customFormat="1" x14ac:dyDescent="0.25">
      <c r="A10323" s="529"/>
      <c r="G10323" s="535"/>
    </row>
    <row r="10324" spans="1:7" s="520" customFormat="1" x14ac:dyDescent="0.25">
      <c r="A10324" s="529"/>
      <c r="G10324" s="535"/>
    </row>
    <row r="10325" spans="1:7" s="520" customFormat="1" x14ac:dyDescent="0.25">
      <c r="A10325" s="529"/>
      <c r="G10325" s="535"/>
    </row>
    <row r="10326" spans="1:7" s="520" customFormat="1" x14ac:dyDescent="0.25">
      <c r="A10326" s="529"/>
      <c r="G10326" s="535"/>
    </row>
    <row r="10327" spans="1:7" s="520" customFormat="1" x14ac:dyDescent="0.25">
      <c r="A10327" s="529"/>
      <c r="G10327" s="535"/>
    </row>
    <row r="10328" spans="1:7" s="520" customFormat="1" x14ac:dyDescent="0.25">
      <c r="A10328" s="529"/>
      <c r="G10328" s="535"/>
    </row>
    <row r="10329" spans="1:7" s="520" customFormat="1" x14ac:dyDescent="0.25">
      <c r="A10329" s="529"/>
      <c r="G10329" s="535"/>
    </row>
    <row r="10330" spans="1:7" s="520" customFormat="1" x14ac:dyDescent="0.25">
      <c r="A10330" s="529"/>
      <c r="G10330" s="535"/>
    </row>
    <row r="10331" spans="1:7" s="520" customFormat="1" x14ac:dyDescent="0.25">
      <c r="A10331" s="529"/>
      <c r="G10331" s="535"/>
    </row>
    <row r="10332" spans="1:7" s="520" customFormat="1" x14ac:dyDescent="0.25">
      <c r="A10332" s="529"/>
      <c r="G10332" s="535"/>
    </row>
    <row r="10333" spans="1:7" s="520" customFormat="1" x14ac:dyDescent="0.25">
      <c r="A10333" s="529"/>
      <c r="G10333" s="535"/>
    </row>
    <row r="10334" spans="1:7" s="520" customFormat="1" x14ac:dyDescent="0.25">
      <c r="A10334" s="529"/>
      <c r="G10334" s="535"/>
    </row>
    <row r="10335" spans="1:7" s="520" customFormat="1" x14ac:dyDescent="0.25">
      <c r="A10335" s="529"/>
      <c r="G10335" s="535"/>
    </row>
    <row r="10336" spans="1:7" s="520" customFormat="1" x14ac:dyDescent="0.25">
      <c r="A10336" s="529"/>
      <c r="G10336" s="535"/>
    </row>
    <row r="10337" spans="1:7" s="520" customFormat="1" x14ac:dyDescent="0.25">
      <c r="A10337" s="529"/>
      <c r="G10337" s="535"/>
    </row>
    <row r="10338" spans="1:7" s="520" customFormat="1" x14ac:dyDescent="0.25">
      <c r="A10338" s="529"/>
      <c r="G10338" s="535"/>
    </row>
    <row r="10339" spans="1:7" s="520" customFormat="1" x14ac:dyDescent="0.25">
      <c r="A10339" s="529"/>
      <c r="G10339" s="535"/>
    </row>
    <row r="10340" spans="1:7" s="520" customFormat="1" x14ac:dyDescent="0.25">
      <c r="A10340" s="529"/>
      <c r="G10340" s="535"/>
    </row>
    <row r="10341" spans="1:7" s="520" customFormat="1" x14ac:dyDescent="0.25">
      <c r="A10341" s="529"/>
      <c r="G10341" s="535"/>
    </row>
    <row r="10342" spans="1:7" s="520" customFormat="1" x14ac:dyDescent="0.25">
      <c r="A10342" s="529"/>
      <c r="G10342" s="535"/>
    </row>
    <row r="10343" spans="1:7" s="520" customFormat="1" x14ac:dyDescent="0.25">
      <c r="A10343" s="529"/>
      <c r="G10343" s="535"/>
    </row>
    <row r="10344" spans="1:7" s="520" customFormat="1" x14ac:dyDescent="0.25">
      <c r="A10344" s="529"/>
      <c r="G10344" s="535"/>
    </row>
    <row r="10345" spans="1:7" s="520" customFormat="1" x14ac:dyDescent="0.25">
      <c r="A10345" s="529"/>
      <c r="G10345" s="535"/>
    </row>
    <row r="10346" spans="1:7" s="520" customFormat="1" x14ac:dyDescent="0.25">
      <c r="A10346" s="529"/>
      <c r="G10346" s="535"/>
    </row>
    <row r="10347" spans="1:7" s="520" customFormat="1" x14ac:dyDescent="0.25">
      <c r="A10347" s="529"/>
      <c r="G10347" s="535"/>
    </row>
    <row r="10348" spans="1:7" s="520" customFormat="1" x14ac:dyDescent="0.25">
      <c r="A10348" s="529"/>
      <c r="G10348" s="535"/>
    </row>
    <row r="10349" spans="1:7" s="520" customFormat="1" x14ac:dyDescent="0.25">
      <c r="A10349" s="529"/>
      <c r="G10349" s="535"/>
    </row>
    <row r="10350" spans="1:7" s="520" customFormat="1" x14ac:dyDescent="0.25">
      <c r="A10350" s="529"/>
      <c r="G10350" s="535"/>
    </row>
    <row r="10351" spans="1:7" s="520" customFormat="1" x14ac:dyDescent="0.25">
      <c r="A10351" s="529"/>
      <c r="G10351" s="535"/>
    </row>
    <row r="10352" spans="1:7" s="520" customFormat="1" x14ac:dyDescent="0.25">
      <c r="A10352" s="529"/>
      <c r="G10352" s="535"/>
    </row>
    <row r="10353" spans="1:7" s="520" customFormat="1" x14ac:dyDescent="0.25">
      <c r="A10353" s="529"/>
      <c r="G10353" s="535"/>
    </row>
    <row r="10354" spans="1:7" s="520" customFormat="1" x14ac:dyDescent="0.25">
      <c r="A10354" s="529"/>
      <c r="G10354" s="535"/>
    </row>
    <row r="10355" spans="1:7" s="520" customFormat="1" x14ac:dyDescent="0.25">
      <c r="A10355" s="529"/>
      <c r="G10355" s="535"/>
    </row>
    <row r="10356" spans="1:7" s="520" customFormat="1" x14ac:dyDescent="0.25">
      <c r="A10356" s="529"/>
      <c r="G10356" s="535"/>
    </row>
    <row r="10357" spans="1:7" s="520" customFormat="1" x14ac:dyDescent="0.25">
      <c r="A10357" s="529"/>
      <c r="G10357" s="535"/>
    </row>
    <row r="10358" spans="1:7" s="520" customFormat="1" x14ac:dyDescent="0.25">
      <c r="A10358" s="529"/>
      <c r="G10358" s="535"/>
    </row>
    <row r="10359" spans="1:7" s="520" customFormat="1" x14ac:dyDescent="0.25">
      <c r="A10359" s="529"/>
      <c r="G10359" s="535"/>
    </row>
    <row r="10360" spans="1:7" s="520" customFormat="1" x14ac:dyDescent="0.25">
      <c r="A10360" s="529"/>
      <c r="G10360" s="535"/>
    </row>
    <row r="10361" spans="1:7" s="520" customFormat="1" x14ac:dyDescent="0.25">
      <c r="A10361" s="529"/>
      <c r="G10361" s="535"/>
    </row>
    <row r="10362" spans="1:7" s="520" customFormat="1" x14ac:dyDescent="0.25">
      <c r="A10362" s="529"/>
      <c r="G10362" s="535"/>
    </row>
    <row r="10363" spans="1:7" s="520" customFormat="1" x14ac:dyDescent="0.25">
      <c r="A10363" s="529"/>
      <c r="G10363" s="535"/>
    </row>
    <row r="10364" spans="1:7" s="520" customFormat="1" x14ac:dyDescent="0.25">
      <c r="A10364" s="529"/>
      <c r="G10364" s="535"/>
    </row>
    <row r="10365" spans="1:7" s="520" customFormat="1" x14ac:dyDescent="0.25">
      <c r="A10365" s="529"/>
      <c r="G10365" s="535"/>
    </row>
    <row r="10366" spans="1:7" s="520" customFormat="1" x14ac:dyDescent="0.25">
      <c r="A10366" s="529"/>
      <c r="G10366" s="535"/>
    </row>
    <row r="10367" spans="1:7" s="520" customFormat="1" x14ac:dyDescent="0.25">
      <c r="A10367" s="529"/>
      <c r="G10367" s="535"/>
    </row>
    <row r="10368" spans="1:7" s="520" customFormat="1" x14ac:dyDescent="0.25">
      <c r="A10368" s="529"/>
      <c r="G10368" s="535"/>
    </row>
    <row r="10369" spans="1:7" s="520" customFormat="1" x14ac:dyDescent="0.25">
      <c r="A10369" s="529"/>
      <c r="G10369" s="535"/>
    </row>
    <row r="10370" spans="1:7" s="520" customFormat="1" x14ac:dyDescent="0.25">
      <c r="A10370" s="529"/>
      <c r="G10370" s="535"/>
    </row>
    <row r="10371" spans="1:7" s="520" customFormat="1" x14ac:dyDescent="0.25">
      <c r="A10371" s="529"/>
      <c r="G10371" s="535"/>
    </row>
    <row r="10372" spans="1:7" s="520" customFormat="1" x14ac:dyDescent="0.25">
      <c r="A10372" s="529"/>
      <c r="G10372" s="535"/>
    </row>
    <row r="10373" spans="1:7" s="520" customFormat="1" x14ac:dyDescent="0.25">
      <c r="A10373" s="529"/>
      <c r="G10373" s="535"/>
    </row>
    <row r="10374" spans="1:7" s="520" customFormat="1" x14ac:dyDescent="0.25">
      <c r="A10374" s="529"/>
      <c r="G10374" s="535"/>
    </row>
    <row r="10375" spans="1:7" s="520" customFormat="1" x14ac:dyDescent="0.25">
      <c r="A10375" s="529"/>
      <c r="G10375" s="535"/>
    </row>
    <row r="10376" spans="1:7" s="520" customFormat="1" x14ac:dyDescent="0.25">
      <c r="A10376" s="529"/>
      <c r="G10376" s="535"/>
    </row>
    <row r="10377" spans="1:7" s="520" customFormat="1" x14ac:dyDescent="0.25">
      <c r="A10377" s="529"/>
      <c r="G10377" s="535"/>
    </row>
    <row r="10378" spans="1:7" s="520" customFormat="1" x14ac:dyDescent="0.25">
      <c r="A10378" s="529"/>
      <c r="G10378" s="535"/>
    </row>
    <row r="10379" spans="1:7" s="520" customFormat="1" x14ac:dyDescent="0.25">
      <c r="A10379" s="529"/>
      <c r="G10379" s="535"/>
    </row>
    <row r="10380" spans="1:7" s="520" customFormat="1" x14ac:dyDescent="0.25">
      <c r="A10380" s="529"/>
      <c r="G10380" s="535"/>
    </row>
    <row r="10381" spans="1:7" s="520" customFormat="1" x14ac:dyDescent="0.25">
      <c r="A10381" s="529"/>
      <c r="G10381" s="535"/>
    </row>
    <row r="10382" spans="1:7" s="520" customFormat="1" x14ac:dyDescent="0.25">
      <c r="A10382" s="529"/>
      <c r="G10382" s="535"/>
    </row>
    <row r="10383" spans="1:7" s="520" customFormat="1" x14ac:dyDescent="0.25">
      <c r="A10383" s="529"/>
      <c r="G10383" s="535"/>
    </row>
    <row r="10384" spans="1:7" s="520" customFormat="1" x14ac:dyDescent="0.25">
      <c r="A10384" s="529"/>
      <c r="G10384" s="535"/>
    </row>
    <row r="10385" spans="1:7" s="520" customFormat="1" x14ac:dyDescent="0.25">
      <c r="A10385" s="529"/>
      <c r="G10385" s="535"/>
    </row>
    <row r="10386" spans="1:7" s="520" customFormat="1" x14ac:dyDescent="0.25">
      <c r="A10386" s="529"/>
      <c r="G10386" s="535"/>
    </row>
    <row r="10387" spans="1:7" s="520" customFormat="1" x14ac:dyDescent="0.25">
      <c r="A10387" s="529"/>
      <c r="G10387" s="535"/>
    </row>
    <row r="10388" spans="1:7" s="520" customFormat="1" x14ac:dyDescent="0.25">
      <c r="A10388" s="529"/>
      <c r="G10388" s="535"/>
    </row>
    <row r="10389" spans="1:7" s="520" customFormat="1" x14ac:dyDescent="0.25">
      <c r="A10389" s="529"/>
      <c r="G10389" s="535"/>
    </row>
    <row r="10390" spans="1:7" s="520" customFormat="1" x14ac:dyDescent="0.25">
      <c r="A10390" s="529"/>
      <c r="G10390" s="535"/>
    </row>
    <row r="10391" spans="1:7" s="520" customFormat="1" x14ac:dyDescent="0.25">
      <c r="A10391" s="529"/>
      <c r="G10391" s="535"/>
    </row>
    <row r="10392" spans="1:7" s="520" customFormat="1" x14ac:dyDescent="0.25">
      <c r="A10392" s="529"/>
      <c r="G10392" s="535"/>
    </row>
    <row r="10393" spans="1:7" s="520" customFormat="1" x14ac:dyDescent="0.25">
      <c r="A10393" s="529"/>
      <c r="G10393" s="535"/>
    </row>
    <row r="10394" spans="1:7" s="520" customFormat="1" x14ac:dyDescent="0.25">
      <c r="A10394" s="529"/>
      <c r="G10394" s="535"/>
    </row>
    <row r="10395" spans="1:7" s="520" customFormat="1" x14ac:dyDescent="0.25">
      <c r="A10395" s="529"/>
      <c r="G10395" s="535"/>
    </row>
    <row r="10396" spans="1:7" s="520" customFormat="1" x14ac:dyDescent="0.25">
      <c r="A10396" s="529"/>
      <c r="G10396" s="535"/>
    </row>
    <row r="10397" spans="1:7" s="520" customFormat="1" x14ac:dyDescent="0.25">
      <c r="A10397" s="529"/>
      <c r="G10397" s="535"/>
    </row>
    <row r="10398" spans="1:7" s="520" customFormat="1" x14ac:dyDescent="0.25">
      <c r="A10398" s="529"/>
      <c r="G10398" s="535"/>
    </row>
    <row r="10399" spans="1:7" s="520" customFormat="1" x14ac:dyDescent="0.25">
      <c r="A10399" s="529"/>
      <c r="G10399" s="535"/>
    </row>
    <row r="10400" spans="1:7" s="520" customFormat="1" x14ac:dyDescent="0.25">
      <c r="A10400" s="529"/>
      <c r="G10400" s="535"/>
    </row>
    <row r="10401" spans="1:7" s="520" customFormat="1" x14ac:dyDescent="0.25">
      <c r="A10401" s="529"/>
      <c r="G10401" s="535"/>
    </row>
    <row r="10402" spans="1:7" s="520" customFormat="1" x14ac:dyDescent="0.25">
      <c r="A10402" s="529"/>
      <c r="G10402" s="535"/>
    </row>
    <row r="10403" spans="1:7" s="520" customFormat="1" x14ac:dyDescent="0.25">
      <c r="A10403" s="529"/>
      <c r="G10403" s="535"/>
    </row>
    <row r="10404" spans="1:7" s="520" customFormat="1" x14ac:dyDescent="0.25">
      <c r="A10404" s="529"/>
      <c r="G10404" s="535"/>
    </row>
    <row r="10405" spans="1:7" s="520" customFormat="1" x14ac:dyDescent="0.25">
      <c r="A10405" s="529"/>
      <c r="G10405" s="535"/>
    </row>
    <row r="10406" spans="1:7" s="520" customFormat="1" x14ac:dyDescent="0.25">
      <c r="A10406" s="529"/>
      <c r="G10406" s="535"/>
    </row>
    <row r="10407" spans="1:7" s="520" customFormat="1" x14ac:dyDescent="0.25">
      <c r="A10407" s="529"/>
      <c r="G10407" s="535"/>
    </row>
    <row r="10408" spans="1:7" s="520" customFormat="1" x14ac:dyDescent="0.25">
      <c r="A10408" s="529"/>
      <c r="G10408" s="535"/>
    </row>
    <row r="10409" spans="1:7" s="520" customFormat="1" x14ac:dyDescent="0.25">
      <c r="A10409" s="529"/>
      <c r="G10409" s="535"/>
    </row>
    <row r="10410" spans="1:7" s="520" customFormat="1" x14ac:dyDescent="0.25">
      <c r="A10410" s="529"/>
      <c r="G10410" s="535"/>
    </row>
    <row r="10411" spans="1:7" s="520" customFormat="1" x14ac:dyDescent="0.25">
      <c r="A10411" s="529"/>
      <c r="G10411" s="535"/>
    </row>
    <row r="10412" spans="1:7" s="520" customFormat="1" x14ac:dyDescent="0.25">
      <c r="A10412" s="529"/>
      <c r="G10412" s="535"/>
    </row>
    <row r="10413" spans="1:7" s="520" customFormat="1" x14ac:dyDescent="0.25">
      <c r="A10413" s="529"/>
      <c r="G10413" s="535"/>
    </row>
    <row r="10414" spans="1:7" s="520" customFormat="1" x14ac:dyDescent="0.25">
      <c r="A10414" s="529"/>
      <c r="G10414" s="535"/>
    </row>
    <row r="10415" spans="1:7" s="520" customFormat="1" x14ac:dyDescent="0.25">
      <c r="A10415" s="529"/>
      <c r="G10415" s="535"/>
    </row>
    <row r="10416" spans="1:7" s="520" customFormat="1" x14ac:dyDescent="0.25">
      <c r="A10416" s="529"/>
      <c r="G10416" s="535"/>
    </row>
    <row r="10417" spans="1:7" s="520" customFormat="1" x14ac:dyDescent="0.25">
      <c r="A10417" s="529"/>
      <c r="G10417" s="535"/>
    </row>
    <row r="10418" spans="1:7" s="520" customFormat="1" x14ac:dyDescent="0.25">
      <c r="A10418" s="529"/>
      <c r="G10418" s="535"/>
    </row>
    <row r="10419" spans="1:7" s="520" customFormat="1" x14ac:dyDescent="0.25">
      <c r="A10419" s="529"/>
      <c r="G10419" s="535"/>
    </row>
    <row r="10420" spans="1:7" s="520" customFormat="1" x14ac:dyDescent="0.25">
      <c r="A10420" s="529"/>
      <c r="G10420" s="535"/>
    </row>
    <row r="10421" spans="1:7" s="520" customFormat="1" x14ac:dyDescent="0.25">
      <c r="A10421" s="529"/>
      <c r="G10421" s="535"/>
    </row>
    <row r="10422" spans="1:7" s="520" customFormat="1" x14ac:dyDescent="0.25">
      <c r="A10422" s="529"/>
      <c r="G10422" s="535"/>
    </row>
    <row r="10423" spans="1:7" s="520" customFormat="1" x14ac:dyDescent="0.25">
      <c r="A10423" s="529"/>
      <c r="G10423" s="535"/>
    </row>
    <row r="10424" spans="1:7" s="520" customFormat="1" x14ac:dyDescent="0.25">
      <c r="A10424" s="529"/>
      <c r="G10424" s="535"/>
    </row>
    <row r="10425" spans="1:7" s="520" customFormat="1" x14ac:dyDescent="0.25">
      <c r="A10425" s="529"/>
      <c r="G10425" s="535"/>
    </row>
    <row r="10426" spans="1:7" s="520" customFormat="1" x14ac:dyDescent="0.25">
      <c r="A10426" s="529"/>
      <c r="G10426" s="535"/>
    </row>
    <row r="10427" spans="1:7" s="520" customFormat="1" x14ac:dyDescent="0.25">
      <c r="A10427" s="529"/>
      <c r="G10427" s="535"/>
    </row>
    <row r="10428" spans="1:7" s="520" customFormat="1" x14ac:dyDescent="0.25">
      <c r="A10428" s="529"/>
      <c r="G10428" s="535"/>
    </row>
    <row r="10429" spans="1:7" s="520" customFormat="1" x14ac:dyDescent="0.25">
      <c r="A10429" s="529"/>
      <c r="G10429" s="535"/>
    </row>
    <row r="10430" spans="1:7" s="520" customFormat="1" x14ac:dyDescent="0.25">
      <c r="A10430" s="529"/>
      <c r="G10430" s="535"/>
    </row>
    <row r="10431" spans="1:7" s="520" customFormat="1" x14ac:dyDescent="0.25">
      <c r="A10431" s="529"/>
      <c r="G10431" s="535"/>
    </row>
    <row r="10432" spans="1:7" s="520" customFormat="1" x14ac:dyDescent="0.25">
      <c r="A10432" s="529"/>
      <c r="G10432" s="535"/>
    </row>
    <row r="10433" spans="1:7" s="520" customFormat="1" x14ac:dyDescent="0.25">
      <c r="A10433" s="529"/>
      <c r="G10433" s="535"/>
    </row>
    <row r="10434" spans="1:7" s="520" customFormat="1" x14ac:dyDescent="0.25">
      <c r="A10434" s="529"/>
      <c r="G10434" s="535"/>
    </row>
    <row r="10435" spans="1:7" s="520" customFormat="1" x14ac:dyDescent="0.25">
      <c r="A10435" s="529"/>
      <c r="G10435" s="535"/>
    </row>
    <row r="10436" spans="1:7" s="520" customFormat="1" x14ac:dyDescent="0.25">
      <c r="A10436" s="529"/>
      <c r="G10436" s="535"/>
    </row>
    <row r="10437" spans="1:7" s="520" customFormat="1" x14ac:dyDescent="0.25">
      <c r="A10437" s="529"/>
      <c r="G10437" s="535"/>
    </row>
    <row r="10438" spans="1:7" s="520" customFormat="1" x14ac:dyDescent="0.25">
      <c r="A10438" s="529"/>
      <c r="G10438" s="535"/>
    </row>
    <row r="10439" spans="1:7" s="520" customFormat="1" x14ac:dyDescent="0.25">
      <c r="A10439" s="529"/>
      <c r="G10439" s="535"/>
    </row>
    <row r="10440" spans="1:7" s="520" customFormat="1" x14ac:dyDescent="0.25">
      <c r="A10440" s="529"/>
      <c r="G10440" s="535"/>
    </row>
    <row r="10441" spans="1:7" s="520" customFormat="1" x14ac:dyDescent="0.25">
      <c r="A10441" s="529"/>
      <c r="G10441" s="535"/>
    </row>
    <row r="10442" spans="1:7" s="520" customFormat="1" x14ac:dyDescent="0.25">
      <c r="A10442" s="529"/>
      <c r="G10442" s="535"/>
    </row>
    <row r="10443" spans="1:7" s="520" customFormat="1" x14ac:dyDescent="0.25">
      <c r="A10443" s="529"/>
      <c r="G10443" s="535"/>
    </row>
    <row r="10444" spans="1:7" s="520" customFormat="1" x14ac:dyDescent="0.25">
      <c r="A10444" s="529"/>
      <c r="G10444" s="535"/>
    </row>
    <row r="10445" spans="1:7" s="520" customFormat="1" x14ac:dyDescent="0.25">
      <c r="A10445" s="529"/>
      <c r="G10445" s="535"/>
    </row>
    <row r="10446" spans="1:7" s="520" customFormat="1" x14ac:dyDescent="0.25">
      <c r="A10446" s="529"/>
      <c r="G10446" s="535"/>
    </row>
    <row r="10447" spans="1:7" s="520" customFormat="1" x14ac:dyDescent="0.25">
      <c r="A10447" s="529"/>
      <c r="G10447" s="535"/>
    </row>
    <row r="10448" spans="1:7" s="520" customFormat="1" x14ac:dyDescent="0.25">
      <c r="A10448" s="529"/>
      <c r="G10448" s="535"/>
    </row>
    <row r="10449" spans="1:7" s="520" customFormat="1" x14ac:dyDescent="0.25">
      <c r="A10449" s="529"/>
      <c r="G10449" s="535"/>
    </row>
    <row r="10450" spans="1:7" s="520" customFormat="1" x14ac:dyDescent="0.25">
      <c r="A10450" s="529"/>
      <c r="G10450" s="535"/>
    </row>
    <row r="10451" spans="1:7" s="520" customFormat="1" x14ac:dyDescent="0.25">
      <c r="A10451" s="529"/>
      <c r="G10451" s="535"/>
    </row>
    <row r="10452" spans="1:7" s="520" customFormat="1" x14ac:dyDescent="0.25">
      <c r="A10452" s="529"/>
      <c r="G10452" s="535"/>
    </row>
    <row r="10453" spans="1:7" s="520" customFormat="1" x14ac:dyDescent="0.25">
      <c r="A10453" s="529"/>
      <c r="G10453" s="535"/>
    </row>
    <row r="10454" spans="1:7" s="520" customFormat="1" x14ac:dyDescent="0.25">
      <c r="A10454" s="529"/>
      <c r="G10454" s="535"/>
    </row>
    <row r="10455" spans="1:7" s="520" customFormat="1" x14ac:dyDescent="0.25">
      <c r="A10455" s="529"/>
      <c r="G10455" s="535"/>
    </row>
    <row r="10456" spans="1:7" s="520" customFormat="1" x14ac:dyDescent="0.25">
      <c r="A10456" s="529"/>
      <c r="G10456" s="535"/>
    </row>
    <row r="10457" spans="1:7" s="520" customFormat="1" x14ac:dyDescent="0.25">
      <c r="A10457" s="529"/>
      <c r="G10457" s="535"/>
    </row>
    <row r="10458" spans="1:7" s="520" customFormat="1" x14ac:dyDescent="0.25">
      <c r="A10458" s="529"/>
      <c r="G10458" s="535"/>
    </row>
    <row r="10459" spans="1:7" s="520" customFormat="1" x14ac:dyDescent="0.25">
      <c r="A10459" s="529"/>
      <c r="G10459" s="535"/>
    </row>
    <row r="10460" spans="1:7" s="520" customFormat="1" x14ac:dyDescent="0.25">
      <c r="A10460" s="529"/>
      <c r="G10460" s="535"/>
    </row>
    <row r="10461" spans="1:7" s="520" customFormat="1" x14ac:dyDescent="0.25">
      <c r="A10461" s="529"/>
      <c r="G10461" s="535"/>
    </row>
    <row r="10462" spans="1:7" s="520" customFormat="1" x14ac:dyDescent="0.25">
      <c r="A10462" s="529"/>
      <c r="G10462" s="535"/>
    </row>
    <row r="10463" spans="1:7" s="520" customFormat="1" x14ac:dyDescent="0.25">
      <c r="A10463" s="529"/>
      <c r="G10463" s="535"/>
    </row>
    <row r="10464" spans="1:7" s="520" customFormat="1" x14ac:dyDescent="0.25">
      <c r="A10464" s="529"/>
      <c r="G10464" s="535"/>
    </row>
    <row r="10465" spans="1:7" s="520" customFormat="1" x14ac:dyDescent="0.25">
      <c r="A10465" s="529"/>
      <c r="G10465" s="535"/>
    </row>
    <row r="10466" spans="1:7" s="520" customFormat="1" x14ac:dyDescent="0.25">
      <c r="A10466" s="529"/>
      <c r="G10466" s="535"/>
    </row>
    <row r="10467" spans="1:7" s="520" customFormat="1" x14ac:dyDescent="0.25">
      <c r="A10467" s="529"/>
      <c r="G10467" s="535"/>
    </row>
    <row r="10468" spans="1:7" s="520" customFormat="1" x14ac:dyDescent="0.25">
      <c r="A10468" s="529"/>
      <c r="G10468" s="535"/>
    </row>
    <row r="10469" spans="1:7" s="520" customFormat="1" x14ac:dyDescent="0.25">
      <c r="A10469" s="529"/>
      <c r="G10469" s="535"/>
    </row>
    <row r="10470" spans="1:7" s="520" customFormat="1" x14ac:dyDescent="0.25">
      <c r="A10470" s="529"/>
      <c r="G10470" s="535"/>
    </row>
    <row r="10471" spans="1:7" s="520" customFormat="1" x14ac:dyDescent="0.25">
      <c r="A10471" s="529"/>
      <c r="G10471" s="535"/>
    </row>
    <row r="10472" spans="1:7" s="520" customFormat="1" x14ac:dyDescent="0.25">
      <c r="A10472" s="529"/>
      <c r="G10472" s="535"/>
    </row>
    <row r="10473" spans="1:7" s="520" customFormat="1" x14ac:dyDescent="0.25">
      <c r="A10473" s="529"/>
      <c r="G10473" s="535"/>
    </row>
    <row r="10474" spans="1:7" s="520" customFormat="1" x14ac:dyDescent="0.25">
      <c r="A10474" s="529"/>
      <c r="G10474" s="535"/>
    </row>
    <row r="10475" spans="1:7" s="520" customFormat="1" x14ac:dyDescent="0.25">
      <c r="A10475" s="529"/>
      <c r="G10475" s="535"/>
    </row>
    <row r="10476" spans="1:7" s="520" customFormat="1" x14ac:dyDescent="0.25">
      <c r="A10476" s="529"/>
      <c r="G10476" s="535"/>
    </row>
    <row r="10477" spans="1:7" s="520" customFormat="1" x14ac:dyDescent="0.25">
      <c r="A10477" s="529"/>
      <c r="G10477" s="535"/>
    </row>
    <row r="10478" spans="1:7" s="520" customFormat="1" x14ac:dyDescent="0.25">
      <c r="A10478" s="529"/>
      <c r="G10478" s="535"/>
    </row>
    <row r="10479" spans="1:7" s="520" customFormat="1" x14ac:dyDescent="0.25">
      <c r="A10479" s="529"/>
      <c r="G10479" s="535"/>
    </row>
    <row r="10480" spans="1:7" s="520" customFormat="1" x14ac:dyDescent="0.25">
      <c r="A10480" s="529"/>
      <c r="G10480" s="535"/>
    </row>
    <row r="10481" spans="1:7" s="520" customFormat="1" x14ac:dyDescent="0.25">
      <c r="A10481" s="529"/>
      <c r="G10481" s="535"/>
    </row>
    <row r="10482" spans="1:7" s="520" customFormat="1" x14ac:dyDescent="0.25">
      <c r="A10482" s="529"/>
      <c r="G10482" s="535"/>
    </row>
    <row r="10483" spans="1:7" s="520" customFormat="1" x14ac:dyDescent="0.25">
      <c r="A10483" s="529"/>
      <c r="G10483" s="535"/>
    </row>
    <row r="10484" spans="1:7" s="520" customFormat="1" x14ac:dyDescent="0.25">
      <c r="A10484" s="529"/>
      <c r="G10484" s="535"/>
    </row>
    <row r="10485" spans="1:7" s="520" customFormat="1" x14ac:dyDescent="0.25">
      <c r="A10485" s="529"/>
      <c r="G10485" s="535"/>
    </row>
    <row r="10486" spans="1:7" s="520" customFormat="1" x14ac:dyDescent="0.25">
      <c r="A10486" s="529"/>
      <c r="G10486" s="535"/>
    </row>
    <row r="10487" spans="1:7" s="520" customFormat="1" x14ac:dyDescent="0.25">
      <c r="A10487" s="529"/>
      <c r="G10487" s="535"/>
    </row>
    <row r="10488" spans="1:7" s="520" customFormat="1" x14ac:dyDescent="0.25">
      <c r="A10488" s="529"/>
      <c r="G10488" s="535"/>
    </row>
    <row r="10489" spans="1:7" s="520" customFormat="1" x14ac:dyDescent="0.25">
      <c r="A10489" s="529"/>
      <c r="G10489" s="535"/>
    </row>
    <row r="10490" spans="1:7" s="520" customFormat="1" x14ac:dyDescent="0.25">
      <c r="A10490" s="529"/>
      <c r="G10490" s="535"/>
    </row>
    <row r="10491" spans="1:7" s="520" customFormat="1" x14ac:dyDescent="0.25">
      <c r="A10491" s="529"/>
      <c r="G10491" s="535"/>
    </row>
    <row r="10492" spans="1:7" s="520" customFormat="1" x14ac:dyDescent="0.25">
      <c r="A10492" s="529"/>
      <c r="G10492" s="535"/>
    </row>
    <row r="10493" spans="1:7" s="520" customFormat="1" x14ac:dyDescent="0.25">
      <c r="A10493" s="529"/>
      <c r="G10493" s="535"/>
    </row>
    <row r="10494" spans="1:7" s="520" customFormat="1" x14ac:dyDescent="0.25">
      <c r="A10494" s="529"/>
      <c r="G10494" s="535"/>
    </row>
    <row r="10495" spans="1:7" s="520" customFormat="1" x14ac:dyDescent="0.25">
      <c r="A10495" s="529"/>
      <c r="G10495" s="535"/>
    </row>
    <row r="10496" spans="1:7" s="520" customFormat="1" x14ac:dyDescent="0.25">
      <c r="A10496" s="529"/>
      <c r="G10496" s="535"/>
    </row>
    <row r="10497" spans="1:7" s="520" customFormat="1" x14ac:dyDescent="0.25">
      <c r="A10497" s="529"/>
      <c r="G10497" s="535"/>
    </row>
    <row r="10498" spans="1:7" s="520" customFormat="1" x14ac:dyDescent="0.25">
      <c r="A10498" s="529"/>
      <c r="G10498" s="535"/>
    </row>
    <row r="10499" spans="1:7" s="520" customFormat="1" x14ac:dyDescent="0.25">
      <c r="A10499" s="529"/>
      <c r="G10499" s="535"/>
    </row>
    <row r="10500" spans="1:7" s="520" customFormat="1" x14ac:dyDescent="0.25">
      <c r="A10500" s="529"/>
      <c r="G10500" s="535"/>
    </row>
    <row r="10501" spans="1:7" s="520" customFormat="1" x14ac:dyDescent="0.25">
      <c r="A10501" s="529"/>
      <c r="G10501" s="535"/>
    </row>
    <row r="10502" spans="1:7" s="520" customFormat="1" x14ac:dyDescent="0.25">
      <c r="A10502" s="529"/>
      <c r="G10502" s="535"/>
    </row>
    <row r="10503" spans="1:7" s="520" customFormat="1" x14ac:dyDescent="0.25">
      <c r="A10503" s="529"/>
      <c r="G10503" s="535"/>
    </row>
    <row r="10504" spans="1:7" s="520" customFormat="1" x14ac:dyDescent="0.25">
      <c r="A10504" s="529"/>
      <c r="G10504" s="535"/>
    </row>
    <row r="10505" spans="1:7" s="520" customFormat="1" x14ac:dyDescent="0.25">
      <c r="A10505" s="529"/>
      <c r="G10505" s="535"/>
    </row>
    <row r="10506" spans="1:7" s="520" customFormat="1" x14ac:dyDescent="0.25">
      <c r="A10506" s="529"/>
      <c r="G10506" s="535"/>
    </row>
    <row r="10507" spans="1:7" s="520" customFormat="1" x14ac:dyDescent="0.25">
      <c r="A10507" s="529"/>
      <c r="G10507" s="535"/>
    </row>
    <row r="10508" spans="1:7" s="520" customFormat="1" x14ac:dyDescent="0.25">
      <c r="A10508" s="529"/>
      <c r="G10508" s="535"/>
    </row>
    <row r="10509" spans="1:7" s="520" customFormat="1" x14ac:dyDescent="0.25">
      <c r="A10509" s="529"/>
      <c r="G10509" s="535"/>
    </row>
    <row r="10510" spans="1:7" s="520" customFormat="1" x14ac:dyDescent="0.25">
      <c r="A10510" s="529"/>
      <c r="G10510" s="535"/>
    </row>
    <row r="10511" spans="1:7" s="520" customFormat="1" x14ac:dyDescent="0.25">
      <c r="A10511" s="529"/>
      <c r="G10511" s="535"/>
    </row>
    <row r="10512" spans="1:7" s="520" customFormat="1" x14ac:dyDescent="0.25">
      <c r="A10512" s="529"/>
      <c r="G10512" s="535"/>
    </row>
    <row r="10513" spans="1:7" s="520" customFormat="1" x14ac:dyDescent="0.25">
      <c r="A10513" s="529"/>
      <c r="G10513" s="535"/>
    </row>
    <row r="10514" spans="1:7" s="520" customFormat="1" x14ac:dyDescent="0.25">
      <c r="A10514" s="529"/>
      <c r="G10514" s="535"/>
    </row>
    <row r="10515" spans="1:7" s="520" customFormat="1" x14ac:dyDescent="0.25">
      <c r="A10515" s="529"/>
      <c r="G10515" s="535"/>
    </row>
    <row r="10516" spans="1:7" s="520" customFormat="1" x14ac:dyDescent="0.25">
      <c r="A10516" s="529"/>
      <c r="G10516" s="535"/>
    </row>
    <row r="10517" spans="1:7" s="520" customFormat="1" x14ac:dyDescent="0.25">
      <c r="A10517" s="529"/>
      <c r="G10517" s="535"/>
    </row>
    <row r="10518" spans="1:7" s="520" customFormat="1" x14ac:dyDescent="0.25">
      <c r="A10518" s="529"/>
      <c r="G10518" s="535"/>
    </row>
    <row r="10519" spans="1:7" s="520" customFormat="1" x14ac:dyDescent="0.25">
      <c r="A10519" s="529"/>
      <c r="G10519" s="535"/>
    </row>
    <row r="10520" spans="1:7" s="520" customFormat="1" x14ac:dyDescent="0.25">
      <c r="A10520" s="529"/>
      <c r="G10520" s="535"/>
    </row>
    <row r="10521" spans="1:7" s="520" customFormat="1" x14ac:dyDescent="0.25">
      <c r="A10521" s="529"/>
      <c r="G10521" s="535"/>
    </row>
    <row r="10522" spans="1:7" s="520" customFormat="1" x14ac:dyDescent="0.25">
      <c r="A10522" s="529"/>
      <c r="G10522" s="535"/>
    </row>
    <row r="10523" spans="1:7" s="520" customFormat="1" x14ac:dyDescent="0.25">
      <c r="A10523" s="529"/>
      <c r="G10523" s="535"/>
    </row>
    <row r="10524" spans="1:7" s="520" customFormat="1" x14ac:dyDescent="0.25">
      <c r="A10524" s="529"/>
      <c r="G10524" s="535"/>
    </row>
    <row r="10525" spans="1:7" s="520" customFormat="1" x14ac:dyDescent="0.25">
      <c r="A10525" s="529"/>
      <c r="G10525" s="535"/>
    </row>
    <row r="10526" spans="1:7" s="520" customFormat="1" x14ac:dyDescent="0.25">
      <c r="A10526" s="529"/>
      <c r="G10526" s="535"/>
    </row>
    <row r="10527" spans="1:7" s="520" customFormat="1" x14ac:dyDescent="0.25">
      <c r="A10527" s="529"/>
      <c r="G10527" s="535"/>
    </row>
    <row r="10528" spans="1:7" s="520" customFormat="1" x14ac:dyDescent="0.25">
      <c r="A10528" s="529"/>
      <c r="G10528" s="535"/>
    </row>
    <row r="10529" spans="1:7" s="520" customFormat="1" x14ac:dyDescent="0.25">
      <c r="A10529" s="529"/>
      <c r="G10529" s="535"/>
    </row>
    <row r="10530" spans="1:7" s="520" customFormat="1" x14ac:dyDescent="0.25">
      <c r="A10530" s="529"/>
      <c r="G10530" s="535"/>
    </row>
    <row r="10531" spans="1:7" s="520" customFormat="1" x14ac:dyDescent="0.25">
      <c r="A10531" s="529"/>
      <c r="G10531" s="535"/>
    </row>
    <row r="10532" spans="1:7" s="520" customFormat="1" x14ac:dyDescent="0.25">
      <c r="A10532" s="529"/>
      <c r="G10532" s="535"/>
    </row>
    <row r="10533" spans="1:7" s="520" customFormat="1" x14ac:dyDescent="0.25">
      <c r="A10533" s="529"/>
      <c r="G10533" s="535"/>
    </row>
    <row r="10534" spans="1:7" s="520" customFormat="1" x14ac:dyDescent="0.25">
      <c r="A10534" s="529"/>
      <c r="G10534" s="535"/>
    </row>
    <row r="10535" spans="1:7" s="520" customFormat="1" x14ac:dyDescent="0.25">
      <c r="A10535" s="529"/>
      <c r="G10535" s="535"/>
    </row>
    <row r="10536" spans="1:7" s="520" customFormat="1" x14ac:dyDescent="0.25">
      <c r="A10536" s="529"/>
      <c r="G10536" s="535"/>
    </row>
    <row r="10537" spans="1:7" s="520" customFormat="1" x14ac:dyDescent="0.25">
      <c r="A10537" s="529"/>
      <c r="G10537" s="535"/>
    </row>
    <row r="10538" spans="1:7" s="520" customFormat="1" x14ac:dyDescent="0.25">
      <c r="A10538" s="529"/>
      <c r="G10538" s="535"/>
    </row>
    <row r="10539" spans="1:7" s="520" customFormat="1" x14ac:dyDescent="0.25">
      <c r="A10539" s="529"/>
      <c r="G10539" s="535"/>
    </row>
    <row r="10540" spans="1:7" s="520" customFormat="1" x14ac:dyDescent="0.25">
      <c r="A10540" s="529"/>
      <c r="G10540" s="535"/>
    </row>
    <row r="10541" spans="1:7" s="520" customFormat="1" x14ac:dyDescent="0.25">
      <c r="A10541" s="529"/>
      <c r="G10541" s="535"/>
    </row>
    <row r="10542" spans="1:7" s="520" customFormat="1" x14ac:dyDescent="0.25">
      <c r="A10542" s="529"/>
      <c r="G10542" s="535"/>
    </row>
    <row r="10543" spans="1:7" s="520" customFormat="1" x14ac:dyDescent="0.25">
      <c r="A10543" s="529"/>
      <c r="G10543" s="535"/>
    </row>
    <row r="10544" spans="1:7" s="520" customFormat="1" x14ac:dyDescent="0.25">
      <c r="A10544" s="529"/>
      <c r="G10544" s="535"/>
    </row>
    <row r="10545" spans="1:7" s="520" customFormat="1" x14ac:dyDescent="0.25">
      <c r="A10545" s="529"/>
      <c r="G10545" s="535"/>
    </row>
    <row r="10546" spans="1:7" s="520" customFormat="1" x14ac:dyDescent="0.25">
      <c r="A10546" s="529"/>
      <c r="G10546" s="535"/>
    </row>
    <row r="10547" spans="1:7" s="520" customFormat="1" x14ac:dyDescent="0.25">
      <c r="A10547" s="529"/>
      <c r="G10547" s="535"/>
    </row>
    <row r="10548" spans="1:7" s="520" customFormat="1" x14ac:dyDescent="0.25">
      <c r="A10548" s="529"/>
      <c r="G10548" s="535"/>
    </row>
    <row r="10549" spans="1:7" s="520" customFormat="1" x14ac:dyDescent="0.25">
      <c r="A10549" s="529"/>
      <c r="G10549" s="535"/>
    </row>
    <row r="10550" spans="1:7" s="520" customFormat="1" x14ac:dyDescent="0.25">
      <c r="A10550" s="529"/>
      <c r="G10550" s="535"/>
    </row>
    <row r="10551" spans="1:7" s="520" customFormat="1" x14ac:dyDescent="0.25">
      <c r="A10551" s="529"/>
      <c r="G10551" s="535"/>
    </row>
    <row r="10552" spans="1:7" s="520" customFormat="1" x14ac:dyDescent="0.25">
      <c r="A10552" s="529"/>
      <c r="G10552" s="535"/>
    </row>
    <row r="10553" spans="1:7" s="520" customFormat="1" x14ac:dyDescent="0.25">
      <c r="A10553" s="529"/>
      <c r="G10553" s="535"/>
    </row>
    <row r="10554" spans="1:7" s="520" customFormat="1" x14ac:dyDescent="0.25">
      <c r="A10554" s="529"/>
      <c r="G10554" s="535"/>
    </row>
    <row r="10555" spans="1:7" s="520" customFormat="1" x14ac:dyDescent="0.25">
      <c r="A10555" s="529"/>
      <c r="G10555" s="535"/>
    </row>
    <row r="10556" spans="1:7" s="520" customFormat="1" x14ac:dyDescent="0.25">
      <c r="A10556" s="529"/>
      <c r="G10556" s="535"/>
    </row>
    <row r="10557" spans="1:7" s="520" customFormat="1" x14ac:dyDescent="0.25">
      <c r="A10557" s="529"/>
      <c r="G10557" s="535"/>
    </row>
    <row r="10558" spans="1:7" s="520" customFormat="1" x14ac:dyDescent="0.25">
      <c r="A10558" s="529"/>
      <c r="G10558" s="535"/>
    </row>
    <row r="10559" spans="1:7" s="520" customFormat="1" x14ac:dyDescent="0.25">
      <c r="A10559" s="529"/>
      <c r="G10559" s="535"/>
    </row>
    <row r="10560" spans="1:7" s="520" customFormat="1" x14ac:dyDescent="0.25">
      <c r="A10560" s="529"/>
      <c r="G10560" s="535"/>
    </row>
    <row r="10561" spans="1:7" s="520" customFormat="1" x14ac:dyDescent="0.25">
      <c r="A10561" s="529"/>
      <c r="G10561" s="535"/>
    </row>
    <row r="10562" spans="1:7" s="520" customFormat="1" x14ac:dyDescent="0.25">
      <c r="A10562" s="529"/>
      <c r="G10562" s="535"/>
    </row>
    <row r="10563" spans="1:7" s="520" customFormat="1" x14ac:dyDescent="0.25">
      <c r="A10563" s="529"/>
      <c r="G10563" s="535"/>
    </row>
    <row r="10564" spans="1:7" s="520" customFormat="1" x14ac:dyDescent="0.25">
      <c r="A10564" s="529"/>
      <c r="G10564" s="535"/>
    </row>
    <row r="10565" spans="1:7" s="520" customFormat="1" x14ac:dyDescent="0.25">
      <c r="A10565" s="529"/>
      <c r="G10565" s="535"/>
    </row>
    <row r="10566" spans="1:7" s="520" customFormat="1" x14ac:dyDescent="0.25">
      <c r="A10566" s="529"/>
      <c r="G10566" s="535"/>
    </row>
    <row r="10567" spans="1:7" s="520" customFormat="1" x14ac:dyDescent="0.25">
      <c r="A10567" s="529"/>
      <c r="G10567" s="535"/>
    </row>
    <row r="10568" spans="1:7" s="520" customFormat="1" x14ac:dyDescent="0.25">
      <c r="A10568" s="529"/>
      <c r="G10568" s="535"/>
    </row>
    <row r="10569" spans="1:7" s="520" customFormat="1" x14ac:dyDescent="0.25">
      <c r="A10569" s="529"/>
      <c r="G10569" s="535"/>
    </row>
    <row r="10570" spans="1:7" s="520" customFormat="1" x14ac:dyDescent="0.25">
      <c r="A10570" s="529"/>
      <c r="G10570" s="535"/>
    </row>
    <row r="10571" spans="1:7" s="520" customFormat="1" x14ac:dyDescent="0.25">
      <c r="A10571" s="529"/>
      <c r="G10571" s="535"/>
    </row>
    <row r="10572" spans="1:7" s="520" customFormat="1" x14ac:dyDescent="0.25">
      <c r="A10572" s="529"/>
      <c r="G10572" s="535"/>
    </row>
    <row r="10573" spans="1:7" s="520" customFormat="1" x14ac:dyDescent="0.25">
      <c r="A10573" s="529"/>
      <c r="G10573" s="535"/>
    </row>
    <row r="10574" spans="1:7" s="520" customFormat="1" x14ac:dyDescent="0.25">
      <c r="A10574" s="529"/>
      <c r="G10574" s="535"/>
    </row>
    <row r="10575" spans="1:7" s="520" customFormat="1" x14ac:dyDescent="0.25">
      <c r="A10575" s="529"/>
      <c r="G10575" s="535"/>
    </row>
    <row r="10576" spans="1:7" s="520" customFormat="1" x14ac:dyDescent="0.25">
      <c r="A10576" s="529"/>
      <c r="G10576" s="535"/>
    </row>
    <row r="10577" spans="1:7" s="520" customFormat="1" x14ac:dyDescent="0.25">
      <c r="A10577" s="529"/>
      <c r="G10577" s="535"/>
    </row>
    <row r="10578" spans="1:7" s="520" customFormat="1" x14ac:dyDescent="0.25">
      <c r="A10578" s="529"/>
      <c r="G10578" s="535"/>
    </row>
    <row r="10579" spans="1:7" s="520" customFormat="1" x14ac:dyDescent="0.25">
      <c r="A10579" s="529"/>
      <c r="G10579" s="535"/>
    </row>
    <row r="10580" spans="1:7" s="520" customFormat="1" x14ac:dyDescent="0.25">
      <c r="A10580" s="529"/>
      <c r="G10580" s="535"/>
    </row>
    <row r="10581" spans="1:7" s="520" customFormat="1" x14ac:dyDescent="0.25">
      <c r="A10581" s="529"/>
      <c r="G10581" s="535"/>
    </row>
    <row r="10582" spans="1:7" s="520" customFormat="1" x14ac:dyDescent="0.25">
      <c r="A10582" s="529"/>
      <c r="G10582" s="535"/>
    </row>
    <row r="10583" spans="1:7" s="520" customFormat="1" x14ac:dyDescent="0.25">
      <c r="A10583" s="529"/>
      <c r="G10583" s="535"/>
    </row>
    <row r="10584" spans="1:7" s="520" customFormat="1" x14ac:dyDescent="0.25">
      <c r="A10584" s="529"/>
      <c r="G10584" s="535"/>
    </row>
    <row r="10585" spans="1:7" s="520" customFormat="1" x14ac:dyDescent="0.25">
      <c r="A10585" s="529"/>
      <c r="G10585" s="535"/>
    </row>
    <row r="10586" spans="1:7" s="520" customFormat="1" x14ac:dyDescent="0.25">
      <c r="A10586" s="529"/>
      <c r="G10586" s="535"/>
    </row>
    <row r="10587" spans="1:7" s="520" customFormat="1" x14ac:dyDescent="0.25">
      <c r="A10587" s="529"/>
      <c r="G10587" s="535"/>
    </row>
    <row r="10588" spans="1:7" s="520" customFormat="1" x14ac:dyDescent="0.25">
      <c r="A10588" s="529"/>
      <c r="G10588" s="535"/>
    </row>
    <row r="10589" spans="1:7" s="520" customFormat="1" x14ac:dyDescent="0.25">
      <c r="A10589" s="529"/>
      <c r="G10589" s="535"/>
    </row>
    <row r="10590" spans="1:7" s="520" customFormat="1" x14ac:dyDescent="0.25">
      <c r="A10590" s="529"/>
      <c r="G10590" s="535"/>
    </row>
    <row r="10591" spans="1:7" s="520" customFormat="1" x14ac:dyDescent="0.25">
      <c r="A10591" s="529"/>
      <c r="G10591" s="535"/>
    </row>
    <row r="10592" spans="1:7" s="520" customFormat="1" x14ac:dyDescent="0.25">
      <c r="A10592" s="529"/>
      <c r="G10592" s="535"/>
    </row>
    <row r="10593" spans="1:7" s="520" customFormat="1" x14ac:dyDescent="0.25">
      <c r="A10593" s="529"/>
      <c r="G10593" s="535"/>
    </row>
    <row r="10594" spans="1:7" s="520" customFormat="1" x14ac:dyDescent="0.25">
      <c r="A10594" s="529"/>
      <c r="G10594" s="535"/>
    </row>
    <row r="10595" spans="1:7" s="520" customFormat="1" x14ac:dyDescent="0.25">
      <c r="A10595" s="529"/>
      <c r="G10595" s="535"/>
    </row>
    <row r="10596" spans="1:7" s="520" customFormat="1" x14ac:dyDescent="0.25">
      <c r="A10596" s="529"/>
      <c r="G10596" s="535"/>
    </row>
    <row r="10597" spans="1:7" s="520" customFormat="1" x14ac:dyDescent="0.25">
      <c r="A10597" s="529"/>
      <c r="G10597" s="535"/>
    </row>
    <row r="10598" spans="1:7" s="520" customFormat="1" x14ac:dyDescent="0.25">
      <c r="A10598" s="529"/>
      <c r="G10598" s="535"/>
    </row>
    <row r="10599" spans="1:7" s="520" customFormat="1" x14ac:dyDescent="0.25">
      <c r="A10599" s="529"/>
      <c r="G10599" s="535"/>
    </row>
    <row r="10600" spans="1:7" s="520" customFormat="1" x14ac:dyDescent="0.25">
      <c r="A10600" s="529"/>
      <c r="G10600" s="535"/>
    </row>
    <row r="10601" spans="1:7" s="520" customFormat="1" x14ac:dyDescent="0.25">
      <c r="A10601" s="529"/>
      <c r="G10601" s="535"/>
    </row>
    <row r="10602" spans="1:7" s="520" customFormat="1" x14ac:dyDescent="0.25">
      <c r="A10602" s="529"/>
      <c r="G10602" s="535"/>
    </row>
    <row r="10603" spans="1:7" s="520" customFormat="1" x14ac:dyDescent="0.25">
      <c r="A10603" s="529"/>
      <c r="G10603" s="535"/>
    </row>
    <row r="10604" spans="1:7" s="520" customFormat="1" x14ac:dyDescent="0.25">
      <c r="A10604" s="529"/>
      <c r="G10604" s="535"/>
    </row>
    <row r="10605" spans="1:7" s="520" customFormat="1" x14ac:dyDescent="0.25">
      <c r="A10605" s="529"/>
      <c r="G10605" s="535"/>
    </row>
    <row r="10606" spans="1:7" s="520" customFormat="1" x14ac:dyDescent="0.25">
      <c r="A10606" s="529"/>
      <c r="G10606" s="535"/>
    </row>
    <row r="10607" spans="1:7" s="520" customFormat="1" x14ac:dyDescent="0.25">
      <c r="A10607" s="529"/>
      <c r="G10607" s="535"/>
    </row>
    <row r="10608" spans="1:7" s="520" customFormat="1" x14ac:dyDescent="0.25">
      <c r="A10608" s="529"/>
      <c r="G10608" s="535"/>
    </row>
    <row r="10609" spans="1:7" s="520" customFormat="1" x14ac:dyDescent="0.25">
      <c r="A10609" s="529"/>
      <c r="G10609" s="535"/>
    </row>
    <row r="10610" spans="1:7" s="520" customFormat="1" x14ac:dyDescent="0.25">
      <c r="A10610" s="529"/>
      <c r="G10610" s="535"/>
    </row>
    <row r="10611" spans="1:7" s="520" customFormat="1" x14ac:dyDescent="0.25">
      <c r="A10611" s="529"/>
      <c r="G10611" s="535"/>
    </row>
    <row r="10612" spans="1:7" s="520" customFormat="1" x14ac:dyDescent="0.25">
      <c r="A10612" s="529"/>
      <c r="G10612" s="535"/>
    </row>
    <row r="10613" spans="1:7" s="520" customFormat="1" x14ac:dyDescent="0.25">
      <c r="A10613" s="529"/>
      <c r="G10613" s="535"/>
    </row>
    <row r="10614" spans="1:7" s="520" customFormat="1" x14ac:dyDescent="0.25">
      <c r="A10614" s="529"/>
      <c r="G10614" s="535"/>
    </row>
    <row r="10615" spans="1:7" s="520" customFormat="1" x14ac:dyDescent="0.25">
      <c r="A10615" s="529"/>
      <c r="G10615" s="535"/>
    </row>
    <row r="10616" spans="1:7" s="520" customFormat="1" x14ac:dyDescent="0.25">
      <c r="A10616" s="529"/>
      <c r="G10616" s="535"/>
    </row>
    <row r="10617" spans="1:7" s="520" customFormat="1" x14ac:dyDescent="0.25">
      <c r="A10617" s="529"/>
      <c r="G10617" s="535"/>
    </row>
    <row r="10618" spans="1:7" s="520" customFormat="1" x14ac:dyDescent="0.25">
      <c r="A10618" s="529"/>
      <c r="G10618" s="535"/>
    </row>
    <row r="10619" spans="1:7" s="520" customFormat="1" x14ac:dyDescent="0.25">
      <c r="A10619" s="529"/>
      <c r="G10619" s="535"/>
    </row>
    <row r="10620" spans="1:7" s="520" customFormat="1" x14ac:dyDescent="0.25">
      <c r="A10620" s="529"/>
      <c r="G10620" s="535"/>
    </row>
    <row r="10621" spans="1:7" s="520" customFormat="1" x14ac:dyDescent="0.25">
      <c r="A10621" s="529"/>
      <c r="G10621" s="535"/>
    </row>
    <row r="10622" spans="1:7" s="520" customFormat="1" x14ac:dyDescent="0.25">
      <c r="A10622" s="529"/>
      <c r="G10622" s="535"/>
    </row>
    <row r="10623" spans="1:7" s="520" customFormat="1" x14ac:dyDescent="0.25">
      <c r="A10623" s="529"/>
      <c r="G10623" s="535"/>
    </row>
    <row r="10624" spans="1:7" s="520" customFormat="1" x14ac:dyDescent="0.25">
      <c r="A10624" s="529"/>
      <c r="G10624" s="535"/>
    </row>
    <row r="10625" spans="1:7" s="520" customFormat="1" x14ac:dyDescent="0.25">
      <c r="A10625" s="529"/>
      <c r="G10625" s="535"/>
    </row>
    <row r="10626" spans="1:7" s="520" customFormat="1" x14ac:dyDescent="0.25">
      <c r="A10626" s="529"/>
      <c r="G10626" s="535"/>
    </row>
    <row r="10627" spans="1:7" s="520" customFormat="1" x14ac:dyDescent="0.25">
      <c r="A10627" s="529"/>
      <c r="G10627" s="535"/>
    </row>
    <row r="10628" spans="1:7" s="520" customFormat="1" x14ac:dyDescent="0.25">
      <c r="A10628" s="529"/>
      <c r="G10628" s="535"/>
    </row>
    <row r="10629" spans="1:7" s="520" customFormat="1" x14ac:dyDescent="0.25">
      <c r="A10629" s="529"/>
      <c r="G10629" s="535"/>
    </row>
    <row r="10630" spans="1:7" s="520" customFormat="1" x14ac:dyDescent="0.25">
      <c r="A10630" s="529"/>
      <c r="G10630" s="535"/>
    </row>
    <row r="10631" spans="1:7" s="520" customFormat="1" x14ac:dyDescent="0.25">
      <c r="A10631" s="529"/>
      <c r="G10631" s="535"/>
    </row>
    <row r="10632" spans="1:7" s="520" customFormat="1" x14ac:dyDescent="0.25">
      <c r="A10632" s="529"/>
      <c r="G10632" s="535"/>
    </row>
    <row r="10633" spans="1:7" s="520" customFormat="1" x14ac:dyDescent="0.25">
      <c r="A10633" s="529"/>
      <c r="G10633" s="535"/>
    </row>
    <row r="10634" spans="1:7" s="520" customFormat="1" x14ac:dyDescent="0.25">
      <c r="A10634" s="529"/>
      <c r="G10634" s="535"/>
    </row>
    <row r="10635" spans="1:7" s="520" customFormat="1" x14ac:dyDescent="0.25">
      <c r="A10635" s="529"/>
      <c r="G10635" s="535"/>
    </row>
    <row r="10636" spans="1:7" s="520" customFormat="1" x14ac:dyDescent="0.25">
      <c r="A10636" s="529"/>
      <c r="G10636" s="535"/>
    </row>
    <row r="10637" spans="1:7" s="520" customFormat="1" x14ac:dyDescent="0.25">
      <c r="A10637" s="529"/>
      <c r="G10637" s="535"/>
    </row>
    <row r="10638" spans="1:7" s="520" customFormat="1" x14ac:dyDescent="0.25">
      <c r="A10638" s="529"/>
      <c r="G10638" s="535"/>
    </row>
    <row r="10639" spans="1:7" s="520" customFormat="1" x14ac:dyDescent="0.25">
      <c r="A10639" s="529"/>
      <c r="G10639" s="535"/>
    </row>
    <row r="10640" spans="1:7" s="520" customFormat="1" x14ac:dyDescent="0.25">
      <c r="A10640" s="529"/>
      <c r="G10640" s="535"/>
    </row>
    <row r="10641" spans="1:7" s="520" customFormat="1" x14ac:dyDescent="0.25">
      <c r="A10641" s="529"/>
      <c r="G10641" s="535"/>
    </row>
    <row r="10642" spans="1:7" s="520" customFormat="1" x14ac:dyDescent="0.25">
      <c r="A10642" s="529"/>
      <c r="G10642" s="535"/>
    </row>
    <row r="10643" spans="1:7" s="520" customFormat="1" x14ac:dyDescent="0.25">
      <c r="A10643" s="529"/>
      <c r="G10643" s="535"/>
    </row>
    <row r="10644" spans="1:7" s="520" customFormat="1" x14ac:dyDescent="0.25">
      <c r="A10644" s="529"/>
      <c r="G10644" s="535"/>
    </row>
    <row r="10645" spans="1:7" s="520" customFormat="1" x14ac:dyDescent="0.25">
      <c r="A10645" s="529"/>
      <c r="G10645" s="535"/>
    </row>
    <row r="10646" spans="1:7" s="520" customFormat="1" x14ac:dyDescent="0.25">
      <c r="A10646" s="529"/>
      <c r="G10646" s="535"/>
    </row>
    <row r="10647" spans="1:7" s="520" customFormat="1" x14ac:dyDescent="0.25">
      <c r="A10647" s="529"/>
      <c r="G10647" s="535"/>
    </row>
    <row r="10648" spans="1:7" s="520" customFormat="1" x14ac:dyDescent="0.25">
      <c r="A10648" s="529"/>
      <c r="G10648" s="535"/>
    </row>
    <row r="10649" spans="1:7" s="520" customFormat="1" x14ac:dyDescent="0.25">
      <c r="A10649" s="529"/>
      <c r="G10649" s="535"/>
    </row>
    <row r="10650" spans="1:7" s="520" customFormat="1" x14ac:dyDescent="0.25">
      <c r="A10650" s="529"/>
      <c r="G10650" s="535"/>
    </row>
    <row r="10651" spans="1:7" s="520" customFormat="1" x14ac:dyDescent="0.25">
      <c r="A10651" s="529"/>
      <c r="G10651" s="535"/>
    </row>
    <row r="10652" spans="1:7" s="520" customFormat="1" x14ac:dyDescent="0.25">
      <c r="A10652" s="529"/>
      <c r="G10652" s="535"/>
    </row>
    <row r="10653" spans="1:7" s="520" customFormat="1" x14ac:dyDescent="0.25">
      <c r="A10653" s="529"/>
      <c r="G10653" s="535"/>
    </row>
    <row r="10654" spans="1:7" s="520" customFormat="1" x14ac:dyDescent="0.25">
      <c r="A10654" s="529"/>
      <c r="G10654" s="535"/>
    </row>
    <row r="10655" spans="1:7" s="520" customFormat="1" x14ac:dyDescent="0.25">
      <c r="A10655" s="529"/>
      <c r="G10655" s="535"/>
    </row>
    <row r="10656" spans="1:7" s="520" customFormat="1" x14ac:dyDescent="0.25">
      <c r="A10656" s="529"/>
      <c r="G10656" s="535"/>
    </row>
    <row r="10657" spans="1:7" s="520" customFormat="1" x14ac:dyDescent="0.25">
      <c r="A10657" s="529"/>
      <c r="G10657" s="535"/>
    </row>
    <row r="10658" spans="1:7" s="520" customFormat="1" x14ac:dyDescent="0.25">
      <c r="A10658" s="529"/>
      <c r="G10658" s="535"/>
    </row>
    <row r="10659" spans="1:7" s="520" customFormat="1" x14ac:dyDescent="0.25">
      <c r="A10659" s="529"/>
      <c r="G10659" s="535"/>
    </row>
    <row r="10660" spans="1:7" s="520" customFormat="1" x14ac:dyDescent="0.25">
      <c r="A10660" s="529"/>
      <c r="G10660" s="535"/>
    </row>
    <row r="10661" spans="1:7" s="520" customFormat="1" x14ac:dyDescent="0.25">
      <c r="A10661" s="529"/>
      <c r="G10661" s="535"/>
    </row>
    <row r="10662" spans="1:7" s="520" customFormat="1" x14ac:dyDescent="0.25">
      <c r="A10662" s="529"/>
      <c r="G10662" s="535"/>
    </row>
    <row r="10663" spans="1:7" s="520" customFormat="1" x14ac:dyDescent="0.25">
      <c r="A10663" s="529"/>
      <c r="G10663" s="535"/>
    </row>
    <row r="10664" spans="1:7" s="520" customFormat="1" x14ac:dyDescent="0.25">
      <c r="A10664" s="529"/>
      <c r="G10664" s="535"/>
    </row>
    <row r="10665" spans="1:7" s="520" customFormat="1" x14ac:dyDescent="0.25">
      <c r="A10665" s="529"/>
      <c r="G10665" s="535"/>
    </row>
    <row r="10666" spans="1:7" s="520" customFormat="1" x14ac:dyDescent="0.25">
      <c r="A10666" s="529"/>
      <c r="G10666" s="535"/>
    </row>
    <row r="10667" spans="1:7" s="520" customFormat="1" x14ac:dyDescent="0.25">
      <c r="A10667" s="529"/>
      <c r="G10667" s="535"/>
    </row>
    <row r="10668" spans="1:7" s="520" customFormat="1" x14ac:dyDescent="0.25">
      <c r="A10668" s="529"/>
      <c r="G10668" s="535"/>
    </row>
    <row r="10669" spans="1:7" s="520" customFormat="1" x14ac:dyDescent="0.25">
      <c r="A10669" s="529"/>
      <c r="G10669" s="535"/>
    </row>
    <row r="10670" spans="1:7" s="520" customFormat="1" x14ac:dyDescent="0.25">
      <c r="A10670" s="529"/>
      <c r="G10670" s="535"/>
    </row>
    <row r="10671" spans="1:7" s="520" customFormat="1" x14ac:dyDescent="0.25">
      <c r="A10671" s="529"/>
      <c r="G10671" s="535"/>
    </row>
    <row r="10672" spans="1:7" s="520" customFormat="1" x14ac:dyDescent="0.25">
      <c r="A10672" s="529"/>
      <c r="G10672" s="535"/>
    </row>
    <row r="10673" spans="1:7" s="520" customFormat="1" x14ac:dyDescent="0.25">
      <c r="A10673" s="529"/>
      <c r="G10673" s="535"/>
    </row>
    <row r="10674" spans="1:7" s="520" customFormat="1" x14ac:dyDescent="0.25">
      <c r="A10674" s="529"/>
      <c r="G10674" s="535"/>
    </row>
    <row r="10675" spans="1:7" s="520" customFormat="1" x14ac:dyDescent="0.25">
      <c r="A10675" s="529"/>
      <c r="G10675" s="535"/>
    </row>
    <row r="10676" spans="1:7" s="520" customFormat="1" x14ac:dyDescent="0.25">
      <c r="A10676" s="529"/>
      <c r="G10676" s="535"/>
    </row>
    <row r="10677" spans="1:7" s="520" customFormat="1" x14ac:dyDescent="0.25">
      <c r="A10677" s="529"/>
      <c r="G10677" s="535"/>
    </row>
    <row r="10678" spans="1:7" s="520" customFormat="1" x14ac:dyDescent="0.25">
      <c r="A10678" s="529"/>
      <c r="G10678" s="535"/>
    </row>
    <row r="10679" spans="1:7" s="520" customFormat="1" x14ac:dyDescent="0.25">
      <c r="A10679" s="529"/>
      <c r="G10679" s="535"/>
    </row>
    <row r="10680" spans="1:7" s="520" customFormat="1" x14ac:dyDescent="0.25">
      <c r="A10680" s="529"/>
      <c r="G10680" s="535"/>
    </row>
    <row r="10681" spans="1:7" s="520" customFormat="1" x14ac:dyDescent="0.25">
      <c r="A10681" s="529"/>
      <c r="G10681" s="535"/>
    </row>
    <row r="10682" spans="1:7" s="520" customFormat="1" x14ac:dyDescent="0.25">
      <c r="A10682" s="529"/>
      <c r="G10682" s="535"/>
    </row>
    <row r="10683" spans="1:7" s="520" customFormat="1" x14ac:dyDescent="0.25">
      <c r="A10683" s="529"/>
      <c r="G10683" s="535"/>
    </row>
    <row r="10684" spans="1:7" s="520" customFormat="1" x14ac:dyDescent="0.25">
      <c r="A10684" s="529"/>
      <c r="G10684" s="535"/>
    </row>
    <row r="10685" spans="1:7" s="520" customFormat="1" x14ac:dyDescent="0.25">
      <c r="A10685" s="529"/>
      <c r="G10685" s="535"/>
    </row>
    <row r="10686" spans="1:7" s="520" customFormat="1" x14ac:dyDescent="0.25">
      <c r="A10686" s="529"/>
      <c r="G10686" s="535"/>
    </row>
    <row r="10687" spans="1:7" s="520" customFormat="1" x14ac:dyDescent="0.25">
      <c r="A10687" s="529"/>
      <c r="G10687" s="535"/>
    </row>
    <row r="10688" spans="1:7" s="520" customFormat="1" x14ac:dyDescent="0.25">
      <c r="A10688" s="529"/>
      <c r="G10688" s="535"/>
    </row>
    <row r="10689" spans="1:7" s="520" customFormat="1" x14ac:dyDescent="0.25">
      <c r="A10689" s="529"/>
      <c r="G10689" s="535"/>
    </row>
    <row r="10690" spans="1:7" s="520" customFormat="1" x14ac:dyDescent="0.25">
      <c r="A10690" s="529"/>
      <c r="G10690" s="535"/>
    </row>
    <row r="10691" spans="1:7" s="520" customFormat="1" x14ac:dyDescent="0.25">
      <c r="A10691" s="529"/>
      <c r="G10691" s="535"/>
    </row>
    <row r="10692" spans="1:7" s="520" customFormat="1" x14ac:dyDescent="0.25">
      <c r="A10692" s="529"/>
      <c r="G10692" s="535"/>
    </row>
    <row r="10693" spans="1:7" s="520" customFormat="1" x14ac:dyDescent="0.25">
      <c r="A10693" s="529"/>
      <c r="G10693" s="535"/>
    </row>
    <row r="10694" spans="1:7" s="520" customFormat="1" x14ac:dyDescent="0.25">
      <c r="A10694" s="529"/>
      <c r="G10694" s="535"/>
    </row>
    <row r="10695" spans="1:7" s="520" customFormat="1" x14ac:dyDescent="0.25">
      <c r="A10695" s="529"/>
      <c r="G10695" s="535"/>
    </row>
    <row r="10696" spans="1:7" s="520" customFormat="1" x14ac:dyDescent="0.25">
      <c r="A10696" s="529"/>
      <c r="G10696" s="535"/>
    </row>
    <row r="10697" spans="1:7" s="520" customFormat="1" x14ac:dyDescent="0.25">
      <c r="A10697" s="529"/>
      <c r="G10697" s="535"/>
    </row>
    <row r="10698" spans="1:7" s="520" customFormat="1" x14ac:dyDescent="0.25">
      <c r="A10698" s="529"/>
      <c r="G10698" s="535"/>
    </row>
    <row r="10699" spans="1:7" s="520" customFormat="1" x14ac:dyDescent="0.25">
      <c r="A10699" s="529"/>
      <c r="G10699" s="535"/>
    </row>
    <row r="10700" spans="1:7" s="520" customFormat="1" x14ac:dyDescent="0.25">
      <c r="A10700" s="529"/>
      <c r="G10700" s="535"/>
    </row>
    <row r="10701" spans="1:7" s="520" customFormat="1" x14ac:dyDescent="0.25">
      <c r="A10701" s="529"/>
      <c r="G10701" s="535"/>
    </row>
    <row r="10702" spans="1:7" s="520" customFormat="1" x14ac:dyDescent="0.25">
      <c r="A10702" s="529"/>
      <c r="G10702" s="535"/>
    </row>
    <row r="10703" spans="1:7" s="520" customFormat="1" x14ac:dyDescent="0.25">
      <c r="A10703" s="529"/>
      <c r="G10703" s="535"/>
    </row>
    <row r="10704" spans="1:7" s="520" customFormat="1" x14ac:dyDescent="0.25">
      <c r="A10704" s="529"/>
      <c r="G10704" s="535"/>
    </row>
    <row r="10705" spans="1:7" s="520" customFormat="1" x14ac:dyDescent="0.25">
      <c r="A10705" s="529"/>
      <c r="G10705" s="535"/>
    </row>
    <row r="10706" spans="1:7" s="520" customFormat="1" x14ac:dyDescent="0.25">
      <c r="A10706" s="529"/>
      <c r="G10706" s="535"/>
    </row>
    <row r="10707" spans="1:7" s="520" customFormat="1" x14ac:dyDescent="0.25">
      <c r="A10707" s="529"/>
      <c r="G10707" s="535"/>
    </row>
    <row r="10708" spans="1:7" s="520" customFormat="1" x14ac:dyDescent="0.25">
      <c r="A10708" s="529"/>
      <c r="G10708" s="535"/>
    </row>
    <row r="10709" spans="1:7" s="520" customFormat="1" x14ac:dyDescent="0.25">
      <c r="A10709" s="529"/>
      <c r="G10709" s="535"/>
    </row>
    <row r="10710" spans="1:7" s="520" customFormat="1" x14ac:dyDescent="0.25">
      <c r="A10710" s="529"/>
      <c r="G10710" s="535"/>
    </row>
    <row r="10711" spans="1:7" s="520" customFormat="1" x14ac:dyDescent="0.25">
      <c r="A10711" s="529"/>
      <c r="G10711" s="535"/>
    </row>
    <row r="10712" spans="1:7" s="520" customFormat="1" x14ac:dyDescent="0.25">
      <c r="A10712" s="529"/>
      <c r="G10712" s="535"/>
    </row>
    <row r="10713" spans="1:7" s="520" customFormat="1" x14ac:dyDescent="0.25">
      <c r="A10713" s="529"/>
      <c r="G10713" s="535"/>
    </row>
    <row r="10714" spans="1:7" s="520" customFormat="1" x14ac:dyDescent="0.25">
      <c r="A10714" s="529"/>
      <c r="G10714" s="535"/>
    </row>
    <row r="10715" spans="1:7" s="520" customFormat="1" x14ac:dyDescent="0.25">
      <c r="A10715" s="529"/>
      <c r="G10715" s="535"/>
    </row>
    <row r="10716" spans="1:7" s="520" customFormat="1" x14ac:dyDescent="0.25">
      <c r="A10716" s="529"/>
      <c r="G10716" s="535"/>
    </row>
    <row r="10717" spans="1:7" s="520" customFormat="1" x14ac:dyDescent="0.25">
      <c r="A10717" s="529"/>
      <c r="G10717" s="535"/>
    </row>
    <row r="10718" spans="1:7" s="520" customFormat="1" x14ac:dyDescent="0.25">
      <c r="A10718" s="529"/>
      <c r="G10718" s="535"/>
    </row>
    <row r="10719" spans="1:7" s="520" customFormat="1" x14ac:dyDescent="0.25">
      <c r="A10719" s="529"/>
      <c r="G10719" s="535"/>
    </row>
    <row r="10720" spans="1:7" s="520" customFormat="1" x14ac:dyDescent="0.25">
      <c r="A10720" s="529"/>
      <c r="G10720" s="535"/>
    </row>
    <row r="10721" spans="1:7" s="520" customFormat="1" x14ac:dyDescent="0.25">
      <c r="A10721" s="529"/>
      <c r="G10721" s="535"/>
    </row>
    <row r="10722" spans="1:7" s="520" customFormat="1" x14ac:dyDescent="0.25">
      <c r="A10722" s="529"/>
      <c r="G10722" s="535"/>
    </row>
    <row r="10723" spans="1:7" s="520" customFormat="1" x14ac:dyDescent="0.25">
      <c r="A10723" s="529"/>
      <c r="G10723" s="535"/>
    </row>
    <row r="10724" spans="1:7" s="520" customFormat="1" x14ac:dyDescent="0.25">
      <c r="A10724" s="529"/>
      <c r="G10724" s="535"/>
    </row>
    <row r="10725" spans="1:7" s="520" customFormat="1" x14ac:dyDescent="0.25">
      <c r="A10725" s="529"/>
      <c r="G10725" s="535"/>
    </row>
    <row r="10726" spans="1:7" s="520" customFormat="1" x14ac:dyDescent="0.25">
      <c r="A10726" s="529"/>
      <c r="G10726" s="535"/>
    </row>
    <row r="10727" spans="1:7" s="520" customFormat="1" x14ac:dyDescent="0.25">
      <c r="A10727" s="529"/>
      <c r="G10727" s="535"/>
    </row>
    <row r="10728" spans="1:7" s="520" customFormat="1" x14ac:dyDescent="0.25">
      <c r="A10728" s="529"/>
      <c r="G10728" s="535"/>
    </row>
    <row r="10729" spans="1:7" s="520" customFormat="1" x14ac:dyDescent="0.25">
      <c r="A10729" s="529"/>
      <c r="G10729" s="535"/>
    </row>
    <row r="10730" spans="1:7" s="520" customFormat="1" x14ac:dyDescent="0.25">
      <c r="A10730" s="529"/>
      <c r="G10730" s="535"/>
    </row>
    <row r="10731" spans="1:7" s="520" customFormat="1" x14ac:dyDescent="0.25">
      <c r="A10731" s="529"/>
      <c r="G10731" s="535"/>
    </row>
    <row r="10732" spans="1:7" s="520" customFormat="1" x14ac:dyDescent="0.25">
      <c r="A10732" s="529"/>
      <c r="G10732" s="535"/>
    </row>
    <row r="10733" spans="1:7" s="520" customFormat="1" x14ac:dyDescent="0.25">
      <c r="A10733" s="529"/>
      <c r="G10733" s="535"/>
    </row>
    <row r="10734" spans="1:7" s="520" customFormat="1" x14ac:dyDescent="0.25">
      <c r="A10734" s="529"/>
      <c r="G10734" s="535"/>
    </row>
    <row r="10735" spans="1:7" s="520" customFormat="1" x14ac:dyDescent="0.25">
      <c r="A10735" s="529"/>
      <c r="G10735" s="535"/>
    </row>
    <row r="10736" spans="1:7" s="520" customFormat="1" x14ac:dyDescent="0.25">
      <c r="A10736" s="529"/>
      <c r="G10736" s="535"/>
    </row>
    <row r="10737" spans="1:7" s="520" customFormat="1" x14ac:dyDescent="0.25">
      <c r="A10737" s="529"/>
      <c r="G10737" s="535"/>
    </row>
    <row r="10738" spans="1:7" s="520" customFormat="1" x14ac:dyDescent="0.25">
      <c r="A10738" s="529"/>
      <c r="G10738" s="535"/>
    </row>
    <row r="10739" spans="1:7" s="520" customFormat="1" x14ac:dyDescent="0.25">
      <c r="A10739" s="529"/>
      <c r="G10739" s="535"/>
    </row>
    <row r="10740" spans="1:7" s="520" customFormat="1" x14ac:dyDescent="0.25">
      <c r="A10740" s="529"/>
      <c r="G10740" s="535"/>
    </row>
    <row r="10741" spans="1:7" s="520" customFormat="1" x14ac:dyDescent="0.25">
      <c r="A10741" s="529"/>
      <c r="G10741" s="535"/>
    </row>
    <row r="10742" spans="1:7" s="520" customFormat="1" x14ac:dyDescent="0.25">
      <c r="A10742" s="529"/>
      <c r="G10742" s="535"/>
    </row>
    <row r="10743" spans="1:7" s="520" customFormat="1" x14ac:dyDescent="0.25">
      <c r="A10743" s="529"/>
      <c r="G10743" s="535"/>
    </row>
    <row r="10744" spans="1:7" s="520" customFormat="1" x14ac:dyDescent="0.25">
      <c r="A10744" s="529"/>
      <c r="G10744" s="535"/>
    </row>
    <row r="10745" spans="1:7" s="520" customFormat="1" x14ac:dyDescent="0.25">
      <c r="A10745" s="529"/>
      <c r="G10745" s="535"/>
    </row>
    <row r="10746" spans="1:7" s="520" customFormat="1" x14ac:dyDescent="0.25">
      <c r="A10746" s="529"/>
      <c r="G10746" s="535"/>
    </row>
    <row r="10747" spans="1:7" s="520" customFormat="1" x14ac:dyDescent="0.25">
      <c r="A10747" s="529"/>
      <c r="G10747" s="535"/>
    </row>
    <row r="10748" spans="1:7" s="520" customFormat="1" x14ac:dyDescent="0.25">
      <c r="A10748" s="529"/>
      <c r="G10748" s="535"/>
    </row>
    <row r="10749" spans="1:7" s="520" customFormat="1" x14ac:dyDescent="0.25">
      <c r="A10749" s="529"/>
      <c r="G10749" s="535"/>
    </row>
    <row r="10750" spans="1:7" s="520" customFormat="1" x14ac:dyDescent="0.25">
      <c r="A10750" s="529"/>
      <c r="G10750" s="535"/>
    </row>
    <row r="10751" spans="1:7" s="520" customFormat="1" x14ac:dyDescent="0.25">
      <c r="A10751" s="529"/>
      <c r="G10751" s="535"/>
    </row>
    <row r="10752" spans="1:7" s="520" customFormat="1" x14ac:dyDescent="0.25">
      <c r="A10752" s="529"/>
      <c r="G10752" s="535"/>
    </row>
    <row r="10753" spans="1:7" s="520" customFormat="1" x14ac:dyDescent="0.25">
      <c r="A10753" s="529"/>
      <c r="G10753" s="535"/>
    </row>
    <row r="10754" spans="1:7" s="520" customFormat="1" x14ac:dyDescent="0.25">
      <c r="A10754" s="529"/>
      <c r="G10754" s="535"/>
    </row>
    <row r="10755" spans="1:7" s="520" customFormat="1" x14ac:dyDescent="0.25">
      <c r="A10755" s="529"/>
      <c r="G10755" s="535"/>
    </row>
    <row r="10756" spans="1:7" s="520" customFormat="1" x14ac:dyDescent="0.25">
      <c r="A10756" s="529"/>
      <c r="G10756" s="535"/>
    </row>
    <row r="10757" spans="1:7" s="520" customFormat="1" x14ac:dyDescent="0.25">
      <c r="A10757" s="529"/>
      <c r="G10757" s="535"/>
    </row>
    <row r="10758" spans="1:7" s="520" customFormat="1" x14ac:dyDescent="0.25">
      <c r="A10758" s="529"/>
      <c r="G10758" s="535"/>
    </row>
    <row r="10759" spans="1:7" s="520" customFormat="1" x14ac:dyDescent="0.25">
      <c r="A10759" s="529"/>
      <c r="G10759" s="535"/>
    </row>
    <row r="10760" spans="1:7" s="520" customFormat="1" x14ac:dyDescent="0.25">
      <c r="A10760" s="529"/>
      <c r="G10760" s="535"/>
    </row>
    <row r="10761" spans="1:7" s="520" customFormat="1" x14ac:dyDescent="0.25">
      <c r="A10761" s="529"/>
      <c r="G10761" s="535"/>
    </row>
    <row r="10762" spans="1:7" s="520" customFormat="1" x14ac:dyDescent="0.25">
      <c r="A10762" s="529"/>
      <c r="G10762" s="535"/>
    </row>
    <row r="10763" spans="1:7" s="520" customFormat="1" x14ac:dyDescent="0.25">
      <c r="A10763" s="529"/>
      <c r="G10763" s="535"/>
    </row>
    <row r="10764" spans="1:7" s="520" customFormat="1" x14ac:dyDescent="0.25">
      <c r="A10764" s="529"/>
      <c r="G10764" s="535"/>
    </row>
    <row r="10765" spans="1:7" s="520" customFormat="1" x14ac:dyDescent="0.25">
      <c r="A10765" s="529"/>
      <c r="G10765" s="535"/>
    </row>
    <row r="10766" spans="1:7" s="520" customFormat="1" x14ac:dyDescent="0.25">
      <c r="A10766" s="529"/>
      <c r="G10766" s="535"/>
    </row>
    <row r="10767" spans="1:7" s="520" customFormat="1" x14ac:dyDescent="0.25">
      <c r="A10767" s="529"/>
      <c r="G10767" s="535"/>
    </row>
    <row r="10768" spans="1:7" s="520" customFormat="1" x14ac:dyDescent="0.25">
      <c r="A10768" s="529"/>
      <c r="G10768" s="535"/>
    </row>
    <row r="10769" spans="1:7" s="520" customFormat="1" x14ac:dyDescent="0.25">
      <c r="A10769" s="529"/>
      <c r="G10769" s="535"/>
    </row>
    <row r="10770" spans="1:7" s="520" customFormat="1" x14ac:dyDescent="0.25">
      <c r="A10770" s="529"/>
      <c r="G10770" s="535"/>
    </row>
    <row r="10771" spans="1:7" s="520" customFormat="1" x14ac:dyDescent="0.25">
      <c r="A10771" s="529"/>
      <c r="G10771" s="535"/>
    </row>
    <row r="10772" spans="1:7" s="520" customFormat="1" x14ac:dyDescent="0.25">
      <c r="A10772" s="529"/>
      <c r="G10772" s="535"/>
    </row>
    <row r="10773" spans="1:7" s="520" customFormat="1" x14ac:dyDescent="0.25">
      <c r="A10773" s="529"/>
      <c r="G10773" s="535"/>
    </row>
    <row r="10774" spans="1:7" s="520" customFormat="1" x14ac:dyDescent="0.25">
      <c r="A10774" s="529"/>
      <c r="G10774" s="535"/>
    </row>
    <row r="10775" spans="1:7" s="520" customFormat="1" x14ac:dyDescent="0.25">
      <c r="A10775" s="529"/>
      <c r="G10775" s="535"/>
    </row>
    <row r="10776" spans="1:7" s="520" customFormat="1" x14ac:dyDescent="0.25">
      <c r="A10776" s="529"/>
      <c r="G10776" s="535"/>
    </row>
    <row r="10777" spans="1:7" s="520" customFormat="1" x14ac:dyDescent="0.25">
      <c r="A10777" s="529"/>
      <c r="G10777" s="535"/>
    </row>
    <row r="10778" spans="1:7" s="520" customFormat="1" x14ac:dyDescent="0.25">
      <c r="A10778" s="529"/>
      <c r="G10778" s="535"/>
    </row>
    <row r="10779" spans="1:7" s="520" customFormat="1" x14ac:dyDescent="0.25">
      <c r="A10779" s="529"/>
      <c r="G10779" s="535"/>
    </row>
    <row r="10780" spans="1:7" s="520" customFormat="1" x14ac:dyDescent="0.25">
      <c r="A10780" s="529"/>
      <c r="G10780" s="535"/>
    </row>
    <row r="10781" spans="1:7" s="520" customFormat="1" x14ac:dyDescent="0.25">
      <c r="A10781" s="529"/>
      <c r="G10781" s="535"/>
    </row>
    <row r="10782" spans="1:7" s="520" customFormat="1" x14ac:dyDescent="0.25">
      <c r="A10782" s="529"/>
      <c r="G10782" s="535"/>
    </row>
    <row r="10783" spans="1:7" s="520" customFormat="1" x14ac:dyDescent="0.25">
      <c r="A10783" s="529"/>
      <c r="G10783" s="535"/>
    </row>
    <row r="10784" spans="1:7" s="520" customFormat="1" x14ac:dyDescent="0.25">
      <c r="A10784" s="529"/>
      <c r="G10784" s="535"/>
    </row>
    <row r="10785" spans="1:7" s="520" customFormat="1" x14ac:dyDescent="0.25">
      <c r="A10785" s="529"/>
      <c r="G10785" s="535"/>
    </row>
    <row r="10786" spans="1:7" s="520" customFormat="1" x14ac:dyDescent="0.25">
      <c r="A10786" s="529"/>
      <c r="G10786" s="535"/>
    </row>
    <row r="10787" spans="1:7" s="520" customFormat="1" x14ac:dyDescent="0.25">
      <c r="A10787" s="529"/>
      <c r="G10787" s="535"/>
    </row>
    <row r="10788" spans="1:7" s="520" customFormat="1" x14ac:dyDescent="0.25">
      <c r="A10788" s="529"/>
      <c r="G10788" s="535"/>
    </row>
    <row r="10789" spans="1:7" s="520" customFormat="1" x14ac:dyDescent="0.25">
      <c r="A10789" s="529"/>
      <c r="G10789" s="535"/>
    </row>
    <row r="10790" spans="1:7" s="520" customFormat="1" x14ac:dyDescent="0.25">
      <c r="A10790" s="529"/>
      <c r="G10790" s="535"/>
    </row>
    <row r="10791" spans="1:7" s="520" customFormat="1" x14ac:dyDescent="0.25">
      <c r="A10791" s="529"/>
      <c r="G10791" s="535"/>
    </row>
    <row r="10792" spans="1:7" s="520" customFormat="1" x14ac:dyDescent="0.25">
      <c r="A10792" s="529"/>
      <c r="G10792" s="535"/>
    </row>
  </sheetData>
  <mergeCells count="14">
    <mergeCell ref="B247:E247"/>
    <mergeCell ref="B248:E248"/>
    <mergeCell ref="B249:E249"/>
    <mergeCell ref="B222:E222"/>
    <mergeCell ref="B236:E236"/>
    <mergeCell ref="B239:E239"/>
    <mergeCell ref="B245:E245"/>
    <mergeCell ref="B246:E246"/>
    <mergeCell ref="B244:E244"/>
    <mergeCell ref="C1:G2"/>
    <mergeCell ref="C4:G4"/>
    <mergeCell ref="B35:E35"/>
    <mergeCell ref="B207:E207"/>
    <mergeCell ref="B25:E25"/>
  </mergeCells>
  <pageMargins left="0.7" right="0.7" top="0.75" bottom="0.75" header="0.3" footer="0.3"/>
  <pageSetup paperSize="9" scale="95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6739-D539-489E-8135-137635510A66}">
  <dimension ref="A1:AB12"/>
  <sheetViews>
    <sheetView workbookViewId="0">
      <selection activeCell="O7" sqref="O7"/>
    </sheetView>
  </sheetViews>
  <sheetFormatPr baseColWidth="10" defaultRowHeight="14.4" x14ac:dyDescent="0.3"/>
  <cols>
    <col min="2" max="2" width="36.44140625" customWidth="1"/>
    <col min="7" max="7" width="13.109375" customWidth="1"/>
    <col min="9" max="9" width="12.33203125" customWidth="1"/>
    <col min="10" max="10" width="13" customWidth="1"/>
  </cols>
  <sheetData>
    <row r="1" spans="1:28" s="499" customFormat="1" ht="13.8" x14ac:dyDescent="0.25">
      <c r="A1" s="529"/>
      <c r="B1" s="520"/>
      <c r="C1" s="648" t="s">
        <v>3892</v>
      </c>
      <c r="D1" s="648"/>
      <c r="E1" s="648"/>
      <c r="F1" s="648"/>
      <c r="G1" s="648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  <c r="X1" s="520"/>
      <c r="Y1" s="520"/>
      <c r="Z1" s="520"/>
      <c r="AA1" s="520"/>
      <c r="AB1" s="520"/>
    </row>
    <row r="2" spans="1:28" s="499" customFormat="1" ht="13.8" x14ac:dyDescent="0.25">
      <c r="A2" s="529"/>
      <c r="B2" s="520"/>
      <c r="C2" s="648"/>
      <c r="D2" s="648"/>
      <c r="E2" s="648"/>
      <c r="F2" s="648"/>
      <c r="G2" s="648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</row>
    <row r="3" spans="1:28" s="499" customFormat="1" ht="13.8" x14ac:dyDescent="0.25">
      <c r="A3" s="529"/>
      <c r="B3" s="520"/>
      <c r="C3" s="507"/>
      <c r="D3" s="507"/>
      <c r="E3" s="507"/>
      <c r="F3" s="507"/>
      <c r="G3" s="511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</row>
    <row r="4" spans="1:28" s="499" customFormat="1" ht="27" customHeight="1" x14ac:dyDescent="0.25">
      <c r="A4" s="529"/>
      <c r="B4" s="653" t="s">
        <v>3893</v>
      </c>
      <c r="C4" s="653"/>
      <c r="D4" s="653"/>
      <c r="E4" s="653"/>
      <c r="F4" s="653"/>
      <c r="G4" s="653"/>
      <c r="H4" s="653"/>
      <c r="I4" s="653"/>
      <c r="J4" s="653"/>
      <c r="K4" s="653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  <c r="Y4" s="520"/>
      <c r="Z4" s="520"/>
      <c r="AA4" s="520"/>
      <c r="AB4" s="520"/>
    </row>
    <row r="5" spans="1:28" s="386" customFormat="1" ht="9.6" customHeight="1" x14ac:dyDescent="0.3">
      <c r="A5" s="435"/>
      <c r="B5" s="390"/>
      <c r="C5" s="436"/>
      <c r="D5" s="436"/>
      <c r="E5" s="389"/>
      <c r="F5" s="494"/>
      <c r="G5" s="389"/>
      <c r="H5" s="389"/>
      <c r="I5" s="437"/>
      <c r="J5" s="392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</row>
    <row r="7" spans="1:28" x14ac:dyDescent="0.3">
      <c r="B7" s="509" t="s">
        <v>3873</v>
      </c>
      <c r="C7" s="540" t="s">
        <v>4023</v>
      </c>
      <c r="D7" s="542" t="s">
        <v>4024</v>
      </c>
      <c r="E7" s="540" t="s">
        <v>4025</v>
      </c>
      <c r="F7" s="542" t="s">
        <v>4026</v>
      </c>
      <c r="G7" s="540" t="s">
        <v>4027</v>
      </c>
      <c r="H7" s="542" t="s">
        <v>4028</v>
      </c>
      <c r="I7" s="540" t="s">
        <v>4029</v>
      </c>
      <c r="J7" s="542" t="s">
        <v>4030</v>
      </c>
      <c r="K7" s="594" t="s">
        <v>3906</v>
      </c>
    </row>
    <row r="8" spans="1:28" x14ac:dyDescent="0.3">
      <c r="B8" s="555" t="s">
        <v>3880</v>
      </c>
      <c r="C8" s="540">
        <v>53</v>
      </c>
      <c r="D8" s="542">
        <v>45</v>
      </c>
      <c r="E8" s="542"/>
      <c r="F8" s="542"/>
      <c r="G8" s="542"/>
      <c r="H8" s="542"/>
      <c r="I8" s="542"/>
      <c r="J8" s="542"/>
      <c r="K8" s="544">
        <f>D8/D12</f>
        <v>1</v>
      </c>
    </row>
    <row r="9" spans="1:28" x14ac:dyDescent="0.3">
      <c r="B9" s="555" t="s">
        <v>3879</v>
      </c>
      <c r="C9" s="539">
        <v>6951</v>
      </c>
      <c r="D9" s="539"/>
      <c r="E9" s="539"/>
      <c r="F9" s="539"/>
      <c r="G9" s="539"/>
      <c r="H9" s="539"/>
      <c r="I9" s="539"/>
      <c r="J9" s="539"/>
      <c r="K9" s="544">
        <f>D9/D12</f>
        <v>0</v>
      </c>
    </row>
    <row r="10" spans="1:28" x14ac:dyDescent="0.3">
      <c r="B10" s="553" t="s">
        <v>3889</v>
      </c>
      <c r="C10" s="541">
        <v>366</v>
      </c>
      <c r="D10" s="593"/>
      <c r="E10" s="593"/>
      <c r="F10" s="593"/>
      <c r="G10" s="593"/>
      <c r="H10" s="593"/>
      <c r="I10" s="593"/>
      <c r="J10" s="593"/>
      <c r="K10" s="544">
        <f>D10/D12</f>
        <v>0</v>
      </c>
    </row>
    <row r="11" spans="1:28" x14ac:dyDescent="0.3">
      <c r="B11" s="553" t="s">
        <v>3890</v>
      </c>
      <c r="C11" s="541">
        <v>28</v>
      </c>
      <c r="D11" s="593"/>
      <c r="E11" s="593"/>
      <c r="F11" s="593"/>
      <c r="G11" s="593"/>
      <c r="H11" s="593"/>
      <c r="I11" s="593"/>
      <c r="J11" s="593"/>
      <c r="K11" s="544">
        <f>D11/D12</f>
        <v>0</v>
      </c>
    </row>
    <row r="12" spans="1:28" x14ac:dyDescent="0.3">
      <c r="B12" s="554" t="s">
        <v>3891</v>
      </c>
      <c r="C12" s="543">
        <f>SUBTOTAL(9,C8:C11)</f>
        <v>7398</v>
      </c>
      <c r="D12" s="543">
        <f t="shared" ref="D12:J12" si="0">SUBTOTAL(9,D8:D11)</f>
        <v>45</v>
      </c>
      <c r="E12" s="543">
        <f t="shared" si="0"/>
        <v>0</v>
      </c>
      <c r="F12" s="543">
        <f t="shared" si="0"/>
        <v>0</v>
      </c>
      <c r="G12" s="543">
        <f t="shared" si="0"/>
        <v>0</v>
      </c>
      <c r="H12" s="543">
        <f t="shared" si="0"/>
        <v>0</v>
      </c>
      <c r="I12" s="543">
        <f t="shared" si="0"/>
        <v>0</v>
      </c>
      <c r="J12" s="543">
        <f t="shared" si="0"/>
        <v>0</v>
      </c>
      <c r="K12" s="546">
        <f>SUBTOTAL(9,K8:K11)</f>
        <v>1</v>
      </c>
    </row>
  </sheetData>
  <mergeCells count="2">
    <mergeCell ref="C1:G2"/>
    <mergeCell ref="B4:K4"/>
  </mergeCells>
  <phoneticPr fontId="3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1889-FDF4-4AC0-8A49-ADD7BA2E3856}">
  <dimension ref="B3:H12"/>
  <sheetViews>
    <sheetView workbookViewId="0">
      <selection activeCell="I6" sqref="I6"/>
    </sheetView>
  </sheetViews>
  <sheetFormatPr baseColWidth="10" defaultRowHeight="14.4" x14ac:dyDescent="0.3"/>
  <sheetData>
    <row r="3" spans="2:8" x14ac:dyDescent="0.3">
      <c r="B3" s="658" t="s">
        <v>3873</v>
      </c>
      <c r="C3" s="658"/>
      <c r="D3" s="658"/>
      <c r="E3" s="658"/>
      <c r="F3" s="540" t="s">
        <v>3874</v>
      </c>
      <c r="G3" s="542" t="s">
        <v>3906</v>
      </c>
    </row>
    <row r="4" spans="2:8" x14ac:dyDescent="0.3">
      <c r="B4" s="663" t="s">
        <v>3880</v>
      </c>
      <c r="C4" s="663"/>
      <c r="D4" s="663"/>
      <c r="E4" s="663"/>
      <c r="F4" s="540">
        <v>53</v>
      </c>
      <c r="G4" s="544">
        <f>F4/F8</f>
        <v>7.1640984049743178E-3</v>
      </c>
    </row>
    <row r="5" spans="2:8" x14ac:dyDescent="0.3">
      <c r="B5" s="663" t="s">
        <v>3879</v>
      </c>
      <c r="C5" s="663"/>
      <c r="D5" s="663"/>
      <c r="E5" s="663"/>
      <c r="F5" s="539">
        <v>6951</v>
      </c>
      <c r="G5" s="545">
        <f>F5/F8</f>
        <v>0.93957826439578263</v>
      </c>
    </row>
    <row r="6" spans="2:8" x14ac:dyDescent="0.3">
      <c r="B6" s="659" t="s">
        <v>3852</v>
      </c>
      <c r="C6" s="659"/>
      <c r="D6" s="659"/>
      <c r="E6" s="659"/>
      <c r="F6" s="541">
        <v>366</v>
      </c>
      <c r="G6" s="544">
        <f>F6/F8</f>
        <v>4.9472830494728302E-2</v>
      </c>
    </row>
    <row r="7" spans="2:8" x14ac:dyDescent="0.3">
      <c r="B7" s="659" t="s">
        <v>3890</v>
      </c>
      <c r="C7" s="659"/>
      <c r="D7" s="659"/>
      <c r="E7" s="660"/>
      <c r="F7" s="541">
        <v>28</v>
      </c>
      <c r="G7" s="544">
        <f>F7/F8</f>
        <v>3.7848067045147338E-3</v>
      </c>
    </row>
    <row r="8" spans="2:8" x14ac:dyDescent="0.3">
      <c r="B8" s="661" t="s">
        <v>3891</v>
      </c>
      <c r="C8" s="661"/>
      <c r="D8" s="661"/>
      <c r="E8" s="661"/>
      <c r="F8" s="543">
        <f>SUBTOTAL(9,F4:F7)</f>
        <v>7398</v>
      </c>
      <c r="G8" s="546">
        <f>SUBTOTAL(9,G4:G7)</f>
        <v>1</v>
      </c>
    </row>
    <row r="10" spans="2:8" x14ac:dyDescent="0.3">
      <c r="B10" s="547" t="s">
        <v>3849</v>
      </c>
      <c r="C10" s="547" t="s">
        <v>3908</v>
      </c>
      <c r="D10" s="548" t="s">
        <v>3852</v>
      </c>
      <c r="E10" s="548" t="s">
        <v>3853</v>
      </c>
      <c r="F10" s="548"/>
      <c r="G10" s="548"/>
      <c r="H10" s="549"/>
    </row>
    <row r="11" spans="2:8" x14ac:dyDescent="0.3">
      <c r="B11" s="544">
        <f>G4</f>
        <v>7.1640984049743178E-3</v>
      </c>
      <c r="C11" s="550">
        <f>G5</f>
        <v>0.93957826439578263</v>
      </c>
      <c r="D11" s="550">
        <f>G6</f>
        <v>4.9472830494728302E-2</v>
      </c>
      <c r="E11" s="550">
        <f>G7</f>
        <v>3.7848067045147338E-3</v>
      </c>
    </row>
    <row r="12" spans="2:8" x14ac:dyDescent="0.3">
      <c r="B12">
        <f>F4</f>
        <v>53</v>
      </c>
      <c r="C12">
        <f>F5</f>
        <v>6951</v>
      </c>
      <c r="D12">
        <f>F6</f>
        <v>366</v>
      </c>
      <c r="E12">
        <f>F7</f>
        <v>28</v>
      </c>
    </row>
  </sheetData>
  <mergeCells count="6">
    <mergeCell ref="B8:E8"/>
    <mergeCell ref="B3:E3"/>
    <mergeCell ref="B4:E4"/>
    <mergeCell ref="B5:E5"/>
    <mergeCell ref="B6:E6"/>
    <mergeCell ref="B7:E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FADB-A122-41E1-94DE-3A177E290784}">
  <sheetPr filterMode="1">
    <tabColor rgb="FFFF0000"/>
  </sheetPr>
  <dimension ref="A1:AH1335"/>
  <sheetViews>
    <sheetView workbookViewId="0">
      <pane ySplit="7" topLeftCell="A8" activePane="bottomLeft" state="frozen"/>
      <selection pane="bottomLeft" activeCell="C349" sqref="C349"/>
    </sheetView>
  </sheetViews>
  <sheetFormatPr baseColWidth="10" defaultRowHeight="14.4" x14ac:dyDescent="0.3"/>
  <cols>
    <col min="3" max="3" width="47.44140625" customWidth="1"/>
    <col min="4" max="4" width="30.33203125" customWidth="1"/>
    <col min="5" max="5" width="16.77734375" customWidth="1"/>
    <col min="6" max="6" width="21.5546875" customWidth="1"/>
    <col min="7" max="7" width="24.109375" customWidth="1"/>
    <col min="8" max="8" width="25" customWidth="1"/>
    <col min="10" max="10" width="14.33203125" style="605" customWidth="1"/>
  </cols>
  <sheetData>
    <row r="1" spans="1:34" ht="14.4" customHeight="1" x14ac:dyDescent="0.3">
      <c r="A1" s="503"/>
      <c r="B1" s="499"/>
      <c r="C1" s="648" t="s">
        <v>3892</v>
      </c>
      <c r="D1" s="648"/>
      <c r="E1" s="648"/>
      <c r="F1" s="648"/>
      <c r="G1" s="648"/>
      <c r="H1" s="648"/>
      <c r="I1" s="648"/>
      <c r="J1" s="648"/>
      <c r="K1" s="520"/>
      <c r="L1" s="520"/>
      <c r="M1" s="520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</row>
    <row r="2" spans="1:34" ht="14.4" customHeight="1" x14ac:dyDescent="0.3">
      <c r="A2" s="503"/>
      <c r="B2" s="499"/>
      <c r="C2" s="648"/>
      <c r="D2" s="648"/>
      <c r="E2" s="648"/>
      <c r="F2" s="648"/>
      <c r="G2" s="648"/>
      <c r="H2" s="648"/>
      <c r="I2" s="648"/>
      <c r="J2" s="648"/>
      <c r="K2" s="520"/>
      <c r="L2" s="520"/>
      <c r="M2" s="520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</row>
    <row r="3" spans="1:34" x14ac:dyDescent="0.3">
      <c r="A3" s="503"/>
      <c r="B3" s="499"/>
      <c r="C3" s="507"/>
      <c r="D3" s="507"/>
      <c r="E3" s="507"/>
      <c r="F3" s="507"/>
      <c r="G3" s="511"/>
      <c r="H3" s="499"/>
      <c r="I3" s="499"/>
      <c r="J3" s="597"/>
      <c r="K3" s="520"/>
      <c r="L3" s="520"/>
      <c r="M3" s="520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</row>
    <row r="4" spans="1:34" ht="15.6" x14ac:dyDescent="0.3">
      <c r="A4" s="503"/>
      <c r="B4" s="499"/>
      <c r="C4" s="652" t="s">
        <v>4031</v>
      </c>
      <c r="D4" s="653"/>
      <c r="E4" s="653"/>
      <c r="F4" s="653"/>
      <c r="G4" s="653"/>
      <c r="H4" s="653"/>
      <c r="I4" s="653"/>
      <c r="J4" s="653"/>
      <c r="K4" s="520"/>
      <c r="L4" s="520"/>
      <c r="M4" s="520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</row>
    <row r="5" spans="1:34" x14ac:dyDescent="0.3">
      <c r="A5" s="386"/>
      <c r="B5" s="458"/>
      <c r="C5" s="439" t="s">
        <v>3808</v>
      </c>
      <c r="D5" s="439"/>
      <c r="E5" s="439"/>
      <c r="F5" s="439"/>
      <c r="G5" s="440"/>
      <c r="H5" s="495"/>
      <c r="I5" s="441">
        <f ca="1">TODAY()</f>
        <v>45838</v>
      </c>
      <c r="J5" s="598"/>
      <c r="K5" s="437"/>
      <c r="L5" s="442"/>
      <c r="M5" s="443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</row>
    <row r="6" spans="1:34" x14ac:dyDescent="0.3">
      <c r="A6" s="386"/>
      <c r="B6" s="502" t="s">
        <v>3806</v>
      </c>
      <c r="C6" s="497">
        <f>SUBTOTAL(3,C8:C346)</f>
        <v>8</v>
      </c>
      <c r="D6" s="444">
        <v>6951</v>
      </c>
      <c r="E6" s="498">
        <f>SUBTOTAL(9,E8:E346)</f>
        <v>19</v>
      </c>
      <c r="F6" s="556">
        <f>7778-6951</f>
        <v>827</v>
      </c>
      <c r="G6" s="440">
        <f>SUM(E8:E346)</f>
        <v>8147</v>
      </c>
      <c r="H6" s="495">
        <f>+G6-D6</f>
        <v>1196</v>
      </c>
      <c r="I6" s="398"/>
      <c r="J6" s="598"/>
      <c r="K6" s="437"/>
      <c r="L6" s="445"/>
      <c r="M6" s="443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</row>
    <row r="7" spans="1:34" ht="42" thickBot="1" x14ac:dyDescent="0.35">
      <c r="A7" s="499"/>
      <c r="B7" s="586" t="s">
        <v>2803</v>
      </c>
      <c r="C7" s="587" t="s">
        <v>0</v>
      </c>
      <c r="D7" s="588" t="s">
        <v>1157</v>
      </c>
      <c r="E7" s="588" t="s">
        <v>2016</v>
      </c>
      <c r="F7" s="588" t="s">
        <v>1842</v>
      </c>
      <c r="G7" s="588" t="s">
        <v>3036</v>
      </c>
      <c r="H7" s="588" t="s">
        <v>1522</v>
      </c>
      <c r="I7" s="589" t="s">
        <v>2789</v>
      </c>
      <c r="J7" s="599" t="s">
        <v>1597</v>
      </c>
      <c r="K7" s="590" t="s">
        <v>3038</v>
      </c>
      <c r="L7" s="591" t="s">
        <v>1521</v>
      </c>
      <c r="M7" s="592" t="s">
        <v>592</v>
      </c>
      <c r="N7" s="124" t="s">
        <v>4041</v>
      </c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</row>
    <row r="8" spans="1:34" ht="15" hidden="1" thickBot="1" x14ac:dyDescent="0.35">
      <c r="A8" s="449">
        <v>103</v>
      </c>
      <c r="B8" s="452" t="s">
        <v>3409</v>
      </c>
      <c r="C8" s="558" t="s">
        <v>3759</v>
      </c>
      <c r="D8" s="559"/>
      <c r="E8" s="559">
        <v>1</v>
      </c>
      <c r="F8" s="559" t="s">
        <v>3476</v>
      </c>
      <c r="G8" s="559" t="s">
        <v>3809</v>
      </c>
      <c r="H8" s="560" t="s">
        <v>1725</v>
      </c>
      <c r="I8" s="561"/>
      <c r="J8" s="577"/>
      <c r="K8" s="577"/>
      <c r="L8" s="562"/>
      <c r="M8" s="559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</row>
    <row r="9" spans="1:34" ht="15" hidden="1" thickBot="1" x14ac:dyDescent="0.35">
      <c r="A9" s="449">
        <v>102</v>
      </c>
      <c r="B9" s="452" t="s">
        <v>3408</v>
      </c>
      <c r="C9" s="558" t="s">
        <v>3748</v>
      </c>
      <c r="D9" s="559"/>
      <c r="E9" s="559">
        <v>1</v>
      </c>
      <c r="F9" s="559" t="s">
        <v>3476</v>
      </c>
      <c r="G9" s="559" t="s">
        <v>3809</v>
      </c>
      <c r="H9" s="560" t="s">
        <v>1725</v>
      </c>
      <c r="I9" s="561"/>
      <c r="J9" s="577"/>
      <c r="K9" s="577"/>
      <c r="L9" s="562"/>
      <c r="M9" s="559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</row>
    <row r="10" spans="1:34" ht="15" hidden="1" thickBot="1" x14ac:dyDescent="0.35">
      <c r="A10" s="449">
        <v>99</v>
      </c>
      <c r="B10" s="452" t="s">
        <v>3405</v>
      </c>
      <c r="C10" s="558" t="s">
        <v>2791</v>
      </c>
      <c r="D10" s="559"/>
      <c r="E10" s="559">
        <v>1</v>
      </c>
      <c r="F10" s="559" t="s">
        <v>3501</v>
      </c>
      <c r="G10" s="559" t="s">
        <v>1577</v>
      </c>
      <c r="H10" s="560" t="s">
        <v>1725</v>
      </c>
      <c r="I10" s="561"/>
      <c r="J10" s="577"/>
      <c r="K10" s="560" t="s">
        <v>3410</v>
      </c>
      <c r="L10" s="562"/>
      <c r="M10" s="559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</row>
    <row r="11" spans="1:34" ht="15" hidden="1" thickBot="1" x14ac:dyDescent="0.35">
      <c r="A11" s="449">
        <v>99</v>
      </c>
      <c r="B11" s="452" t="s">
        <v>4039</v>
      </c>
      <c r="C11" s="558" t="s">
        <v>4040</v>
      </c>
      <c r="D11" s="559"/>
      <c r="E11" s="559">
        <v>288</v>
      </c>
      <c r="F11" s="559" t="s">
        <v>3476</v>
      </c>
      <c r="G11" s="559" t="s">
        <v>2808</v>
      </c>
      <c r="H11" s="560" t="s">
        <v>1725</v>
      </c>
      <c r="I11" s="561"/>
      <c r="J11" s="577">
        <v>45802</v>
      </c>
      <c r="K11" s="560" t="s">
        <v>3410</v>
      </c>
      <c r="L11" s="562"/>
      <c r="M11" s="559"/>
      <c r="N11" s="124">
        <v>679680</v>
      </c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</row>
    <row r="12" spans="1:34" ht="15" hidden="1" thickBot="1" x14ac:dyDescent="0.35">
      <c r="A12" s="449">
        <v>98</v>
      </c>
      <c r="B12" s="452" t="s">
        <v>3403</v>
      </c>
      <c r="C12" s="558" t="s">
        <v>3404</v>
      </c>
      <c r="D12" s="559"/>
      <c r="E12" s="559">
        <v>1</v>
      </c>
      <c r="F12" s="559" t="s">
        <v>3501</v>
      </c>
      <c r="G12" s="559" t="s">
        <v>1577</v>
      </c>
      <c r="H12" s="560" t="s">
        <v>1725</v>
      </c>
      <c r="I12" s="561"/>
      <c r="J12" s="565"/>
      <c r="K12" s="565" t="s">
        <v>3045</v>
      </c>
      <c r="L12" s="562"/>
      <c r="M12" s="559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</row>
    <row r="13" spans="1:34" ht="15" hidden="1" thickBot="1" x14ac:dyDescent="0.35">
      <c r="A13" s="449">
        <v>101</v>
      </c>
      <c r="B13" s="452" t="s">
        <v>3407</v>
      </c>
      <c r="C13" s="558" t="s">
        <v>3404</v>
      </c>
      <c r="D13" s="559"/>
      <c r="E13" s="559">
        <v>1</v>
      </c>
      <c r="F13" s="559" t="s">
        <v>3476</v>
      </c>
      <c r="G13" s="559" t="s">
        <v>2808</v>
      </c>
      <c r="H13" s="560" t="s">
        <v>1725</v>
      </c>
      <c r="I13" s="561"/>
      <c r="J13" s="577"/>
      <c r="K13" s="577" t="s">
        <v>3045</v>
      </c>
      <c r="L13" s="562"/>
      <c r="M13" s="559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</row>
    <row r="14" spans="1:34" ht="15" hidden="1" thickBot="1" x14ac:dyDescent="0.35">
      <c r="A14" s="449">
        <v>100</v>
      </c>
      <c r="B14" s="452" t="s">
        <v>3406</v>
      </c>
      <c r="C14" s="558" t="s">
        <v>3536</v>
      </c>
      <c r="D14" s="559"/>
      <c r="E14" s="559">
        <v>1</v>
      </c>
      <c r="F14" s="559" t="s">
        <v>3476</v>
      </c>
      <c r="G14" s="559" t="s">
        <v>3521</v>
      </c>
      <c r="H14" s="560" t="s">
        <v>1725</v>
      </c>
      <c r="I14" s="561"/>
      <c r="J14" s="577"/>
      <c r="K14" s="577"/>
      <c r="L14" s="562"/>
      <c r="M14" s="559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</row>
    <row r="15" spans="1:34" ht="15" hidden="1" thickBot="1" x14ac:dyDescent="0.35">
      <c r="A15" s="449"/>
      <c r="B15" s="452" t="s">
        <v>2925</v>
      </c>
      <c r="C15" s="558" t="s">
        <v>3470</v>
      </c>
      <c r="D15" s="559"/>
      <c r="E15" s="559">
        <f>7+3+92+1</f>
        <v>103</v>
      </c>
      <c r="F15" s="559" t="s">
        <v>3476</v>
      </c>
      <c r="G15" s="559" t="s">
        <v>3796</v>
      </c>
      <c r="H15" s="560" t="s">
        <v>1725</v>
      </c>
      <c r="I15" s="561"/>
      <c r="J15" s="577"/>
      <c r="K15" s="560"/>
      <c r="L15" s="567"/>
      <c r="M15" s="559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</row>
    <row r="16" spans="1:34" ht="15" hidden="1" thickBot="1" x14ac:dyDescent="0.35">
      <c r="A16" s="449"/>
      <c r="B16" s="452" t="s">
        <v>4034</v>
      </c>
      <c r="C16" s="558" t="s">
        <v>4035</v>
      </c>
      <c r="D16" s="559"/>
      <c r="E16" s="559">
        <v>1</v>
      </c>
      <c r="F16" s="559" t="s">
        <v>3476</v>
      </c>
      <c r="G16" s="559" t="s">
        <v>3521</v>
      </c>
      <c r="H16" s="560" t="s">
        <v>1725</v>
      </c>
      <c r="I16" s="561"/>
      <c r="J16" s="577"/>
      <c r="K16" s="560"/>
      <c r="L16" s="567"/>
      <c r="M16" s="559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</row>
    <row r="17" spans="1:34" ht="15" hidden="1" thickBot="1" x14ac:dyDescent="0.35">
      <c r="A17" s="449">
        <v>7</v>
      </c>
      <c r="B17" s="452" t="s">
        <v>3767</v>
      </c>
      <c r="C17" s="558" t="s">
        <v>2790</v>
      </c>
      <c r="D17" s="559"/>
      <c r="E17" s="559">
        <v>1</v>
      </c>
      <c r="F17" s="559" t="s">
        <v>3476</v>
      </c>
      <c r="G17" s="559" t="s">
        <v>3809</v>
      </c>
      <c r="H17" s="560" t="s">
        <v>1725</v>
      </c>
      <c r="I17" s="561"/>
      <c r="J17" s="577"/>
      <c r="K17" s="560"/>
      <c r="L17" s="562"/>
      <c r="M17" s="559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</row>
    <row r="18" spans="1:34" ht="15" hidden="1" thickBot="1" x14ac:dyDescent="0.35">
      <c r="A18" s="449">
        <v>8</v>
      </c>
      <c r="B18" s="452" t="s">
        <v>3768</v>
      </c>
      <c r="C18" s="558" t="s">
        <v>2790</v>
      </c>
      <c r="D18" s="559"/>
      <c r="E18" s="559">
        <v>1</v>
      </c>
      <c r="F18" s="559" t="s">
        <v>3476</v>
      </c>
      <c r="G18" s="559" t="s">
        <v>3809</v>
      </c>
      <c r="H18" s="560" t="s">
        <v>1725</v>
      </c>
      <c r="I18" s="561"/>
      <c r="J18" s="577"/>
      <c r="K18" s="560"/>
      <c r="L18" s="562"/>
      <c r="M18" s="559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</row>
    <row r="19" spans="1:34" ht="15" hidden="1" thickBot="1" x14ac:dyDescent="0.35">
      <c r="A19" s="449">
        <v>9</v>
      </c>
      <c r="B19" s="452" t="s">
        <v>3769</v>
      </c>
      <c r="C19" s="558" t="s">
        <v>2790</v>
      </c>
      <c r="D19" s="559"/>
      <c r="E19" s="559">
        <v>1</v>
      </c>
      <c r="F19" s="559" t="s">
        <v>3476</v>
      </c>
      <c r="G19" s="559" t="s">
        <v>3809</v>
      </c>
      <c r="H19" s="560" t="s">
        <v>1725</v>
      </c>
      <c r="I19" s="561"/>
      <c r="J19" s="577"/>
      <c r="K19" s="560"/>
      <c r="L19" s="562"/>
      <c r="M19" s="559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</row>
    <row r="20" spans="1:34" ht="15" hidden="1" thickBot="1" x14ac:dyDescent="0.35">
      <c r="A20" s="449">
        <v>3</v>
      </c>
      <c r="B20" s="452" t="s">
        <v>3411</v>
      </c>
      <c r="C20" s="558" t="s">
        <v>2790</v>
      </c>
      <c r="D20" s="559"/>
      <c r="E20" s="559">
        <v>1</v>
      </c>
      <c r="F20" s="559" t="s">
        <v>3501</v>
      </c>
      <c r="G20" s="559" t="s">
        <v>1577</v>
      </c>
      <c r="H20" s="560" t="s">
        <v>1725</v>
      </c>
      <c r="I20" s="561"/>
      <c r="J20" s="577"/>
      <c r="K20" s="577"/>
      <c r="L20" s="568"/>
      <c r="M20" s="559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</row>
    <row r="21" spans="1:34" ht="15" hidden="1" thickBot="1" x14ac:dyDescent="0.35">
      <c r="A21" s="449">
        <v>3</v>
      </c>
      <c r="B21" s="452" t="s">
        <v>4036</v>
      </c>
      <c r="C21" s="558" t="s">
        <v>4037</v>
      </c>
      <c r="D21" s="559"/>
      <c r="E21" s="559">
        <v>1</v>
      </c>
      <c r="F21" s="559" t="s">
        <v>3476</v>
      </c>
      <c r="G21" s="559" t="s">
        <v>1579</v>
      </c>
      <c r="H21" s="560" t="s">
        <v>1725</v>
      </c>
      <c r="I21" s="561"/>
      <c r="J21" s="577"/>
      <c r="K21" s="577"/>
      <c r="L21" s="568"/>
      <c r="M21" s="559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</row>
    <row r="22" spans="1:34" ht="15" hidden="1" thickBot="1" x14ac:dyDescent="0.35">
      <c r="A22" s="449">
        <v>4</v>
      </c>
      <c r="B22" s="452" t="s">
        <v>3763</v>
      </c>
      <c r="C22" s="558" t="s">
        <v>2790</v>
      </c>
      <c r="D22" s="559"/>
      <c r="E22" s="559">
        <v>1</v>
      </c>
      <c r="F22" s="559" t="s">
        <v>3501</v>
      </c>
      <c r="G22" s="559" t="s">
        <v>1577</v>
      </c>
      <c r="H22" s="560" t="s">
        <v>1725</v>
      </c>
      <c r="I22" s="561"/>
      <c r="J22" s="577"/>
      <c r="K22" s="577"/>
      <c r="L22" s="562"/>
      <c r="M22" s="559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</row>
    <row r="23" spans="1:34" ht="15" hidden="1" thickBot="1" x14ac:dyDescent="0.35">
      <c r="A23" s="449">
        <v>5</v>
      </c>
      <c r="B23" s="452" t="s">
        <v>3764</v>
      </c>
      <c r="C23" s="558" t="s">
        <v>2790</v>
      </c>
      <c r="D23" s="559"/>
      <c r="E23" s="559">
        <v>1</v>
      </c>
      <c r="F23" s="559" t="s">
        <v>3476</v>
      </c>
      <c r="G23" s="559" t="s">
        <v>2808</v>
      </c>
      <c r="H23" s="560" t="s">
        <v>1725</v>
      </c>
      <c r="I23" s="561"/>
      <c r="J23" s="577"/>
      <c r="K23" s="560"/>
      <c r="L23" s="562"/>
      <c r="M23" s="559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</row>
    <row r="24" spans="1:34" ht="15" hidden="1" thickBot="1" x14ac:dyDescent="0.35">
      <c r="A24" s="449">
        <v>6</v>
      </c>
      <c r="B24" s="452" t="s">
        <v>3766</v>
      </c>
      <c r="C24" s="558" t="s">
        <v>2790</v>
      </c>
      <c r="D24" s="559"/>
      <c r="E24" s="559">
        <v>1</v>
      </c>
      <c r="F24" s="559" t="s">
        <v>3476</v>
      </c>
      <c r="G24" s="559" t="s">
        <v>3521</v>
      </c>
      <c r="H24" s="560" t="s">
        <v>1725</v>
      </c>
      <c r="I24" s="561"/>
      <c r="J24" s="577"/>
      <c r="K24" s="560"/>
      <c r="L24" s="562"/>
      <c r="M24" s="559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</row>
    <row r="25" spans="1:34" ht="15" hidden="1" thickBot="1" x14ac:dyDescent="0.35">
      <c r="A25" s="449">
        <v>5</v>
      </c>
      <c r="B25" s="452" t="s">
        <v>3765</v>
      </c>
      <c r="C25" s="558" t="s">
        <v>2790</v>
      </c>
      <c r="D25" s="559"/>
      <c r="E25" s="559">
        <v>1</v>
      </c>
      <c r="F25" s="559" t="s">
        <v>3476</v>
      </c>
      <c r="G25" s="559" t="s">
        <v>3509</v>
      </c>
      <c r="H25" s="560" t="s">
        <v>1725</v>
      </c>
      <c r="I25" s="561"/>
      <c r="J25" s="577"/>
      <c r="K25" s="560"/>
      <c r="L25" s="562"/>
      <c r="M25" s="559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</row>
    <row r="26" spans="1:34" ht="15" hidden="1" thickBot="1" x14ac:dyDescent="0.35">
      <c r="A26" s="449">
        <v>1</v>
      </c>
      <c r="B26" s="452" t="s">
        <v>3779</v>
      </c>
      <c r="C26" s="558" t="s">
        <v>3780</v>
      </c>
      <c r="D26" s="559"/>
      <c r="E26" s="559">
        <v>3</v>
      </c>
      <c r="F26" s="559" t="s">
        <v>3476</v>
      </c>
      <c r="G26" s="559" t="s">
        <v>3809</v>
      </c>
      <c r="H26" s="560" t="s">
        <v>1725</v>
      </c>
      <c r="I26" s="561"/>
      <c r="J26" s="577"/>
      <c r="K26" s="560"/>
      <c r="L26" s="562"/>
      <c r="M26" s="559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</row>
    <row r="27" spans="1:34" ht="15" hidden="1" thickBot="1" x14ac:dyDescent="0.35">
      <c r="A27" s="449">
        <v>2</v>
      </c>
      <c r="B27" s="452" t="s">
        <v>3779</v>
      </c>
      <c r="C27" s="558" t="s">
        <v>3780</v>
      </c>
      <c r="D27" s="559"/>
      <c r="E27" s="559">
        <v>2</v>
      </c>
      <c r="F27" s="559" t="s">
        <v>3476</v>
      </c>
      <c r="G27" s="559" t="s">
        <v>3786</v>
      </c>
      <c r="H27" s="560" t="s">
        <v>1725</v>
      </c>
      <c r="I27" s="561"/>
      <c r="J27" s="577"/>
      <c r="K27" s="560"/>
      <c r="L27" s="562"/>
      <c r="M27" s="559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</row>
    <row r="28" spans="1:34" ht="15" hidden="1" thickBot="1" x14ac:dyDescent="0.35">
      <c r="A28" s="449">
        <v>120</v>
      </c>
      <c r="B28" s="452" t="s">
        <v>2892</v>
      </c>
      <c r="C28" s="558" t="s">
        <v>3790</v>
      </c>
      <c r="D28" s="559"/>
      <c r="E28" s="559">
        <v>228</v>
      </c>
      <c r="F28" s="559" t="s">
        <v>3476</v>
      </c>
      <c r="G28" s="559" t="s">
        <v>3796</v>
      </c>
      <c r="H28" s="560" t="s">
        <v>1725</v>
      </c>
      <c r="I28" s="569"/>
      <c r="J28" s="600"/>
      <c r="K28" s="570"/>
      <c r="L28" s="562"/>
      <c r="M28" s="559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</row>
    <row r="29" spans="1:34" ht="15" hidden="1" thickBot="1" x14ac:dyDescent="0.35">
      <c r="A29" s="449">
        <v>10</v>
      </c>
      <c r="B29" s="452" t="s">
        <v>3817</v>
      </c>
      <c r="C29" s="558" t="s">
        <v>3818</v>
      </c>
      <c r="D29" s="559"/>
      <c r="E29" s="559">
        <v>1</v>
      </c>
      <c r="F29" s="559" t="s">
        <v>3815</v>
      </c>
      <c r="G29" s="559" t="s">
        <v>3816</v>
      </c>
      <c r="H29" s="560" t="s">
        <v>1725</v>
      </c>
      <c r="I29" s="561"/>
      <c r="J29" s="577"/>
      <c r="K29" s="560"/>
      <c r="L29" s="562"/>
      <c r="M29" s="559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</row>
    <row r="30" spans="1:34" ht="15" hidden="1" thickBot="1" x14ac:dyDescent="0.35">
      <c r="A30" s="449">
        <v>10</v>
      </c>
      <c r="B30" s="452" t="s">
        <v>3389</v>
      </c>
      <c r="C30" s="558" t="s">
        <v>3390</v>
      </c>
      <c r="D30" s="559"/>
      <c r="E30" s="559">
        <v>1</v>
      </c>
      <c r="F30" s="559" t="s">
        <v>3375</v>
      </c>
      <c r="G30" s="559" t="s">
        <v>3383</v>
      </c>
      <c r="H30" s="560" t="s">
        <v>1725</v>
      </c>
      <c r="I30" s="561"/>
      <c r="J30" s="577"/>
      <c r="K30" s="560" t="s">
        <v>3045</v>
      </c>
      <c r="L30" s="562"/>
      <c r="M30" s="559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</row>
    <row r="31" spans="1:34" ht="15" hidden="1" thickBot="1" x14ac:dyDescent="0.35">
      <c r="A31" s="449">
        <v>10</v>
      </c>
      <c r="B31" s="452" t="s">
        <v>3391</v>
      </c>
      <c r="C31" s="558" t="s">
        <v>3390</v>
      </c>
      <c r="D31" s="559"/>
      <c r="E31" s="559">
        <v>1</v>
      </c>
      <c r="F31" s="559" t="s">
        <v>3375</v>
      </c>
      <c r="G31" s="559" t="s">
        <v>3383</v>
      </c>
      <c r="H31" s="560" t="s">
        <v>1725</v>
      </c>
      <c r="I31" s="561"/>
      <c r="J31" s="577"/>
      <c r="K31" s="560" t="s">
        <v>3045</v>
      </c>
      <c r="L31" s="571"/>
      <c r="M31" s="572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</row>
    <row r="32" spans="1:34" ht="15" hidden="1" thickBot="1" x14ac:dyDescent="0.35">
      <c r="A32" s="449">
        <v>15</v>
      </c>
      <c r="B32" s="452" t="s">
        <v>2870</v>
      </c>
      <c r="C32" s="558" t="s">
        <v>3730</v>
      </c>
      <c r="D32" s="559"/>
      <c r="E32" s="559">
        <v>1</v>
      </c>
      <c r="F32" s="559" t="s">
        <v>3501</v>
      </c>
      <c r="G32" s="559" t="s">
        <v>3809</v>
      </c>
      <c r="H32" s="563" t="s">
        <v>1725</v>
      </c>
      <c r="I32" s="564"/>
      <c r="J32" s="565"/>
      <c r="K32" s="565"/>
      <c r="L32" s="571"/>
      <c r="M32" s="572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</row>
    <row r="33" spans="1:34" ht="15" hidden="1" thickBot="1" x14ac:dyDescent="0.35">
      <c r="A33" s="449">
        <v>16</v>
      </c>
      <c r="B33" s="452" t="s">
        <v>2871</v>
      </c>
      <c r="C33" s="558" t="s">
        <v>3731</v>
      </c>
      <c r="D33" s="559"/>
      <c r="E33" s="559">
        <v>1</v>
      </c>
      <c r="F33" s="559" t="s">
        <v>3501</v>
      </c>
      <c r="G33" s="559" t="s">
        <v>3809</v>
      </c>
      <c r="H33" s="563" t="s">
        <v>1725</v>
      </c>
      <c r="I33" s="564"/>
      <c r="J33" s="565"/>
      <c r="K33" s="565"/>
      <c r="L33" s="571"/>
      <c r="M33" s="572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</row>
    <row r="34" spans="1:34" ht="15" hidden="1" thickBot="1" x14ac:dyDescent="0.35">
      <c r="A34" s="449">
        <v>17</v>
      </c>
      <c r="B34" s="452" t="s">
        <v>2872</v>
      </c>
      <c r="C34" s="558" t="s">
        <v>3731</v>
      </c>
      <c r="D34" s="559"/>
      <c r="E34" s="559">
        <v>1</v>
      </c>
      <c r="F34" s="559" t="s">
        <v>3501</v>
      </c>
      <c r="G34" s="559" t="s">
        <v>3809</v>
      </c>
      <c r="H34" s="560" t="s">
        <v>1725</v>
      </c>
      <c r="I34" s="561"/>
      <c r="J34" s="566"/>
      <c r="K34" s="566"/>
      <c r="L34" s="571"/>
      <c r="M34" s="572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</row>
    <row r="35" spans="1:34" ht="15" hidden="1" thickBot="1" x14ac:dyDescent="0.35">
      <c r="A35" s="449">
        <v>19</v>
      </c>
      <c r="B35" s="452" t="s">
        <v>3797</v>
      </c>
      <c r="C35" s="558" t="s">
        <v>3731</v>
      </c>
      <c r="D35" s="559"/>
      <c r="E35" s="559">
        <v>1</v>
      </c>
      <c r="F35" s="559" t="s">
        <v>3501</v>
      </c>
      <c r="G35" s="559" t="s">
        <v>3796</v>
      </c>
      <c r="H35" s="560" t="s">
        <v>1725</v>
      </c>
      <c r="I35" s="561"/>
      <c r="J35" s="566"/>
      <c r="K35" s="566"/>
      <c r="L35" s="562"/>
      <c r="M35" s="559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</row>
    <row r="36" spans="1:34" ht="15" hidden="1" thickBot="1" x14ac:dyDescent="0.35">
      <c r="A36" s="449">
        <v>18</v>
      </c>
      <c r="B36" s="452" t="s">
        <v>3791</v>
      </c>
      <c r="C36" s="558" t="s">
        <v>3731</v>
      </c>
      <c r="D36" s="559"/>
      <c r="E36" s="559">
        <v>1</v>
      </c>
      <c r="F36" s="559" t="s">
        <v>3501</v>
      </c>
      <c r="G36" s="559" t="s">
        <v>3775</v>
      </c>
      <c r="H36" s="560" t="s">
        <v>1725</v>
      </c>
      <c r="I36" s="561"/>
      <c r="J36" s="566"/>
      <c r="K36" s="566"/>
      <c r="L36" s="562"/>
      <c r="M36" s="559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</row>
    <row r="37" spans="1:34" ht="15" hidden="1" thickBot="1" x14ac:dyDescent="0.35">
      <c r="A37" s="449">
        <v>12</v>
      </c>
      <c r="B37" s="452" t="s">
        <v>2867</v>
      </c>
      <c r="C37" s="558" t="s">
        <v>3401</v>
      </c>
      <c r="D37" s="559"/>
      <c r="E37" s="559">
        <v>1</v>
      </c>
      <c r="F37" s="559" t="s">
        <v>3501</v>
      </c>
      <c r="G37" s="559" t="s">
        <v>1577</v>
      </c>
      <c r="H37" s="563" t="s">
        <v>1725</v>
      </c>
      <c r="I37" s="561"/>
      <c r="J37" s="565"/>
      <c r="K37" s="558" t="s">
        <v>3727</v>
      </c>
      <c r="L37" s="573"/>
      <c r="M37" s="57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</row>
    <row r="38" spans="1:34" ht="15" hidden="1" thickBot="1" x14ac:dyDescent="0.35">
      <c r="A38" s="449">
        <v>14</v>
      </c>
      <c r="B38" s="452" t="s">
        <v>2868</v>
      </c>
      <c r="C38" s="558" t="s">
        <v>3728</v>
      </c>
      <c r="D38" s="559"/>
      <c r="E38" s="559">
        <v>1</v>
      </c>
      <c r="F38" s="559" t="s">
        <v>3501</v>
      </c>
      <c r="G38" s="559" t="s">
        <v>1577</v>
      </c>
      <c r="H38" s="563" t="s">
        <v>1725</v>
      </c>
      <c r="I38" s="564"/>
      <c r="J38" s="565"/>
      <c r="K38" s="558"/>
      <c r="L38" s="562"/>
      <c r="M38" s="559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</row>
    <row r="39" spans="1:34" ht="15" hidden="1" thickBot="1" x14ac:dyDescent="0.35">
      <c r="A39" s="449">
        <v>14</v>
      </c>
      <c r="B39" s="452" t="s">
        <v>2869</v>
      </c>
      <c r="C39" s="558" t="s">
        <v>3729</v>
      </c>
      <c r="D39" s="559"/>
      <c r="E39" s="559">
        <v>1</v>
      </c>
      <c r="F39" s="559" t="s">
        <v>3501</v>
      </c>
      <c r="G39" s="559" t="s">
        <v>1577</v>
      </c>
      <c r="H39" s="563" t="s">
        <v>1725</v>
      </c>
      <c r="I39" s="564"/>
      <c r="J39" s="565" t="s">
        <v>1595</v>
      </c>
      <c r="K39" s="565"/>
      <c r="L39" s="562"/>
      <c r="M39" s="559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</row>
    <row r="40" spans="1:34" ht="15" hidden="1" thickBot="1" x14ac:dyDescent="0.35">
      <c r="A40" s="449">
        <v>21</v>
      </c>
      <c r="B40" s="452" t="s">
        <v>2855</v>
      </c>
      <c r="C40" s="558" t="s">
        <v>3502</v>
      </c>
      <c r="D40" s="558"/>
      <c r="E40" s="558">
        <v>2</v>
      </c>
      <c r="F40" s="558" t="s">
        <v>3476</v>
      </c>
      <c r="G40" s="558" t="s">
        <v>2808</v>
      </c>
      <c r="H40" s="563" t="s">
        <v>1725</v>
      </c>
      <c r="I40" s="561"/>
      <c r="J40" s="565"/>
      <c r="K40" s="558"/>
      <c r="L40" s="562"/>
      <c r="M40" s="559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</row>
    <row r="41" spans="1:34" ht="15" hidden="1" thickBot="1" x14ac:dyDescent="0.35">
      <c r="A41" s="449">
        <v>20</v>
      </c>
      <c r="B41" s="452" t="s">
        <v>2854</v>
      </c>
      <c r="C41" s="558" t="s">
        <v>2745</v>
      </c>
      <c r="D41" s="558" t="s">
        <v>1715</v>
      </c>
      <c r="E41" s="558">
        <v>2</v>
      </c>
      <c r="F41" s="558" t="s">
        <v>3501</v>
      </c>
      <c r="G41" s="558" t="s">
        <v>1577</v>
      </c>
      <c r="H41" s="563" t="s">
        <v>1725</v>
      </c>
      <c r="I41" s="561"/>
      <c r="J41" s="601"/>
      <c r="K41" s="581"/>
      <c r="L41" s="562"/>
      <c r="M41" s="559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</row>
    <row r="42" spans="1:34" ht="15" hidden="1" thickBot="1" x14ac:dyDescent="0.35">
      <c r="A42" s="449">
        <v>22</v>
      </c>
      <c r="B42" s="452" t="s">
        <v>3540</v>
      </c>
      <c r="C42" s="558" t="s">
        <v>3541</v>
      </c>
      <c r="D42" s="559"/>
      <c r="E42" s="559">
        <v>15</v>
      </c>
      <c r="F42" s="559" t="s">
        <v>3476</v>
      </c>
      <c r="G42" s="559" t="s">
        <v>3809</v>
      </c>
      <c r="H42" s="560" t="s">
        <v>1725</v>
      </c>
      <c r="I42" s="561"/>
      <c r="J42" s="577"/>
      <c r="K42" s="560" t="s">
        <v>3045</v>
      </c>
      <c r="L42" s="568"/>
      <c r="M42" s="559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</row>
    <row r="43" spans="1:34" ht="15" hidden="1" thickBot="1" x14ac:dyDescent="0.35">
      <c r="A43" s="449">
        <v>23</v>
      </c>
      <c r="B43" s="452" t="s">
        <v>3540</v>
      </c>
      <c r="C43" s="558" t="s">
        <v>3541</v>
      </c>
      <c r="D43" s="559"/>
      <c r="E43" s="559">
        <v>3</v>
      </c>
      <c r="F43" s="559" t="s">
        <v>3476</v>
      </c>
      <c r="G43" s="559" t="s">
        <v>3786</v>
      </c>
      <c r="H43" s="560" t="s">
        <v>1725</v>
      </c>
      <c r="I43" s="561"/>
      <c r="J43" s="577"/>
      <c r="K43" s="560" t="s">
        <v>3045</v>
      </c>
      <c r="L43" s="575"/>
      <c r="M43" s="576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</row>
    <row r="44" spans="1:34" ht="15" hidden="1" thickBot="1" x14ac:dyDescent="0.35">
      <c r="A44" s="449">
        <v>24</v>
      </c>
      <c r="B44" s="452" t="s">
        <v>3540</v>
      </c>
      <c r="C44" s="558" t="s">
        <v>3541</v>
      </c>
      <c r="D44" s="559"/>
      <c r="E44" s="559">
        <v>5</v>
      </c>
      <c r="F44" s="559" t="s">
        <v>3476</v>
      </c>
      <c r="G44" s="559" t="s">
        <v>2808</v>
      </c>
      <c r="H44" s="560" t="s">
        <v>1725</v>
      </c>
      <c r="I44" s="561"/>
      <c r="J44" s="577"/>
      <c r="K44" s="560" t="s">
        <v>3045</v>
      </c>
      <c r="L44" s="562"/>
      <c r="M44" s="559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</row>
    <row r="45" spans="1:34" ht="15" hidden="1" thickBot="1" x14ac:dyDescent="0.35">
      <c r="A45" s="449">
        <v>24</v>
      </c>
      <c r="B45" s="452" t="s">
        <v>3540</v>
      </c>
      <c r="C45" s="558" t="s">
        <v>3541</v>
      </c>
      <c r="D45" s="559"/>
      <c r="E45" s="559">
        <f>4+5</f>
        <v>9</v>
      </c>
      <c r="F45" s="559" t="s">
        <v>3476</v>
      </c>
      <c r="G45" s="559" t="s">
        <v>3521</v>
      </c>
      <c r="H45" s="560" t="s">
        <v>1725</v>
      </c>
      <c r="I45" s="561"/>
      <c r="J45" s="577"/>
      <c r="K45" s="560" t="s">
        <v>3045</v>
      </c>
      <c r="L45" s="562"/>
      <c r="M45" s="559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</row>
    <row r="46" spans="1:34" ht="15" hidden="1" thickBot="1" x14ac:dyDescent="0.35">
      <c r="A46" s="449">
        <v>24</v>
      </c>
      <c r="B46" s="452" t="s">
        <v>3540</v>
      </c>
      <c r="C46" s="558" t="s">
        <v>3541</v>
      </c>
      <c r="D46" s="559"/>
      <c r="E46" s="559">
        <v>10</v>
      </c>
      <c r="F46" s="559" t="s">
        <v>3476</v>
      </c>
      <c r="G46" s="559" t="s">
        <v>4019</v>
      </c>
      <c r="H46" s="560" t="s">
        <v>1725</v>
      </c>
      <c r="I46" s="561"/>
      <c r="J46" s="577"/>
      <c r="K46" s="560" t="s">
        <v>3045</v>
      </c>
      <c r="L46" s="568"/>
      <c r="M46" s="559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</row>
    <row r="47" spans="1:34" ht="15" hidden="1" thickBot="1" x14ac:dyDescent="0.35">
      <c r="A47" s="449">
        <v>26</v>
      </c>
      <c r="B47" s="452" t="s">
        <v>3558</v>
      </c>
      <c r="C47" s="558" t="s">
        <v>3559</v>
      </c>
      <c r="D47" s="559"/>
      <c r="E47" s="559">
        <v>8</v>
      </c>
      <c r="F47" s="559" t="s">
        <v>3476</v>
      </c>
      <c r="G47" s="559" t="s">
        <v>3809</v>
      </c>
      <c r="H47" s="560" t="s">
        <v>1725</v>
      </c>
      <c r="I47" s="561"/>
      <c r="J47" s="577"/>
      <c r="K47" s="560"/>
      <c r="L47" s="562"/>
      <c r="M47" s="559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</row>
    <row r="48" spans="1:34" ht="15" hidden="1" thickBot="1" x14ac:dyDescent="0.35">
      <c r="A48" s="449">
        <v>24</v>
      </c>
      <c r="B48" s="452" t="s">
        <v>3558</v>
      </c>
      <c r="C48" s="558" t="s">
        <v>3559</v>
      </c>
      <c r="D48" s="559"/>
      <c r="E48" s="559">
        <v>6</v>
      </c>
      <c r="F48" s="559" t="s">
        <v>3476</v>
      </c>
      <c r="G48" s="559" t="s">
        <v>3775</v>
      </c>
      <c r="H48" s="560" t="s">
        <v>1725</v>
      </c>
      <c r="I48" s="561"/>
      <c r="J48" s="577"/>
      <c r="K48" s="560"/>
      <c r="L48" s="562"/>
      <c r="M48" s="559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</row>
    <row r="49" spans="1:34" ht="15" hidden="1" thickBot="1" x14ac:dyDescent="0.35">
      <c r="A49" s="449">
        <v>25</v>
      </c>
      <c r="B49" s="452" t="s">
        <v>3558</v>
      </c>
      <c r="C49" s="558" t="s">
        <v>3559</v>
      </c>
      <c r="D49" s="559"/>
      <c r="E49" s="559">
        <v>1</v>
      </c>
      <c r="F49" s="559" t="s">
        <v>3042</v>
      </c>
      <c r="G49" s="559" t="s">
        <v>3816</v>
      </c>
      <c r="H49" s="560" t="s">
        <v>1725</v>
      </c>
      <c r="I49" s="561"/>
      <c r="J49" s="577"/>
      <c r="K49" s="560"/>
      <c r="L49" s="562"/>
      <c r="M49" s="559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</row>
    <row r="50" spans="1:34" ht="15" hidden="1" thickBot="1" x14ac:dyDescent="0.35">
      <c r="A50" s="449">
        <v>27</v>
      </c>
      <c r="B50" s="452" t="s">
        <v>3558</v>
      </c>
      <c r="C50" s="558" t="s">
        <v>3559</v>
      </c>
      <c r="D50" s="559"/>
      <c r="E50" s="559">
        <v>2</v>
      </c>
      <c r="F50" s="559" t="s">
        <v>3476</v>
      </c>
      <c r="G50" s="559" t="s">
        <v>3521</v>
      </c>
      <c r="H50" s="560" t="s">
        <v>1725</v>
      </c>
      <c r="I50" s="561"/>
      <c r="J50" s="577"/>
      <c r="K50" s="560"/>
      <c r="L50" s="562"/>
      <c r="M50" s="559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</row>
    <row r="51" spans="1:34" ht="15" hidden="1" thickBot="1" x14ac:dyDescent="0.35">
      <c r="A51" s="449">
        <v>27</v>
      </c>
      <c r="B51" s="452" t="s">
        <v>3546</v>
      </c>
      <c r="C51" s="558" t="s">
        <v>3547</v>
      </c>
      <c r="D51" s="559"/>
      <c r="E51" s="559">
        <v>3</v>
      </c>
      <c r="F51" s="559" t="s">
        <v>3476</v>
      </c>
      <c r="G51" s="559" t="s">
        <v>3521</v>
      </c>
      <c r="H51" s="560" t="s">
        <v>1725</v>
      </c>
      <c r="I51" s="561"/>
      <c r="J51" s="577"/>
      <c r="K51" s="560"/>
      <c r="L51" s="573"/>
      <c r="M51" s="57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</row>
    <row r="52" spans="1:34" ht="15" hidden="1" thickBot="1" x14ac:dyDescent="0.35">
      <c r="A52" s="449">
        <v>27</v>
      </c>
      <c r="B52" s="452" t="s">
        <v>3741</v>
      </c>
      <c r="C52" s="558" t="s">
        <v>3742</v>
      </c>
      <c r="D52" s="559"/>
      <c r="E52" s="559">
        <v>1</v>
      </c>
      <c r="F52" s="559" t="s">
        <v>3476</v>
      </c>
      <c r="G52" s="559" t="s">
        <v>3809</v>
      </c>
      <c r="H52" s="560" t="s">
        <v>1725</v>
      </c>
      <c r="I52" s="561"/>
      <c r="J52" s="565"/>
      <c r="K52" s="565"/>
      <c r="L52" s="567"/>
      <c r="M52" s="559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</row>
    <row r="53" spans="1:34" ht="15" hidden="1" thickBot="1" x14ac:dyDescent="0.35">
      <c r="A53" s="449">
        <v>27</v>
      </c>
      <c r="B53" s="452" t="s">
        <v>3793</v>
      </c>
      <c r="C53" s="558" t="s">
        <v>3792</v>
      </c>
      <c r="D53" s="559"/>
      <c r="E53" s="559">
        <v>1</v>
      </c>
      <c r="F53" s="559" t="s">
        <v>3476</v>
      </c>
      <c r="G53" s="559" t="s">
        <v>3809</v>
      </c>
      <c r="H53" s="560" t="s">
        <v>1725</v>
      </c>
      <c r="I53" s="561"/>
      <c r="J53" s="577"/>
      <c r="K53" s="560"/>
      <c r="L53" s="567"/>
      <c r="M53" s="559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</row>
    <row r="54" spans="1:34" ht="15" hidden="1" thickBot="1" x14ac:dyDescent="0.35">
      <c r="A54" s="449">
        <v>27</v>
      </c>
      <c r="B54" s="452" t="s">
        <v>3858</v>
      </c>
      <c r="C54" s="558" t="s">
        <v>3792</v>
      </c>
      <c r="D54" s="559"/>
      <c r="E54" s="559">
        <v>1</v>
      </c>
      <c r="F54" s="559" t="s">
        <v>3476</v>
      </c>
      <c r="G54" s="559" t="s">
        <v>3775</v>
      </c>
      <c r="H54" s="560" t="s">
        <v>1725</v>
      </c>
      <c r="I54" s="561"/>
      <c r="J54" s="577"/>
      <c r="K54" s="560"/>
      <c r="L54" s="567"/>
      <c r="M54" s="559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</row>
    <row r="55" spans="1:34" ht="15" hidden="1" thickBot="1" x14ac:dyDescent="0.35">
      <c r="A55" s="449">
        <v>27</v>
      </c>
      <c r="B55" s="452" t="s">
        <v>3859</v>
      </c>
      <c r="C55" s="558" t="s">
        <v>3792</v>
      </c>
      <c r="D55" s="559"/>
      <c r="E55" s="559">
        <v>1</v>
      </c>
      <c r="F55" s="559" t="s">
        <v>1577</v>
      </c>
      <c r="G55" s="559" t="s">
        <v>1577</v>
      </c>
      <c r="H55" s="560" t="s">
        <v>1725</v>
      </c>
      <c r="I55" s="561"/>
      <c r="J55" s="577"/>
      <c r="K55" s="560"/>
      <c r="L55" s="562"/>
      <c r="M55" s="559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</row>
    <row r="56" spans="1:34" ht="15" hidden="1" thickBot="1" x14ac:dyDescent="0.35">
      <c r="A56" s="449">
        <v>27</v>
      </c>
      <c r="B56" s="452" t="s">
        <v>3860</v>
      </c>
      <c r="C56" s="558" t="s">
        <v>3792</v>
      </c>
      <c r="D56" s="559"/>
      <c r="E56" s="559">
        <v>1</v>
      </c>
      <c r="F56" s="559" t="s">
        <v>1577</v>
      </c>
      <c r="G56" s="559" t="s">
        <v>1577</v>
      </c>
      <c r="H56" s="560" t="s">
        <v>1725</v>
      </c>
      <c r="I56" s="561"/>
      <c r="J56" s="577"/>
      <c r="K56" s="560"/>
      <c r="L56" s="562"/>
      <c r="M56" s="559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</row>
    <row r="57" spans="1:34" ht="15" hidden="1" thickBot="1" x14ac:dyDescent="0.35">
      <c r="A57" s="449">
        <v>27</v>
      </c>
      <c r="B57" s="452" t="s">
        <v>3861</v>
      </c>
      <c r="C57" s="558" t="s">
        <v>3792</v>
      </c>
      <c r="D57" s="559"/>
      <c r="E57" s="559">
        <v>1</v>
      </c>
      <c r="F57" s="559" t="s">
        <v>1577</v>
      </c>
      <c r="G57" s="559" t="s">
        <v>1577</v>
      </c>
      <c r="H57" s="560" t="s">
        <v>1725</v>
      </c>
      <c r="I57" s="561"/>
      <c r="J57" s="577"/>
      <c r="K57" s="560"/>
      <c r="L57" s="573"/>
      <c r="M57" s="57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</row>
    <row r="58" spans="1:34" ht="15" hidden="1" thickBot="1" x14ac:dyDescent="0.35">
      <c r="A58" s="449"/>
      <c r="B58" s="452" t="s">
        <v>2925</v>
      </c>
      <c r="C58" s="558" t="s">
        <v>3470</v>
      </c>
      <c r="D58" s="559"/>
      <c r="E58" s="559">
        <v>37</v>
      </c>
      <c r="F58" s="559" t="s">
        <v>1577</v>
      </c>
      <c r="G58" s="559" t="s">
        <v>1577</v>
      </c>
      <c r="H58" s="560" t="s">
        <v>1725</v>
      </c>
      <c r="I58" s="561"/>
      <c r="J58" s="577"/>
      <c r="K58" s="560" t="s">
        <v>3471</v>
      </c>
      <c r="L58" s="562"/>
      <c r="M58" s="559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</row>
    <row r="59" spans="1:34" ht="15" hidden="1" thickBot="1" x14ac:dyDescent="0.35">
      <c r="A59" s="449">
        <v>29</v>
      </c>
      <c r="B59" s="452" t="s">
        <v>2908</v>
      </c>
      <c r="C59" s="558" t="s">
        <v>2020</v>
      </c>
      <c r="D59" s="559"/>
      <c r="E59" s="559">
        <v>1303</v>
      </c>
      <c r="F59" s="559" t="s">
        <v>3476</v>
      </c>
      <c r="G59" s="559" t="s">
        <v>3809</v>
      </c>
      <c r="H59" s="560" t="s">
        <v>1725</v>
      </c>
      <c r="I59" s="561"/>
      <c r="J59" s="577"/>
      <c r="K59" s="560"/>
      <c r="L59" s="568"/>
      <c r="M59" s="559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</row>
    <row r="60" spans="1:34" ht="15" hidden="1" thickBot="1" x14ac:dyDescent="0.35">
      <c r="A60" s="449">
        <v>27</v>
      </c>
      <c r="B60" s="452" t="s">
        <v>3556</v>
      </c>
      <c r="C60" s="558" t="s">
        <v>3557</v>
      </c>
      <c r="D60" s="559"/>
      <c r="E60" s="559">
        <f>10+5</f>
        <v>15</v>
      </c>
      <c r="F60" s="559" t="s">
        <v>3476</v>
      </c>
      <c r="G60" s="559" t="s">
        <v>3521</v>
      </c>
      <c r="H60" s="560" t="s">
        <v>1725</v>
      </c>
      <c r="I60" s="561"/>
      <c r="J60" s="577"/>
      <c r="K60" s="560"/>
      <c r="L60" s="562"/>
      <c r="M60" s="559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</row>
    <row r="61" spans="1:34" ht="15" hidden="1" thickBot="1" x14ac:dyDescent="0.35">
      <c r="A61" s="449">
        <v>27</v>
      </c>
      <c r="B61" s="452" t="s">
        <v>3556</v>
      </c>
      <c r="C61" s="558" t="s">
        <v>3557</v>
      </c>
      <c r="D61" s="559"/>
      <c r="E61" s="559">
        <v>2</v>
      </c>
      <c r="F61" s="559" t="s">
        <v>3476</v>
      </c>
      <c r="G61" s="559" t="s">
        <v>4019</v>
      </c>
      <c r="H61" s="560" t="s">
        <v>1725</v>
      </c>
      <c r="I61" s="561"/>
      <c r="J61" s="577"/>
      <c r="K61" s="560"/>
      <c r="L61" s="562"/>
      <c r="M61" s="559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</row>
    <row r="62" spans="1:34" ht="15" hidden="1" thickBot="1" x14ac:dyDescent="0.35">
      <c r="A62" s="449" t="s">
        <v>922</v>
      </c>
      <c r="B62" s="452" t="s">
        <v>3010</v>
      </c>
      <c r="C62" s="596" t="s">
        <v>3520</v>
      </c>
      <c r="D62" s="559"/>
      <c r="E62" s="496">
        <v>1</v>
      </c>
      <c r="F62" s="410" t="s">
        <v>3521</v>
      </c>
      <c r="G62" s="559"/>
      <c r="H62" s="560"/>
      <c r="I62" s="569"/>
      <c r="J62" s="600"/>
      <c r="K62" s="570"/>
      <c r="L62" s="567"/>
      <c r="M62" s="559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</row>
    <row r="63" spans="1:34" ht="15" hidden="1" thickBot="1" x14ac:dyDescent="0.35">
      <c r="A63" s="449" t="s">
        <v>922</v>
      </c>
      <c r="B63" s="452" t="s">
        <v>3011</v>
      </c>
      <c r="C63" s="596" t="s">
        <v>3520</v>
      </c>
      <c r="D63" s="559"/>
      <c r="E63" s="496">
        <v>1</v>
      </c>
      <c r="F63" s="410" t="s">
        <v>3521</v>
      </c>
      <c r="G63" s="559"/>
      <c r="H63" s="560"/>
      <c r="I63" s="569"/>
      <c r="J63" s="600"/>
      <c r="K63" s="570"/>
      <c r="L63" s="562"/>
      <c r="M63" s="559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</row>
    <row r="64" spans="1:34" ht="15" hidden="1" thickBot="1" x14ac:dyDescent="0.35">
      <c r="A64" s="449" t="s">
        <v>922</v>
      </c>
      <c r="B64" s="452" t="s">
        <v>3012</v>
      </c>
      <c r="C64" s="596" t="s">
        <v>3520</v>
      </c>
      <c r="D64" s="559"/>
      <c r="E64" s="496">
        <v>1</v>
      </c>
      <c r="F64" s="410" t="s">
        <v>3521</v>
      </c>
      <c r="G64" s="559"/>
      <c r="H64" s="560"/>
      <c r="I64" s="569"/>
      <c r="J64" s="600"/>
      <c r="K64" s="570"/>
      <c r="L64" s="562"/>
      <c r="M64" s="559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</row>
    <row r="65" spans="1:34" ht="15" hidden="1" thickBot="1" x14ac:dyDescent="0.35">
      <c r="A65" s="449" t="s">
        <v>3535</v>
      </c>
      <c r="B65" s="452" t="s">
        <v>3013</v>
      </c>
      <c r="C65" s="596" t="s">
        <v>3520</v>
      </c>
      <c r="D65" s="559"/>
      <c r="E65" s="496">
        <v>1</v>
      </c>
      <c r="F65" s="410" t="s">
        <v>3521</v>
      </c>
      <c r="G65" s="559"/>
      <c r="H65" s="560"/>
      <c r="I65" s="569"/>
      <c r="J65" s="600"/>
      <c r="K65" s="570"/>
      <c r="L65" s="568"/>
      <c r="M65" s="559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</row>
    <row r="66" spans="1:34" ht="15" hidden="1" thickBot="1" x14ac:dyDescent="0.35">
      <c r="A66" s="449" t="s">
        <v>3535</v>
      </c>
      <c r="B66" s="452" t="s">
        <v>3014</v>
      </c>
      <c r="C66" s="596" t="s">
        <v>3520</v>
      </c>
      <c r="D66" s="559"/>
      <c r="E66" s="496">
        <v>1</v>
      </c>
      <c r="F66" s="410" t="s">
        <v>3521</v>
      </c>
      <c r="G66" s="559"/>
      <c r="H66" s="560"/>
      <c r="I66" s="569"/>
      <c r="J66" s="600"/>
      <c r="K66" s="570"/>
      <c r="L66" s="568"/>
      <c r="M66" s="559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</row>
    <row r="67" spans="1:34" ht="15" hidden="1" thickBot="1" x14ac:dyDescent="0.35">
      <c r="A67" s="449" t="s">
        <v>922</v>
      </c>
      <c r="B67" s="452" t="s">
        <v>3015</v>
      </c>
      <c r="C67" s="558" t="s">
        <v>1971</v>
      </c>
      <c r="D67" s="559"/>
      <c r="E67" s="496">
        <v>1</v>
      </c>
      <c r="F67" s="410" t="s">
        <v>3809</v>
      </c>
      <c r="G67" s="559"/>
      <c r="H67" s="560"/>
      <c r="I67" s="569"/>
      <c r="J67" s="600"/>
      <c r="K67" s="570"/>
      <c r="L67" s="568"/>
      <c r="M67" s="559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</row>
    <row r="68" spans="1:34" ht="15" hidden="1" thickBot="1" x14ac:dyDescent="0.35">
      <c r="A68" s="449" t="s">
        <v>922</v>
      </c>
      <c r="B68" s="452" t="s">
        <v>3015</v>
      </c>
      <c r="C68" s="558" t="s">
        <v>3520</v>
      </c>
      <c r="D68" s="559"/>
      <c r="E68" s="496">
        <v>1</v>
      </c>
      <c r="F68" s="410" t="s">
        <v>3809</v>
      </c>
      <c r="G68" s="559"/>
      <c r="H68" s="560"/>
      <c r="I68" s="569"/>
      <c r="J68" s="600"/>
      <c r="K68" s="570"/>
      <c r="L68" s="571"/>
      <c r="M68" s="572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</row>
    <row r="69" spans="1:34" ht="15" hidden="1" thickBot="1" x14ac:dyDescent="0.35">
      <c r="A69" s="449" t="s">
        <v>922</v>
      </c>
      <c r="B69" s="452" t="s">
        <v>3016</v>
      </c>
      <c r="C69" s="558" t="s">
        <v>3400</v>
      </c>
      <c r="D69" s="559"/>
      <c r="E69" s="496">
        <v>1</v>
      </c>
      <c r="F69" s="410" t="s">
        <v>3521</v>
      </c>
      <c r="G69" s="559"/>
      <c r="H69" s="560"/>
      <c r="I69" s="569"/>
      <c r="J69" s="600"/>
      <c r="K69" s="570"/>
      <c r="L69" s="568"/>
      <c r="M69" s="559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</row>
    <row r="70" spans="1:34" ht="15" hidden="1" thickBot="1" x14ac:dyDescent="0.35">
      <c r="A70" s="449" t="s">
        <v>922</v>
      </c>
      <c r="B70" s="452" t="s">
        <v>3017</v>
      </c>
      <c r="C70" s="558" t="s">
        <v>3400</v>
      </c>
      <c r="D70" s="559"/>
      <c r="E70" s="496">
        <v>1</v>
      </c>
      <c r="F70" s="410" t="s">
        <v>3521</v>
      </c>
      <c r="G70" s="559"/>
      <c r="H70" s="560"/>
      <c r="I70" s="569"/>
      <c r="J70" s="600"/>
      <c r="K70" s="570"/>
      <c r="L70" s="562"/>
      <c r="M70" s="559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</row>
    <row r="71" spans="1:34" ht="15" hidden="1" thickBot="1" x14ac:dyDescent="0.35">
      <c r="A71" s="449" t="s">
        <v>922</v>
      </c>
      <c r="B71" s="452" t="s">
        <v>3018</v>
      </c>
      <c r="C71" s="558" t="s">
        <v>3400</v>
      </c>
      <c r="D71" s="559"/>
      <c r="E71" s="496">
        <v>1</v>
      </c>
      <c r="F71" s="410" t="s">
        <v>3477</v>
      </c>
      <c r="G71" s="559"/>
      <c r="H71" s="560"/>
      <c r="I71" s="569"/>
      <c r="J71" s="600"/>
      <c r="K71" s="570"/>
      <c r="L71" s="568"/>
      <c r="M71" s="559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</row>
    <row r="72" spans="1:34" ht="15" hidden="1" thickBot="1" x14ac:dyDescent="0.35">
      <c r="A72" s="449" t="s">
        <v>922</v>
      </c>
      <c r="B72" s="452" t="s">
        <v>3021</v>
      </c>
      <c r="C72" s="558" t="s">
        <v>3400</v>
      </c>
      <c r="D72" s="559"/>
      <c r="E72" s="496">
        <v>1</v>
      </c>
      <c r="F72" s="410" t="s">
        <v>1577</v>
      </c>
      <c r="G72" s="559"/>
      <c r="H72" s="560"/>
      <c r="I72" s="569"/>
      <c r="J72" s="600"/>
      <c r="K72" s="570"/>
      <c r="L72" s="562"/>
      <c r="M72" s="559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</row>
    <row r="73" spans="1:34" ht="15" hidden="1" thickBot="1" x14ac:dyDescent="0.35">
      <c r="A73" s="449" t="s">
        <v>922</v>
      </c>
      <c r="B73" s="452" t="s">
        <v>4032</v>
      </c>
      <c r="C73" s="558" t="s">
        <v>3400</v>
      </c>
      <c r="D73" s="559"/>
      <c r="E73" s="496">
        <v>1</v>
      </c>
      <c r="F73" s="410" t="s">
        <v>4019</v>
      </c>
      <c r="G73" s="559"/>
      <c r="H73" s="560"/>
      <c r="I73" s="569"/>
      <c r="J73" s="600"/>
      <c r="K73" s="570"/>
      <c r="L73" s="562"/>
      <c r="M73" s="559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</row>
    <row r="74" spans="1:34" ht="15" hidden="1" thickBot="1" x14ac:dyDescent="0.35">
      <c r="A74" s="449" t="s">
        <v>922</v>
      </c>
      <c r="B74" s="452" t="s">
        <v>3022</v>
      </c>
      <c r="C74" s="558" t="s">
        <v>3400</v>
      </c>
      <c r="D74" s="559"/>
      <c r="E74" s="496">
        <v>1</v>
      </c>
      <c r="F74" s="410" t="s">
        <v>3809</v>
      </c>
      <c r="G74" s="559"/>
      <c r="H74" s="560"/>
      <c r="I74" s="569"/>
      <c r="J74" s="600"/>
      <c r="K74" s="570"/>
      <c r="L74" s="579"/>
      <c r="M74" s="578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</row>
    <row r="75" spans="1:34" ht="15" hidden="1" thickBot="1" x14ac:dyDescent="0.35">
      <c r="A75" s="449" t="s">
        <v>922</v>
      </c>
      <c r="B75" s="452" t="s">
        <v>3023</v>
      </c>
      <c r="C75" s="558" t="s">
        <v>3400</v>
      </c>
      <c r="D75" s="559"/>
      <c r="E75" s="496">
        <v>1</v>
      </c>
      <c r="F75" s="410" t="s">
        <v>3809</v>
      </c>
      <c r="G75" s="559"/>
      <c r="H75" s="560"/>
      <c r="I75" s="569"/>
      <c r="J75" s="600"/>
      <c r="K75" s="570"/>
      <c r="L75" s="562"/>
      <c r="M75" s="559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</row>
    <row r="76" spans="1:34" ht="15" hidden="1" thickBot="1" x14ac:dyDescent="0.35">
      <c r="A76" s="449" t="s">
        <v>922</v>
      </c>
      <c r="B76" s="452" t="s">
        <v>3024</v>
      </c>
      <c r="C76" s="558" t="s">
        <v>3400</v>
      </c>
      <c r="D76" s="559"/>
      <c r="E76" s="496">
        <v>1</v>
      </c>
      <c r="F76" s="410" t="s">
        <v>3809</v>
      </c>
      <c r="G76" s="559"/>
      <c r="H76" s="560"/>
      <c r="I76" s="569"/>
      <c r="J76" s="600"/>
      <c r="K76" s="570"/>
      <c r="L76" s="562"/>
      <c r="M76" s="559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</row>
    <row r="77" spans="1:34" ht="15" hidden="1" thickBot="1" x14ac:dyDescent="0.35">
      <c r="A77" s="449" t="s">
        <v>922</v>
      </c>
      <c r="B77" s="452" t="s">
        <v>3019</v>
      </c>
      <c r="C77" s="558" t="s">
        <v>3399</v>
      </c>
      <c r="D77" s="559"/>
      <c r="E77" s="496">
        <v>1</v>
      </c>
      <c r="F77" s="410" t="s">
        <v>1577</v>
      </c>
      <c r="G77" s="559"/>
      <c r="H77" s="560"/>
      <c r="I77" s="569"/>
      <c r="J77" s="600"/>
      <c r="K77" s="570"/>
      <c r="L77" s="562"/>
      <c r="M77" s="559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</row>
    <row r="78" spans="1:34" ht="15" hidden="1" thickBot="1" x14ac:dyDescent="0.35">
      <c r="A78" s="449" t="s">
        <v>922</v>
      </c>
      <c r="B78" s="452" t="s">
        <v>3020</v>
      </c>
      <c r="C78" s="558" t="s">
        <v>3399</v>
      </c>
      <c r="D78" s="559"/>
      <c r="E78" s="496">
        <v>1</v>
      </c>
      <c r="F78" s="410" t="s">
        <v>1577</v>
      </c>
      <c r="G78" s="559"/>
      <c r="H78" s="560"/>
      <c r="I78" s="569"/>
      <c r="J78" s="600"/>
      <c r="K78" s="570"/>
      <c r="L78" s="562"/>
      <c r="M78" s="559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</row>
    <row r="79" spans="1:34" ht="15" hidden="1" thickBot="1" x14ac:dyDescent="0.35">
      <c r="A79" s="449" t="s">
        <v>922</v>
      </c>
      <c r="B79" s="452" t="s">
        <v>3703</v>
      </c>
      <c r="C79" s="558" t="s">
        <v>3399</v>
      </c>
      <c r="D79" s="559"/>
      <c r="E79" s="496">
        <v>1</v>
      </c>
      <c r="F79" s="410" t="s">
        <v>3809</v>
      </c>
      <c r="G79" s="559"/>
      <c r="H79" s="560"/>
      <c r="I79" s="569"/>
      <c r="J79" s="600"/>
      <c r="K79" s="570"/>
      <c r="L79" s="562"/>
      <c r="M79" s="559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</row>
    <row r="80" spans="1:34" ht="15" hidden="1" thickBot="1" x14ac:dyDescent="0.35">
      <c r="A80" s="449"/>
      <c r="B80" s="453" t="s">
        <v>3035</v>
      </c>
      <c r="C80" s="558" t="s">
        <v>2029</v>
      </c>
      <c r="D80" s="559"/>
      <c r="E80" s="496"/>
      <c r="F80" s="410"/>
      <c r="G80" s="559"/>
      <c r="H80" s="560"/>
      <c r="I80" s="569"/>
      <c r="J80" s="600"/>
      <c r="K80" s="570"/>
      <c r="L80" s="562"/>
      <c r="M80" s="559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</row>
    <row r="81" spans="1:34" ht="15" hidden="1" thickBot="1" x14ac:dyDescent="0.35">
      <c r="A81" s="449" t="s">
        <v>922</v>
      </c>
      <c r="B81" s="493" t="s">
        <v>3025</v>
      </c>
      <c r="C81" s="558" t="s">
        <v>1973</v>
      </c>
      <c r="D81" s="559"/>
      <c r="E81" s="496">
        <v>1</v>
      </c>
      <c r="F81" s="410" t="s">
        <v>3392</v>
      </c>
      <c r="G81" s="559"/>
      <c r="H81" s="560"/>
      <c r="I81" s="569"/>
      <c r="J81" s="600"/>
      <c r="K81" s="570"/>
      <c r="L81" s="562"/>
      <c r="M81" s="559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</row>
    <row r="82" spans="1:34" ht="15" hidden="1" thickBot="1" x14ac:dyDescent="0.35">
      <c r="A82" s="449" t="s">
        <v>922</v>
      </c>
      <c r="B82" s="454" t="s">
        <v>3026</v>
      </c>
      <c r="C82" s="558" t="s">
        <v>1973</v>
      </c>
      <c r="D82" s="559"/>
      <c r="E82" s="496">
        <v>1</v>
      </c>
      <c r="F82" s="410" t="s">
        <v>2808</v>
      </c>
      <c r="G82" s="559"/>
      <c r="H82" s="560"/>
      <c r="I82" s="569"/>
      <c r="J82" s="600"/>
      <c r="K82" s="570"/>
      <c r="L82" s="562"/>
      <c r="M82" s="559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</row>
    <row r="83" spans="1:34" ht="15" hidden="1" thickBot="1" x14ac:dyDescent="0.35">
      <c r="A83" s="449" t="s">
        <v>922</v>
      </c>
      <c r="B83" s="453" t="s">
        <v>3027</v>
      </c>
      <c r="C83" s="558" t="s">
        <v>1973</v>
      </c>
      <c r="D83" s="559"/>
      <c r="E83" s="496">
        <v>1</v>
      </c>
      <c r="F83" s="410" t="s">
        <v>4019</v>
      </c>
      <c r="G83" s="559"/>
      <c r="H83" s="560"/>
      <c r="I83" s="569"/>
      <c r="J83" s="600"/>
      <c r="K83" s="570"/>
      <c r="L83" s="567"/>
      <c r="M83" s="559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</row>
    <row r="84" spans="1:34" ht="15" hidden="1" thickBot="1" x14ac:dyDescent="0.35">
      <c r="A84" s="449" t="s">
        <v>922</v>
      </c>
      <c r="B84" s="453" t="s">
        <v>3028</v>
      </c>
      <c r="C84" s="558" t="s">
        <v>1973</v>
      </c>
      <c r="D84" s="559"/>
      <c r="E84" s="496">
        <v>1</v>
      </c>
      <c r="F84" s="410" t="s">
        <v>4019</v>
      </c>
      <c r="G84" s="559"/>
      <c r="H84" s="560"/>
      <c r="I84" s="569"/>
      <c r="J84" s="600"/>
      <c r="K84" s="570"/>
      <c r="L84" s="562"/>
      <c r="M84" s="559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</row>
    <row r="85" spans="1:34" ht="15" hidden="1" thickBot="1" x14ac:dyDescent="0.35">
      <c r="A85" s="449" t="s">
        <v>922</v>
      </c>
      <c r="B85" s="453" t="s">
        <v>3029</v>
      </c>
      <c r="C85" s="558" t="s">
        <v>1973</v>
      </c>
      <c r="D85" s="559"/>
      <c r="E85" s="496">
        <v>1</v>
      </c>
      <c r="F85" s="410" t="s">
        <v>3521</v>
      </c>
      <c r="G85" s="559"/>
      <c r="H85" s="560"/>
      <c r="I85" s="569"/>
      <c r="J85" s="600"/>
      <c r="K85" s="570"/>
      <c r="L85" s="571"/>
      <c r="M85" s="572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</row>
    <row r="86" spans="1:34" ht="15" hidden="1" thickBot="1" x14ac:dyDescent="0.35">
      <c r="A86" s="449" t="s">
        <v>3535</v>
      </c>
      <c r="B86" s="493" t="s">
        <v>3030</v>
      </c>
      <c r="C86" s="558" t="s">
        <v>1973</v>
      </c>
      <c r="D86" s="559"/>
      <c r="E86" s="496">
        <v>1</v>
      </c>
      <c r="F86" s="410" t="s">
        <v>3521</v>
      </c>
      <c r="G86" s="559"/>
      <c r="H86" s="560"/>
      <c r="I86" s="569"/>
      <c r="J86" s="600"/>
      <c r="K86" s="570"/>
      <c r="L86" s="571"/>
      <c r="M86" s="572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</row>
    <row r="87" spans="1:34" ht="15" hidden="1" thickBot="1" x14ac:dyDescent="0.35">
      <c r="A87" s="449" t="s">
        <v>3535</v>
      </c>
      <c r="B87" s="455" t="s">
        <v>3031</v>
      </c>
      <c r="C87" s="558" t="s">
        <v>1973</v>
      </c>
      <c r="D87" s="559"/>
      <c r="E87" s="496">
        <v>1</v>
      </c>
      <c r="F87" s="410" t="s">
        <v>3775</v>
      </c>
      <c r="G87" s="559"/>
      <c r="H87" s="560"/>
      <c r="I87" s="569"/>
      <c r="J87" s="600"/>
      <c r="K87" s="570"/>
      <c r="L87" s="571"/>
      <c r="M87" s="572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</row>
    <row r="88" spans="1:34" ht="15" hidden="1" thickBot="1" x14ac:dyDescent="0.35">
      <c r="A88" s="449" t="s">
        <v>3535</v>
      </c>
      <c r="B88" s="455" t="s">
        <v>3032</v>
      </c>
      <c r="C88" s="558" t="s">
        <v>1973</v>
      </c>
      <c r="D88" s="559"/>
      <c r="E88" s="496">
        <v>1</v>
      </c>
      <c r="F88" s="410" t="s">
        <v>3775</v>
      </c>
      <c r="G88" s="559"/>
      <c r="H88" s="560"/>
      <c r="I88" s="569"/>
      <c r="J88" s="600"/>
      <c r="K88" s="570"/>
      <c r="L88" s="573"/>
      <c r="M88" s="57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</row>
    <row r="89" spans="1:34" ht="15" hidden="1" thickBot="1" x14ac:dyDescent="0.35">
      <c r="A89" s="449" t="s">
        <v>3535</v>
      </c>
      <c r="B89" s="455" t="s">
        <v>3033</v>
      </c>
      <c r="C89" s="558" t="s">
        <v>1973</v>
      </c>
      <c r="D89" s="559"/>
      <c r="E89" s="496">
        <v>1</v>
      </c>
      <c r="F89" s="410" t="s">
        <v>3809</v>
      </c>
      <c r="G89" s="559"/>
      <c r="H89" s="560"/>
      <c r="I89" s="569"/>
      <c r="J89" s="600"/>
      <c r="K89" s="570"/>
      <c r="L89" s="575"/>
      <c r="M89" s="576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</row>
    <row r="90" spans="1:34" ht="15" hidden="1" thickBot="1" x14ac:dyDescent="0.35">
      <c r="A90" s="449" t="s">
        <v>3535</v>
      </c>
      <c r="B90" s="455" t="s">
        <v>3034</v>
      </c>
      <c r="C90" s="558" t="s">
        <v>1973</v>
      </c>
      <c r="D90" s="559"/>
      <c r="E90" s="496">
        <v>1</v>
      </c>
      <c r="F90" s="410" t="s">
        <v>3809</v>
      </c>
      <c r="G90" s="559"/>
      <c r="H90" s="560"/>
      <c r="I90" s="569"/>
      <c r="J90" s="600"/>
      <c r="K90" s="570"/>
      <c r="L90" s="571"/>
      <c r="M90" s="572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</row>
    <row r="91" spans="1:34" ht="15" hidden="1" thickBot="1" x14ac:dyDescent="0.35">
      <c r="A91" s="449">
        <v>33</v>
      </c>
      <c r="B91" s="455" t="s">
        <v>3560</v>
      </c>
      <c r="C91" s="558" t="s">
        <v>3561</v>
      </c>
      <c r="D91" s="559"/>
      <c r="E91" s="559">
        <v>1</v>
      </c>
      <c r="F91" s="559" t="s">
        <v>3476</v>
      </c>
      <c r="G91" s="559" t="s">
        <v>3809</v>
      </c>
      <c r="H91" s="560" t="s">
        <v>1725</v>
      </c>
      <c r="I91" s="561"/>
      <c r="J91" s="577"/>
      <c r="K91" s="560"/>
      <c r="L91" s="562"/>
      <c r="M91" s="559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</row>
    <row r="92" spans="1:34" ht="15" hidden="1" thickBot="1" x14ac:dyDescent="0.35">
      <c r="A92" s="449">
        <v>34</v>
      </c>
      <c r="B92" s="455" t="s">
        <v>3560</v>
      </c>
      <c r="C92" s="558" t="s">
        <v>3561</v>
      </c>
      <c r="D92" s="559"/>
      <c r="E92" s="559">
        <v>1</v>
      </c>
      <c r="F92" s="559" t="s">
        <v>3476</v>
      </c>
      <c r="G92" s="559" t="s">
        <v>3521</v>
      </c>
      <c r="H92" s="560" t="s">
        <v>1725</v>
      </c>
      <c r="I92" s="561"/>
      <c r="J92" s="577"/>
      <c r="K92" s="560"/>
      <c r="L92" s="571"/>
      <c r="M92" s="572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</row>
    <row r="93" spans="1:34" ht="15" hidden="1" thickBot="1" x14ac:dyDescent="0.35">
      <c r="A93" s="449">
        <v>36</v>
      </c>
      <c r="B93" s="455" t="s">
        <v>3866</v>
      </c>
      <c r="C93" s="558" t="s">
        <v>3726</v>
      </c>
      <c r="D93" s="559"/>
      <c r="E93" s="559">
        <v>20</v>
      </c>
      <c r="F93" s="559" t="s">
        <v>3476</v>
      </c>
      <c r="G93" s="559" t="s">
        <v>3809</v>
      </c>
      <c r="H93" s="560" t="s">
        <v>1725</v>
      </c>
      <c r="I93" s="561"/>
      <c r="J93" s="577"/>
      <c r="K93" s="560"/>
      <c r="L93" s="562"/>
      <c r="M93" s="559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</row>
    <row r="94" spans="1:34" ht="15" hidden="1" thickBot="1" x14ac:dyDescent="0.35">
      <c r="A94" s="449">
        <v>42</v>
      </c>
      <c r="B94" s="452" t="s">
        <v>3717</v>
      </c>
      <c r="C94" s="558" t="s">
        <v>3718</v>
      </c>
      <c r="D94" s="559"/>
      <c r="E94" s="559">
        <v>1</v>
      </c>
      <c r="F94" s="559" t="s">
        <v>3476</v>
      </c>
      <c r="G94" s="559" t="s">
        <v>3809</v>
      </c>
      <c r="H94" s="560" t="s">
        <v>1725</v>
      </c>
      <c r="I94" s="561"/>
      <c r="J94" s="577"/>
      <c r="K94" s="560" t="s">
        <v>3045</v>
      </c>
      <c r="L94" s="562"/>
      <c r="M94" s="559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</row>
    <row r="95" spans="1:34" ht="15" hidden="1" thickBot="1" x14ac:dyDescent="0.35">
      <c r="A95" s="449">
        <v>43</v>
      </c>
      <c r="B95" s="452" t="s">
        <v>3719</v>
      </c>
      <c r="C95" s="558" t="s">
        <v>3718</v>
      </c>
      <c r="D95" s="559"/>
      <c r="E95" s="559">
        <v>1</v>
      </c>
      <c r="F95" s="559" t="s">
        <v>3476</v>
      </c>
      <c r="G95" s="559" t="s">
        <v>3809</v>
      </c>
      <c r="H95" s="560" t="s">
        <v>1725</v>
      </c>
      <c r="I95" s="561"/>
      <c r="J95" s="577"/>
      <c r="K95" s="560" t="s">
        <v>3045</v>
      </c>
      <c r="L95" s="562"/>
      <c r="M95" s="559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</row>
    <row r="96" spans="1:34" ht="15" hidden="1" thickBot="1" x14ac:dyDescent="0.35">
      <c r="A96" s="449">
        <v>44</v>
      </c>
      <c r="B96" s="452" t="s">
        <v>3720</v>
      </c>
      <c r="C96" s="558" t="s">
        <v>3718</v>
      </c>
      <c r="D96" s="559"/>
      <c r="E96" s="559">
        <v>1</v>
      </c>
      <c r="F96" s="559" t="s">
        <v>3476</v>
      </c>
      <c r="G96" s="559" t="s">
        <v>3809</v>
      </c>
      <c r="H96" s="560" t="s">
        <v>1725</v>
      </c>
      <c r="I96" s="561"/>
      <c r="J96" s="577"/>
      <c r="K96" s="560" t="s">
        <v>3045</v>
      </c>
      <c r="L96" s="562"/>
      <c r="M96" s="559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</row>
    <row r="97" spans="1:34" ht="15" hidden="1" thickBot="1" x14ac:dyDescent="0.35">
      <c r="A97" s="449">
        <v>44</v>
      </c>
      <c r="B97" s="452" t="s">
        <v>3721</v>
      </c>
      <c r="C97" s="558" t="s">
        <v>3718</v>
      </c>
      <c r="D97" s="559"/>
      <c r="E97" s="559">
        <v>1</v>
      </c>
      <c r="F97" s="559" t="s">
        <v>3476</v>
      </c>
      <c r="G97" s="559" t="s">
        <v>3809</v>
      </c>
      <c r="H97" s="560" t="s">
        <v>1725</v>
      </c>
      <c r="I97" s="561"/>
      <c r="J97" s="577"/>
      <c r="K97" s="560" t="s">
        <v>3045</v>
      </c>
      <c r="L97" s="567"/>
      <c r="M97" s="559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</row>
    <row r="98" spans="1:34" ht="15" hidden="1" thickBot="1" x14ac:dyDescent="0.35">
      <c r="A98" s="449">
        <v>45</v>
      </c>
      <c r="B98" s="452" t="s">
        <v>3830</v>
      </c>
      <c r="C98" s="558" t="s">
        <v>3831</v>
      </c>
      <c r="D98" s="559"/>
      <c r="E98" s="559">
        <v>1</v>
      </c>
      <c r="F98" s="559" t="s">
        <v>3042</v>
      </c>
      <c r="G98" s="559" t="s">
        <v>3822</v>
      </c>
      <c r="H98" s="560" t="s">
        <v>1725</v>
      </c>
      <c r="I98" s="561"/>
      <c r="J98" s="577"/>
      <c r="K98" s="560" t="s">
        <v>3045</v>
      </c>
      <c r="L98" s="562"/>
      <c r="M98" s="559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</row>
    <row r="99" spans="1:34" ht="15" hidden="1" thickBot="1" x14ac:dyDescent="0.35">
      <c r="A99" s="449">
        <v>40</v>
      </c>
      <c r="B99" s="452" t="s">
        <v>3396</v>
      </c>
      <c r="C99" s="558" t="s">
        <v>3397</v>
      </c>
      <c r="D99" s="559"/>
      <c r="E99" s="559">
        <v>1</v>
      </c>
      <c r="F99" s="559" t="s">
        <v>3375</v>
      </c>
      <c r="G99" s="559" t="s">
        <v>3383</v>
      </c>
      <c r="H99" s="560" t="s">
        <v>1725</v>
      </c>
      <c r="I99" s="561"/>
      <c r="J99" s="577"/>
      <c r="K99" s="560" t="s">
        <v>3045</v>
      </c>
      <c r="L99" s="562"/>
      <c r="M99" s="559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</row>
    <row r="100" spans="1:34" ht="15" hidden="1" thickBot="1" x14ac:dyDescent="0.35">
      <c r="A100" s="449">
        <v>41</v>
      </c>
      <c r="B100" s="452" t="s">
        <v>3533</v>
      </c>
      <c r="C100" s="558" t="s">
        <v>3534</v>
      </c>
      <c r="D100" s="559"/>
      <c r="E100" s="559">
        <v>1</v>
      </c>
      <c r="F100" s="559" t="s">
        <v>3476</v>
      </c>
      <c r="G100" s="559" t="s">
        <v>3521</v>
      </c>
      <c r="H100" s="560" t="s">
        <v>1725</v>
      </c>
      <c r="I100" s="561"/>
      <c r="J100" s="577"/>
      <c r="K100" s="560" t="s">
        <v>3045</v>
      </c>
      <c r="L100" s="562"/>
      <c r="M100" s="559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</row>
    <row r="101" spans="1:34" ht="15" hidden="1" thickBot="1" x14ac:dyDescent="0.35">
      <c r="A101" s="449">
        <v>41</v>
      </c>
      <c r="B101" s="452" t="s">
        <v>3538</v>
      </c>
      <c r="C101" s="558" t="s">
        <v>3539</v>
      </c>
      <c r="D101" s="559"/>
      <c r="E101" s="559">
        <v>1</v>
      </c>
      <c r="F101" s="559" t="s">
        <v>3476</v>
      </c>
      <c r="G101" s="559" t="s">
        <v>3521</v>
      </c>
      <c r="H101" s="560" t="s">
        <v>1725</v>
      </c>
      <c r="I101" s="561"/>
      <c r="J101" s="577"/>
      <c r="K101" s="560" t="s">
        <v>3045</v>
      </c>
      <c r="L101" s="571"/>
      <c r="M101" s="572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</row>
    <row r="102" spans="1:34" ht="15" hidden="1" thickBot="1" x14ac:dyDescent="0.35">
      <c r="A102" s="449">
        <v>41</v>
      </c>
      <c r="B102" s="452" t="s">
        <v>3642</v>
      </c>
      <c r="C102" s="558" t="s">
        <v>3643</v>
      </c>
      <c r="D102" s="559"/>
      <c r="E102" s="559">
        <v>1</v>
      </c>
      <c r="F102" s="559" t="s">
        <v>3476</v>
      </c>
      <c r="G102" s="559" t="s">
        <v>3521</v>
      </c>
      <c r="H102" s="560" t="s">
        <v>1725</v>
      </c>
      <c r="I102" s="561"/>
      <c r="J102" s="577"/>
      <c r="K102" s="560" t="s">
        <v>3045</v>
      </c>
      <c r="L102" s="571"/>
      <c r="M102" s="572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</row>
    <row r="103" spans="1:34" ht="15" hidden="1" thickBot="1" x14ac:dyDescent="0.35">
      <c r="A103" s="449">
        <v>41</v>
      </c>
      <c r="B103" s="452" t="s">
        <v>3486</v>
      </c>
      <c r="C103" s="558" t="s">
        <v>3487</v>
      </c>
      <c r="D103" s="559"/>
      <c r="E103" s="559">
        <v>1</v>
      </c>
      <c r="F103" s="559" t="s">
        <v>3476</v>
      </c>
      <c r="G103" s="559" t="s">
        <v>3477</v>
      </c>
      <c r="H103" s="560" t="s">
        <v>1725</v>
      </c>
      <c r="I103" s="561"/>
      <c r="J103" s="577"/>
      <c r="K103" s="560" t="s">
        <v>3045</v>
      </c>
      <c r="L103" s="571"/>
      <c r="M103" s="572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</row>
    <row r="104" spans="1:34" ht="15" hidden="1" thickBot="1" x14ac:dyDescent="0.35">
      <c r="A104" s="449"/>
      <c r="B104" s="452" t="s">
        <v>2927</v>
      </c>
      <c r="C104" s="558" t="s">
        <v>2781</v>
      </c>
      <c r="D104" s="559"/>
      <c r="E104" s="559">
        <v>2</v>
      </c>
      <c r="F104" s="559" t="s">
        <v>3476</v>
      </c>
      <c r="G104" s="559" t="s">
        <v>2808</v>
      </c>
      <c r="H104" s="560" t="s">
        <v>1725</v>
      </c>
      <c r="I104" s="561"/>
      <c r="J104" s="577"/>
      <c r="K104" s="560"/>
      <c r="L104" s="573"/>
      <c r="M104" s="57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</row>
    <row r="105" spans="1:34" ht="15" hidden="1" thickBot="1" x14ac:dyDescent="0.35">
      <c r="A105" s="449">
        <v>46</v>
      </c>
      <c r="B105" s="452" t="s">
        <v>3566</v>
      </c>
      <c r="C105" s="558" t="s">
        <v>3708</v>
      </c>
      <c r="D105" s="559"/>
      <c r="E105" s="559">
        <v>4</v>
      </c>
      <c r="F105" s="559" t="s">
        <v>3476</v>
      </c>
      <c r="G105" s="559" t="s">
        <v>3809</v>
      </c>
      <c r="H105" s="560" t="s">
        <v>1725</v>
      </c>
      <c r="I105" s="561"/>
      <c r="J105" s="577"/>
      <c r="K105" s="560" t="s">
        <v>3045</v>
      </c>
      <c r="L105" s="562"/>
      <c r="M105" s="559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</row>
    <row r="106" spans="1:34" ht="15" hidden="1" thickBot="1" x14ac:dyDescent="0.35">
      <c r="A106" s="449"/>
      <c r="B106" s="452" t="s">
        <v>3566</v>
      </c>
      <c r="C106" s="558" t="s">
        <v>3708</v>
      </c>
      <c r="D106" s="559"/>
      <c r="E106" s="559">
        <v>3</v>
      </c>
      <c r="F106" s="559" t="s">
        <v>3476</v>
      </c>
      <c r="G106" s="559" t="s">
        <v>3477</v>
      </c>
      <c r="H106" s="560" t="s">
        <v>1725</v>
      </c>
      <c r="I106" s="561"/>
      <c r="J106" s="577"/>
      <c r="K106" s="560" t="s">
        <v>3045</v>
      </c>
      <c r="L106" s="562"/>
      <c r="M106" s="559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</row>
    <row r="107" spans="1:34" ht="15" hidden="1" thickBot="1" x14ac:dyDescent="0.35">
      <c r="A107" s="449">
        <v>36</v>
      </c>
      <c r="B107" s="452" t="s">
        <v>2928</v>
      </c>
      <c r="C107" s="558" t="s">
        <v>2780</v>
      </c>
      <c r="D107" s="559"/>
      <c r="E107" s="559">
        <v>2</v>
      </c>
      <c r="F107" s="559" t="s">
        <v>3476</v>
      </c>
      <c r="G107" s="559" t="s">
        <v>3809</v>
      </c>
      <c r="H107" s="560" t="s">
        <v>1725</v>
      </c>
      <c r="I107" s="561"/>
      <c r="J107" s="577"/>
      <c r="K107" s="560"/>
      <c r="L107" s="568"/>
      <c r="M107" s="559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</row>
    <row r="108" spans="1:34" ht="15" hidden="1" thickBot="1" x14ac:dyDescent="0.35">
      <c r="A108" s="449">
        <v>37</v>
      </c>
      <c r="B108" s="452" t="s">
        <v>2928</v>
      </c>
      <c r="C108" s="558" t="s">
        <v>2780</v>
      </c>
      <c r="D108" s="559"/>
      <c r="E108" s="559">
        <v>1</v>
      </c>
      <c r="F108" s="559" t="s">
        <v>3476</v>
      </c>
      <c r="G108" s="559" t="s">
        <v>3796</v>
      </c>
      <c r="H108" s="560" t="s">
        <v>1725</v>
      </c>
      <c r="I108" s="561"/>
      <c r="J108" s="577"/>
      <c r="K108" s="560"/>
      <c r="L108" s="562"/>
      <c r="M108" s="559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</row>
    <row r="109" spans="1:34" ht="15" hidden="1" thickBot="1" x14ac:dyDescent="0.35">
      <c r="A109" s="449">
        <v>38</v>
      </c>
      <c r="B109" s="452" t="s">
        <v>2928</v>
      </c>
      <c r="C109" s="558" t="s">
        <v>2780</v>
      </c>
      <c r="D109" s="559"/>
      <c r="E109" s="559">
        <v>1</v>
      </c>
      <c r="F109" s="559" t="s">
        <v>3375</v>
      </c>
      <c r="G109" s="559" t="s">
        <v>3375</v>
      </c>
      <c r="H109" s="560" t="s">
        <v>1725</v>
      </c>
      <c r="I109" s="561"/>
      <c r="J109" s="577"/>
      <c r="K109" s="560"/>
      <c r="L109" s="562"/>
      <c r="M109" s="559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</row>
    <row r="110" spans="1:34" ht="15" hidden="1" thickBot="1" x14ac:dyDescent="0.35">
      <c r="A110" s="449">
        <v>39</v>
      </c>
      <c r="B110" s="452" t="s">
        <v>2928</v>
      </c>
      <c r="C110" s="558" t="s">
        <v>2780</v>
      </c>
      <c r="D110" s="559"/>
      <c r="E110" s="559">
        <v>1</v>
      </c>
      <c r="F110" s="559" t="s">
        <v>3476</v>
      </c>
      <c r="G110" s="559" t="s">
        <v>2808</v>
      </c>
      <c r="H110" s="560" t="s">
        <v>1725</v>
      </c>
      <c r="I110" s="561"/>
      <c r="J110" s="577"/>
      <c r="K110" s="560"/>
      <c r="L110" s="571"/>
      <c r="M110" s="572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</row>
    <row r="111" spans="1:34" ht="15" hidden="1" thickBot="1" x14ac:dyDescent="0.35">
      <c r="A111" s="449">
        <v>57</v>
      </c>
      <c r="B111" s="452" t="s">
        <v>2913</v>
      </c>
      <c r="C111" s="558" t="s">
        <v>2028</v>
      </c>
      <c r="D111" s="559"/>
      <c r="E111" s="559"/>
      <c r="F111" s="559"/>
      <c r="G111" s="559"/>
      <c r="H111" s="560" t="s">
        <v>1725</v>
      </c>
      <c r="I111" s="561"/>
      <c r="J111" s="577"/>
      <c r="K111" s="560"/>
      <c r="L111" s="562"/>
      <c r="M111" s="559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</row>
    <row r="112" spans="1:34" ht="15" hidden="1" thickBot="1" x14ac:dyDescent="0.35">
      <c r="A112" s="449">
        <v>59</v>
      </c>
      <c r="B112" s="452" t="s">
        <v>2914</v>
      </c>
      <c r="C112" s="558" t="s">
        <v>2028</v>
      </c>
      <c r="D112" s="559"/>
      <c r="E112" s="559"/>
      <c r="F112" s="559"/>
      <c r="G112" s="559"/>
      <c r="H112" s="560" t="s">
        <v>1725</v>
      </c>
      <c r="I112" s="561"/>
      <c r="J112" s="577"/>
      <c r="K112" s="560"/>
      <c r="L112" s="562"/>
      <c r="M112" s="559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</row>
    <row r="113" spans="1:34" ht="15" hidden="1" thickBot="1" x14ac:dyDescent="0.35">
      <c r="A113" s="449">
        <v>59</v>
      </c>
      <c r="B113" s="452" t="s">
        <v>3735</v>
      </c>
      <c r="C113" s="558" t="s">
        <v>3736</v>
      </c>
      <c r="D113" s="559"/>
      <c r="E113" s="559">
        <v>3</v>
      </c>
      <c r="F113" s="559" t="s">
        <v>3476</v>
      </c>
      <c r="G113" s="559" t="s">
        <v>3809</v>
      </c>
      <c r="H113" s="560" t="s">
        <v>1725</v>
      </c>
      <c r="I113" s="561"/>
      <c r="J113" s="577"/>
      <c r="K113" s="560"/>
      <c r="L113" s="562"/>
      <c r="M113" s="559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</row>
    <row r="114" spans="1:34" ht="15" hidden="1" thickBot="1" x14ac:dyDescent="0.35">
      <c r="A114" s="449">
        <v>60</v>
      </c>
      <c r="B114" s="452" t="s">
        <v>2929</v>
      </c>
      <c r="C114" s="558" t="s">
        <v>2771</v>
      </c>
      <c r="D114" s="559"/>
      <c r="E114" s="559"/>
      <c r="F114" s="559"/>
      <c r="G114" s="559"/>
      <c r="H114" s="560" t="s">
        <v>1725</v>
      </c>
      <c r="I114" s="561"/>
      <c r="J114" s="577"/>
      <c r="K114" s="560"/>
      <c r="L114" s="562"/>
      <c r="M114" s="559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</row>
    <row r="115" spans="1:34" ht="15" hidden="1" thickBot="1" x14ac:dyDescent="0.35">
      <c r="A115" s="449">
        <v>55</v>
      </c>
      <c r="B115" s="452" t="s">
        <v>3868</v>
      </c>
      <c r="C115" s="558" t="s">
        <v>3713</v>
      </c>
      <c r="D115" s="559"/>
      <c r="E115" s="559">
        <v>8</v>
      </c>
      <c r="F115" s="559" t="s">
        <v>3476</v>
      </c>
      <c r="G115" s="559" t="s">
        <v>3809</v>
      </c>
      <c r="H115" s="560" t="s">
        <v>1725</v>
      </c>
      <c r="I115" s="569"/>
      <c r="J115" s="600"/>
      <c r="K115" s="570"/>
      <c r="L115" s="571"/>
      <c r="M115" s="572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</row>
    <row r="116" spans="1:34" ht="15" hidden="1" thickBot="1" x14ac:dyDescent="0.35">
      <c r="A116" s="449">
        <v>50</v>
      </c>
      <c r="B116" s="452" t="s">
        <v>3505</v>
      </c>
      <c r="C116" s="558" t="s">
        <v>3714</v>
      </c>
      <c r="D116" s="559"/>
      <c r="E116" s="559">
        <f>257+3+2+14+9+27+21+3+35</f>
        <v>371</v>
      </c>
      <c r="F116" s="559" t="s">
        <v>3476</v>
      </c>
      <c r="G116" s="559" t="s">
        <v>3809</v>
      </c>
      <c r="H116" s="560" t="s">
        <v>1725</v>
      </c>
      <c r="I116" s="569"/>
      <c r="J116" s="600"/>
      <c r="K116" s="570"/>
      <c r="L116" s="568"/>
      <c r="M116" s="559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</row>
    <row r="117" spans="1:34" ht="15" hidden="1" thickBot="1" x14ac:dyDescent="0.35">
      <c r="A117" s="449">
        <v>51</v>
      </c>
      <c r="B117" s="452" t="s">
        <v>3505</v>
      </c>
      <c r="C117" s="558" t="s">
        <v>3714</v>
      </c>
      <c r="D117" s="559"/>
      <c r="E117" s="559">
        <v>46</v>
      </c>
      <c r="F117" s="559" t="s">
        <v>3476</v>
      </c>
      <c r="G117" s="559" t="s">
        <v>3796</v>
      </c>
      <c r="H117" s="560" t="s">
        <v>1725</v>
      </c>
      <c r="I117" s="569"/>
      <c r="J117" s="600"/>
      <c r="K117" s="570"/>
      <c r="L117" s="562"/>
      <c r="M117" s="559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</row>
    <row r="118" spans="1:34" ht="15" hidden="1" thickBot="1" x14ac:dyDescent="0.35">
      <c r="A118" s="449">
        <v>52</v>
      </c>
      <c r="B118" s="452" t="s">
        <v>3505</v>
      </c>
      <c r="C118" s="558" t="s">
        <v>3714</v>
      </c>
      <c r="D118" s="559"/>
      <c r="E118" s="559">
        <v>71</v>
      </c>
      <c r="F118" s="559" t="s">
        <v>3476</v>
      </c>
      <c r="G118" s="559" t="s">
        <v>3775</v>
      </c>
      <c r="H118" s="560" t="s">
        <v>1725</v>
      </c>
      <c r="I118" s="569"/>
      <c r="J118" s="600"/>
      <c r="K118" s="570"/>
      <c r="L118" s="562"/>
      <c r="M118" s="559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</row>
    <row r="119" spans="1:34" ht="15" hidden="1" thickBot="1" x14ac:dyDescent="0.35">
      <c r="A119" s="449">
        <v>53</v>
      </c>
      <c r="B119" s="452" t="s">
        <v>3505</v>
      </c>
      <c r="C119" s="558" t="s">
        <v>3714</v>
      </c>
      <c r="D119" s="559"/>
      <c r="E119" s="559">
        <v>30</v>
      </c>
      <c r="F119" s="559" t="s">
        <v>3476</v>
      </c>
      <c r="G119" s="559" t="s">
        <v>2808</v>
      </c>
      <c r="H119" s="560" t="s">
        <v>1725</v>
      </c>
      <c r="I119" s="569"/>
      <c r="J119" s="600"/>
      <c r="K119" s="570"/>
      <c r="L119" s="562"/>
      <c r="M119" s="559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</row>
    <row r="120" spans="1:34" ht="15" hidden="1" thickBot="1" x14ac:dyDescent="0.35">
      <c r="A120" s="449">
        <v>54</v>
      </c>
      <c r="B120" s="452" t="s">
        <v>3505</v>
      </c>
      <c r="C120" s="558" t="s">
        <v>3714</v>
      </c>
      <c r="D120" s="559"/>
      <c r="E120" s="559">
        <v>108</v>
      </c>
      <c r="F120" s="559" t="s">
        <v>3476</v>
      </c>
      <c r="G120" s="559" t="s">
        <v>3521</v>
      </c>
      <c r="H120" s="560" t="s">
        <v>1725</v>
      </c>
      <c r="I120" s="569"/>
      <c r="J120" s="600"/>
      <c r="K120" s="570"/>
      <c r="L120" s="562"/>
      <c r="M120" s="559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</row>
    <row r="121" spans="1:34" ht="15" hidden="1" thickBot="1" x14ac:dyDescent="0.35">
      <c r="A121" s="449">
        <v>55</v>
      </c>
      <c r="B121" s="452" t="s">
        <v>3505</v>
      </c>
      <c r="C121" s="558" t="s">
        <v>3714</v>
      </c>
      <c r="D121" s="559"/>
      <c r="E121" s="559">
        <v>190</v>
      </c>
      <c r="F121" s="559" t="s">
        <v>3476</v>
      </c>
      <c r="G121" s="559" t="s">
        <v>3521</v>
      </c>
      <c r="H121" s="560" t="s">
        <v>1725</v>
      </c>
      <c r="I121" s="569"/>
      <c r="J121" s="600"/>
      <c r="K121" s="570"/>
      <c r="L121" s="562"/>
      <c r="M121" s="559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</row>
    <row r="122" spans="1:34" ht="15" hidden="1" thickBot="1" x14ac:dyDescent="0.35">
      <c r="A122" s="449">
        <v>55</v>
      </c>
      <c r="B122" s="452" t="s">
        <v>3505</v>
      </c>
      <c r="C122" s="558" t="s">
        <v>3714</v>
      </c>
      <c r="D122" s="559"/>
      <c r="E122" s="559">
        <v>10</v>
      </c>
      <c r="F122" s="559" t="s">
        <v>3476</v>
      </c>
      <c r="G122" s="559" t="s">
        <v>3509</v>
      </c>
      <c r="H122" s="560" t="s">
        <v>1725</v>
      </c>
      <c r="I122" s="569"/>
      <c r="J122" s="600"/>
      <c r="K122" s="570"/>
      <c r="L122" s="562"/>
      <c r="M122" s="559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</row>
    <row r="123" spans="1:34" ht="15" hidden="1" thickBot="1" x14ac:dyDescent="0.35">
      <c r="A123" s="449">
        <v>47</v>
      </c>
      <c r="B123" s="452" t="s">
        <v>2894</v>
      </c>
      <c r="C123" s="558" t="s">
        <v>3504</v>
      </c>
      <c r="D123" s="559"/>
      <c r="E123" s="595">
        <f>306+8+31+24+41+21+4</f>
        <v>435</v>
      </c>
      <c r="F123" s="559" t="s">
        <v>3476</v>
      </c>
      <c r="G123" s="559" t="s">
        <v>3809</v>
      </c>
      <c r="H123" s="560" t="s">
        <v>1725</v>
      </c>
      <c r="I123" s="569"/>
      <c r="J123" s="600"/>
      <c r="K123" s="570"/>
      <c r="L123" s="562"/>
      <c r="M123" s="559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</row>
    <row r="124" spans="1:34" ht="15" hidden="1" thickBot="1" x14ac:dyDescent="0.35">
      <c r="A124" s="449">
        <v>48</v>
      </c>
      <c r="B124" s="452" t="s">
        <v>2894</v>
      </c>
      <c r="C124" s="558" t="s">
        <v>3504</v>
      </c>
      <c r="D124" s="559"/>
      <c r="E124" s="595">
        <v>36</v>
      </c>
      <c r="F124" s="559" t="s">
        <v>3476</v>
      </c>
      <c r="G124" s="559" t="s">
        <v>3796</v>
      </c>
      <c r="H124" s="560" t="s">
        <v>1725</v>
      </c>
      <c r="I124" s="569"/>
      <c r="J124" s="600"/>
      <c r="K124" s="570"/>
      <c r="L124" s="562"/>
      <c r="M124" s="559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</row>
    <row r="125" spans="1:34" ht="15" hidden="1" thickBot="1" x14ac:dyDescent="0.35">
      <c r="A125" s="449">
        <v>49</v>
      </c>
      <c r="B125" s="452" t="s">
        <v>2894</v>
      </c>
      <c r="C125" s="558" t="s">
        <v>3504</v>
      </c>
      <c r="D125" s="559"/>
      <c r="E125" s="595">
        <v>87</v>
      </c>
      <c r="F125" s="559" t="s">
        <v>3476</v>
      </c>
      <c r="G125" s="559" t="s">
        <v>3775</v>
      </c>
      <c r="H125" s="560" t="s">
        <v>1725</v>
      </c>
      <c r="I125" s="569"/>
      <c r="J125" s="600"/>
      <c r="K125" s="570"/>
      <c r="L125" s="562"/>
      <c r="M125" s="559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</row>
    <row r="126" spans="1:34" ht="15" hidden="1" thickBot="1" x14ac:dyDescent="0.35">
      <c r="A126" s="449">
        <v>50</v>
      </c>
      <c r="B126" s="452" t="s">
        <v>2894</v>
      </c>
      <c r="C126" s="558" t="s">
        <v>3504</v>
      </c>
      <c r="D126" s="559"/>
      <c r="E126" s="559">
        <v>15</v>
      </c>
      <c r="F126" s="559" t="s">
        <v>3476</v>
      </c>
      <c r="G126" s="559" t="s">
        <v>2808</v>
      </c>
      <c r="H126" s="560" t="s">
        <v>1725</v>
      </c>
      <c r="I126" s="569"/>
      <c r="J126" s="600"/>
      <c r="K126" s="570"/>
      <c r="L126" s="568"/>
      <c r="M126" s="559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</row>
    <row r="127" spans="1:34" ht="15" hidden="1" thickBot="1" x14ac:dyDescent="0.35">
      <c r="A127" s="449">
        <v>53</v>
      </c>
      <c r="B127" s="452" t="s">
        <v>3709</v>
      </c>
      <c r="C127" s="558" t="s">
        <v>3710</v>
      </c>
      <c r="D127" s="559"/>
      <c r="E127" s="559">
        <f>1+384+16+4+14+86+14+57</f>
        <v>576</v>
      </c>
      <c r="F127" s="559" t="s">
        <v>3476</v>
      </c>
      <c r="G127" s="559" t="s">
        <v>3809</v>
      </c>
      <c r="H127" s="560" t="s">
        <v>1725</v>
      </c>
      <c r="I127" s="569"/>
      <c r="J127" s="600"/>
      <c r="K127" s="570"/>
      <c r="L127" s="580"/>
      <c r="M127" s="57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</row>
    <row r="128" spans="1:34" ht="15" hidden="1" thickBot="1" x14ac:dyDescent="0.35">
      <c r="A128" s="449">
        <v>53</v>
      </c>
      <c r="B128" s="452" t="s">
        <v>3709</v>
      </c>
      <c r="C128" s="558" t="s">
        <v>3710</v>
      </c>
      <c r="D128" s="559"/>
      <c r="E128" s="559">
        <v>76</v>
      </c>
      <c r="F128" s="559" t="s">
        <v>3476</v>
      </c>
      <c r="G128" s="559" t="s">
        <v>3796</v>
      </c>
      <c r="H128" s="560" t="s">
        <v>1725</v>
      </c>
      <c r="I128" s="569"/>
      <c r="J128" s="600"/>
      <c r="K128" s="570"/>
      <c r="L128" s="562"/>
      <c r="M128" s="559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</row>
    <row r="129" spans="1:34" ht="15" hidden="1" thickBot="1" x14ac:dyDescent="0.35">
      <c r="A129" s="449">
        <v>56</v>
      </c>
      <c r="B129" s="452" t="s">
        <v>3709</v>
      </c>
      <c r="C129" s="558" t="s">
        <v>3710</v>
      </c>
      <c r="D129" s="559"/>
      <c r="E129" s="559">
        <v>92</v>
      </c>
      <c r="F129" s="559" t="s">
        <v>3476</v>
      </c>
      <c r="G129" s="559" t="s">
        <v>3775</v>
      </c>
      <c r="H129" s="560" t="s">
        <v>1725</v>
      </c>
      <c r="I129" s="569"/>
      <c r="J129" s="600"/>
      <c r="K129" s="570"/>
      <c r="L129" s="580"/>
      <c r="M129" s="582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</row>
    <row r="130" spans="1:34" ht="15" hidden="1" thickBot="1" x14ac:dyDescent="0.35">
      <c r="A130" s="449">
        <v>60</v>
      </c>
      <c r="B130" s="452" t="s">
        <v>2911</v>
      </c>
      <c r="C130" s="558" t="s">
        <v>3530</v>
      </c>
      <c r="D130" s="559"/>
      <c r="E130" s="559">
        <v>1</v>
      </c>
      <c r="F130" s="559" t="s">
        <v>3476</v>
      </c>
      <c r="G130" s="559" t="s">
        <v>3521</v>
      </c>
      <c r="H130" s="560" t="s">
        <v>1725</v>
      </c>
      <c r="I130" s="561"/>
      <c r="J130" s="577"/>
      <c r="K130" s="560"/>
      <c r="L130" s="562"/>
      <c r="M130" s="559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</row>
    <row r="131" spans="1:34" ht="15" hidden="1" thickBot="1" x14ac:dyDescent="0.35">
      <c r="A131" s="449">
        <v>60</v>
      </c>
      <c r="B131" s="452" t="s">
        <v>2912</v>
      </c>
      <c r="C131" s="558" t="s">
        <v>2799</v>
      </c>
      <c r="D131" s="559"/>
      <c r="E131" s="559"/>
      <c r="F131" s="559"/>
      <c r="G131" s="559"/>
      <c r="H131" s="560"/>
      <c r="I131" s="561"/>
      <c r="J131" s="577"/>
      <c r="K131" s="560"/>
      <c r="L131" s="562"/>
      <c r="M131" s="559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</row>
    <row r="132" spans="1:34" ht="15" hidden="1" thickBot="1" x14ac:dyDescent="0.35">
      <c r="A132" s="449">
        <v>61</v>
      </c>
      <c r="B132" s="452" t="s">
        <v>3705</v>
      </c>
      <c r="C132" s="558" t="s">
        <v>3789</v>
      </c>
      <c r="D132" s="559"/>
      <c r="E132" s="559">
        <f>20+3+1+25+15+4+18+6+227+1+37+1+18</f>
        <v>376</v>
      </c>
      <c r="F132" s="559" t="s">
        <v>3476</v>
      </c>
      <c r="G132" s="559" t="s">
        <v>3809</v>
      </c>
      <c r="H132" s="560" t="s">
        <v>1725</v>
      </c>
      <c r="I132" s="561"/>
      <c r="J132" s="577"/>
      <c r="K132" s="560"/>
      <c r="L132" s="562"/>
      <c r="M132" s="559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</row>
    <row r="133" spans="1:34" ht="15" hidden="1" thickBot="1" x14ac:dyDescent="0.35">
      <c r="A133" s="449">
        <v>61</v>
      </c>
      <c r="B133" s="452" t="s">
        <v>3862</v>
      </c>
      <c r="C133" s="558" t="s">
        <v>3864</v>
      </c>
      <c r="D133" s="559"/>
      <c r="E133" s="559">
        <v>1</v>
      </c>
      <c r="F133" s="559" t="s">
        <v>1577</v>
      </c>
      <c r="G133" s="559" t="s">
        <v>1577</v>
      </c>
      <c r="H133" s="560" t="s">
        <v>1725</v>
      </c>
      <c r="I133" s="561"/>
      <c r="J133" s="577"/>
      <c r="K133" s="560"/>
      <c r="L133" s="562"/>
      <c r="M133" s="559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</row>
    <row r="134" spans="1:34" ht="15" hidden="1" thickBot="1" x14ac:dyDescent="0.35">
      <c r="A134" s="449">
        <v>61</v>
      </c>
      <c r="B134" s="452" t="s">
        <v>3863</v>
      </c>
      <c r="C134" s="558" t="s">
        <v>3864</v>
      </c>
      <c r="D134" s="559"/>
      <c r="E134" s="559">
        <v>1</v>
      </c>
      <c r="F134" s="559" t="s">
        <v>1577</v>
      </c>
      <c r="G134" s="559" t="s">
        <v>1577</v>
      </c>
      <c r="H134" s="560" t="s">
        <v>1725</v>
      </c>
      <c r="I134" s="561"/>
      <c r="J134" s="577"/>
      <c r="K134" s="560"/>
      <c r="L134" s="562"/>
      <c r="M134" s="559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</row>
    <row r="135" spans="1:34" ht="15" hidden="1" thickBot="1" x14ac:dyDescent="0.35">
      <c r="A135" s="449">
        <v>61</v>
      </c>
      <c r="B135" s="452" t="s">
        <v>2897</v>
      </c>
      <c r="C135" s="558" t="s">
        <v>2793</v>
      </c>
      <c r="D135" s="559"/>
      <c r="E135" s="559">
        <v>3</v>
      </c>
      <c r="F135" s="559" t="s">
        <v>3476</v>
      </c>
      <c r="G135" s="559" t="s">
        <v>3809</v>
      </c>
      <c r="H135" s="560" t="s">
        <v>1725</v>
      </c>
      <c r="I135" s="561"/>
      <c r="J135" s="577"/>
      <c r="K135" s="560"/>
      <c r="L135" s="562"/>
      <c r="M135" s="559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</row>
    <row r="136" spans="1:34" ht="15" hidden="1" thickBot="1" x14ac:dyDescent="0.35">
      <c r="A136" s="449">
        <v>61</v>
      </c>
      <c r="B136" s="452" t="s">
        <v>2897</v>
      </c>
      <c r="C136" s="558" t="s">
        <v>2793</v>
      </c>
      <c r="D136" s="559"/>
      <c r="E136" s="559">
        <v>3</v>
      </c>
      <c r="F136" s="559" t="s">
        <v>3476</v>
      </c>
      <c r="G136" s="559" t="s">
        <v>3796</v>
      </c>
      <c r="H136" s="560" t="s">
        <v>1725</v>
      </c>
      <c r="I136" s="561"/>
      <c r="J136" s="577"/>
      <c r="K136" s="560"/>
      <c r="L136" s="562"/>
      <c r="M136" s="559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</row>
    <row r="137" spans="1:34" ht="15" hidden="1" thickBot="1" x14ac:dyDescent="0.35">
      <c r="A137" s="449">
        <v>61</v>
      </c>
      <c r="B137" s="459" t="s">
        <v>2897</v>
      </c>
      <c r="C137" s="558" t="s">
        <v>2793</v>
      </c>
      <c r="D137" s="559"/>
      <c r="E137" s="559">
        <v>3</v>
      </c>
      <c r="F137" s="559" t="s">
        <v>3476</v>
      </c>
      <c r="G137" s="559" t="s">
        <v>3775</v>
      </c>
      <c r="H137" s="560" t="s">
        <v>1725</v>
      </c>
      <c r="I137" s="561"/>
      <c r="J137" s="577"/>
      <c r="K137" s="560"/>
      <c r="L137" s="562"/>
      <c r="M137" s="559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</row>
    <row r="138" spans="1:34" ht="15" hidden="1" thickBot="1" x14ac:dyDescent="0.35">
      <c r="A138" s="449">
        <v>61</v>
      </c>
      <c r="B138" s="453" t="s">
        <v>2897</v>
      </c>
      <c r="C138" s="558" t="s">
        <v>2793</v>
      </c>
      <c r="D138" s="559"/>
      <c r="E138" s="559">
        <v>7</v>
      </c>
      <c r="F138" s="559" t="s">
        <v>1577</v>
      </c>
      <c r="G138" s="559" t="s">
        <v>1577</v>
      </c>
      <c r="H138" s="560" t="s">
        <v>1725</v>
      </c>
      <c r="I138" s="561"/>
      <c r="J138" s="577"/>
      <c r="K138" s="560"/>
      <c r="L138" s="562"/>
      <c r="M138" s="559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</row>
    <row r="139" spans="1:34" ht="15" hidden="1" thickBot="1" x14ac:dyDescent="0.35">
      <c r="A139" s="449">
        <v>61</v>
      </c>
      <c r="B139" s="453" t="s">
        <v>2897</v>
      </c>
      <c r="C139" s="558" t="s">
        <v>2793</v>
      </c>
      <c r="D139" s="559"/>
      <c r="E139" s="559">
        <v>1</v>
      </c>
      <c r="F139" s="559" t="s">
        <v>3476</v>
      </c>
      <c r="G139" s="559" t="s">
        <v>3521</v>
      </c>
      <c r="H139" s="560" t="s">
        <v>1725</v>
      </c>
      <c r="I139" s="561"/>
      <c r="J139" s="577"/>
      <c r="K139" s="560"/>
      <c r="L139" s="573"/>
      <c r="M139" s="57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</row>
    <row r="140" spans="1:34" ht="15" hidden="1" thickBot="1" x14ac:dyDescent="0.35">
      <c r="A140" s="449">
        <v>61</v>
      </c>
      <c r="B140" s="453" t="s">
        <v>2897</v>
      </c>
      <c r="C140" s="558" t="s">
        <v>2793</v>
      </c>
      <c r="D140" s="559"/>
      <c r="E140" s="559">
        <v>2</v>
      </c>
      <c r="F140" s="559" t="s">
        <v>3476</v>
      </c>
      <c r="G140" s="559" t="s">
        <v>3521</v>
      </c>
      <c r="H140" s="560" t="s">
        <v>1725</v>
      </c>
      <c r="I140" s="561"/>
      <c r="J140" s="577"/>
      <c r="K140" s="560"/>
      <c r="L140" s="573"/>
      <c r="M140" s="57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</row>
    <row r="141" spans="1:34" ht="15" hidden="1" thickBot="1" x14ac:dyDescent="0.35">
      <c r="A141" s="449">
        <v>61</v>
      </c>
      <c r="B141" s="453" t="s">
        <v>2897</v>
      </c>
      <c r="C141" s="558" t="s">
        <v>2793</v>
      </c>
      <c r="D141" s="559"/>
      <c r="E141" s="559">
        <v>1</v>
      </c>
      <c r="F141" s="559" t="s">
        <v>3485</v>
      </c>
      <c r="G141" s="559" t="s">
        <v>3477</v>
      </c>
      <c r="H141" s="560" t="s">
        <v>1725</v>
      </c>
      <c r="I141" s="561"/>
      <c r="J141" s="577"/>
      <c r="K141" s="560"/>
      <c r="L141" s="562"/>
      <c r="M141" s="559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</row>
    <row r="142" spans="1:34" ht="15" hidden="1" thickBot="1" x14ac:dyDescent="0.35">
      <c r="A142" s="449">
        <v>61</v>
      </c>
      <c r="B142" s="453" t="s">
        <v>2897</v>
      </c>
      <c r="C142" s="558" t="s">
        <v>2793</v>
      </c>
      <c r="D142" s="559"/>
      <c r="E142" s="559">
        <v>2</v>
      </c>
      <c r="F142" s="559" t="s">
        <v>3476</v>
      </c>
      <c r="G142" s="559" t="s">
        <v>4019</v>
      </c>
      <c r="H142" s="560" t="s">
        <v>1725</v>
      </c>
      <c r="I142" s="561"/>
      <c r="J142" s="577"/>
      <c r="K142" s="560"/>
      <c r="L142" s="562"/>
      <c r="M142" s="559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</row>
    <row r="143" spans="1:34" ht="15" hidden="1" thickBot="1" x14ac:dyDescent="0.35">
      <c r="A143" s="449">
        <v>61</v>
      </c>
      <c r="B143" s="453" t="s">
        <v>2897</v>
      </c>
      <c r="C143" s="558" t="s">
        <v>2793</v>
      </c>
      <c r="D143" s="559"/>
      <c r="E143" s="559">
        <v>1</v>
      </c>
      <c r="F143" s="559" t="s">
        <v>3476</v>
      </c>
      <c r="G143" s="559" t="s">
        <v>3509</v>
      </c>
      <c r="H143" s="560" t="s">
        <v>1725</v>
      </c>
      <c r="I143" s="561"/>
      <c r="J143" s="577"/>
      <c r="K143" s="560"/>
      <c r="L143" s="562"/>
      <c r="M143" s="559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</row>
    <row r="144" spans="1:34" ht="15" hidden="1" thickBot="1" x14ac:dyDescent="0.35">
      <c r="A144" s="449">
        <v>61</v>
      </c>
      <c r="B144" s="453" t="s">
        <v>3649</v>
      </c>
      <c r="C144" s="558" t="s">
        <v>3648</v>
      </c>
      <c r="D144" s="559"/>
      <c r="E144" s="559">
        <v>66</v>
      </c>
      <c r="F144" s="559" t="s">
        <v>3476</v>
      </c>
      <c r="G144" s="559" t="s">
        <v>3521</v>
      </c>
      <c r="H144" s="560" t="s">
        <v>1725</v>
      </c>
      <c r="I144" s="561"/>
      <c r="J144" s="577"/>
      <c r="K144" s="560" t="s">
        <v>3045</v>
      </c>
      <c r="L144" s="575"/>
      <c r="M144" s="576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</row>
    <row r="145" spans="1:34" ht="15" hidden="1" thickBot="1" x14ac:dyDescent="0.35">
      <c r="A145" s="449">
        <v>61</v>
      </c>
      <c r="B145" s="453" t="s">
        <v>3525</v>
      </c>
      <c r="C145" s="558" t="s">
        <v>3526</v>
      </c>
      <c r="D145" s="559"/>
      <c r="E145" s="559">
        <v>9</v>
      </c>
      <c r="F145" s="559" t="s">
        <v>3476</v>
      </c>
      <c r="G145" s="559" t="s">
        <v>3521</v>
      </c>
      <c r="H145" s="560" t="s">
        <v>1725</v>
      </c>
      <c r="I145" s="561"/>
      <c r="J145" s="577"/>
      <c r="K145" s="560" t="s">
        <v>3045</v>
      </c>
      <c r="L145" s="568"/>
      <c r="M145" s="559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</row>
    <row r="146" spans="1:34" ht="15" hidden="1" thickBot="1" x14ac:dyDescent="0.35">
      <c r="A146" s="449">
        <v>61</v>
      </c>
      <c r="B146" s="453" t="s">
        <v>3527</v>
      </c>
      <c r="C146" s="558" t="s">
        <v>3528</v>
      </c>
      <c r="D146" s="559"/>
      <c r="E146" s="559">
        <f>10+2</f>
        <v>12</v>
      </c>
      <c r="F146" s="559" t="s">
        <v>3476</v>
      </c>
      <c r="G146" s="559" t="s">
        <v>3521</v>
      </c>
      <c r="H146" s="560" t="s">
        <v>1725</v>
      </c>
      <c r="I146" s="561"/>
      <c r="J146" s="577"/>
      <c r="K146" s="560" t="s">
        <v>3045</v>
      </c>
      <c r="L146" s="568"/>
      <c r="M146" s="559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</row>
    <row r="147" spans="1:34" ht="15" hidden="1" thickBot="1" x14ac:dyDescent="0.35">
      <c r="A147" s="449">
        <v>65</v>
      </c>
      <c r="B147" s="453" t="s">
        <v>3739</v>
      </c>
      <c r="C147" s="558" t="s">
        <v>3740</v>
      </c>
      <c r="D147" s="559"/>
      <c r="E147" s="559">
        <v>3</v>
      </c>
      <c r="F147" s="559" t="s">
        <v>3476</v>
      </c>
      <c r="G147" s="559" t="s">
        <v>3809</v>
      </c>
      <c r="H147" s="560" t="s">
        <v>1725</v>
      </c>
      <c r="I147" s="561"/>
      <c r="J147" s="577"/>
      <c r="K147" s="560"/>
      <c r="L147" s="568"/>
      <c r="M147" s="559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</row>
    <row r="148" spans="1:34" ht="15" hidden="1" thickBot="1" x14ac:dyDescent="0.35">
      <c r="A148" s="449">
        <v>65</v>
      </c>
      <c r="B148" s="453" t="s">
        <v>3739</v>
      </c>
      <c r="C148" s="558" t="s">
        <v>3740</v>
      </c>
      <c r="D148" s="559"/>
      <c r="E148" s="559">
        <v>2</v>
      </c>
      <c r="F148" s="559" t="s">
        <v>3476</v>
      </c>
      <c r="G148" s="559" t="s">
        <v>3775</v>
      </c>
      <c r="H148" s="560" t="s">
        <v>1725</v>
      </c>
      <c r="I148" s="561"/>
      <c r="J148" s="577"/>
      <c r="K148" s="560"/>
      <c r="L148" s="568"/>
      <c r="M148" s="559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</row>
    <row r="149" spans="1:34" ht="15" hidden="1" thickBot="1" x14ac:dyDescent="0.35">
      <c r="A149" s="449"/>
      <c r="B149" s="453" t="s">
        <v>2862</v>
      </c>
      <c r="C149" s="558" t="s">
        <v>3513</v>
      </c>
      <c r="D149" s="559" t="s">
        <v>3514</v>
      </c>
      <c r="E149" s="559">
        <v>1</v>
      </c>
      <c r="F149" s="559" t="s">
        <v>3476</v>
      </c>
      <c r="G149" s="559" t="s">
        <v>3509</v>
      </c>
      <c r="H149" s="563" t="s">
        <v>1725</v>
      </c>
      <c r="I149" s="561"/>
      <c r="J149" s="565"/>
      <c r="K149" s="565"/>
      <c r="L149" s="580"/>
      <c r="M149" s="57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</row>
    <row r="150" spans="1:34" ht="15" hidden="1" thickBot="1" x14ac:dyDescent="0.35">
      <c r="A150" s="449">
        <v>63</v>
      </c>
      <c r="B150" s="453" t="s">
        <v>2863</v>
      </c>
      <c r="C150" s="558" t="s">
        <v>3647</v>
      </c>
      <c r="D150" s="559" t="s">
        <v>3514</v>
      </c>
      <c r="E150" s="559">
        <v>1</v>
      </c>
      <c r="F150" s="559" t="s">
        <v>3476</v>
      </c>
      <c r="G150" s="559" t="s">
        <v>3521</v>
      </c>
      <c r="H150" s="563" t="s">
        <v>1725</v>
      </c>
      <c r="I150" s="561"/>
      <c r="J150" s="565"/>
      <c r="K150" s="565"/>
      <c r="L150" s="562"/>
      <c r="M150" s="559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</row>
    <row r="151" spans="1:34" ht="15" hidden="1" thickBot="1" x14ac:dyDescent="0.35">
      <c r="A151" s="449">
        <v>62</v>
      </c>
      <c r="B151" s="453" t="s">
        <v>2861</v>
      </c>
      <c r="C151" s="558" t="s">
        <v>2777</v>
      </c>
      <c r="D151" s="559" t="s">
        <v>1718</v>
      </c>
      <c r="E151" s="559">
        <v>1</v>
      </c>
      <c r="F151" s="559"/>
      <c r="G151" s="559" t="s">
        <v>1577</v>
      </c>
      <c r="H151" s="563" t="s">
        <v>1725</v>
      </c>
      <c r="I151" s="561"/>
      <c r="J151" s="565"/>
      <c r="K151" s="565"/>
      <c r="L151" s="562"/>
      <c r="M151" s="559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</row>
    <row r="152" spans="1:34" ht="15" hidden="1" thickBot="1" x14ac:dyDescent="0.35">
      <c r="A152" s="449">
        <v>64</v>
      </c>
      <c r="B152" s="453" t="s">
        <v>3819</v>
      </c>
      <c r="C152" s="558" t="s">
        <v>3820</v>
      </c>
      <c r="D152" s="559" t="s">
        <v>3821</v>
      </c>
      <c r="E152" s="559">
        <v>1</v>
      </c>
      <c r="F152" s="559" t="s">
        <v>3042</v>
      </c>
      <c r="G152" s="559" t="s">
        <v>3816</v>
      </c>
      <c r="H152" s="563" t="s">
        <v>1725</v>
      </c>
      <c r="I152" s="561"/>
      <c r="J152" s="565"/>
      <c r="K152" s="565"/>
      <c r="L152" s="562"/>
      <c r="M152" s="559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</row>
    <row r="153" spans="1:34" ht="15" hidden="1" thickBot="1" x14ac:dyDescent="0.35">
      <c r="A153" s="449">
        <v>66</v>
      </c>
      <c r="B153" s="453" t="s">
        <v>3813</v>
      </c>
      <c r="C153" s="558" t="s">
        <v>3814</v>
      </c>
      <c r="D153" s="559"/>
      <c r="E153" s="559">
        <v>2</v>
      </c>
      <c r="F153" s="559" t="s">
        <v>3815</v>
      </c>
      <c r="G153" s="559" t="s">
        <v>3816</v>
      </c>
      <c r="H153" s="560"/>
      <c r="I153" s="561"/>
      <c r="J153" s="577"/>
      <c r="K153" s="560"/>
      <c r="L153" s="562"/>
      <c r="M153" s="559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</row>
    <row r="154" spans="1:34" ht="15" hidden="1" thickBot="1" x14ac:dyDescent="0.35">
      <c r="A154" s="449">
        <v>67</v>
      </c>
      <c r="B154" s="453" t="s">
        <v>3387</v>
      </c>
      <c r="C154" s="558" t="s">
        <v>3388</v>
      </c>
      <c r="D154" s="559"/>
      <c r="E154" s="559">
        <v>1</v>
      </c>
      <c r="F154" s="559" t="s">
        <v>3375</v>
      </c>
      <c r="G154" s="559" t="s">
        <v>3375</v>
      </c>
      <c r="H154" s="560" t="s">
        <v>1725</v>
      </c>
      <c r="I154" s="561"/>
      <c r="J154" s="577"/>
      <c r="K154" s="560" t="s">
        <v>3045</v>
      </c>
      <c r="L154" s="562"/>
      <c r="M154" s="559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</row>
    <row r="155" spans="1:34" ht="15" hidden="1" thickBot="1" x14ac:dyDescent="0.35">
      <c r="A155" s="449">
        <v>67</v>
      </c>
      <c r="B155" s="453" t="s">
        <v>3716</v>
      </c>
      <c r="C155" s="558" t="s">
        <v>3812</v>
      </c>
      <c r="D155" s="559"/>
      <c r="E155" s="559">
        <v>72</v>
      </c>
      <c r="F155" s="559" t="s">
        <v>3476</v>
      </c>
      <c r="G155" s="559" t="s">
        <v>3809</v>
      </c>
      <c r="H155" s="560" t="s">
        <v>1725</v>
      </c>
      <c r="I155" s="561"/>
      <c r="J155" s="577"/>
      <c r="K155" s="560"/>
      <c r="L155" s="568"/>
      <c r="M155" s="559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</row>
    <row r="156" spans="1:34" ht="15" hidden="1" thickBot="1" x14ac:dyDescent="0.35">
      <c r="A156" s="449"/>
      <c r="B156" s="453" t="s">
        <v>2915</v>
      </c>
      <c r="C156" s="558" t="s">
        <v>2788</v>
      </c>
      <c r="D156" s="559"/>
      <c r="E156" s="559">
        <v>1</v>
      </c>
      <c r="F156" s="559" t="s">
        <v>1577</v>
      </c>
      <c r="G156" s="559" t="s">
        <v>1577</v>
      </c>
      <c r="H156" s="560" t="s">
        <v>1725</v>
      </c>
      <c r="I156" s="561"/>
      <c r="J156" s="577"/>
      <c r="K156" s="560"/>
      <c r="L156" s="568"/>
      <c r="M156" s="559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</row>
    <row r="157" spans="1:34" ht="15" hidden="1" thickBot="1" x14ac:dyDescent="0.35">
      <c r="A157" s="449"/>
      <c r="B157" s="453" t="s">
        <v>2916</v>
      </c>
      <c r="C157" s="558" t="s">
        <v>2788</v>
      </c>
      <c r="D157" s="559"/>
      <c r="E157" s="559">
        <v>1</v>
      </c>
      <c r="F157" s="559" t="s">
        <v>1577</v>
      </c>
      <c r="G157" s="559" t="s">
        <v>1577</v>
      </c>
      <c r="H157" s="560" t="s">
        <v>1725</v>
      </c>
      <c r="I157" s="561"/>
      <c r="J157" s="577"/>
      <c r="K157" s="560"/>
      <c r="L157" s="568"/>
      <c r="M157" s="559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</row>
    <row r="158" spans="1:34" ht="15" hidden="1" thickBot="1" x14ac:dyDescent="0.35">
      <c r="A158" s="449"/>
      <c r="B158" s="453" t="s">
        <v>2896</v>
      </c>
      <c r="C158" s="558" t="s">
        <v>3776</v>
      </c>
      <c r="D158" s="559" t="s">
        <v>3382</v>
      </c>
      <c r="E158" s="559">
        <f>2</f>
        <v>2</v>
      </c>
      <c r="F158" s="559" t="s">
        <v>3476</v>
      </c>
      <c r="G158" s="559" t="s">
        <v>3809</v>
      </c>
      <c r="H158" s="560" t="s">
        <v>1725</v>
      </c>
      <c r="I158" s="561"/>
      <c r="J158" s="577"/>
      <c r="K158" s="560"/>
      <c r="L158" s="571"/>
      <c r="M158" s="572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</row>
    <row r="159" spans="1:34" ht="15" hidden="1" thickBot="1" x14ac:dyDescent="0.35">
      <c r="A159" s="449"/>
      <c r="B159" s="557" t="s">
        <v>2896</v>
      </c>
      <c r="C159" s="558" t="s">
        <v>3776</v>
      </c>
      <c r="D159" s="559"/>
      <c r="E159" s="559">
        <f>3+6</f>
        <v>9</v>
      </c>
      <c r="F159" s="559" t="s">
        <v>3375</v>
      </c>
      <c r="G159" s="559" t="s">
        <v>3375</v>
      </c>
      <c r="H159" s="560" t="s">
        <v>1725</v>
      </c>
      <c r="I159" s="561"/>
      <c r="J159" s="577"/>
      <c r="K159" s="560"/>
      <c r="L159" s="571"/>
      <c r="M159" s="572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</row>
    <row r="160" spans="1:34" ht="15" hidden="1" thickBot="1" x14ac:dyDescent="0.35">
      <c r="A160" s="449"/>
      <c r="B160" s="453" t="s">
        <v>2896</v>
      </c>
      <c r="C160" s="558" t="s">
        <v>3776</v>
      </c>
      <c r="D160" s="559" t="s">
        <v>3382</v>
      </c>
      <c r="E160" s="559">
        <f>16+5</f>
        <v>21</v>
      </c>
      <c r="F160" s="559" t="s">
        <v>3476</v>
      </c>
      <c r="G160" s="559" t="s">
        <v>3521</v>
      </c>
      <c r="H160" s="560" t="s">
        <v>1725</v>
      </c>
      <c r="I160" s="561"/>
      <c r="J160" s="577"/>
      <c r="K160" s="560"/>
      <c r="L160" s="568"/>
      <c r="M160" s="559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</row>
    <row r="161" spans="1:34" ht="15" hidden="1" thickBot="1" x14ac:dyDescent="0.35">
      <c r="A161" s="449"/>
      <c r="B161" s="453" t="s">
        <v>2896</v>
      </c>
      <c r="C161" s="558" t="s">
        <v>3777</v>
      </c>
      <c r="D161" s="559" t="s">
        <v>3382</v>
      </c>
      <c r="E161" s="559">
        <v>2</v>
      </c>
      <c r="F161" s="559" t="s">
        <v>3375</v>
      </c>
      <c r="G161" s="559" t="s">
        <v>3375</v>
      </c>
      <c r="H161" s="560" t="s">
        <v>1725</v>
      </c>
      <c r="I161" s="584"/>
      <c r="J161" s="577"/>
      <c r="K161" s="560"/>
      <c r="L161" s="573"/>
      <c r="M161" s="57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</row>
    <row r="162" spans="1:34" ht="15" hidden="1" thickBot="1" x14ac:dyDescent="0.35">
      <c r="A162" s="449"/>
      <c r="B162" s="453" t="s">
        <v>2896</v>
      </c>
      <c r="C162" s="558" t="s">
        <v>3777</v>
      </c>
      <c r="D162" s="559" t="s">
        <v>3382</v>
      </c>
      <c r="E162" s="559">
        <v>3</v>
      </c>
      <c r="F162" s="559" t="s">
        <v>3476</v>
      </c>
      <c r="G162" s="559" t="s">
        <v>3477</v>
      </c>
      <c r="H162" s="560" t="s">
        <v>1725</v>
      </c>
      <c r="I162" s="584"/>
      <c r="J162" s="577"/>
      <c r="K162" s="560"/>
      <c r="L162" s="568"/>
      <c r="M162" s="559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</row>
    <row r="163" spans="1:34" ht="15" hidden="1" thickBot="1" x14ac:dyDescent="0.35">
      <c r="A163" s="449">
        <v>70</v>
      </c>
      <c r="B163" s="453" t="s">
        <v>3572</v>
      </c>
      <c r="C163" s="558" t="s">
        <v>3871</v>
      </c>
      <c r="D163" s="559"/>
      <c r="E163" s="559">
        <v>1</v>
      </c>
      <c r="F163" s="559" t="s">
        <v>3476</v>
      </c>
      <c r="G163" s="559" t="s">
        <v>2808</v>
      </c>
      <c r="H163" s="560" t="s">
        <v>1725</v>
      </c>
      <c r="I163" s="561"/>
      <c r="J163" s="565"/>
      <c r="K163" s="565"/>
      <c r="L163" s="562"/>
      <c r="M163" s="559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</row>
    <row r="164" spans="1:34" ht="15" hidden="1" thickBot="1" x14ac:dyDescent="0.35">
      <c r="A164" s="449">
        <v>71</v>
      </c>
      <c r="B164" s="453" t="s">
        <v>3572</v>
      </c>
      <c r="C164" s="558" t="s">
        <v>3871</v>
      </c>
      <c r="D164" s="559"/>
      <c r="E164" s="559">
        <v>1</v>
      </c>
      <c r="F164" s="559" t="s">
        <v>3476</v>
      </c>
      <c r="G164" s="559" t="s">
        <v>3521</v>
      </c>
      <c r="H164" s="560" t="s">
        <v>1725</v>
      </c>
      <c r="I164" s="561"/>
      <c r="J164" s="565"/>
      <c r="K164" s="565"/>
      <c r="L164" s="562"/>
      <c r="M164" s="559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</row>
    <row r="165" spans="1:34" ht="15" hidden="1" thickBot="1" x14ac:dyDescent="0.35">
      <c r="A165" s="449">
        <v>71</v>
      </c>
      <c r="B165" s="453" t="s">
        <v>3572</v>
      </c>
      <c r="C165" s="558" t="s">
        <v>3871</v>
      </c>
      <c r="D165" s="559"/>
      <c r="E165" s="559">
        <v>4</v>
      </c>
      <c r="F165" s="559" t="s">
        <v>3476</v>
      </c>
      <c r="G165" s="559" t="s">
        <v>4019</v>
      </c>
      <c r="H165" s="560" t="s">
        <v>1725</v>
      </c>
      <c r="I165" s="561"/>
      <c r="J165" s="565"/>
      <c r="K165" s="565"/>
      <c r="L165" s="562"/>
      <c r="M165" s="559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</row>
    <row r="166" spans="1:34" ht="15" thickBot="1" x14ac:dyDescent="0.35">
      <c r="A166" s="449">
        <v>75</v>
      </c>
      <c r="B166" s="453" t="s">
        <v>3552</v>
      </c>
      <c r="C166" s="558" t="s">
        <v>3553</v>
      </c>
      <c r="D166" s="559"/>
      <c r="E166" s="559">
        <v>1</v>
      </c>
      <c r="F166" s="559" t="s">
        <v>3476</v>
      </c>
      <c r="G166" s="559" t="s">
        <v>3521</v>
      </c>
      <c r="H166" s="560" t="s">
        <v>1725</v>
      </c>
      <c r="I166" s="561"/>
      <c r="J166" s="577"/>
      <c r="K166" s="560"/>
      <c r="L166" s="562"/>
      <c r="M166" s="559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</row>
    <row r="167" spans="1:34" ht="15" thickBot="1" x14ac:dyDescent="0.35">
      <c r="A167" s="449">
        <v>72</v>
      </c>
      <c r="B167" s="453" t="s">
        <v>3497</v>
      </c>
      <c r="C167" s="558" t="s">
        <v>3498</v>
      </c>
      <c r="D167" s="559"/>
      <c r="E167" s="559">
        <v>1</v>
      </c>
      <c r="F167" s="559" t="s">
        <v>3476</v>
      </c>
      <c r="G167" s="559" t="s">
        <v>2808</v>
      </c>
      <c r="H167" s="560" t="s">
        <v>1725</v>
      </c>
      <c r="I167" s="561"/>
      <c r="J167" s="577"/>
      <c r="K167" s="560" t="s">
        <v>3045</v>
      </c>
      <c r="L167" s="562"/>
      <c r="M167" s="559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</row>
    <row r="168" spans="1:34" ht="15" thickBot="1" x14ac:dyDescent="0.35">
      <c r="A168" s="449">
        <v>73</v>
      </c>
      <c r="B168" s="453" t="s">
        <v>3782</v>
      </c>
      <c r="C168" s="558" t="s">
        <v>3498</v>
      </c>
      <c r="D168" s="559"/>
      <c r="E168" s="559">
        <v>1</v>
      </c>
      <c r="F168" s="559" t="s">
        <v>3476</v>
      </c>
      <c r="G168" s="559" t="s">
        <v>3509</v>
      </c>
      <c r="H168" s="560" t="s">
        <v>1725</v>
      </c>
      <c r="I168" s="561"/>
      <c r="J168" s="577"/>
      <c r="K168" s="560" t="s">
        <v>3045</v>
      </c>
      <c r="L168" s="583"/>
      <c r="M168" s="572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</row>
    <row r="169" spans="1:34" ht="15" thickBot="1" x14ac:dyDescent="0.35">
      <c r="A169" s="449">
        <v>74</v>
      </c>
      <c r="B169" s="453" t="s">
        <v>3781</v>
      </c>
      <c r="C169" s="558" t="s">
        <v>3498</v>
      </c>
      <c r="D169" s="559"/>
      <c r="E169" s="559">
        <v>1</v>
      </c>
      <c r="F169" s="559" t="s">
        <v>3476</v>
      </c>
      <c r="G169" s="559" t="s">
        <v>3809</v>
      </c>
      <c r="H169" s="560" t="s">
        <v>1725</v>
      </c>
      <c r="I169" s="561"/>
      <c r="J169" s="577"/>
      <c r="K169" s="560" t="s">
        <v>3045</v>
      </c>
      <c r="L169" s="562"/>
      <c r="M169" s="559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</row>
    <row r="170" spans="1:34" ht="15" thickBot="1" x14ac:dyDescent="0.35">
      <c r="A170" s="449">
        <v>76</v>
      </c>
      <c r="B170" s="453" t="s">
        <v>3554</v>
      </c>
      <c r="C170" s="558" t="s">
        <v>3650</v>
      </c>
      <c r="D170" s="559"/>
      <c r="E170" s="559">
        <v>6</v>
      </c>
      <c r="F170" s="559" t="s">
        <v>3476</v>
      </c>
      <c r="G170" s="559" t="s">
        <v>3809</v>
      </c>
      <c r="H170" s="560" t="s">
        <v>1725</v>
      </c>
      <c r="I170" s="561"/>
      <c r="J170" s="577"/>
      <c r="K170" s="560"/>
      <c r="L170" s="562"/>
      <c r="M170" s="559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</row>
    <row r="171" spans="1:34" ht="15" thickBot="1" x14ac:dyDescent="0.35">
      <c r="A171" s="449">
        <v>77</v>
      </c>
      <c r="B171" s="453" t="s">
        <v>3554</v>
      </c>
      <c r="C171" s="558" t="s">
        <v>3650</v>
      </c>
      <c r="D171" s="559"/>
      <c r="E171" s="559">
        <v>3</v>
      </c>
      <c r="F171" s="559" t="s">
        <v>3476</v>
      </c>
      <c r="G171" s="559" t="s">
        <v>3775</v>
      </c>
      <c r="H171" s="560" t="s">
        <v>1725</v>
      </c>
      <c r="I171" s="561"/>
      <c r="J171" s="577"/>
      <c r="K171" s="560"/>
      <c r="L171" s="562"/>
      <c r="M171" s="559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</row>
    <row r="172" spans="1:34" ht="15" thickBot="1" x14ac:dyDescent="0.35">
      <c r="A172" s="449">
        <v>79</v>
      </c>
      <c r="B172" s="453" t="s">
        <v>3554</v>
      </c>
      <c r="C172" s="558" t="s">
        <v>3650</v>
      </c>
      <c r="D172" s="559"/>
      <c r="E172" s="559">
        <v>5</v>
      </c>
      <c r="F172" s="559" t="s">
        <v>3476</v>
      </c>
      <c r="G172" s="559" t="s">
        <v>3521</v>
      </c>
      <c r="H172" s="560" t="s">
        <v>1725</v>
      </c>
      <c r="I172" s="561"/>
      <c r="J172" s="577"/>
      <c r="K172" s="560"/>
      <c r="L172" s="585"/>
      <c r="M172" s="559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</row>
    <row r="173" spans="1:34" x14ac:dyDescent="0.3">
      <c r="A173" s="449">
        <v>80</v>
      </c>
      <c r="B173" s="453" t="s">
        <v>3554</v>
      </c>
      <c r="C173" s="558" t="s">
        <v>3650</v>
      </c>
      <c r="D173" s="559"/>
      <c r="E173" s="559">
        <v>1</v>
      </c>
      <c r="F173" s="559" t="s">
        <v>3476</v>
      </c>
      <c r="G173" s="559" t="s">
        <v>3477</v>
      </c>
      <c r="H173" s="560" t="s">
        <v>1725</v>
      </c>
      <c r="I173" s="561"/>
      <c r="J173" s="577"/>
      <c r="K173" s="560"/>
      <c r="L173" s="573"/>
      <c r="M173" s="57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</row>
    <row r="174" spans="1:34" hidden="1" x14ac:dyDescent="0.3">
      <c r="A174" s="449">
        <v>82</v>
      </c>
      <c r="B174" s="453" t="s">
        <v>2876</v>
      </c>
      <c r="C174" s="558" t="s">
        <v>3511</v>
      </c>
      <c r="D174" s="559"/>
      <c r="E174" s="559">
        <v>1</v>
      </c>
      <c r="F174" s="559" t="s">
        <v>3476</v>
      </c>
      <c r="G174" s="559" t="s">
        <v>3509</v>
      </c>
      <c r="H174" s="560" t="s">
        <v>1725</v>
      </c>
      <c r="I174" s="561"/>
      <c r="J174" s="565"/>
      <c r="K174" s="558"/>
      <c r="L174" s="562"/>
      <c r="M174" s="559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</row>
    <row r="175" spans="1:34" hidden="1" x14ac:dyDescent="0.3">
      <c r="A175" s="449">
        <v>83</v>
      </c>
      <c r="B175" s="453" t="s">
        <v>2877</v>
      </c>
      <c r="C175" s="558" t="s">
        <v>3747</v>
      </c>
      <c r="D175" s="559"/>
      <c r="E175" s="559">
        <v>1</v>
      </c>
      <c r="F175" s="559" t="s">
        <v>3476</v>
      </c>
      <c r="G175" s="559" t="s">
        <v>3809</v>
      </c>
      <c r="H175" s="560" t="s">
        <v>1725</v>
      </c>
      <c r="I175" s="561"/>
      <c r="J175" s="565"/>
      <c r="K175" s="558"/>
      <c r="L175" s="562"/>
      <c r="M175" s="559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</row>
    <row r="176" spans="1:34" hidden="1" x14ac:dyDescent="0.3">
      <c r="A176" s="449">
        <v>84</v>
      </c>
      <c r="B176" s="453" t="s">
        <v>3746</v>
      </c>
      <c r="C176" s="558" t="s">
        <v>3778</v>
      </c>
      <c r="D176" s="559"/>
      <c r="E176" s="559">
        <v>1</v>
      </c>
      <c r="F176" s="559" t="s">
        <v>3476</v>
      </c>
      <c r="G176" s="559" t="s">
        <v>3775</v>
      </c>
      <c r="H176" s="560" t="s">
        <v>1725</v>
      </c>
      <c r="I176" s="561"/>
      <c r="J176" s="565"/>
      <c r="K176" s="558"/>
      <c r="L176" s="562"/>
      <c r="M176" s="559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</row>
    <row r="177" spans="1:34" hidden="1" x14ac:dyDescent="0.3">
      <c r="A177" s="449">
        <v>90</v>
      </c>
      <c r="B177" s="453" t="s">
        <v>2919</v>
      </c>
      <c r="C177" s="558" t="s">
        <v>3685</v>
      </c>
      <c r="D177" s="559"/>
      <c r="E177" s="559">
        <v>1</v>
      </c>
      <c r="F177" s="559" t="s">
        <v>3476</v>
      </c>
      <c r="G177" s="559" t="s">
        <v>3809</v>
      </c>
      <c r="H177" s="560" t="s">
        <v>1725</v>
      </c>
      <c r="I177" s="561"/>
      <c r="J177" s="577"/>
      <c r="K177" s="560"/>
      <c r="L177" s="562"/>
      <c r="M177" s="559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</row>
    <row r="178" spans="1:34" hidden="1" x14ac:dyDescent="0.3">
      <c r="A178" s="449">
        <v>91</v>
      </c>
      <c r="B178" s="453" t="s">
        <v>2920</v>
      </c>
      <c r="C178" s="558" t="s">
        <v>3685</v>
      </c>
      <c r="D178" s="559"/>
      <c r="E178" s="559">
        <v>1</v>
      </c>
      <c r="F178" s="559" t="s">
        <v>3476</v>
      </c>
      <c r="G178" s="559" t="s">
        <v>3809</v>
      </c>
      <c r="H178" s="560" t="s">
        <v>1725</v>
      </c>
      <c r="I178" s="561"/>
      <c r="J178" s="577"/>
      <c r="K178" s="560"/>
      <c r="L178" s="562"/>
      <c r="M178" s="559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</row>
    <row r="179" spans="1:34" ht="15" hidden="1" thickBot="1" x14ac:dyDescent="0.35">
      <c r="A179" s="449">
        <v>89</v>
      </c>
      <c r="B179" s="454" t="s">
        <v>2918</v>
      </c>
      <c r="C179" s="558" t="s">
        <v>3685</v>
      </c>
      <c r="D179" s="559"/>
      <c r="E179" s="559">
        <v>1</v>
      </c>
      <c r="F179" s="559" t="s">
        <v>3476</v>
      </c>
      <c r="G179" s="559" t="s">
        <v>3477</v>
      </c>
      <c r="H179" s="560" t="s">
        <v>1725</v>
      </c>
      <c r="I179" s="561"/>
      <c r="J179" s="577"/>
      <c r="K179" s="560"/>
      <c r="L179" s="562"/>
      <c r="M179" s="559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</row>
    <row r="180" spans="1:34" ht="15" hidden="1" thickBot="1" x14ac:dyDescent="0.35">
      <c r="A180" s="449">
        <v>81</v>
      </c>
      <c r="B180" s="454" t="s">
        <v>3398</v>
      </c>
      <c r="C180" s="558" t="s">
        <v>3402</v>
      </c>
      <c r="D180" s="558" t="s">
        <v>1715</v>
      </c>
      <c r="E180" s="558">
        <v>1</v>
      </c>
      <c r="F180" s="558" t="s">
        <v>3501</v>
      </c>
      <c r="G180" s="558" t="s">
        <v>1577</v>
      </c>
      <c r="H180" s="563" t="s">
        <v>1725</v>
      </c>
      <c r="I180" s="561"/>
      <c r="J180" s="601"/>
      <c r="K180" s="581"/>
      <c r="L180" s="562"/>
      <c r="M180" s="559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</row>
    <row r="181" spans="1:34" ht="15" hidden="1" thickBot="1" x14ac:dyDescent="0.35">
      <c r="A181" s="449">
        <v>94</v>
      </c>
      <c r="B181" s="454" t="s">
        <v>2880</v>
      </c>
      <c r="C181" s="558" t="s">
        <v>2792</v>
      </c>
      <c r="D181" s="559"/>
      <c r="E181" s="559">
        <v>1</v>
      </c>
      <c r="F181" s="559" t="s">
        <v>1577</v>
      </c>
      <c r="G181" s="559" t="s">
        <v>1577</v>
      </c>
      <c r="H181" s="560" t="s">
        <v>1725</v>
      </c>
      <c r="I181" s="561"/>
      <c r="J181" s="577"/>
      <c r="K181" s="560"/>
      <c r="L181" s="562"/>
      <c r="M181" s="559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</row>
    <row r="182" spans="1:34" ht="15" hidden="1" thickBot="1" x14ac:dyDescent="0.35">
      <c r="A182" s="449">
        <v>93</v>
      </c>
      <c r="B182" s="454" t="s">
        <v>2879</v>
      </c>
      <c r="C182" s="558" t="s">
        <v>3510</v>
      </c>
      <c r="D182" s="559"/>
      <c r="E182" s="559">
        <v>1</v>
      </c>
      <c r="F182" s="559" t="s">
        <v>1577</v>
      </c>
      <c r="G182" s="559" t="s">
        <v>1577</v>
      </c>
      <c r="H182" s="560" t="s">
        <v>1725</v>
      </c>
      <c r="I182" s="561"/>
      <c r="J182" s="577"/>
      <c r="K182" s="560"/>
      <c r="L182" s="562"/>
      <c r="M182" s="559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</row>
    <row r="183" spans="1:34" hidden="1" x14ac:dyDescent="0.3">
      <c r="A183" s="449">
        <v>95</v>
      </c>
      <c r="B183" s="455" t="s">
        <v>2881</v>
      </c>
      <c r="C183" s="558" t="s">
        <v>2053</v>
      </c>
      <c r="D183" s="559"/>
      <c r="E183" s="559">
        <v>1</v>
      </c>
      <c r="F183" s="559" t="s">
        <v>1577</v>
      </c>
      <c r="G183" s="559" t="s">
        <v>1577</v>
      </c>
      <c r="H183" s="560" t="s">
        <v>1725</v>
      </c>
      <c r="I183" s="561"/>
      <c r="J183" s="577"/>
      <c r="K183" s="560"/>
      <c r="L183" s="583"/>
      <c r="M183" s="572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</row>
    <row r="184" spans="1:34" hidden="1" x14ac:dyDescent="0.3">
      <c r="A184" s="449">
        <v>92</v>
      </c>
      <c r="B184" s="455" t="s">
        <v>2878</v>
      </c>
      <c r="C184" s="558" t="s">
        <v>3472</v>
      </c>
      <c r="D184" s="559" t="s">
        <v>3473</v>
      </c>
      <c r="E184" s="559">
        <v>1</v>
      </c>
      <c r="F184" s="559" t="s">
        <v>1577</v>
      </c>
      <c r="G184" s="559" t="s">
        <v>1577</v>
      </c>
      <c r="H184" s="560" t="s">
        <v>1725</v>
      </c>
      <c r="I184" s="561"/>
      <c r="J184" s="577"/>
      <c r="K184" s="560"/>
      <c r="L184" s="562"/>
      <c r="M184" s="559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</row>
    <row r="185" spans="1:34" hidden="1" x14ac:dyDescent="0.3">
      <c r="A185" s="449">
        <v>96</v>
      </c>
      <c r="B185" s="455" t="s">
        <v>2882</v>
      </c>
      <c r="C185" s="558" t="s">
        <v>3472</v>
      </c>
      <c r="D185" s="559"/>
      <c r="E185" s="559">
        <v>1</v>
      </c>
      <c r="F185" s="559" t="s">
        <v>3476</v>
      </c>
      <c r="G185" s="559" t="s">
        <v>3509</v>
      </c>
      <c r="H185" s="560" t="s">
        <v>1725</v>
      </c>
      <c r="I185" s="561"/>
      <c r="J185" s="577"/>
      <c r="K185" s="560"/>
      <c r="L185" s="580"/>
      <c r="M185" s="582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</row>
    <row r="186" spans="1:34" hidden="1" x14ac:dyDescent="0.3">
      <c r="A186" s="449">
        <v>97</v>
      </c>
      <c r="B186" s="452" t="s">
        <v>2883</v>
      </c>
      <c r="C186" s="558" t="s">
        <v>3749</v>
      </c>
      <c r="D186" s="559"/>
      <c r="E186" s="559">
        <v>1</v>
      </c>
      <c r="F186" s="559" t="s">
        <v>3476</v>
      </c>
      <c r="G186" s="559" t="s">
        <v>3809</v>
      </c>
      <c r="H186" s="560" t="s">
        <v>1725</v>
      </c>
      <c r="I186" s="561"/>
      <c r="J186" s="577"/>
      <c r="K186" s="560"/>
      <c r="L186" s="562"/>
      <c r="M186" s="559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</row>
    <row r="187" spans="1:34" hidden="1" x14ac:dyDescent="0.3">
      <c r="A187" s="449">
        <v>85</v>
      </c>
      <c r="B187" s="452" t="s">
        <v>2875</v>
      </c>
      <c r="C187" s="558" t="s">
        <v>3732</v>
      </c>
      <c r="D187" s="559"/>
      <c r="E187" s="559">
        <v>15</v>
      </c>
      <c r="F187" s="559" t="s">
        <v>3476</v>
      </c>
      <c r="G187" s="559" t="s">
        <v>3809</v>
      </c>
      <c r="H187" s="560" t="s">
        <v>1725</v>
      </c>
      <c r="I187" s="561"/>
      <c r="J187" s="602"/>
      <c r="K187" s="572"/>
      <c r="L187" s="562"/>
      <c r="M187" s="559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</row>
    <row r="188" spans="1:34" hidden="1" x14ac:dyDescent="0.3">
      <c r="A188" s="449">
        <v>86</v>
      </c>
      <c r="B188" s="452" t="s">
        <v>2875</v>
      </c>
      <c r="C188" s="558" t="s">
        <v>3732</v>
      </c>
      <c r="D188" s="559"/>
      <c r="E188" s="559">
        <v>15</v>
      </c>
      <c r="F188" s="559" t="s">
        <v>3476</v>
      </c>
      <c r="G188" s="559" t="s">
        <v>3796</v>
      </c>
      <c r="H188" s="560" t="s">
        <v>1725</v>
      </c>
      <c r="I188" s="561"/>
      <c r="J188" s="602"/>
      <c r="K188" s="572"/>
      <c r="L188" s="562"/>
      <c r="M188" s="559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</row>
    <row r="189" spans="1:34" hidden="1" x14ac:dyDescent="0.3">
      <c r="A189" s="449">
        <v>87</v>
      </c>
      <c r="B189" s="452" t="s">
        <v>2875</v>
      </c>
      <c r="C189" s="558" t="s">
        <v>3732</v>
      </c>
      <c r="D189" s="559"/>
      <c r="E189" s="559">
        <v>6</v>
      </c>
      <c r="F189" s="559" t="s">
        <v>1577</v>
      </c>
      <c r="G189" s="559" t="s">
        <v>1577</v>
      </c>
      <c r="H189" s="560" t="s">
        <v>1725</v>
      </c>
      <c r="I189" s="561"/>
      <c r="J189" s="602"/>
      <c r="K189" s="572"/>
      <c r="L189" s="571"/>
      <c r="M189" s="572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</row>
    <row r="190" spans="1:34" hidden="1" x14ac:dyDescent="0.3">
      <c r="A190" s="449">
        <v>88</v>
      </c>
      <c r="B190" s="452" t="s">
        <v>2875</v>
      </c>
      <c r="C190" s="558" t="s">
        <v>3732</v>
      </c>
      <c r="D190" s="559"/>
      <c r="E190" s="559">
        <v>6</v>
      </c>
      <c r="F190" s="559" t="s">
        <v>3476</v>
      </c>
      <c r="G190" s="559" t="s">
        <v>2808</v>
      </c>
      <c r="H190" s="560" t="s">
        <v>1725</v>
      </c>
      <c r="I190" s="561"/>
      <c r="J190" s="602"/>
      <c r="K190" s="572"/>
      <c r="L190" s="571"/>
      <c r="M190" s="572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</row>
    <row r="191" spans="1:34" hidden="1" x14ac:dyDescent="0.3">
      <c r="A191" s="449">
        <v>104</v>
      </c>
      <c r="B191" s="452" t="s">
        <v>3555</v>
      </c>
      <c r="C191" s="558" t="s">
        <v>3503</v>
      </c>
      <c r="D191" s="559"/>
      <c r="E191" s="559">
        <v>11</v>
      </c>
      <c r="F191" s="559" t="s">
        <v>3476</v>
      </c>
      <c r="G191" s="559" t="s">
        <v>3809</v>
      </c>
      <c r="H191" s="560" t="s">
        <v>1725</v>
      </c>
      <c r="I191" s="561"/>
      <c r="J191" s="577"/>
      <c r="K191" s="560" t="s">
        <v>3045</v>
      </c>
      <c r="L191" s="568"/>
      <c r="M191" s="559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</row>
    <row r="192" spans="1:34" hidden="1" x14ac:dyDescent="0.3">
      <c r="A192" s="449">
        <v>105</v>
      </c>
      <c r="B192" s="452" t="s">
        <v>3555</v>
      </c>
      <c r="C192" s="558" t="s">
        <v>3503</v>
      </c>
      <c r="D192" s="559"/>
      <c r="E192" s="559">
        <v>2</v>
      </c>
      <c r="F192" s="559" t="s">
        <v>3476</v>
      </c>
      <c r="G192" s="559" t="s">
        <v>2808</v>
      </c>
      <c r="H192" s="560" t="s">
        <v>1725</v>
      </c>
      <c r="I192" s="561"/>
      <c r="J192" s="577"/>
      <c r="K192" s="560" t="s">
        <v>3045</v>
      </c>
      <c r="L192" s="562"/>
      <c r="M192" s="559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</row>
    <row r="193" spans="1:34" hidden="1" x14ac:dyDescent="0.3">
      <c r="A193" s="449">
        <v>106</v>
      </c>
      <c r="B193" s="452" t="s">
        <v>3555</v>
      </c>
      <c r="C193" s="558" t="s">
        <v>3503</v>
      </c>
      <c r="D193" s="559"/>
      <c r="E193" s="559">
        <v>6</v>
      </c>
      <c r="F193" s="559" t="s">
        <v>3476</v>
      </c>
      <c r="G193" s="559" t="s">
        <v>3521</v>
      </c>
      <c r="H193" s="560" t="s">
        <v>1725</v>
      </c>
      <c r="I193" s="561"/>
      <c r="J193" s="577"/>
      <c r="K193" s="560" t="s">
        <v>3045</v>
      </c>
      <c r="L193" s="575"/>
      <c r="M193" s="576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</row>
    <row r="194" spans="1:34" hidden="1" x14ac:dyDescent="0.3">
      <c r="A194" s="449">
        <v>108</v>
      </c>
      <c r="B194" s="452" t="s">
        <v>3773</v>
      </c>
      <c r="C194" s="558" t="s">
        <v>3774</v>
      </c>
      <c r="D194" s="559"/>
      <c r="E194" s="559">
        <v>1</v>
      </c>
      <c r="F194" s="559" t="s">
        <v>3476</v>
      </c>
      <c r="G194" s="559" t="s">
        <v>3775</v>
      </c>
      <c r="H194" s="560" t="s">
        <v>1725</v>
      </c>
      <c r="I194" s="561"/>
      <c r="J194" s="577"/>
      <c r="K194" s="560" t="s">
        <v>3045</v>
      </c>
      <c r="L194" s="562"/>
      <c r="M194" s="559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</row>
    <row r="195" spans="1:34" hidden="1" x14ac:dyDescent="0.3">
      <c r="A195" s="449">
        <v>107</v>
      </c>
      <c r="B195" s="452" t="s">
        <v>3771</v>
      </c>
      <c r="C195" s="558" t="s">
        <v>3772</v>
      </c>
      <c r="D195" s="559"/>
      <c r="E195" s="559">
        <v>7</v>
      </c>
      <c r="F195" s="559" t="s">
        <v>3476</v>
      </c>
      <c r="G195" s="559" t="s">
        <v>3775</v>
      </c>
      <c r="H195" s="560" t="s">
        <v>1725</v>
      </c>
      <c r="I195" s="561"/>
      <c r="J195" s="577"/>
      <c r="K195" s="560" t="s">
        <v>3045</v>
      </c>
      <c r="L195" s="562"/>
      <c r="M195" s="559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</row>
    <row r="196" spans="1:34" hidden="1" x14ac:dyDescent="0.3">
      <c r="A196" s="449">
        <v>109</v>
      </c>
      <c r="B196" s="452" t="s">
        <v>2917</v>
      </c>
      <c r="C196" s="558" t="s">
        <v>2100</v>
      </c>
      <c r="D196" s="559" t="s">
        <v>1715</v>
      </c>
      <c r="E196" s="559">
        <v>1</v>
      </c>
      <c r="F196" s="559" t="s">
        <v>3476</v>
      </c>
      <c r="G196" s="559" t="s">
        <v>3477</v>
      </c>
      <c r="H196" s="560" t="s">
        <v>1725</v>
      </c>
      <c r="I196" s="561"/>
      <c r="J196" s="577"/>
      <c r="K196" s="560"/>
      <c r="L196" s="580"/>
      <c r="M196" s="57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</row>
    <row r="197" spans="1:34" hidden="1" x14ac:dyDescent="0.3">
      <c r="A197" s="449">
        <v>110</v>
      </c>
      <c r="B197" s="452" t="s">
        <v>3682</v>
      </c>
      <c r="C197" s="558" t="s">
        <v>3684</v>
      </c>
      <c r="D197" s="559" t="s">
        <v>3683</v>
      </c>
      <c r="E197" s="559">
        <v>1</v>
      </c>
      <c r="F197" s="559" t="s">
        <v>3476</v>
      </c>
      <c r="G197" s="559" t="s">
        <v>3809</v>
      </c>
      <c r="H197" s="560" t="s">
        <v>1725</v>
      </c>
      <c r="I197" s="561"/>
      <c r="J197" s="577"/>
      <c r="K197" s="560"/>
      <c r="L197" s="567"/>
      <c r="M197" s="559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</row>
    <row r="198" spans="1:34" hidden="1" x14ac:dyDescent="0.3">
      <c r="A198" s="449">
        <v>117</v>
      </c>
      <c r="B198" s="452" t="s">
        <v>2873</v>
      </c>
      <c r="C198" s="558" t="s">
        <v>2772</v>
      </c>
      <c r="D198" s="559"/>
      <c r="E198" s="559">
        <v>1</v>
      </c>
      <c r="F198" s="559" t="s">
        <v>1577</v>
      </c>
      <c r="G198" s="559" t="s">
        <v>1577</v>
      </c>
      <c r="H198" s="563" t="s">
        <v>1725</v>
      </c>
      <c r="I198" s="564"/>
      <c r="J198" s="565"/>
      <c r="K198" s="558"/>
      <c r="L198" s="583"/>
      <c r="M198" s="572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</row>
    <row r="199" spans="1:34" hidden="1" x14ac:dyDescent="0.3">
      <c r="A199" s="449">
        <v>119</v>
      </c>
      <c r="B199" s="452" t="s">
        <v>2874</v>
      </c>
      <c r="C199" s="558" t="s">
        <v>2772</v>
      </c>
      <c r="D199" s="559"/>
      <c r="E199" s="559"/>
      <c r="F199" s="559"/>
      <c r="G199" s="559"/>
      <c r="H199" s="563" t="s">
        <v>1725</v>
      </c>
      <c r="I199" s="564"/>
      <c r="J199" s="565"/>
      <c r="K199" s="558"/>
      <c r="L199" s="583"/>
      <c r="M199" s="572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</row>
    <row r="200" spans="1:34" hidden="1" x14ac:dyDescent="0.3">
      <c r="A200" s="449">
        <v>95</v>
      </c>
      <c r="B200" s="452" t="s">
        <v>3588</v>
      </c>
      <c r="C200" s="558" t="s">
        <v>3589</v>
      </c>
      <c r="D200" s="559"/>
      <c r="E200" s="559">
        <v>2</v>
      </c>
      <c r="F200" s="559" t="s">
        <v>3476</v>
      </c>
      <c r="G200" s="559" t="s">
        <v>3521</v>
      </c>
      <c r="H200" s="560" t="s">
        <v>1725</v>
      </c>
      <c r="I200" s="561"/>
      <c r="J200" s="577"/>
      <c r="K200" s="560"/>
      <c r="L200" s="583"/>
      <c r="M200" s="572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</row>
    <row r="201" spans="1:34" hidden="1" x14ac:dyDescent="0.3">
      <c r="A201" s="449">
        <v>127</v>
      </c>
      <c r="B201" s="452" t="s">
        <v>2902</v>
      </c>
      <c r="C201" s="558" t="s">
        <v>2765</v>
      </c>
      <c r="D201" s="559"/>
      <c r="E201" s="559">
        <v>2</v>
      </c>
      <c r="F201" s="559" t="s">
        <v>3529</v>
      </c>
      <c r="G201" s="559" t="s">
        <v>3521</v>
      </c>
      <c r="H201" s="560" t="s">
        <v>1725</v>
      </c>
      <c r="I201" s="561"/>
      <c r="J201" s="577"/>
      <c r="K201" s="560"/>
      <c r="L201" s="562"/>
      <c r="M201" s="559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</row>
    <row r="202" spans="1:34" hidden="1" x14ac:dyDescent="0.3">
      <c r="A202" s="449">
        <v>129</v>
      </c>
      <c r="B202" s="452" t="s">
        <v>2902</v>
      </c>
      <c r="C202" s="558" t="s">
        <v>2765</v>
      </c>
      <c r="D202" s="559"/>
      <c r="E202" s="559">
        <v>3</v>
      </c>
      <c r="F202" s="559" t="s">
        <v>3529</v>
      </c>
      <c r="G202" s="559" t="s">
        <v>3521</v>
      </c>
      <c r="H202" s="560" t="s">
        <v>1725</v>
      </c>
      <c r="I202" s="561"/>
      <c r="J202" s="577"/>
      <c r="K202" s="560"/>
      <c r="L202" s="562"/>
      <c r="M202" s="559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</row>
    <row r="203" spans="1:34" hidden="1" x14ac:dyDescent="0.3">
      <c r="A203" s="449">
        <v>129</v>
      </c>
      <c r="B203" s="452" t="s">
        <v>2902</v>
      </c>
      <c r="C203" s="558" t="s">
        <v>2765</v>
      </c>
      <c r="D203" s="559"/>
      <c r="E203" s="559">
        <v>1</v>
      </c>
      <c r="F203" s="559" t="s">
        <v>3515</v>
      </c>
      <c r="G203" s="559" t="s">
        <v>3515</v>
      </c>
      <c r="H203" s="560" t="s">
        <v>1725</v>
      </c>
      <c r="I203" s="561"/>
      <c r="J203" s="577"/>
      <c r="K203" s="560"/>
      <c r="L203" s="562"/>
      <c r="M203" s="559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</row>
    <row r="204" spans="1:34" hidden="1" x14ac:dyDescent="0.3">
      <c r="A204" s="449">
        <v>130</v>
      </c>
      <c r="B204" s="452" t="s">
        <v>2902</v>
      </c>
      <c r="C204" s="558" t="s">
        <v>2765</v>
      </c>
      <c r="D204" s="559"/>
      <c r="E204" s="559"/>
      <c r="F204" s="559"/>
      <c r="G204" s="559"/>
      <c r="H204" s="560" t="s">
        <v>1725</v>
      </c>
      <c r="I204" s="561"/>
      <c r="J204" s="577"/>
      <c r="K204" s="560"/>
      <c r="L204" s="562"/>
      <c r="M204" s="559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</row>
    <row r="205" spans="1:34" hidden="1" x14ac:dyDescent="0.3">
      <c r="A205" s="449">
        <v>131</v>
      </c>
      <c r="B205" s="452" t="s">
        <v>2902</v>
      </c>
      <c r="C205" s="558" t="s">
        <v>2765</v>
      </c>
      <c r="D205" s="559"/>
      <c r="E205" s="559"/>
      <c r="F205" s="559"/>
      <c r="G205" s="559"/>
      <c r="H205" s="560" t="s">
        <v>1725</v>
      </c>
      <c r="I205" s="561"/>
      <c r="J205" s="577"/>
      <c r="K205" s="560"/>
      <c r="L205" s="562"/>
      <c r="M205" s="559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</row>
    <row r="206" spans="1:34" hidden="1" x14ac:dyDescent="0.3">
      <c r="A206" s="449">
        <v>95</v>
      </c>
      <c r="B206" s="452" t="s">
        <v>3591</v>
      </c>
      <c r="C206" s="558" t="s">
        <v>3590</v>
      </c>
      <c r="D206" s="559"/>
      <c r="E206" s="559">
        <v>1</v>
      </c>
      <c r="F206" s="559" t="s">
        <v>3476</v>
      </c>
      <c r="G206" s="559" t="s">
        <v>3521</v>
      </c>
      <c r="H206" s="560" t="s">
        <v>1725</v>
      </c>
      <c r="I206" s="561"/>
      <c r="J206" s="577"/>
      <c r="K206" s="560"/>
      <c r="L206" s="562"/>
      <c r="M206" s="559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</row>
    <row r="207" spans="1:34" hidden="1" x14ac:dyDescent="0.3">
      <c r="A207" s="449">
        <v>139</v>
      </c>
      <c r="B207" s="452" t="s">
        <v>2905</v>
      </c>
      <c r="C207" s="558" t="s">
        <v>2768</v>
      </c>
      <c r="D207" s="559"/>
      <c r="E207" s="559">
        <v>2</v>
      </c>
      <c r="F207" s="559" t="s">
        <v>3476</v>
      </c>
      <c r="G207" s="559" t="s">
        <v>3521</v>
      </c>
      <c r="H207" s="560" t="s">
        <v>1725</v>
      </c>
      <c r="I207" s="561"/>
      <c r="J207" s="577"/>
      <c r="K207" s="560"/>
      <c r="L207" s="562"/>
      <c r="M207" s="559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</row>
    <row r="208" spans="1:34" hidden="1" x14ac:dyDescent="0.3">
      <c r="A208" s="449">
        <v>141</v>
      </c>
      <c r="B208" s="452" t="s">
        <v>2905</v>
      </c>
      <c r="C208" s="558" t="s">
        <v>2768</v>
      </c>
      <c r="D208" s="559"/>
      <c r="E208" s="559"/>
      <c r="F208" s="559"/>
      <c r="G208" s="559"/>
      <c r="H208" s="560" t="s">
        <v>1725</v>
      </c>
      <c r="I208" s="561"/>
      <c r="J208" s="577"/>
      <c r="K208" s="560"/>
      <c r="L208" s="562"/>
      <c r="M208" s="559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</row>
    <row r="209" spans="1:34" hidden="1" x14ac:dyDescent="0.3">
      <c r="A209" s="449">
        <v>142</v>
      </c>
      <c r="B209" s="452" t="s">
        <v>2905</v>
      </c>
      <c r="C209" s="558" t="s">
        <v>2768</v>
      </c>
      <c r="D209" s="559"/>
      <c r="E209" s="559"/>
      <c r="F209" s="559"/>
      <c r="G209" s="559"/>
      <c r="H209" s="560" t="s">
        <v>1725</v>
      </c>
      <c r="I209" s="561"/>
      <c r="J209" s="577"/>
      <c r="K209" s="560"/>
      <c r="L209" s="562"/>
      <c r="M209" s="559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</row>
    <row r="210" spans="1:34" hidden="1" x14ac:dyDescent="0.3">
      <c r="A210" s="449">
        <v>142</v>
      </c>
      <c r="B210" s="452" t="s">
        <v>2906</v>
      </c>
      <c r="C210" s="558" t="s">
        <v>2769</v>
      </c>
      <c r="D210" s="559"/>
      <c r="E210" s="559"/>
      <c r="F210" s="559"/>
      <c r="G210" s="559"/>
      <c r="H210" s="560" t="s">
        <v>1725</v>
      </c>
      <c r="I210" s="561"/>
      <c r="J210" s="577"/>
      <c r="K210" s="560"/>
      <c r="L210" s="562"/>
      <c r="M210" s="559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</row>
    <row r="211" spans="1:34" hidden="1" x14ac:dyDescent="0.3">
      <c r="A211" s="449">
        <v>142</v>
      </c>
      <c r="B211" s="453" t="s">
        <v>2906</v>
      </c>
      <c r="C211" s="558" t="s">
        <v>2769</v>
      </c>
      <c r="D211" s="559"/>
      <c r="E211" s="559"/>
      <c r="F211" s="559"/>
      <c r="G211" s="559"/>
      <c r="H211" s="560" t="s">
        <v>1725</v>
      </c>
      <c r="I211" s="561"/>
      <c r="J211" s="577"/>
      <c r="K211" s="560"/>
      <c r="L211" s="562"/>
      <c r="M211" s="559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</row>
    <row r="212" spans="1:34" hidden="1" x14ac:dyDescent="0.3">
      <c r="A212" s="449">
        <v>142</v>
      </c>
      <c r="B212" s="453" t="s">
        <v>2906</v>
      </c>
      <c r="C212" s="558" t="s">
        <v>2769</v>
      </c>
      <c r="D212" s="559"/>
      <c r="E212" s="559"/>
      <c r="F212" s="559"/>
      <c r="G212" s="559"/>
      <c r="H212" s="560" t="s">
        <v>1725</v>
      </c>
      <c r="I212" s="561"/>
      <c r="J212" s="577"/>
      <c r="K212" s="560"/>
      <c r="L212" s="562"/>
      <c r="M212" s="559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</row>
    <row r="213" spans="1:34" hidden="1" x14ac:dyDescent="0.3">
      <c r="A213" s="449">
        <v>124</v>
      </c>
      <c r="B213" s="453" t="s">
        <v>2901</v>
      </c>
      <c r="C213" s="558" t="s">
        <v>2764</v>
      </c>
      <c r="D213" s="559"/>
      <c r="E213" s="559"/>
      <c r="F213" s="559"/>
      <c r="G213" s="559"/>
      <c r="H213" s="560" t="s">
        <v>1725</v>
      </c>
      <c r="I213" s="561"/>
      <c r="J213" s="577"/>
      <c r="K213" s="560"/>
      <c r="L213" s="571"/>
      <c r="M213" s="572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</row>
    <row r="214" spans="1:34" hidden="1" x14ac:dyDescent="0.3">
      <c r="A214" s="449">
        <v>125</v>
      </c>
      <c r="B214" s="453" t="s">
        <v>2901</v>
      </c>
      <c r="C214" s="558" t="s">
        <v>2764</v>
      </c>
      <c r="D214" s="559"/>
      <c r="E214" s="559"/>
      <c r="F214" s="559"/>
      <c r="G214" s="559"/>
      <c r="H214" s="560" t="s">
        <v>1725</v>
      </c>
      <c r="I214" s="561"/>
      <c r="J214" s="577"/>
      <c r="K214" s="560"/>
      <c r="L214" s="571"/>
      <c r="M214" s="572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</row>
    <row r="215" spans="1:34" hidden="1" x14ac:dyDescent="0.3">
      <c r="A215" s="449">
        <v>122</v>
      </c>
      <c r="B215" s="453" t="s">
        <v>2900</v>
      </c>
      <c r="C215" s="558" t="s">
        <v>2763</v>
      </c>
      <c r="D215" s="559"/>
      <c r="E215" s="559">
        <v>2</v>
      </c>
      <c r="F215" s="559" t="s">
        <v>3529</v>
      </c>
      <c r="G215" s="559" t="s">
        <v>3521</v>
      </c>
      <c r="H215" s="560" t="s">
        <v>1725</v>
      </c>
      <c r="I215" s="561"/>
      <c r="J215" s="577"/>
      <c r="K215" s="560"/>
      <c r="L215" s="562"/>
      <c r="M215" s="559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</row>
    <row r="216" spans="1:34" hidden="1" x14ac:dyDescent="0.3">
      <c r="A216" s="449">
        <v>123</v>
      </c>
      <c r="B216" s="453" t="s">
        <v>2900</v>
      </c>
      <c r="C216" s="558" t="s">
        <v>2763</v>
      </c>
      <c r="D216" s="559"/>
      <c r="E216" s="559"/>
      <c r="F216" s="559"/>
      <c r="G216" s="559"/>
      <c r="H216" s="560" t="s">
        <v>1725</v>
      </c>
      <c r="I216" s="561"/>
      <c r="J216" s="577"/>
      <c r="K216" s="560"/>
      <c r="L216" s="573"/>
      <c r="M216" s="57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</row>
    <row r="217" spans="1:34" hidden="1" x14ac:dyDescent="0.3">
      <c r="A217" s="449">
        <v>120</v>
      </c>
      <c r="B217" s="453" t="s">
        <v>2899</v>
      </c>
      <c r="C217" s="558" t="s">
        <v>2762</v>
      </c>
      <c r="D217" s="559"/>
      <c r="E217" s="559"/>
      <c r="F217" s="559"/>
      <c r="G217" s="559"/>
      <c r="H217" s="560" t="s">
        <v>1725</v>
      </c>
      <c r="I217" s="561"/>
      <c r="J217" s="577"/>
      <c r="K217" s="560"/>
      <c r="L217" s="573"/>
      <c r="M217" s="57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</row>
    <row r="218" spans="1:34" hidden="1" x14ac:dyDescent="0.3">
      <c r="A218" s="449">
        <v>121</v>
      </c>
      <c r="B218" s="452" t="s">
        <v>2899</v>
      </c>
      <c r="C218" s="558" t="s">
        <v>2762</v>
      </c>
      <c r="D218" s="559"/>
      <c r="E218" s="559"/>
      <c r="F218" s="559"/>
      <c r="G218" s="559"/>
      <c r="H218" s="560" t="s">
        <v>1725</v>
      </c>
      <c r="I218" s="561"/>
      <c r="J218" s="577"/>
      <c r="K218" s="560"/>
      <c r="L218" s="562"/>
      <c r="M218" s="559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</row>
    <row r="219" spans="1:34" hidden="1" x14ac:dyDescent="0.3">
      <c r="A219" s="449">
        <v>132</v>
      </c>
      <c r="B219" s="452" t="s">
        <v>2903</v>
      </c>
      <c r="C219" s="558" t="s">
        <v>2766</v>
      </c>
      <c r="D219" s="559"/>
      <c r="E219" s="559">
        <v>1</v>
      </c>
      <c r="F219" s="559" t="s">
        <v>3476</v>
      </c>
      <c r="G219" s="559" t="s">
        <v>3521</v>
      </c>
      <c r="H219" s="560" t="s">
        <v>1725</v>
      </c>
      <c r="I219" s="561"/>
      <c r="J219" s="577"/>
      <c r="K219" s="560"/>
      <c r="L219" s="562"/>
      <c r="M219" s="559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</row>
    <row r="220" spans="1:34" hidden="1" x14ac:dyDescent="0.3">
      <c r="A220" s="449">
        <v>133</v>
      </c>
      <c r="B220" s="452" t="s">
        <v>2903</v>
      </c>
      <c r="C220" s="558" t="s">
        <v>2766</v>
      </c>
      <c r="D220" s="559"/>
      <c r="E220" s="559"/>
      <c r="F220" s="559"/>
      <c r="G220" s="559"/>
      <c r="H220" s="560" t="s">
        <v>1725</v>
      </c>
      <c r="I220" s="561"/>
      <c r="J220" s="577"/>
      <c r="K220" s="560"/>
      <c r="L220" s="562"/>
      <c r="M220" s="559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</row>
    <row r="221" spans="1:34" hidden="1" x14ac:dyDescent="0.3">
      <c r="A221" s="449">
        <v>134</v>
      </c>
      <c r="B221" s="452" t="s">
        <v>2903</v>
      </c>
      <c r="C221" s="558" t="s">
        <v>2766</v>
      </c>
      <c r="D221" s="559"/>
      <c r="E221" s="559"/>
      <c r="F221" s="559"/>
      <c r="G221" s="559"/>
      <c r="H221" s="560" t="s">
        <v>1725</v>
      </c>
      <c r="I221" s="561"/>
      <c r="J221" s="577"/>
      <c r="K221" s="560"/>
      <c r="L221" s="568"/>
      <c r="M221" s="559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</row>
    <row r="222" spans="1:34" hidden="1" x14ac:dyDescent="0.3">
      <c r="A222" s="449">
        <v>135</v>
      </c>
      <c r="B222" s="452" t="s">
        <v>2903</v>
      </c>
      <c r="C222" s="558" t="s">
        <v>2766</v>
      </c>
      <c r="D222" s="559"/>
      <c r="E222" s="559"/>
      <c r="F222" s="559"/>
      <c r="G222" s="559"/>
      <c r="H222" s="560" t="s">
        <v>1725</v>
      </c>
      <c r="I222" s="561"/>
      <c r="J222" s="577"/>
      <c r="K222" s="560"/>
      <c r="L222" s="562"/>
      <c r="M222" s="559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</row>
    <row r="223" spans="1:34" hidden="1" x14ac:dyDescent="0.3">
      <c r="A223" s="449">
        <v>136</v>
      </c>
      <c r="B223" s="452" t="s">
        <v>2903</v>
      </c>
      <c r="C223" s="558" t="s">
        <v>2766</v>
      </c>
      <c r="D223" s="559"/>
      <c r="E223" s="559"/>
      <c r="F223" s="559"/>
      <c r="G223" s="559"/>
      <c r="H223" s="560" t="s">
        <v>1725</v>
      </c>
      <c r="I223" s="561"/>
      <c r="J223" s="577"/>
      <c r="K223" s="560"/>
      <c r="L223" s="562"/>
      <c r="M223" s="559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</row>
    <row r="224" spans="1:34" hidden="1" x14ac:dyDescent="0.3">
      <c r="A224" s="449">
        <v>137</v>
      </c>
      <c r="B224" s="452" t="s">
        <v>2903</v>
      </c>
      <c r="C224" s="558" t="s">
        <v>2766</v>
      </c>
      <c r="D224" s="559"/>
      <c r="E224" s="559"/>
      <c r="F224" s="559"/>
      <c r="G224" s="559"/>
      <c r="H224" s="560" t="s">
        <v>1725</v>
      </c>
      <c r="I224" s="561"/>
      <c r="J224" s="577"/>
      <c r="K224" s="560"/>
      <c r="L224" s="562"/>
      <c r="M224" s="559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</row>
    <row r="225" spans="1:34" hidden="1" x14ac:dyDescent="0.3">
      <c r="A225" s="449">
        <v>137</v>
      </c>
      <c r="B225" s="452" t="s">
        <v>2904</v>
      </c>
      <c r="C225" s="558" t="s">
        <v>2767</v>
      </c>
      <c r="D225" s="559"/>
      <c r="E225" s="559">
        <v>2</v>
      </c>
      <c r="F225" s="559" t="s">
        <v>3476</v>
      </c>
      <c r="G225" s="559" t="s">
        <v>3521</v>
      </c>
      <c r="H225" s="560" t="s">
        <v>1725</v>
      </c>
      <c r="I225" s="561"/>
      <c r="J225" s="577"/>
      <c r="K225" s="560"/>
      <c r="L225" s="562"/>
      <c r="M225" s="559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</row>
    <row r="226" spans="1:34" hidden="1" x14ac:dyDescent="0.3">
      <c r="A226" s="449">
        <v>137</v>
      </c>
      <c r="B226" s="452" t="s">
        <v>2904</v>
      </c>
      <c r="C226" s="558" t="s">
        <v>2767</v>
      </c>
      <c r="D226" s="559"/>
      <c r="E226" s="559">
        <v>2</v>
      </c>
      <c r="F226" s="559" t="s">
        <v>3476</v>
      </c>
      <c r="G226" s="559" t="s">
        <v>3521</v>
      </c>
      <c r="H226" s="560" t="s">
        <v>1725</v>
      </c>
      <c r="I226" s="561"/>
      <c r="J226" s="577"/>
      <c r="K226" s="560"/>
      <c r="L226" s="567"/>
      <c r="M226" s="559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</row>
    <row r="227" spans="1:34" hidden="1" x14ac:dyDescent="0.3">
      <c r="A227" s="449">
        <v>139</v>
      </c>
      <c r="B227" s="452" t="s">
        <v>2904</v>
      </c>
      <c r="C227" s="558" t="s">
        <v>2767</v>
      </c>
      <c r="D227" s="559"/>
      <c r="E227" s="559"/>
      <c r="F227" s="559"/>
      <c r="G227" s="559"/>
      <c r="H227" s="560" t="s">
        <v>1725</v>
      </c>
      <c r="I227" s="561"/>
      <c r="J227" s="577"/>
      <c r="K227" s="560"/>
      <c r="L227" s="567"/>
      <c r="M227" s="559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</row>
    <row r="228" spans="1:34" hidden="1" x14ac:dyDescent="0.3">
      <c r="A228" s="449">
        <v>139</v>
      </c>
      <c r="B228" s="452" t="s">
        <v>2904</v>
      </c>
      <c r="C228" s="558" t="s">
        <v>2767</v>
      </c>
      <c r="D228" s="559"/>
      <c r="E228" s="559"/>
      <c r="F228" s="559"/>
      <c r="G228" s="559"/>
      <c r="H228" s="560" t="s">
        <v>1725</v>
      </c>
      <c r="I228" s="561"/>
      <c r="J228" s="577"/>
      <c r="K228" s="560"/>
      <c r="L228" s="567"/>
      <c r="M228" s="559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</row>
    <row r="229" spans="1:34" hidden="1" x14ac:dyDescent="0.3">
      <c r="A229" s="449">
        <v>146</v>
      </c>
      <c r="B229" s="452" t="s">
        <v>3751</v>
      </c>
      <c r="C229" s="558" t="s">
        <v>3752</v>
      </c>
      <c r="D229" s="559"/>
      <c r="E229" s="559">
        <v>1</v>
      </c>
      <c r="F229" s="559" t="s">
        <v>3476</v>
      </c>
      <c r="G229" s="559" t="s">
        <v>3809</v>
      </c>
      <c r="H229" s="560" t="s">
        <v>1725</v>
      </c>
      <c r="I229" s="561"/>
      <c r="J229" s="577"/>
      <c r="K229" s="560"/>
      <c r="L229" s="567"/>
      <c r="M229" s="559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</row>
    <row r="230" spans="1:34" hidden="1" x14ac:dyDescent="0.3">
      <c r="A230" s="449">
        <v>144</v>
      </c>
      <c r="B230" s="452" t="s">
        <v>3592</v>
      </c>
      <c r="C230" s="558" t="s">
        <v>3750</v>
      </c>
      <c r="D230" s="559"/>
      <c r="E230" s="559">
        <v>1</v>
      </c>
      <c r="F230" s="559" t="s">
        <v>3476</v>
      </c>
      <c r="G230" s="559" t="s">
        <v>3809</v>
      </c>
      <c r="H230" s="560" t="s">
        <v>1725</v>
      </c>
      <c r="I230" s="561"/>
      <c r="J230" s="577"/>
      <c r="K230" s="560"/>
      <c r="L230" s="567"/>
      <c r="M230" s="559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</row>
    <row r="231" spans="1:34" hidden="1" x14ac:dyDescent="0.3">
      <c r="A231" s="449">
        <v>142</v>
      </c>
      <c r="B231" s="452" t="s">
        <v>2907</v>
      </c>
      <c r="C231" s="558" t="s">
        <v>2770</v>
      </c>
      <c r="D231" s="559"/>
      <c r="E231" s="559">
        <v>1</v>
      </c>
      <c r="F231" s="559" t="s">
        <v>3476</v>
      </c>
      <c r="G231" s="559" t="s">
        <v>3809</v>
      </c>
      <c r="H231" s="560" t="s">
        <v>1725</v>
      </c>
      <c r="I231" s="561"/>
      <c r="J231" s="577"/>
      <c r="K231" s="560"/>
      <c r="L231" s="567"/>
      <c r="M231" s="559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</row>
    <row r="232" spans="1:34" hidden="1" x14ac:dyDescent="0.3">
      <c r="A232" s="449">
        <v>143</v>
      </c>
      <c r="B232" s="452" t="s">
        <v>2907</v>
      </c>
      <c r="C232" s="558" t="s">
        <v>2770</v>
      </c>
      <c r="D232" s="559"/>
      <c r="E232" s="559">
        <v>1</v>
      </c>
      <c r="F232" s="559" t="s">
        <v>3476</v>
      </c>
      <c r="G232" s="559" t="s">
        <v>2808</v>
      </c>
      <c r="H232" s="560" t="s">
        <v>1725</v>
      </c>
      <c r="I232" s="561"/>
      <c r="J232" s="577"/>
      <c r="K232" s="560"/>
      <c r="L232" s="567"/>
      <c r="M232" s="559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</row>
    <row r="233" spans="1:34" hidden="1" x14ac:dyDescent="0.3">
      <c r="A233" s="449">
        <v>115</v>
      </c>
      <c r="B233" s="452" t="s">
        <v>2907</v>
      </c>
      <c r="C233" s="558" t="s">
        <v>2770</v>
      </c>
      <c r="D233" s="559"/>
      <c r="E233" s="559">
        <v>3</v>
      </c>
      <c r="F233" s="559" t="s">
        <v>3476</v>
      </c>
      <c r="G233" s="559" t="s">
        <v>3521</v>
      </c>
      <c r="H233" s="560" t="s">
        <v>1725</v>
      </c>
      <c r="I233" s="561"/>
      <c r="J233" s="577"/>
      <c r="K233" s="560"/>
      <c r="L233" s="567"/>
      <c r="M233" s="559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</row>
    <row r="234" spans="1:34" hidden="1" x14ac:dyDescent="0.3">
      <c r="A234" s="449">
        <v>115</v>
      </c>
      <c r="B234" s="452" t="s">
        <v>2907</v>
      </c>
      <c r="C234" s="558" t="s">
        <v>2770</v>
      </c>
      <c r="D234" s="559"/>
      <c r="E234" s="559"/>
      <c r="F234" s="559"/>
      <c r="G234" s="559"/>
      <c r="H234" s="560" t="s">
        <v>1725</v>
      </c>
      <c r="I234" s="561"/>
      <c r="J234" s="577"/>
      <c r="K234" s="560"/>
      <c r="L234" s="567"/>
      <c r="M234" s="559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</row>
    <row r="235" spans="1:34" hidden="1" x14ac:dyDescent="0.3">
      <c r="A235" s="449"/>
      <c r="B235" s="452" t="s">
        <v>3594</v>
      </c>
      <c r="C235" s="558" t="s">
        <v>3881</v>
      </c>
      <c r="D235" s="559"/>
      <c r="E235" s="559">
        <v>1</v>
      </c>
      <c r="F235" s="559" t="s">
        <v>3529</v>
      </c>
      <c r="G235" s="559" t="s">
        <v>3521</v>
      </c>
      <c r="H235" s="560" t="s">
        <v>1725</v>
      </c>
      <c r="I235" s="561"/>
      <c r="J235" s="577"/>
      <c r="K235" s="560"/>
      <c r="L235" s="567"/>
      <c r="M235" s="559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</row>
    <row r="236" spans="1:34" hidden="1" x14ac:dyDescent="0.3">
      <c r="A236" s="449">
        <v>115</v>
      </c>
      <c r="B236" s="452" t="s">
        <v>3584</v>
      </c>
      <c r="C236" s="558" t="s">
        <v>3585</v>
      </c>
      <c r="D236" s="559"/>
      <c r="E236" s="559">
        <v>2</v>
      </c>
      <c r="F236" s="559" t="s">
        <v>3476</v>
      </c>
      <c r="G236" s="559" t="s">
        <v>3521</v>
      </c>
      <c r="H236" s="560" t="s">
        <v>1725</v>
      </c>
      <c r="I236" s="561"/>
      <c r="J236" s="577"/>
      <c r="K236" s="560"/>
      <c r="L236" s="567"/>
      <c r="M236" s="559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</row>
    <row r="237" spans="1:34" hidden="1" x14ac:dyDescent="0.3">
      <c r="A237" s="449">
        <v>95</v>
      </c>
      <c r="B237" s="452" t="s">
        <v>3587</v>
      </c>
      <c r="C237" s="558" t="s">
        <v>3586</v>
      </c>
      <c r="D237" s="559"/>
      <c r="E237" s="559">
        <v>2</v>
      </c>
      <c r="F237" s="559" t="s">
        <v>3476</v>
      </c>
      <c r="G237" s="559" t="s">
        <v>3521</v>
      </c>
      <c r="H237" s="560" t="s">
        <v>1725</v>
      </c>
      <c r="I237" s="561"/>
      <c r="J237" s="577"/>
      <c r="K237" s="560"/>
      <c r="L237" s="567"/>
      <c r="M237" s="559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</row>
    <row r="238" spans="1:34" hidden="1" x14ac:dyDescent="0.3">
      <c r="A238" s="449">
        <v>115</v>
      </c>
      <c r="B238" s="452" t="s">
        <v>3583</v>
      </c>
      <c r="C238" s="558" t="s">
        <v>3582</v>
      </c>
      <c r="D238" s="559"/>
      <c r="E238" s="559">
        <v>1</v>
      </c>
      <c r="F238" s="559" t="s">
        <v>3476</v>
      </c>
      <c r="G238" s="559" t="s">
        <v>3521</v>
      </c>
      <c r="H238" s="560" t="s">
        <v>1725</v>
      </c>
      <c r="I238" s="561"/>
      <c r="J238" s="577"/>
      <c r="K238" s="560"/>
      <c r="L238" s="567"/>
      <c r="M238" s="559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</row>
    <row r="239" spans="1:34" hidden="1" x14ac:dyDescent="0.3">
      <c r="A239" s="449">
        <v>145</v>
      </c>
      <c r="B239" s="452" t="s">
        <v>3592</v>
      </c>
      <c r="C239" s="558" t="s">
        <v>3593</v>
      </c>
      <c r="D239" s="559"/>
      <c r="E239" s="559">
        <v>7</v>
      </c>
      <c r="F239" s="559" t="s">
        <v>3476</v>
      </c>
      <c r="G239" s="559" t="s">
        <v>3521</v>
      </c>
      <c r="H239" s="560" t="s">
        <v>1725</v>
      </c>
      <c r="I239" s="561"/>
      <c r="J239" s="577"/>
      <c r="K239" s="560"/>
      <c r="L239" s="567"/>
      <c r="M239" s="559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</row>
    <row r="240" spans="1:34" hidden="1" x14ac:dyDescent="0.3">
      <c r="A240" s="449"/>
      <c r="B240" s="452" t="s">
        <v>2890</v>
      </c>
      <c r="C240" s="558" t="s">
        <v>3875</v>
      </c>
      <c r="D240" s="559"/>
      <c r="E240" s="559">
        <v>14</v>
      </c>
      <c r="F240" s="559" t="s">
        <v>3476</v>
      </c>
      <c r="G240" s="559" t="s">
        <v>1577</v>
      </c>
      <c r="H240" s="560" t="s">
        <v>1725</v>
      </c>
      <c r="I240" s="564"/>
      <c r="J240" s="565"/>
      <c r="K240" s="558"/>
      <c r="L240" s="562"/>
      <c r="M240" s="559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</row>
    <row r="241" spans="1:34" hidden="1" x14ac:dyDescent="0.3">
      <c r="A241" s="449">
        <v>119</v>
      </c>
      <c r="B241" s="452" t="s">
        <v>2890</v>
      </c>
      <c r="C241" s="558" t="s">
        <v>2013</v>
      </c>
      <c r="D241" s="559"/>
      <c r="E241" s="559">
        <v>28</v>
      </c>
      <c r="F241" s="559" t="s">
        <v>3476</v>
      </c>
      <c r="G241" s="559" t="s">
        <v>1577</v>
      </c>
      <c r="H241" s="560" t="s">
        <v>1725</v>
      </c>
      <c r="I241" s="569"/>
      <c r="J241" s="600"/>
      <c r="K241" s="570"/>
      <c r="L241" s="562"/>
      <c r="M241" s="559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</row>
    <row r="242" spans="1:34" hidden="1" x14ac:dyDescent="0.3">
      <c r="A242" s="449">
        <v>120</v>
      </c>
      <c r="B242" s="452" t="s">
        <v>2891</v>
      </c>
      <c r="C242" s="558" t="s">
        <v>2014</v>
      </c>
      <c r="D242" s="559"/>
      <c r="E242" s="559">
        <v>4</v>
      </c>
      <c r="F242" s="559" t="s">
        <v>3476</v>
      </c>
      <c r="G242" s="559" t="s">
        <v>1577</v>
      </c>
      <c r="H242" s="560" t="s">
        <v>1725</v>
      </c>
      <c r="I242" s="569"/>
      <c r="J242" s="600"/>
      <c r="K242" s="570"/>
      <c r="L242" s="567"/>
      <c r="M242" s="559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</row>
    <row r="243" spans="1:34" hidden="1" x14ac:dyDescent="0.3">
      <c r="A243" s="449"/>
      <c r="B243" s="452" t="s">
        <v>2925</v>
      </c>
      <c r="C243" s="558" t="s">
        <v>3470</v>
      </c>
      <c r="D243" s="559"/>
      <c r="E243" s="559">
        <v>185</v>
      </c>
      <c r="F243" s="559" t="s">
        <v>3476</v>
      </c>
      <c r="G243" s="559" t="s">
        <v>3521</v>
      </c>
      <c r="H243" s="560" t="s">
        <v>1725</v>
      </c>
      <c r="I243" s="561"/>
      <c r="J243" s="577"/>
      <c r="K243" s="560"/>
      <c r="L243" s="562"/>
      <c r="M243" s="559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</row>
    <row r="244" spans="1:34" hidden="1" x14ac:dyDescent="0.3">
      <c r="A244" s="449">
        <v>120</v>
      </c>
      <c r="B244" s="452" t="s">
        <v>2892</v>
      </c>
      <c r="C244" s="558" t="s">
        <v>3790</v>
      </c>
      <c r="D244" s="559"/>
      <c r="E244" s="559">
        <v>3</v>
      </c>
      <c r="F244" s="559" t="s">
        <v>3476</v>
      </c>
      <c r="G244" s="559" t="s">
        <v>3775</v>
      </c>
      <c r="H244" s="560" t="s">
        <v>1725</v>
      </c>
      <c r="I244" s="569"/>
      <c r="J244" s="600"/>
      <c r="K244" s="570"/>
      <c r="L244" s="583"/>
      <c r="M244" s="572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</row>
    <row r="245" spans="1:34" hidden="1" x14ac:dyDescent="0.3">
      <c r="A245" s="449"/>
      <c r="B245" s="452" t="s">
        <v>2926</v>
      </c>
      <c r="C245" s="558" t="s">
        <v>3801</v>
      </c>
      <c r="D245" s="559"/>
      <c r="E245" s="559">
        <f>1+14+10</f>
        <v>25</v>
      </c>
      <c r="F245" s="559" t="s">
        <v>3476</v>
      </c>
      <c r="G245" s="559" t="s">
        <v>3809</v>
      </c>
      <c r="H245" s="560" t="s">
        <v>1725</v>
      </c>
      <c r="I245" s="561"/>
      <c r="J245" s="577"/>
      <c r="K245" s="560"/>
      <c r="L245" s="583"/>
      <c r="M245" s="572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</row>
    <row r="246" spans="1:34" hidden="1" x14ac:dyDescent="0.3">
      <c r="A246" s="449">
        <v>1</v>
      </c>
      <c r="B246" s="452" t="s">
        <v>2932</v>
      </c>
      <c r="C246" s="558" t="s">
        <v>2784</v>
      </c>
      <c r="D246" s="559"/>
      <c r="E246" s="559">
        <v>56</v>
      </c>
      <c r="F246" s="559" t="s">
        <v>1577</v>
      </c>
      <c r="G246" s="559" t="s">
        <v>1577</v>
      </c>
      <c r="H246" s="560" t="s">
        <v>1725</v>
      </c>
      <c r="I246" s="561"/>
      <c r="J246" s="577"/>
      <c r="K246" s="560"/>
      <c r="L246" s="583"/>
      <c r="M246" s="572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</row>
    <row r="247" spans="1:34" hidden="1" x14ac:dyDescent="0.3">
      <c r="A247" s="449">
        <v>10</v>
      </c>
      <c r="B247" s="452" t="s">
        <v>2933</v>
      </c>
      <c r="C247" s="558" t="s">
        <v>2785</v>
      </c>
      <c r="D247" s="559"/>
      <c r="E247" s="559">
        <v>238</v>
      </c>
      <c r="F247" s="559" t="s">
        <v>3476</v>
      </c>
      <c r="G247" s="559" t="s">
        <v>1577</v>
      </c>
      <c r="H247" s="560" t="s">
        <v>1725</v>
      </c>
      <c r="I247" s="561"/>
      <c r="J247" s="577"/>
      <c r="K247" s="560"/>
      <c r="L247" s="583"/>
      <c r="M247" s="572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</row>
    <row r="248" spans="1:34" hidden="1" x14ac:dyDescent="0.3">
      <c r="A248" s="449">
        <v>28</v>
      </c>
      <c r="B248" s="452" t="s">
        <v>2934</v>
      </c>
      <c r="C248" s="558" t="s">
        <v>2786</v>
      </c>
      <c r="D248" s="559"/>
      <c r="E248" s="559">
        <v>7</v>
      </c>
      <c r="F248" s="559"/>
      <c r="G248" s="559" t="s">
        <v>1577</v>
      </c>
      <c r="H248" s="560" t="s">
        <v>1725</v>
      </c>
      <c r="I248" s="561"/>
      <c r="J248" s="577"/>
      <c r="K248" s="560"/>
      <c r="L248" s="583"/>
      <c r="M248" s="572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</row>
    <row r="249" spans="1:34" hidden="1" x14ac:dyDescent="0.3">
      <c r="A249" s="449"/>
      <c r="B249" s="452" t="s">
        <v>2931</v>
      </c>
      <c r="C249" s="558" t="s">
        <v>2782</v>
      </c>
      <c r="D249" s="559"/>
      <c r="E249" s="559">
        <v>27</v>
      </c>
      <c r="F249" s="559"/>
      <c r="G249" s="559" t="s">
        <v>1577</v>
      </c>
      <c r="H249" s="560" t="s">
        <v>1725</v>
      </c>
      <c r="I249" s="561"/>
      <c r="J249" s="577"/>
      <c r="K249" s="560"/>
      <c r="L249" s="583"/>
      <c r="M249" s="572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</row>
    <row r="250" spans="1:34" hidden="1" x14ac:dyDescent="0.3">
      <c r="A250" s="449"/>
      <c r="B250" s="452" t="s">
        <v>2926</v>
      </c>
      <c r="C250" s="558" t="s">
        <v>3801</v>
      </c>
      <c r="D250" s="559"/>
      <c r="E250" s="559">
        <f>25+37+9</f>
        <v>71</v>
      </c>
      <c r="F250" s="559" t="s">
        <v>3476</v>
      </c>
      <c r="G250" s="559" t="s">
        <v>3796</v>
      </c>
      <c r="H250" s="560" t="s">
        <v>1725</v>
      </c>
      <c r="I250" s="561"/>
      <c r="J250" s="577"/>
      <c r="K250" s="560"/>
      <c r="L250" s="583"/>
      <c r="M250" s="572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</row>
    <row r="251" spans="1:34" hidden="1" x14ac:dyDescent="0.3">
      <c r="A251" s="449"/>
      <c r="B251" s="452" t="s">
        <v>2930</v>
      </c>
      <c r="C251" s="558" t="s">
        <v>2783</v>
      </c>
      <c r="D251" s="559"/>
      <c r="E251" s="559">
        <v>51</v>
      </c>
      <c r="F251" s="559" t="s">
        <v>1577</v>
      </c>
      <c r="G251" s="559" t="s">
        <v>1577</v>
      </c>
      <c r="H251" s="560" t="s">
        <v>1725</v>
      </c>
      <c r="I251" s="561"/>
      <c r="J251" s="577"/>
      <c r="K251" s="560"/>
      <c r="L251" s="567"/>
      <c r="M251" s="559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</row>
    <row r="252" spans="1:34" hidden="1" x14ac:dyDescent="0.3">
      <c r="A252" s="449"/>
      <c r="B252" s="452" t="s">
        <v>2885</v>
      </c>
      <c r="C252" s="558" t="s">
        <v>2774</v>
      </c>
      <c r="D252" s="559"/>
      <c r="E252" s="559">
        <v>2</v>
      </c>
      <c r="F252" s="559" t="s">
        <v>3476</v>
      </c>
      <c r="G252" s="559" t="s">
        <v>2808</v>
      </c>
      <c r="H252" s="560" t="s">
        <v>1725</v>
      </c>
      <c r="I252" s="583"/>
      <c r="J252" s="602"/>
      <c r="K252" s="583"/>
      <c r="L252" s="562"/>
      <c r="M252" s="559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</row>
    <row r="253" spans="1:34" hidden="1" x14ac:dyDescent="0.3">
      <c r="A253" s="449"/>
      <c r="B253" s="452" t="s">
        <v>3506</v>
      </c>
      <c r="C253" s="558" t="s">
        <v>3507</v>
      </c>
      <c r="D253" s="559"/>
      <c r="E253" s="559">
        <v>2</v>
      </c>
      <c r="F253" s="559" t="s">
        <v>3476</v>
      </c>
      <c r="G253" s="559" t="s">
        <v>2808</v>
      </c>
      <c r="H253" s="560" t="s">
        <v>1725</v>
      </c>
      <c r="I253" s="583"/>
      <c r="J253" s="602"/>
      <c r="K253" s="583"/>
      <c r="L253" s="568"/>
      <c r="M253" s="559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</row>
    <row r="254" spans="1:34" hidden="1" x14ac:dyDescent="0.3">
      <c r="A254" s="449"/>
      <c r="B254" s="452" t="s">
        <v>2889</v>
      </c>
      <c r="C254" s="558" t="s">
        <v>2776</v>
      </c>
      <c r="D254" s="559"/>
      <c r="E254" s="559">
        <v>10</v>
      </c>
      <c r="F254" s="559" t="s">
        <v>3476</v>
      </c>
      <c r="G254" s="559" t="s">
        <v>2808</v>
      </c>
      <c r="H254" s="560" t="s">
        <v>1725</v>
      </c>
      <c r="I254" s="583"/>
      <c r="J254" s="602"/>
      <c r="K254" s="583"/>
      <c r="L254" s="568"/>
      <c r="M254" s="559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</row>
    <row r="255" spans="1:34" hidden="1" x14ac:dyDescent="0.3">
      <c r="A255" s="449"/>
      <c r="B255" s="452" t="s">
        <v>2888</v>
      </c>
      <c r="C255" s="558" t="s">
        <v>2755</v>
      </c>
      <c r="D255" s="559"/>
      <c r="E255" s="559">
        <v>9</v>
      </c>
      <c r="F255" s="559" t="s">
        <v>3476</v>
      </c>
      <c r="G255" s="559" t="s">
        <v>3521</v>
      </c>
      <c r="H255" s="560" t="s">
        <v>1725</v>
      </c>
      <c r="I255" s="583"/>
      <c r="J255" s="602"/>
      <c r="K255" s="583"/>
      <c r="L255" s="562"/>
      <c r="M255" s="559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</row>
    <row r="256" spans="1:34" hidden="1" x14ac:dyDescent="0.3">
      <c r="A256" s="449">
        <v>147</v>
      </c>
      <c r="B256" s="452" t="s">
        <v>3542</v>
      </c>
      <c r="C256" s="558" t="s">
        <v>3543</v>
      </c>
      <c r="D256" s="559"/>
      <c r="E256" s="559">
        <v>7</v>
      </c>
      <c r="F256" s="559" t="s">
        <v>3476</v>
      </c>
      <c r="G256" s="559" t="s">
        <v>3809</v>
      </c>
      <c r="H256" s="560" t="s">
        <v>1725</v>
      </c>
      <c r="I256" s="561"/>
      <c r="J256" s="577"/>
      <c r="K256" s="560"/>
      <c r="L256" s="568"/>
      <c r="M256" s="559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</row>
    <row r="257" spans="1:34" hidden="1" x14ac:dyDescent="0.3">
      <c r="A257" s="449">
        <v>148</v>
      </c>
      <c r="B257" s="452" t="s">
        <v>3542</v>
      </c>
      <c r="C257" s="558" t="s">
        <v>3543</v>
      </c>
      <c r="D257" s="559"/>
      <c r="E257" s="559">
        <v>9</v>
      </c>
      <c r="F257" s="559" t="s">
        <v>3476</v>
      </c>
      <c r="G257" s="559" t="s">
        <v>3521</v>
      </c>
      <c r="H257" s="560" t="s">
        <v>1725</v>
      </c>
      <c r="I257" s="561"/>
      <c r="J257" s="577"/>
      <c r="K257" s="560"/>
      <c r="L257" s="568"/>
      <c r="M257" s="559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</row>
    <row r="258" spans="1:34" hidden="1" x14ac:dyDescent="0.3">
      <c r="A258" s="449">
        <v>148</v>
      </c>
      <c r="B258" s="452" t="s">
        <v>3545</v>
      </c>
      <c r="C258" s="558" t="s">
        <v>3544</v>
      </c>
      <c r="D258" s="559"/>
      <c r="E258" s="559">
        <v>7</v>
      </c>
      <c r="F258" s="559" t="s">
        <v>3476</v>
      </c>
      <c r="G258" s="559" t="s">
        <v>3809</v>
      </c>
      <c r="H258" s="560" t="s">
        <v>1725</v>
      </c>
      <c r="I258" s="561"/>
      <c r="J258" s="577"/>
      <c r="K258" s="560"/>
      <c r="L258" s="562"/>
      <c r="M258" s="559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</row>
    <row r="259" spans="1:34" hidden="1" x14ac:dyDescent="0.3">
      <c r="A259" s="449">
        <v>148</v>
      </c>
      <c r="B259" s="452" t="s">
        <v>3545</v>
      </c>
      <c r="C259" s="558" t="s">
        <v>3544</v>
      </c>
      <c r="D259" s="559"/>
      <c r="E259" s="559">
        <v>13</v>
      </c>
      <c r="F259" s="559" t="s">
        <v>3476</v>
      </c>
      <c r="G259" s="559" t="s">
        <v>3775</v>
      </c>
      <c r="H259" s="560" t="s">
        <v>1725</v>
      </c>
      <c r="I259" s="561"/>
      <c r="J259" s="577"/>
      <c r="K259" s="560"/>
      <c r="L259" s="562"/>
      <c r="M259" s="559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</row>
    <row r="260" spans="1:34" hidden="1" x14ac:dyDescent="0.3">
      <c r="A260" s="449"/>
      <c r="B260" s="452" t="s">
        <v>3545</v>
      </c>
      <c r="C260" s="558" t="s">
        <v>3544</v>
      </c>
      <c r="D260" s="559"/>
      <c r="E260" s="559">
        <v>1</v>
      </c>
      <c r="F260" s="559" t="s">
        <v>3042</v>
      </c>
      <c r="G260" s="559" t="s">
        <v>3816</v>
      </c>
      <c r="H260" s="560" t="s">
        <v>1725</v>
      </c>
      <c r="I260" s="561"/>
      <c r="J260" s="577"/>
      <c r="K260" s="560"/>
      <c r="L260" s="568"/>
      <c r="M260" s="559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</row>
    <row r="261" spans="1:34" hidden="1" x14ac:dyDescent="0.3">
      <c r="A261" s="449"/>
      <c r="B261" s="452" t="s">
        <v>3545</v>
      </c>
      <c r="C261" s="558" t="s">
        <v>3544</v>
      </c>
      <c r="D261" s="559"/>
      <c r="E261" s="559">
        <v>10</v>
      </c>
      <c r="F261" s="559" t="s">
        <v>3476</v>
      </c>
      <c r="G261" s="559" t="s">
        <v>3521</v>
      </c>
      <c r="H261" s="560" t="s">
        <v>1725</v>
      </c>
      <c r="I261" s="561"/>
      <c r="J261" s="577"/>
      <c r="K261" s="560"/>
      <c r="L261" s="562"/>
      <c r="M261" s="559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</row>
    <row r="262" spans="1:34" hidden="1" x14ac:dyDescent="0.3">
      <c r="A262" s="449"/>
      <c r="B262" s="452" t="s">
        <v>2858</v>
      </c>
      <c r="C262" s="558" t="s">
        <v>1762</v>
      </c>
      <c r="D262" s="559" t="s">
        <v>1715</v>
      </c>
      <c r="E262" s="559">
        <v>1</v>
      </c>
      <c r="F262" s="559" t="s">
        <v>3476</v>
      </c>
      <c r="G262" s="559" t="s">
        <v>3809</v>
      </c>
      <c r="H262" s="560" t="s">
        <v>1725</v>
      </c>
      <c r="I262" s="561"/>
      <c r="J262" s="566"/>
      <c r="K262" s="566"/>
      <c r="L262" s="562"/>
      <c r="M262" s="559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</row>
    <row r="263" spans="1:34" hidden="1" x14ac:dyDescent="0.3">
      <c r="A263" s="449"/>
      <c r="B263" s="452" t="s">
        <v>2856</v>
      </c>
      <c r="C263" s="558" t="s">
        <v>1762</v>
      </c>
      <c r="D263" s="558" t="s">
        <v>1715</v>
      </c>
      <c r="E263" s="558">
        <v>1</v>
      </c>
      <c r="F263" s="558"/>
      <c r="G263" s="558" t="s">
        <v>1577</v>
      </c>
      <c r="H263" s="563" t="s">
        <v>1725</v>
      </c>
      <c r="I263" s="561"/>
      <c r="J263" s="565"/>
      <c r="K263" s="558"/>
      <c r="L263" s="562"/>
      <c r="M263" s="559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</row>
    <row r="264" spans="1:34" hidden="1" x14ac:dyDescent="0.3">
      <c r="A264" s="449"/>
      <c r="B264" s="452" t="s">
        <v>2857</v>
      </c>
      <c r="C264" s="558" t="s">
        <v>1762</v>
      </c>
      <c r="D264" s="559" t="s">
        <v>1715</v>
      </c>
      <c r="E264" s="559">
        <v>1</v>
      </c>
      <c r="F264" s="559"/>
      <c r="G264" s="559" t="s">
        <v>1577</v>
      </c>
      <c r="H264" s="560" t="s">
        <v>1725</v>
      </c>
      <c r="I264" s="561"/>
      <c r="J264" s="566"/>
      <c r="K264" s="566"/>
      <c r="L264" s="573"/>
      <c r="M264" s="57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</row>
    <row r="265" spans="1:34" hidden="1" x14ac:dyDescent="0.3">
      <c r="A265" s="449"/>
      <c r="B265" s="452" t="s">
        <v>3877</v>
      </c>
      <c r="C265" s="558" t="s">
        <v>1762</v>
      </c>
      <c r="D265" s="559" t="s">
        <v>1715</v>
      </c>
      <c r="E265" s="559">
        <v>1</v>
      </c>
      <c r="F265" s="559" t="s">
        <v>3476</v>
      </c>
      <c r="G265" s="559" t="s">
        <v>3515</v>
      </c>
      <c r="H265" s="560" t="s">
        <v>1725</v>
      </c>
      <c r="I265" s="561"/>
      <c r="J265" s="566"/>
      <c r="K265" s="566"/>
      <c r="L265" s="562"/>
      <c r="M265" s="559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</row>
    <row r="266" spans="1:34" hidden="1" x14ac:dyDescent="0.3">
      <c r="A266" s="449"/>
      <c r="B266" s="452" t="s">
        <v>3715</v>
      </c>
      <c r="C266" s="558" t="s">
        <v>3811</v>
      </c>
      <c r="D266" s="559"/>
      <c r="E266" s="559">
        <v>12</v>
      </c>
      <c r="F266" s="559" t="s">
        <v>3476</v>
      </c>
      <c r="G266" s="559" t="s">
        <v>3809</v>
      </c>
      <c r="H266" s="560" t="s">
        <v>1725</v>
      </c>
      <c r="I266" s="561"/>
      <c r="J266" s="577"/>
      <c r="K266" s="560"/>
      <c r="L266" s="562"/>
      <c r="M266" s="559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</row>
    <row r="267" spans="1:34" hidden="1" x14ac:dyDescent="0.3">
      <c r="A267" s="449"/>
      <c r="B267" s="452" t="s">
        <v>3566</v>
      </c>
      <c r="C267" s="558" t="s">
        <v>4033</v>
      </c>
      <c r="D267" s="559"/>
      <c r="E267" s="559">
        <v>1</v>
      </c>
      <c r="F267" s="559" t="s">
        <v>3476</v>
      </c>
      <c r="G267" s="559" t="s">
        <v>3521</v>
      </c>
      <c r="H267" s="560" t="s">
        <v>1725</v>
      </c>
      <c r="I267" s="561"/>
      <c r="J267" s="577"/>
      <c r="K267" s="560"/>
      <c r="L267" s="562"/>
      <c r="M267" s="559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</row>
    <row r="268" spans="1:34" hidden="1" x14ac:dyDescent="0.3">
      <c r="A268" s="449"/>
      <c r="B268" s="452" t="s">
        <v>3548</v>
      </c>
      <c r="C268" s="558" t="s">
        <v>3549</v>
      </c>
      <c r="D268" s="559"/>
      <c r="E268" s="559">
        <v>4</v>
      </c>
      <c r="F268" s="559" t="s">
        <v>3476</v>
      </c>
      <c r="G268" s="559" t="s">
        <v>3809</v>
      </c>
      <c r="H268" s="560" t="s">
        <v>1725</v>
      </c>
      <c r="I268" s="561"/>
      <c r="J268" s="577"/>
      <c r="K268" s="560"/>
      <c r="L268" s="562"/>
      <c r="M268" s="559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</row>
    <row r="269" spans="1:34" hidden="1" x14ac:dyDescent="0.3">
      <c r="A269" s="449"/>
      <c r="B269" s="452" t="s">
        <v>3548</v>
      </c>
      <c r="C269" s="558" t="s">
        <v>3549</v>
      </c>
      <c r="D269" s="559"/>
      <c r="E269" s="559">
        <v>2</v>
      </c>
      <c r="F269" s="559" t="s">
        <v>3042</v>
      </c>
      <c r="G269" s="559" t="s">
        <v>3816</v>
      </c>
      <c r="H269" s="560" t="s">
        <v>1725</v>
      </c>
      <c r="I269" s="561"/>
      <c r="J269" s="577"/>
      <c r="K269" s="560"/>
      <c r="L269" s="585"/>
      <c r="M269" s="559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</row>
    <row r="270" spans="1:34" hidden="1" x14ac:dyDescent="0.3">
      <c r="A270" s="449"/>
      <c r="B270" s="452" t="s">
        <v>3548</v>
      </c>
      <c r="C270" s="558" t="s">
        <v>3549</v>
      </c>
      <c r="D270" s="559"/>
      <c r="E270" s="559">
        <v>3</v>
      </c>
      <c r="F270" s="559" t="s">
        <v>3476</v>
      </c>
      <c r="G270" s="559" t="s">
        <v>3521</v>
      </c>
      <c r="H270" s="560" t="s">
        <v>1725</v>
      </c>
      <c r="I270" s="561"/>
      <c r="J270" s="577"/>
      <c r="K270" s="560"/>
      <c r="L270" s="562"/>
      <c r="M270" s="559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</row>
    <row r="271" spans="1:34" hidden="1" x14ac:dyDescent="0.3">
      <c r="A271" s="449"/>
      <c r="B271" s="452" t="s">
        <v>2884</v>
      </c>
      <c r="C271" s="558" t="s">
        <v>2017</v>
      </c>
      <c r="D271" s="559"/>
      <c r="E271" s="559">
        <f>5+159</f>
        <v>164</v>
      </c>
      <c r="F271" s="559" t="s">
        <v>3476</v>
      </c>
      <c r="G271" s="559" t="s">
        <v>3521</v>
      </c>
      <c r="H271" s="560" t="s">
        <v>1725</v>
      </c>
      <c r="I271" s="583"/>
      <c r="J271" s="602"/>
      <c r="K271" s="583"/>
      <c r="L271" s="562"/>
      <c r="M271" s="559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</row>
    <row r="272" spans="1:34" hidden="1" x14ac:dyDescent="0.3">
      <c r="A272" s="449"/>
      <c r="B272" s="452" t="s">
        <v>3724</v>
      </c>
      <c r="C272" s="558" t="s">
        <v>3725</v>
      </c>
      <c r="D272" s="559"/>
      <c r="E272" s="559">
        <v>10</v>
      </c>
      <c r="F272" s="559" t="s">
        <v>3476</v>
      </c>
      <c r="G272" s="559" t="s">
        <v>3809</v>
      </c>
      <c r="H272" s="560" t="s">
        <v>1725</v>
      </c>
      <c r="I272" s="561"/>
      <c r="J272" s="577"/>
      <c r="K272" s="560"/>
      <c r="L272" s="562"/>
      <c r="M272" s="559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</row>
    <row r="273" spans="1:34" hidden="1" x14ac:dyDescent="0.3">
      <c r="A273" s="449">
        <v>117</v>
      </c>
      <c r="B273" s="452" t="s">
        <v>3805</v>
      </c>
      <c r="C273" s="558" t="s">
        <v>1529</v>
      </c>
      <c r="D273" s="559"/>
      <c r="E273" s="559">
        <v>1</v>
      </c>
      <c r="F273" s="559" t="s">
        <v>1577</v>
      </c>
      <c r="G273" s="559" t="s">
        <v>1577</v>
      </c>
      <c r="H273" s="563" t="s">
        <v>1725</v>
      </c>
      <c r="I273" s="561"/>
      <c r="J273" s="565"/>
      <c r="K273" s="558"/>
      <c r="L273" s="573"/>
      <c r="M273" s="57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</row>
    <row r="274" spans="1:34" hidden="1" x14ac:dyDescent="0.3">
      <c r="A274" s="449">
        <v>114</v>
      </c>
      <c r="B274" s="452" t="s">
        <v>3802</v>
      </c>
      <c r="C274" s="558" t="s">
        <v>2011</v>
      </c>
      <c r="D274" s="559"/>
      <c r="E274" s="559">
        <v>1</v>
      </c>
      <c r="F274" s="559" t="s">
        <v>1577</v>
      </c>
      <c r="G274" s="559" t="s">
        <v>1577</v>
      </c>
      <c r="H274" s="563" t="s">
        <v>1725</v>
      </c>
      <c r="I274" s="561"/>
      <c r="J274" s="565"/>
      <c r="K274" s="558"/>
      <c r="L274" s="568"/>
      <c r="M274" s="559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</row>
    <row r="275" spans="1:34" hidden="1" x14ac:dyDescent="0.3">
      <c r="A275" s="449">
        <v>115</v>
      </c>
      <c r="B275" s="452" t="s">
        <v>3804</v>
      </c>
      <c r="C275" s="558" t="s">
        <v>2058</v>
      </c>
      <c r="D275" s="559"/>
      <c r="E275" s="559">
        <v>1</v>
      </c>
      <c r="F275" s="559" t="s">
        <v>1577</v>
      </c>
      <c r="G275" s="559" t="s">
        <v>1577</v>
      </c>
      <c r="H275" s="563" t="s">
        <v>1725</v>
      </c>
      <c r="I275" s="561"/>
      <c r="J275" s="565"/>
      <c r="K275" s="558"/>
      <c r="L275" s="568"/>
      <c r="M275" s="559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</row>
    <row r="276" spans="1:34" hidden="1" x14ac:dyDescent="0.3">
      <c r="A276" s="449">
        <v>115</v>
      </c>
      <c r="B276" s="452" t="s">
        <v>3803</v>
      </c>
      <c r="C276" s="558" t="s">
        <v>2059</v>
      </c>
      <c r="D276" s="559"/>
      <c r="E276" s="559">
        <v>1</v>
      </c>
      <c r="F276" s="559" t="s">
        <v>1577</v>
      </c>
      <c r="G276" s="559" t="s">
        <v>1577</v>
      </c>
      <c r="H276" s="563" t="s">
        <v>1725</v>
      </c>
      <c r="I276" s="561"/>
      <c r="J276" s="565"/>
      <c r="K276" s="558"/>
      <c r="L276" s="567"/>
      <c r="M276" s="559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</row>
    <row r="277" spans="1:34" hidden="1" x14ac:dyDescent="0.3">
      <c r="A277" s="449">
        <v>117</v>
      </c>
      <c r="B277" s="452" t="s">
        <v>3760</v>
      </c>
      <c r="C277" s="558" t="s">
        <v>1531</v>
      </c>
      <c r="D277" s="559"/>
      <c r="E277" s="559">
        <v>1</v>
      </c>
      <c r="F277" s="559" t="s">
        <v>3476</v>
      </c>
      <c r="G277" s="559" t="s">
        <v>3809</v>
      </c>
      <c r="H277" s="560" t="s">
        <v>1725</v>
      </c>
      <c r="I277" s="561"/>
      <c r="J277" s="566"/>
      <c r="K277" s="559"/>
      <c r="L277" s="573"/>
      <c r="M277" s="57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</row>
    <row r="278" spans="1:34" hidden="1" x14ac:dyDescent="0.3">
      <c r="A278" s="449">
        <v>117</v>
      </c>
      <c r="B278" s="452" t="s">
        <v>2864</v>
      </c>
      <c r="C278" s="558" t="s">
        <v>1531</v>
      </c>
      <c r="D278" s="559"/>
      <c r="E278" s="559">
        <v>1</v>
      </c>
      <c r="F278" s="559" t="s">
        <v>3476</v>
      </c>
      <c r="G278" s="559" t="s">
        <v>1577</v>
      </c>
      <c r="H278" s="563" t="s">
        <v>1725</v>
      </c>
      <c r="I278" s="561"/>
      <c r="J278" s="565"/>
      <c r="K278" s="558"/>
      <c r="L278" s="562"/>
      <c r="M278" s="559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</row>
    <row r="279" spans="1:34" hidden="1" x14ac:dyDescent="0.3">
      <c r="A279" s="449">
        <v>117</v>
      </c>
      <c r="B279" s="452" t="s">
        <v>2865</v>
      </c>
      <c r="C279" s="558" t="s">
        <v>1531</v>
      </c>
      <c r="D279" s="559"/>
      <c r="E279" s="559">
        <v>1</v>
      </c>
      <c r="F279" s="559" t="s">
        <v>3476</v>
      </c>
      <c r="G279" s="559" t="s">
        <v>2808</v>
      </c>
      <c r="H279" s="563" t="s">
        <v>1725</v>
      </c>
      <c r="I279" s="561"/>
      <c r="J279" s="565"/>
      <c r="K279" s="558"/>
      <c r="L279" s="571"/>
      <c r="M279" s="572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</row>
    <row r="280" spans="1:34" hidden="1" x14ac:dyDescent="0.3">
      <c r="A280" s="449"/>
      <c r="B280" s="452" t="s">
        <v>2866</v>
      </c>
      <c r="C280" s="558" t="s">
        <v>2738</v>
      </c>
      <c r="D280" s="559"/>
      <c r="E280" s="559"/>
      <c r="F280" s="559"/>
      <c r="G280" s="559"/>
      <c r="H280" s="560" t="s">
        <v>1725</v>
      </c>
      <c r="I280" s="561"/>
      <c r="J280" s="566"/>
      <c r="K280" s="559"/>
      <c r="L280" s="573"/>
      <c r="M280" s="57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</row>
    <row r="281" spans="1:34" hidden="1" x14ac:dyDescent="0.3">
      <c r="A281" s="449"/>
      <c r="B281" s="452" t="s">
        <v>3722</v>
      </c>
      <c r="C281" s="558" t="s">
        <v>3723</v>
      </c>
      <c r="D281" s="559"/>
      <c r="E281" s="559">
        <v>30</v>
      </c>
      <c r="F281" s="559" t="s">
        <v>3476</v>
      </c>
      <c r="G281" s="559" t="s">
        <v>3809</v>
      </c>
      <c r="H281" s="560" t="s">
        <v>1725</v>
      </c>
      <c r="I281" s="561"/>
      <c r="J281" s="577"/>
      <c r="K281" s="560"/>
      <c r="L281" s="562"/>
      <c r="M281" s="559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</row>
    <row r="282" spans="1:34" hidden="1" x14ac:dyDescent="0.3">
      <c r="A282" s="449"/>
      <c r="B282" s="452" t="s">
        <v>3722</v>
      </c>
      <c r="C282" s="558" t="s">
        <v>3723</v>
      </c>
      <c r="D282" s="559"/>
      <c r="E282" s="559">
        <v>2</v>
      </c>
      <c r="F282" s="559" t="s">
        <v>3476</v>
      </c>
      <c r="G282" s="559" t="s">
        <v>3796</v>
      </c>
      <c r="H282" s="560" t="s">
        <v>1725</v>
      </c>
      <c r="I282" s="561"/>
      <c r="J282" s="577"/>
      <c r="K282" s="560"/>
      <c r="L282" s="562"/>
      <c r="M282" s="559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</row>
    <row r="283" spans="1:34" hidden="1" x14ac:dyDescent="0.3">
      <c r="A283" s="449"/>
      <c r="B283" s="452" t="s">
        <v>3761</v>
      </c>
      <c r="C283" s="558" t="s">
        <v>3762</v>
      </c>
      <c r="D283" s="559"/>
      <c r="E283" s="559">
        <v>1</v>
      </c>
      <c r="F283" s="559" t="s">
        <v>3476</v>
      </c>
      <c r="G283" s="559" t="s">
        <v>3809</v>
      </c>
      <c r="H283" s="560" t="s">
        <v>1725</v>
      </c>
      <c r="I283" s="561"/>
      <c r="J283" s="577"/>
      <c r="K283" s="560"/>
      <c r="L283" s="562"/>
      <c r="M283" s="559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</row>
    <row r="284" spans="1:34" hidden="1" x14ac:dyDescent="0.3">
      <c r="A284" s="449"/>
      <c r="B284" s="452" t="s">
        <v>3795</v>
      </c>
      <c r="C284" s="558" t="s">
        <v>3712</v>
      </c>
      <c r="D284" s="559"/>
      <c r="E284" s="559">
        <f>453+79+55+31</f>
        <v>618</v>
      </c>
      <c r="F284" s="559" t="s">
        <v>3476</v>
      </c>
      <c r="G284" s="559" t="s">
        <v>3809</v>
      </c>
      <c r="H284" s="560" t="s">
        <v>1725</v>
      </c>
      <c r="I284" s="561"/>
      <c r="J284" s="577"/>
      <c r="K284" s="560" t="s">
        <v>3045</v>
      </c>
      <c r="L284" s="568"/>
      <c r="M284" s="559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</row>
    <row r="285" spans="1:34" hidden="1" x14ac:dyDescent="0.3">
      <c r="A285" s="449"/>
      <c r="B285" s="452" t="s">
        <v>3795</v>
      </c>
      <c r="C285" s="558" t="s">
        <v>3712</v>
      </c>
      <c r="D285" s="559"/>
      <c r="E285" s="559">
        <v>98</v>
      </c>
      <c r="F285" s="559" t="s">
        <v>3476</v>
      </c>
      <c r="G285" s="559" t="s">
        <v>3775</v>
      </c>
      <c r="H285" s="560" t="s">
        <v>1725</v>
      </c>
      <c r="I285" s="561"/>
      <c r="J285" s="577"/>
      <c r="K285" s="560" t="s">
        <v>3045</v>
      </c>
      <c r="L285" s="568"/>
      <c r="M285" s="559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</row>
    <row r="286" spans="1:34" hidden="1" x14ac:dyDescent="0.3">
      <c r="A286" s="449"/>
      <c r="B286" s="452" t="s">
        <v>3794</v>
      </c>
      <c r="C286" s="558" t="s">
        <v>3711</v>
      </c>
      <c r="D286" s="559"/>
      <c r="E286" s="559">
        <f>122+11+19</f>
        <v>152</v>
      </c>
      <c r="F286" s="559" t="s">
        <v>3476</v>
      </c>
      <c r="G286" s="559" t="s">
        <v>3809</v>
      </c>
      <c r="H286" s="560" t="s">
        <v>1725</v>
      </c>
      <c r="I286" s="561"/>
      <c r="J286" s="577"/>
      <c r="K286" s="560" t="s">
        <v>3045</v>
      </c>
      <c r="L286" s="568"/>
      <c r="M286" s="559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</row>
    <row r="287" spans="1:34" hidden="1" x14ac:dyDescent="0.3">
      <c r="A287" s="449"/>
      <c r="B287" s="452" t="s">
        <v>3794</v>
      </c>
      <c r="C287" s="558" t="s">
        <v>3711</v>
      </c>
      <c r="D287" s="559"/>
      <c r="E287" s="559">
        <v>32</v>
      </c>
      <c r="F287" s="559" t="s">
        <v>3476</v>
      </c>
      <c r="G287" s="559" t="s">
        <v>3775</v>
      </c>
      <c r="H287" s="560" t="s">
        <v>1725</v>
      </c>
      <c r="I287" s="561"/>
      <c r="J287" s="577"/>
      <c r="K287" s="560" t="s">
        <v>3045</v>
      </c>
      <c r="L287" s="562"/>
      <c r="M287" s="559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</row>
    <row r="288" spans="1:34" hidden="1" x14ac:dyDescent="0.3">
      <c r="A288" s="449"/>
      <c r="B288" s="452" t="s">
        <v>3531</v>
      </c>
      <c r="C288" s="558" t="s">
        <v>3532</v>
      </c>
      <c r="D288" s="559"/>
      <c r="E288" s="559">
        <v>1</v>
      </c>
      <c r="F288" s="559" t="s">
        <v>3476</v>
      </c>
      <c r="G288" s="559" t="s">
        <v>3521</v>
      </c>
      <c r="H288" s="560" t="s">
        <v>1725</v>
      </c>
      <c r="I288" s="561"/>
      <c r="J288" s="577"/>
      <c r="K288" s="560"/>
      <c r="L288" s="562"/>
      <c r="M288" s="559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</row>
    <row r="289" spans="1:34" hidden="1" x14ac:dyDescent="0.3">
      <c r="A289" s="449"/>
      <c r="B289" s="452" t="s">
        <v>2893</v>
      </c>
      <c r="C289" s="558" t="s">
        <v>2778</v>
      </c>
      <c r="D289" s="559"/>
      <c r="E289" s="559">
        <v>12</v>
      </c>
      <c r="F289" s="559" t="s">
        <v>3476</v>
      </c>
      <c r="G289" s="559" t="s">
        <v>3809</v>
      </c>
      <c r="H289" s="560" t="s">
        <v>1725</v>
      </c>
      <c r="I289" s="569"/>
      <c r="J289" s="600"/>
      <c r="K289" s="570"/>
      <c r="L289" s="562"/>
      <c r="M289" s="559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</row>
    <row r="290" spans="1:34" hidden="1" x14ac:dyDescent="0.3">
      <c r="A290" s="449"/>
      <c r="B290" s="452" t="s">
        <v>2893</v>
      </c>
      <c r="C290" s="558" t="s">
        <v>2778</v>
      </c>
      <c r="D290" s="559"/>
      <c r="E290" s="559">
        <v>44</v>
      </c>
      <c r="F290" s="559" t="s">
        <v>3476</v>
      </c>
      <c r="G290" s="559" t="s">
        <v>3796</v>
      </c>
      <c r="H290" s="560" t="s">
        <v>1725</v>
      </c>
      <c r="I290" s="569"/>
      <c r="J290" s="600"/>
      <c r="K290" s="570"/>
      <c r="L290" s="562"/>
      <c r="M290" s="559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</row>
    <row r="291" spans="1:34" hidden="1" x14ac:dyDescent="0.3">
      <c r="A291" s="449"/>
      <c r="B291" s="452" t="s">
        <v>2893</v>
      </c>
      <c r="C291" s="558" t="s">
        <v>2778</v>
      </c>
      <c r="D291" s="559"/>
      <c r="E291" s="559">
        <v>7</v>
      </c>
      <c r="F291" s="559" t="s">
        <v>3476</v>
      </c>
      <c r="G291" s="559" t="s">
        <v>3775</v>
      </c>
      <c r="H291" s="560" t="s">
        <v>1725</v>
      </c>
      <c r="I291" s="569"/>
      <c r="J291" s="600"/>
      <c r="K291" s="570"/>
      <c r="L291" s="562"/>
      <c r="M291" s="559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</row>
    <row r="292" spans="1:34" hidden="1" x14ac:dyDescent="0.3">
      <c r="A292" s="449"/>
      <c r="B292" s="452" t="s">
        <v>3754</v>
      </c>
      <c r="C292" s="558" t="s">
        <v>3755</v>
      </c>
      <c r="D292" s="559"/>
      <c r="E292" s="559">
        <v>1</v>
      </c>
      <c r="F292" s="559" t="s">
        <v>3476</v>
      </c>
      <c r="G292" s="559" t="s">
        <v>3809</v>
      </c>
      <c r="H292" s="563" t="s">
        <v>1725</v>
      </c>
      <c r="I292" s="561"/>
      <c r="J292" s="565"/>
      <c r="K292" s="565"/>
      <c r="L292" s="568"/>
      <c r="M292" s="559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</row>
    <row r="293" spans="1:34" hidden="1" x14ac:dyDescent="0.3">
      <c r="A293" s="449"/>
      <c r="B293" s="452" t="s">
        <v>3756</v>
      </c>
      <c r="C293" s="558" t="s">
        <v>3755</v>
      </c>
      <c r="D293" s="559"/>
      <c r="E293" s="559">
        <v>1</v>
      </c>
      <c r="F293" s="559" t="s">
        <v>3476</v>
      </c>
      <c r="G293" s="559" t="s">
        <v>3809</v>
      </c>
      <c r="H293" s="563" t="s">
        <v>1725</v>
      </c>
      <c r="I293" s="561"/>
      <c r="J293" s="565"/>
      <c r="K293" s="565"/>
      <c r="L293" s="567"/>
      <c r="M293" s="559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</row>
    <row r="294" spans="1:34" hidden="1" x14ac:dyDescent="0.3">
      <c r="A294" s="449"/>
      <c r="B294" s="452" t="s">
        <v>2860</v>
      </c>
      <c r="C294" s="558" t="s">
        <v>3508</v>
      </c>
      <c r="D294" s="559"/>
      <c r="E294" s="559">
        <v>1</v>
      </c>
      <c r="F294" s="559" t="s">
        <v>3476</v>
      </c>
      <c r="G294" s="559" t="s">
        <v>3521</v>
      </c>
      <c r="H294" s="563" t="s">
        <v>1725</v>
      </c>
      <c r="I294" s="561"/>
      <c r="J294" s="565"/>
      <c r="K294" s="565"/>
      <c r="L294" s="567"/>
      <c r="M294" s="559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</row>
    <row r="295" spans="1:34" hidden="1" x14ac:dyDescent="0.3">
      <c r="A295" s="449"/>
      <c r="B295" s="452" t="s">
        <v>2859</v>
      </c>
      <c r="C295" s="558" t="s">
        <v>3508</v>
      </c>
      <c r="D295" s="559"/>
      <c r="E295" s="559">
        <v>1</v>
      </c>
      <c r="F295" s="559" t="s">
        <v>3476</v>
      </c>
      <c r="G295" s="559" t="s">
        <v>3509</v>
      </c>
      <c r="H295" s="563" t="s">
        <v>1725</v>
      </c>
      <c r="I295" s="561"/>
      <c r="J295" s="565"/>
      <c r="K295" s="565"/>
      <c r="L295" s="567"/>
      <c r="M295" s="559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</row>
    <row r="296" spans="1:34" hidden="1" x14ac:dyDescent="0.3">
      <c r="A296" s="449"/>
      <c r="B296" s="452" t="s">
        <v>2885</v>
      </c>
      <c r="C296" s="558" t="s">
        <v>2774</v>
      </c>
      <c r="D296" s="559"/>
      <c r="E296" s="559">
        <v>2</v>
      </c>
      <c r="F296" s="559" t="s">
        <v>3476</v>
      </c>
      <c r="G296" s="559" t="s">
        <v>3521</v>
      </c>
      <c r="H296" s="560" t="s">
        <v>1725</v>
      </c>
      <c r="I296" s="583"/>
      <c r="J296" s="602"/>
      <c r="K296" s="583"/>
      <c r="L296" s="567"/>
      <c r="M296" s="559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</row>
    <row r="297" spans="1:34" hidden="1" x14ac:dyDescent="0.3">
      <c r="A297" s="449"/>
      <c r="B297" s="452" t="s">
        <v>3562</v>
      </c>
      <c r="C297" s="558" t="s">
        <v>3563</v>
      </c>
      <c r="D297" s="559"/>
      <c r="E297" s="559">
        <v>1</v>
      </c>
      <c r="F297" s="559" t="s">
        <v>3476</v>
      </c>
      <c r="G297" s="559" t="s">
        <v>3809</v>
      </c>
      <c r="H297" s="560" t="s">
        <v>1725</v>
      </c>
      <c r="I297" s="561"/>
      <c r="J297" s="565"/>
      <c r="K297" s="565"/>
      <c r="L297" s="567"/>
      <c r="M297" s="559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</row>
    <row r="298" spans="1:34" hidden="1" x14ac:dyDescent="0.3">
      <c r="A298" s="449"/>
      <c r="B298" s="452" t="s">
        <v>3562</v>
      </c>
      <c r="C298" s="558" t="s">
        <v>3563</v>
      </c>
      <c r="D298" s="559"/>
      <c r="E298" s="559">
        <v>5</v>
      </c>
      <c r="F298" s="559" t="s">
        <v>1577</v>
      </c>
      <c r="G298" s="559" t="s">
        <v>1577</v>
      </c>
      <c r="H298" s="560" t="s">
        <v>1725</v>
      </c>
      <c r="I298" s="561"/>
      <c r="J298" s="565"/>
      <c r="K298" s="565"/>
      <c r="L298" s="567"/>
      <c r="M298" s="559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</row>
    <row r="299" spans="1:34" hidden="1" x14ac:dyDescent="0.3">
      <c r="A299" s="449"/>
      <c r="B299" s="452" t="s">
        <v>3562</v>
      </c>
      <c r="C299" s="558" t="s">
        <v>3563</v>
      </c>
      <c r="D299" s="559"/>
      <c r="E299" s="559">
        <v>2</v>
      </c>
      <c r="F299" s="559" t="s">
        <v>3476</v>
      </c>
      <c r="G299" s="559" t="s">
        <v>3521</v>
      </c>
      <c r="H299" s="560" t="s">
        <v>1725</v>
      </c>
      <c r="I299" s="561"/>
      <c r="J299" s="565"/>
      <c r="K299" s="565"/>
      <c r="L299" s="567"/>
      <c r="M299" s="559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</row>
    <row r="300" spans="1:34" hidden="1" x14ac:dyDescent="0.3">
      <c r="A300" s="449"/>
      <c r="B300" s="452" t="s">
        <v>3787</v>
      </c>
      <c r="C300" s="558" t="s">
        <v>3788</v>
      </c>
      <c r="D300" s="559"/>
      <c r="E300" s="559">
        <v>2</v>
      </c>
      <c r="F300" s="559" t="s">
        <v>3476</v>
      </c>
      <c r="G300" s="559" t="s">
        <v>3775</v>
      </c>
      <c r="H300" s="560" t="s">
        <v>1725</v>
      </c>
      <c r="I300" s="561"/>
      <c r="J300" s="577"/>
      <c r="K300" s="560"/>
      <c r="L300" s="567"/>
      <c r="M300" s="559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</row>
    <row r="301" spans="1:34" hidden="1" x14ac:dyDescent="0.3">
      <c r="A301" s="449"/>
      <c r="B301" s="452" t="s">
        <v>3499</v>
      </c>
      <c r="C301" s="558" t="s">
        <v>3500</v>
      </c>
      <c r="D301" s="559"/>
      <c r="E301" s="559">
        <v>2</v>
      </c>
      <c r="F301" s="559" t="s">
        <v>3476</v>
      </c>
      <c r="G301" s="559" t="s">
        <v>2808</v>
      </c>
      <c r="H301" s="560" t="s">
        <v>1725</v>
      </c>
      <c r="I301" s="561"/>
      <c r="J301" s="577"/>
      <c r="K301" s="560" t="s">
        <v>3045</v>
      </c>
      <c r="L301" s="567"/>
      <c r="M301" s="559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</row>
    <row r="302" spans="1:34" hidden="1" x14ac:dyDescent="0.3">
      <c r="A302" s="449"/>
      <c r="B302" s="452" t="s">
        <v>3499</v>
      </c>
      <c r="C302" s="558" t="s">
        <v>3500</v>
      </c>
      <c r="D302" s="559"/>
      <c r="E302" s="559">
        <f>3+2</f>
        <v>5</v>
      </c>
      <c r="F302" s="559" t="s">
        <v>3476</v>
      </c>
      <c r="G302" s="559" t="s">
        <v>3521</v>
      </c>
      <c r="H302" s="560" t="s">
        <v>1725</v>
      </c>
      <c r="I302" s="561"/>
      <c r="J302" s="577"/>
      <c r="K302" s="560" t="s">
        <v>3045</v>
      </c>
      <c r="L302" s="567"/>
      <c r="M302" s="559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</row>
    <row r="303" spans="1:34" hidden="1" x14ac:dyDescent="0.3">
      <c r="A303" s="449"/>
      <c r="B303" s="452" t="s">
        <v>3499</v>
      </c>
      <c r="C303" s="558" t="s">
        <v>3500</v>
      </c>
      <c r="D303" s="559"/>
      <c r="E303" s="559">
        <v>3</v>
      </c>
      <c r="F303" s="559" t="s">
        <v>3476</v>
      </c>
      <c r="G303" s="559" t="s">
        <v>3509</v>
      </c>
      <c r="H303" s="560" t="s">
        <v>1725</v>
      </c>
      <c r="I303" s="561"/>
      <c r="J303" s="577"/>
      <c r="K303" s="560" t="s">
        <v>3045</v>
      </c>
      <c r="L303" s="567"/>
      <c r="M303" s="559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</row>
    <row r="304" spans="1:34" hidden="1" x14ac:dyDescent="0.3">
      <c r="A304" s="449"/>
      <c r="B304" s="452" t="s">
        <v>3576</v>
      </c>
      <c r="C304" s="558" t="s">
        <v>1768</v>
      </c>
      <c r="D304" s="559" t="s">
        <v>1720</v>
      </c>
      <c r="E304" s="559">
        <v>1</v>
      </c>
      <c r="F304" s="559" t="s">
        <v>1577</v>
      </c>
      <c r="G304" s="559" t="s">
        <v>1577</v>
      </c>
      <c r="H304" s="560" t="s">
        <v>1725</v>
      </c>
      <c r="I304" s="561"/>
      <c r="J304" s="565"/>
      <c r="K304" s="558"/>
      <c r="L304" s="567"/>
      <c r="M304" s="559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</row>
    <row r="305" spans="1:34" hidden="1" x14ac:dyDescent="0.3">
      <c r="A305" s="449"/>
      <c r="B305" s="452" t="s">
        <v>3575</v>
      </c>
      <c r="C305" s="558" t="s">
        <v>3577</v>
      </c>
      <c r="D305" s="559"/>
      <c r="E305" s="559">
        <v>1</v>
      </c>
      <c r="F305" s="559" t="s">
        <v>3476</v>
      </c>
      <c r="G305" s="559" t="s">
        <v>3521</v>
      </c>
      <c r="H305" s="560" t="s">
        <v>1725</v>
      </c>
      <c r="I305" s="561"/>
      <c r="J305" s="565"/>
      <c r="K305" s="565"/>
      <c r="L305" s="567"/>
      <c r="M305" s="559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</row>
    <row r="306" spans="1:34" hidden="1" x14ac:dyDescent="0.3">
      <c r="A306" s="449"/>
      <c r="B306" s="452" t="s">
        <v>3757</v>
      </c>
      <c r="C306" s="558" t="s">
        <v>3758</v>
      </c>
      <c r="D306" s="559"/>
      <c r="E306" s="559">
        <v>1</v>
      </c>
      <c r="F306" s="559" t="s">
        <v>3476</v>
      </c>
      <c r="G306" s="559" t="s">
        <v>3809</v>
      </c>
      <c r="H306" s="560" t="s">
        <v>1725</v>
      </c>
      <c r="I306" s="561"/>
      <c r="J306" s="565"/>
      <c r="K306" s="565"/>
      <c r="L306" s="567"/>
      <c r="M306" s="559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</row>
    <row r="307" spans="1:34" hidden="1" x14ac:dyDescent="0.3">
      <c r="A307" s="449"/>
      <c r="B307" s="452" t="s">
        <v>3733</v>
      </c>
      <c r="C307" s="558" t="s">
        <v>3734</v>
      </c>
      <c r="D307" s="559"/>
      <c r="E307" s="559">
        <v>10</v>
      </c>
      <c r="F307" s="559" t="s">
        <v>3476</v>
      </c>
      <c r="G307" s="559" t="s">
        <v>3809</v>
      </c>
      <c r="H307" s="560" t="s">
        <v>1725</v>
      </c>
      <c r="I307" s="561"/>
      <c r="J307" s="577"/>
      <c r="K307" s="560"/>
      <c r="L307" s="567"/>
      <c r="M307" s="559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</row>
    <row r="308" spans="1:34" hidden="1" x14ac:dyDescent="0.3">
      <c r="A308" s="449"/>
      <c r="B308" s="452" t="s">
        <v>3784</v>
      </c>
      <c r="C308" s="558" t="s">
        <v>3785</v>
      </c>
      <c r="D308" s="559"/>
      <c r="E308" s="559">
        <v>4</v>
      </c>
      <c r="F308" s="559" t="s">
        <v>3476</v>
      </c>
      <c r="G308" s="559" t="s">
        <v>3775</v>
      </c>
      <c r="H308" s="560" t="s">
        <v>1725</v>
      </c>
      <c r="I308" s="561"/>
      <c r="J308" s="577"/>
      <c r="K308" s="560"/>
      <c r="L308" s="567"/>
      <c r="M308" s="559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</row>
    <row r="309" spans="1:34" hidden="1" x14ac:dyDescent="0.3">
      <c r="A309" s="449">
        <v>30</v>
      </c>
      <c r="B309" s="452" t="s">
        <v>3412</v>
      </c>
      <c r="C309" s="558" t="s">
        <v>3413</v>
      </c>
      <c r="D309" s="559"/>
      <c r="E309" s="559">
        <v>1</v>
      </c>
      <c r="F309" s="559" t="s">
        <v>3375</v>
      </c>
      <c r="G309" s="559" t="s">
        <v>1577</v>
      </c>
      <c r="H309" s="560" t="s">
        <v>1725</v>
      </c>
      <c r="I309" s="561"/>
      <c r="J309" s="577"/>
      <c r="K309" s="560" t="s">
        <v>3045</v>
      </c>
      <c r="L309" s="567"/>
      <c r="M309" s="559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</row>
    <row r="310" spans="1:34" hidden="1" x14ac:dyDescent="0.3">
      <c r="A310" s="449">
        <v>30</v>
      </c>
      <c r="B310" s="452" t="s">
        <v>3414</v>
      </c>
      <c r="C310" s="558" t="s">
        <v>3413</v>
      </c>
      <c r="D310" s="559"/>
      <c r="E310" s="559">
        <v>1</v>
      </c>
      <c r="F310" s="559" t="s">
        <v>3375</v>
      </c>
      <c r="G310" s="559" t="s">
        <v>1577</v>
      </c>
      <c r="H310" s="560" t="s">
        <v>1725</v>
      </c>
      <c r="I310" s="561"/>
      <c r="J310" s="577"/>
      <c r="K310" s="560" t="s">
        <v>3045</v>
      </c>
      <c r="L310" s="567"/>
      <c r="M310" s="559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</row>
    <row r="311" spans="1:34" hidden="1" x14ac:dyDescent="0.3">
      <c r="A311" s="449">
        <v>31</v>
      </c>
      <c r="B311" s="452" t="s">
        <v>3415</v>
      </c>
      <c r="C311" s="558" t="s">
        <v>3413</v>
      </c>
      <c r="D311" s="559"/>
      <c r="E311" s="559">
        <v>1</v>
      </c>
      <c r="F311" s="559" t="s">
        <v>3375</v>
      </c>
      <c r="G311" s="559" t="s">
        <v>1577</v>
      </c>
      <c r="H311" s="560" t="s">
        <v>1725</v>
      </c>
      <c r="I311" s="561"/>
      <c r="J311" s="577"/>
      <c r="K311" s="560" t="s">
        <v>3045</v>
      </c>
      <c r="L311" s="567"/>
      <c r="M311" s="559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</row>
    <row r="312" spans="1:34" hidden="1" x14ac:dyDescent="0.3">
      <c r="A312" s="449">
        <v>32</v>
      </c>
      <c r="B312" s="452" t="s">
        <v>3573</v>
      </c>
      <c r="C312" s="558" t="s">
        <v>3574</v>
      </c>
      <c r="D312" s="559"/>
      <c r="E312" s="559">
        <v>1</v>
      </c>
      <c r="F312" s="559" t="s">
        <v>3476</v>
      </c>
      <c r="G312" s="559" t="s">
        <v>3521</v>
      </c>
      <c r="H312" s="560" t="s">
        <v>1725</v>
      </c>
      <c r="I312" s="561"/>
      <c r="J312" s="577"/>
      <c r="K312" s="560" t="s">
        <v>3045</v>
      </c>
      <c r="L312" s="567"/>
      <c r="M312" s="559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</row>
    <row r="313" spans="1:34" hidden="1" x14ac:dyDescent="0.3">
      <c r="A313" s="449"/>
      <c r="B313" s="452" t="s">
        <v>3570</v>
      </c>
      <c r="C313" s="558" t="s">
        <v>3571</v>
      </c>
      <c r="D313" s="559"/>
      <c r="E313" s="559">
        <v>15</v>
      </c>
      <c r="F313" s="559" t="s">
        <v>3476</v>
      </c>
      <c r="G313" s="559" t="s">
        <v>3809</v>
      </c>
      <c r="H313" s="560" t="s">
        <v>1725</v>
      </c>
      <c r="I313" s="561"/>
      <c r="J313" s="565"/>
      <c r="K313" s="565"/>
      <c r="L313" s="573"/>
      <c r="M313" s="57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</row>
    <row r="314" spans="1:34" hidden="1" x14ac:dyDescent="0.3">
      <c r="A314" s="449"/>
      <c r="B314" s="452" t="s">
        <v>3570</v>
      </c>
      <c r="C314" s="558" t="s">
        <v>3571</v>
      </c>
      <c r="D314" s="559"/>
      <c r="E314" s="559">
        <v>10</v>
      </c>
      <c r="F314" s="559" t="s">
        <v>3476</v>
      </c>
      <c r="G314" s="559" t="s">
        <v>3775</v>
      </c>
      <c r="H314" s="560" t="s">
        <v>1725</v>
      </c>
      <c r="I314" s="561"/>
      <c r="J314" s="565"/>
      <c r="K314" s="565"/>
      <c r="L314" s="583"/>
      <c r="M314" s="572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</row>
    <row r="315" spans="1:34" hidden="1" x14ac:dyDescent="0.3">
      <c r="A315" s="449"/>
      <c r="B315" s="452" t="s">
        <v>3570</v>
      </c>
      <c r="C315" s="558" t="s">
        <v>3571</v>
      </c>
      <c r="D315" s="559"/>
      <c r="E315" s="559">
        <f>13+9</f>
        <v>22</v>
      </c>
      <c r="F315" s="559" t="s">
        <v>3476</v>
      </c>
      <c r="G315" s="559" t="s">
        <v>3521</v>
      </c>
      <c r="H315" s="560" t="s">
        <v>1725</v>
      </c>
      <c r="I315" s="561"/>
      <c r="J315" s="565"/>
      <c r="K315" s="565"/>
      <c r="L315" s="571"/>
      <c r="M315" s="572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</row>
    <row r="316" spans="1:34" hidden="1" x14ac:dyDescent="0.3">
      <c r="A316" s="449"/>
      <c r="B316" s="452" t="s">
        <v>3570</v>
      </c>
      <c r="C316" s="558" t="s">
        <v>3571</v>
      </c>
      <c r="D316" s="559"/>
      <c r="E316" s="559">
        <v>20</v>
      </c>
      <c r="F316" s="559" t="s">
        <v>3476</v>
      </c>
      <c r="G316" s="559" t="s">
        <v>4019</v>
      </c>
      <c r="H316" s="560" t="s">
        <v>1725</v>
      </c>
      <c r="I316" s="561"/>
      <c r="J316" s="565"/>
      <c r="K316" s="565"/>
      <c r="L316" s="571"/>
      <c r="M316" s="572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</row>
    <row r="317" spans="1:34" hidden="1" x14ac:dyDescent="0.3">
      <c r="A317" s="449"/>
      <c r="B317" s="452" t="s">
        <v>3550</v>
      </c>
      <c r="C317" s="558" t="s">
        <v>3551</v>
      </c>
      <c r="D317" s="559"/>
      <c r="E317" s="559">
        <f>2+16+4+4+53+22</f>
        <v>101</v>
      </c>
      <c r="F317" s="559" t="s">
        <v>3476</v>
      </c>
      <c r="G317" s="559" t="s">
        <v>3809</v>
      </c>
      <c r="H317" s="560" t="s">
        <v>1725</v>
      </c>
      <c r="I317" s="561"/>
      <c r="J317" s="577"/>
      <c r="K317" s="560"/>
      <c r="L317" s="571"/>
      <c r="M317" s="572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</row>
    <row r="318" spans="1:34" hidden="1" x14ac:dyDescent="0.3">
      <c r="A318" s="449"/>
      <c r="B318" s="452" t="s">
        <v>3550</v>
      </c>
      <c r="C318" s="558" t="s">
        <v>3551</v>
      </c>
      <c r="D318" s="559"/>
      <c r="E318" s="559">
        <v>36</v>
      </c>
      <c r="F318" s="559" t="s">
        <v>3476</v>
      </c>
      <c r="G318" s="559" t="s">
        <v>3796</v>
      </c>
      <c r="H318" s="560" t="s">
        <v>1725</v>
      </c>
      <c r="I318" s="561"/>
      <c r="J318" s="577"/>
      <c r="K318" s="560"/>
      <c r="L318" s="571"/>
      <c r="M318" s="572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</row>
    <row r="319" spans="1:34" hidden="1" x14ac:dyDescent="0.3">
      <c r="A319" s="449"/>
      <c r="B319" s="452" t="s">
        <v>3550</v>
      </c>
      <c r="C319" s="558" t="s">
        <v>3551</v>
      </c>
      <c r="D319" s="559"/>
      <c r="E319" s="559">
        <v>7</v>
      </c>
      <c r="F319" s="559" t="s">
        <v>3476</v>
      </c>
      <c r="G319" s="559" t="s">
        <v>3786</v>
      </c>
      <c r="H319" s="560" t="s">
        <v>1725</v>
      </c>
      <c r="I319" s="561"/>
      <c r="J319" s="577"/>
      <c r="K319" s="560"/>
      <c r="L319" s="571"/>
      <c r="M319" s="572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</row>
    <row r="320" spans="1:34" hidden="1" x14ac:dyDescent="0.3">
      <c r="A320" s="449"/>
      <c r="B320" s="452" t="s">
        <v>3550</v>
      </c>
      <c r="C320" s="558" t="s">
        <v>3551</v>
      </c>
      <c r="D320" s="559"/>
      <c r="E320" s="559">
        <v>56</v>
      </c>
      <c r="F320" s="559" t="s">
        <v>3476</v>
      </c>
      <c r="G320" s="559" t="s">
        <v>3521</v>
      </c>
      <c r="H320" s="560" t="s">
        <v>1725</v>
      </c>
      <c r="I320" s="561"/>
      <c r="J320" s="577"/>
      <c r="K320" s="560"/>
      <c r="L320" s="571"/>
      <c r="M320" s="572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</row>
    <row r="321" spans="1:34" hidden="1" x14ac:dyDescent="0.3">
      <c r="A321" s="449"/>
      <c r="B321" s="452" t="s">
        <v>3680</v>
      </c>
      <c r="C321" s="558" t="s">
        <v>3678</v>
      </c>
      <c r="D321" s="559" t="s">
        <v>3679</v>
      </c>
      <c r="E321" s="559">
        <v>1</v>
      </c>
      <c r="F321" s="559" t="s">
        <v>3476</v>
      </c>
      <c r="G321" s="559" t="s">
        <v>3809</v>
      </c>
      <c r="H321" s="560" t="s">
        <v>1725</v>
      </c>
      <c r="I321" s="578"/>
      <c r="J321" s="603"/>
      <c r="K321" s="578" t="s">
        <v>3045</v>
      </c>
      <c r="L321" s="571"/>
      <c r="M321" s="572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</row>
    <row r="322" spans="1:34" hidden="1" x14ac:dyDescent="0.3">
      <c r="A322" s="449"/>
      <c r="B322" s="452" t="s">
        <v>3246</v>
      </c>
      <c r="C322" s="558" t="s">
        <v>3247</v>
      </c>
      <c r="D322" s="559" t="s">
        <v>3248</v>
      </c>
      <c r="E322" s="559">
        <v>1</v>
      </c>
      <c r="F322" s="559" t="s">
        <v>3042</v>
      </c>
      <c r="G322" s="559"/>
      <c r="H322" s="560" t="s">
        <v>1725</v>
      </c>
      <c r="I322" s="569"/>
      <c r="J322" s="600"/>
      <c r="K322" s="570" t="s">
        <v>3045</v>
      </c>
      <c r="L322" s="571"/>
      <c r="M322" s="572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</row>
    <row r="323" spans="1:34" hidden="1" x14ac:dyDescent="0.3">
      <c r="A323" s="449"/>
      <c r="B323" s="452" t="s">
        <v>3564</v>
      </c>
      <c r="C323" s="558" t="s">
        <v>3565</v>
      </c>
      <c r="D323" s="559"/>
      <c r="E323" s="559">
        <v>1</v>
      </c>
      <c r="F323" s="559" t="s">
        <v>3476</v>
      </c>
      <c r="G323" s="559" t="s">
        <v>3521</v>
      </c>
      <c r="H323" s="560" t="s">
        <v>1725</v>
      </c>
      <c r="I323" s="561"/>
      <c r="J323" s="565"/>
      <c r="K323" s="565"/>
      <c r="L323" s="571"/>
      <c r="M323" s="572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</row>
    <row r="324" spans="1:34" hidden="1" x14ac:dyDescent="0.3">
      <c r="A324" s="449"/>
      <c r="B324" s="452" t="s">
        <v>3506</v>
      </c>
      <c r="C324" s="558" t="s">
        <v>3507</v>
      </c>
      <c r="D324" s="559"/>
      <c r="E324" s="559">
        <v>25</v>
      </c>
      <c r="F324" s="559" t="s">
        <v>3476</v>
      </c>
      <c r="G324" s="559" t="s">
        <v>3521</v>
      </c>
      <c r="H324" s="560" t="s">
        <v>1725</v>
      </c>
      <c r="I324" s="583"/>
      <c r="J324" s="602"/>
      <c r="K324" s="583"/>
      <c r="L324" s="571"/>
      <c r="M324" s="572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</row>
    <row r="325" spans="1:34" hidden="1" x14ac:dyDescent="0.3">
      <c r="A325" s="449"/>
      <c r="B325" s="452" t="s">
        <v>3580</v>
      </c>
      <c r="C325" s="558" t="s">
        <v>3581</v>
      </c>
      <c r="D325" s="559"/>
      <c r="E325" s="559">
        <v>1</v>
      </c>
      <c r="F325" s="559" t="s">
        <v>3476</v>
      </c>
      <c r="G325" s="559" t="s">
        <v>3521</v>
      </c>
      <c r="H325" s="560" t="s">
        <v>1725</v>
      </c>
      <c r="I325" s="583"/>
      <c r="J325" s="602"/>
      <c r="K325" s="583"/>
      <c r="L325" s="571"/>
      <c r="M325" s="572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</row>
    <row r="326" spans="1:34" hidden="1" x14ac:dyDescent="0.3">
      <c r="A326" s="449"/>
      <c r="B326" s="452" t="s">
        <v>2887</v>
      </c>
      <c r="C326" s="558" t="s">
        <v>2756</v>
      </c>
      <c r="D326" s="559"/>
      <c r="E326" s="559">
        <f>4+110</f>
        <v>114</v>
      </c>
      <c r="F326" s="559" t="s">
        <v>3476</v>
      </c>
      <c r="G326" s="559" t="s">
        <v>3521</v>
      </c>
      <c r="H326" s="560" t="s">
        <v>1725</v>
      </c>
      <c r="I326" s="583"/>
      <c r="J326" s="602"/>
      <c r="K326" s="583"/>
      <c r="L326" s="571"/>
      <c r="M326" s="572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</row>
    <row r="327" spans="1:34" hidden="1" x14ac:dyDescent="0.3">
      <c r="A327" s="449"/>
      <c r="B327" s="452" t="s">
        <v>3579</v>
      </c>
      <c r="C327" s="558" t="s">
        <v>3578</v>
      </c>
      <c r="D327" s="559"/>
      <c r="E327" s="559">
        <v>1</v>
      </c>
      <c r="F327" s="559" t="s">
        <v>3476</v>
      </c>
      <c r="G327" s="559" t="s">
        <v>3521</v>
      </c>
      <c r="H327" s="560" t="s">
        <v>1725</v>
      </c>
      <c r="I327" s="583"/>
      <c r="J327" s="602"/>
      <c r="K327" s="583"/>
      <c r="L327" s="571"/>
      <c r="M327" s="572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</row>
    <row r="328" spans="1:34" hidden="1" x14ac:dyDescent="0.3">
      <c r="A328" s="449"/>
      <c r="B328" s="452" t="s">
        <v>2926</v>
      </c>
      <c r="C328" s="558" t="s">
        <v>3801</v>
      </c>
      <c r="D328" s="559"/>
      <c r="E328" s="559">
        <v>14</v>
      </c>
      <c r="F328" s="559" t="s">
        <v>3476</v>
      </c>
      <c r="G328" s="559" t="s">
        <v>3786</v>
      </c>
      <c r="H328" s="560" t="s">
        <v>1725</v>
      </c>
      <c r="I328" s="561"/>
      <c r="J328" s="577"/>
      <c r="K328" s="560"/>
      <c r="L328" s="571"/>
      <c r="M328" s="572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</row>
    <row r="329" spans="1:34" hidden="1" x14ac:dyDescent="0.3">
      <c r="A329" s="449"/>
      <c r="B329" s="452" t="s">
        <v>2886</v>
      </c>
      <c r="C329" s="558" t="s">
        <v>2773</v>
      </c>
      <c r="D329" s="559"/>
      <c r="E329" s="559"/>
      <c r="F329" s="559"/>
      <c r="G329" s="559"/>
      <c r="H329" s="560" t="s">
        <v>1725</v>
      </c>
      <c r="I329" s="583"/>
      <c r="J329" s="602"/>
      <c r="K329" s="583"/>
      <c r="L329" s="571"/>
      <c r="M329" s="572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</row>
    <row r="330" spans="1:34" hidden="1" x14ac:dyDescent="0.3">
      <c r="A330" s="449"/>
      <c r="B330" s="452" t="s">
        <v>2923</v>
      </c>
      <c r="C330" s="558" t="s">
        <v>3686</v>
      </c>
      <c r="D330" s="559"/>
      <c r="E330" s="559">
        <v>1</v>
      </c>
      <c r="F330" s="559" t="s">
        <v>3476</v>
      </c>
      <c r="G330" s="559" t="s">
        <v>3809</v>
      </c>
      <c r="H330" s="560" t="s">
        <v>1725</v>
      </c>
      <c r="I330" s="561"/>
      <c r="J330" s="577"/>
      <c r="K330" s="560"/>
      <c r="L330" s="571"/>
      <c r="M330" s="572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</row>
    <row r="331" spans="1:34" hidden="1" x14ac:dyDescent="0.3">
      <c r="A331" s="449"/>
      <c r="B331" s="452" t="s">
        <v>2922</v>
      </c>
      <c r="C331" s="558" t="s">
        <v>3681</v>
      </c>
      <c r="D331" s="559"/>
      <c r="E331" s="559">
        <v>1</v>
      </c>
      <c r="F331" s="559" t="s">
        <v>3476</v>
      </c>
      <c r="G331" s="559" t="s">
        <v>3809</v>
      </c>
      <c r="H331" s="560" t="s">
        <v>1725</v>
      </c>
      <c r="I331" s="561"/>
      <c r="J331" s="577"/>
      <c r="K331" s="560"/>
      <c r="L331" s="571"/>
      <c r="M331" s="572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</row>
    <row r="332" spans="1:34" hidden="1" x14ac:dyDescent="0.3">
      <c r="A332" s="449"/>
      <c r="B332" s="452" t="s">
        <v>2924</v>
      </c>
      <c r="C332" s="558" t="s">
        <v>2103</v>
      </c>
      <c r="D332" s="559"/>
      <c r="E332" s="559">
        <v>1</v>
      </c>
      <c r="F332" s="559" t="s">
        <v>3476</v>
      </c>
      <c r="G332" s="559" t="s">
        <v>3809</v>
      </c>
      <c r="H332" s="560" t="s">
        <v>1725</v>
      </c>
      <c r="I332" s="561"/>
      <c r="J332" s="577"/>
      <c r="K332" s="560" t="s">
        <v>3096</v>
      </c>
      <c r="L332" s="571"/>
      <c r="M332" s="572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</row>
    <row r="333" spans="1:34" hidden="1" x14ac:dyDescent="0.3">
      <c r="A333" s="449"/>
      <c r="B333" s="452" t="s">
        <v>2921</v>
      </c>
      <c r="C333" s="558" t="s">
        <v>2103</v>
      </c>
      <c r="D333" s="559"/>
      <c r="E333" s="559">
        <v>1</v>
      </c>
      <c r="F333" s="559" t="s">
        <v>3476</v>
      </c>
      <c r="G333" s="559" t="s">
        <v>3477</v>
      </c>
      <c r="H333" s="560" t="s">
        <v>1725</v>
      </c>
      <c r="I333" s="561"/>
      <c r="J333" s="577"/>
      <c r="K333" s="560"/>
      <c r="L333" s="571"/>
      <c r="M333" s="572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</row>
    <row r="334" spans="1:34" hidden="1" x14ac:dyDescent="0.3">
      <c r="A334" s="449"/>
      <c r="B334" s="452" t="s">
        <v>3706</v>
      </c>
      <c r="C334" s="558" t="s">
        <v>3707</v>
      </c>
      <c r="D334" s="559"/>
      <c r="E334" s="559">
        <f>1+12</f>
        <v>13</v>
      </c>
      <c r="F334" s="559" t="s">
        <v>3476</v>
      </c>
      <c r="G334" s="559" t="s">
        <v>3809</v>
      </c>
      <c r="H334" s="560" t="s">
        <v>1725</v>
      </c>
      <c r="I334" s="561"/>
      <c r="J334" s="577"/>
      <c r="K334" s="560"/>
      <c r="L334" s="571"/>
      <c r="M334" s="572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</row>
    <row r="335" spans="1:34" hidden="1" x14ac:dyDescent="0.3">
      <c r="A335" s="449"/>
      <c r="B335" s="452" t="s">
        <v>3706</v>
      </c>
      <c r="C335" s="558" t="s">
        <v>3707</v>
      </c>
      <c r="D335" s="559"/>
      <c r="E335" s="559">
        <v>4</v>
      </c>
      <c r="F335" s="559" t="s">
        <v>3476</v>
      </c>
      <c r="G335" s="559" t="s">
        <v>3786</v>
      </c>
      <c r="H335" s="560" t="s">
        <v>1725</v>
      </c>
      <c r="I335" s="561"/>
      <c r="J335" s="577"/>
      <c r="K335" s="560"/>
      <c r="L335" s="571"/>
      <c r="M335" s="572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</row>
    <row r="336" spans="1:34" hidden="1" x14ac:dyDescent="0.3">
      <c r="A336" s="449"/>
      <c r="B336" s="452" t="s">
        <v>3737</v>
      </c>
      <c r="C336" s="558" t="s">
        <v>3738</v>
      </c>
      <c r="D336" s="559"/>
      <c r="E336" s="559">
        <v>3</v>
      </c>
      <c r="F336" s="559" t="s">
        <v>3476</v>
      </c>
      <c r="G336" s="559" t="s">
        <v>3809</v>
      </c>
      <c r="H336" s="560" t="s">
        <v>1725</v>
      </c>
      <c r="I336" s="561"/>
      <c r="J336" s="577"/>
      <c r="K336" s="560"/>
      <c r="L336" s="571"/>
      <c r="M336" s="572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</row>
    <row r="337" spans="1:34" hidden="1" x14ac:dyDescent="0.3">
      <c r="A337" s="449"/>
      <c r="B337" s="452" t="s">
        <v>3595</v>
      </c>
      <c r="C337" s="558" t="s">
        <v>3596</v>
      </c>
      <c r="D337" s="559"/>
      <c r="E337" s="559">
        <v>1</v>
      </c>
      <c r="F337" s="559" t="s">
        <v>3476</v>
      </c>
      <c r="G337" s="559" t="s">
        <v>3521</v>
      </c>
      <c r="H337" s="560" t="s">
        <v>1725</v>
      </c>
      <c r="I337" s="561"/>
      <c r="J337" s="577"/>
      <c r="K337" s="560"/>
      <c r="L337" s="571"/>
      <c r="M337" s="572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</row>
    <row r="338" spans="1:34" hidden="1" x14ac:dyDescent="0.3">
      <c r="A338" s="449"/>
      <c r="B338" s="452" t="s">
        <v>3652</v>
      </c>
      <c r="C338" s="558" t="s">
        <v>3651</v>
      </c>
      <c r="D338" s="559"/>
      <c r="E338" s="559">
        <v>1</v>
      </c>
      <c r="F338" s="559" t="s">
        <v>1577</v>
      </c>
      <c r="G338" s="559" t="s">
        <v>1577</v>
      </c>
      <c r="H338" s="560" t="s">
        <v>1725</v>
      </c>
      <c r="I338" s="561"/>
      <c r="J338" s="577"/>
      <c r="K338" s="560"/>
      <c r="L338" s="571"/>
      <c r="M338" s="572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</row>
    <row r="339" spans="1:34" hidden="1" x14ac:dyDescent="0.3">
      <c r="A339" s="449"/>
      <c r="B339" s="452" t="s">
        <v>3652</v>
      </c>
      <c r="C339" s="558" t="s">
        <v>3651</v>
      </c>
      <c r="D339" s="559"/>
      <c r="E339" s="559">
        <v>1</v>
      </c>
      <c r="F339" s="559" t="s">
        <v>3476</v>
      </c>
      <c r="G339" s="559" t="s">
        <v>2808</v>
      </c>
      <c r="H339" s="560" t="s">
        <v>1725</v>
      </c>
      <c r="I339" s="561"/>
      <c r="J339" s="577"/>
      <c r="K339" s="560"/>
      <c r="L339" s="571"/>
      <c r="M339" s="572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</row>
    <row r="340" spans="1:34" hidden="1" x14ac:dyDescent="0.3">
      <c r="A340" s="449"/>
      <c r="B340" s="452" t="s">
        <v>2909</v>
      </c>
      <c r="C340" s="558" t="s">
        <v>2021</v>
      </c>
      <c r="D340" s="559"/>
      <c r="E340" s="559">
        <v>592</v>
      </c>
      <c r="F340" s="559" t="s">
        <v>3476</v>
      </c>
      <c r="G340" s="559" t="s">
        <v>3809</v>
      </c>
      <c r="H340" s="560" t="s">
        <v>1725</v>
      </c>
      <c r="I340" s="561"/>
      <c r="J340" s="577"/>
      <c r="K340" s="560"/>
      <c r="L340" s="571"/>
      <c r="M340" s="572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</row>
    <row r="341" spans="1:34" hidden="1" x14ac:dyDescent="0.3">
      <c r="A341" s="449"/>
      <c r="B341" s="452" t="s">
        <v>2910</v>
      </c>
      <c r="C341" s="558" t="s">
        <v>3770</v>
      </c>
      <c r="D341" s="559"/>
      <c r="E341" s="559">
        <v>1</v>
      </c>
      <c r="F341" s="559" t="s">
        <v>3476</v>
      </c>
      <c r="G341" s="559" t="s">
        <v>3809</v>
      </c>
      <c r="H341" s="560" t="s">
        <v>1725</v>
      </c>
      <c r="I341" s="561"/>
      <c r="J341" s="577"/>
      <c r="K341" s="560"/>
      <c r="L341" s="571"/>
      <c r="M341" s="572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</row>
    <row r="342" spans="1:34" hidden="1" x14ac:dyDescent="0.3">
      <c r="A342" s="449"/>
      <c r="B342" s="452" t="s">
        <v>2910</v>
      </c>
      <c r="C342" s="558" t="s">
        <v>3770</v>
      </c>
      <c r="D342" s="559"/>
      <c r="E342" s="559">
        <v>1</v>
      </c>
      <c r="F342" s="559" t="s">
        <v>1577</v>
      </c>
      <c r="G342" s="559" t="s">
        <v>1577</v>
      </c>
      <c r="H342" s="560" t="s">
        <v>1725</v>
      </c>
      <c r="I342" s="561"/>
      <c r="J342" s="577"/>
      <c r="K342" s="560"/>
      <c r="L342" s="571"/>
      <c r="M342" s="572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</row>
    <row r="343" spans="1:34" hidden="1" x14ac:dyDescent="0.3">
      <c r="A343" s="449"/>
      <c r="B343" s="452" t="s">
        <v>3854</v>
      </c>
      <c r="C343" s="558" t="s">
        <v>3855</v>
      </c>
      <c r="D343" s="559"/>
      <c r="E343" s="559">
        <v>1</v>
      </c>
      <c r="F343" s="559" t="s">
        <v>1577</v>
      </c>
      <c r="G343" s="559" t="s">
        <v>1577</v>
      </c>
      <c r="H343" s="560" t="s">
        <v>1725</v>
      </c>
      <c r="I343" s="583"/>
      <c r="J343" s="602"/>
      <c r="K343" s="583"/>
      <c r="L343" s="571"/>
      <c r="M343" s="572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</row>
    <row r="344" spans="1:34" hidden="1" x14ac:dyDescent="0.3">
      <c r="A344" s="449"/>
      <c r="B344" s="452" t="s">
        <v>3856</v>
      </c>
      <c r="C344" s="558" t="s">
        <v>3855</v>
      </c>
      <c r="D344" s="559"/>
      <c r="E344" s="559">
        <v>1</v>
      </c>
      <c r="F344" s="559" t="s">
        <v>3042</v>
      </c>
      <c r="G344" s="559" t="s">
        <v>3816</v>
      </c>
      <c r="H344" s="560" t="s">
        <v>1725</v>
      </c>
      <c r="I344" s="583"/>
      <c r="J344" s="602"/>
      <c r="K344" s="583"/>
      <c r="L344" s="571"/>
      <c r="M344" s="572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</row>
    <row r="345" spans="1:34" hidden="1" x14ac:dyDescent="0.3">
      <c r="A345" s="449"/>
      <c r="B345" s="452" t="s">
        <v>4038</v>
      </c>
      <c r="C345" s="558" t="s">
        <v>3855</v>
      </c>
      <c r="D345" s="559"/>
      <c r="E345" s="559">
        <v>1</v>
      </c>
      <c r="F345" s="559" t="s">
        <v>3042</v>
      </c>
      <c r="G345" s="559" t="s">
        <v>3816</v>
      </c>
      <c r="H345" s="560" t="s">
        <v>1725</v>
      </c>
      <c r="I345" s="583"/>
      <c r="J345" s="602"/>
      <c r="K345" s="583"/>
      <c r="L345" s="571"/>
      <c r="M345" s="572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</row>
    <row r="346" spans="1:34" hidden="1" x14ac:dyDescent="0.3">
      <c r="A346" s="449"/>
      <c r="B346" s="452" t="s">
        <v>2895</v>
      </c>
      <c r="C346" s="558" t="s">
        <v>2779</v>
      </c>
      <c r="D346" s="559"/>
      <c r="E346" s="559"/>
      <c r="F346" s="559"/>
      <c r="G346" s="559"/>
      <c r="H346" s="560" t="s">
        <v>1725</v>
      </c>
      <c r="I346" s="569"/>
      <c r="J346" s="600"/>
      <c r="K346" s="570"/>
      <c r="L346" s="571"/>
      <c r="M346" s="572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</row>
    <row r="347" spans="1:34" x14ac:dyDescent="0.3">
      <c r="A347" s="124"/>
      <c r="B347" s="124"/>
      <c r="C347" s="124"/>
      <c r="D347" s="124"/>
      <c r="E347" s="124"/>
      <c r="F347" s="124"/>
      <c r="G347" s="124"/>
      <c r="H347" s="124"/>
      <c r="I347" s="124"/>
      <c r="J347" s="60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</row>
    <row r="348" spans="1:34" x14ac:dyDescent="0.3">
      <c r="A348" s="124"/>
      <c r="B348" s="124"/>
      <c r="C348" s="124"/>
      <c r="D348" s="124"/>
      <c r="E348" s="124"/>
      <c r="F348" s="124"/>
      <c r="G348" s="124"/>
      <c r="H348" s="124"/>
      <c r="I348" s="124"/>
      <c r="J348" s="60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</row>
    <row r="349" spans="1:34" x14ac:dyDescent="0.3">
      <c r="A349" s="124"/>
      <c r="B349" s="124"/>
      <c r="C349" s="124"/>
      <c r="D349" s="124"/>
      <c r="E349" s="124"/>
      <c r="F349" s="124"/>
      <c r="G349" s="124"/>
      <c r="H349" s="124"/>
      <c r="I349" s="124"/>
      <c r="J349" s="60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</row>
    <row r="350" spans="1:34" x14ac:dyDescent="0.3">
      <c r="A350" s="124"/>
      <c r="B350" s="124"/>
      <c r="C350" s="124"/>
      <c r="D350" s="124"/>
      <c r="E350" s="124"/>
      <c r="F350" s="124"/>
      <c r="G350" s="124"/>
      <c r="H350" s="124"/>
      <c r="I350" s="124"/>
      <c r="J350" s="60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</row>
    <row r="351" spans="1:34" x14ac:dyDescent="0.3">
      <c r="A351" s="124"/>
      <c r="B351" s="124"/>
      <c r="C351" s="124"/>
      <c r="D351" s="124"/>
      <c r="E351" s="124"/>
      <c r="F351" s="124"/>
      <c r="G351" s="124"/>
      <c r="H351" s="124"/>
      <c r="I351" s="124"/>
      <c r="J351" s="60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</row>
    <row r="352" spans="1:34" x14ac:dyDescent="0.3">
      <c r="A352" s="124"/>
      <c r="B352" s="124"/>
      <c r="C352" s="124"/>
      <c r="D352" s="124"/>
      <c r="E352" s="124"/>
      <c r="F352" s="124"/>
      <c r="G352" s="124"/>
      <c r="H352" s="124"/>
      <c r="I352" s="124"/>
      <c r="J352" s="60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</row>
    <row r="353" spans="1:34" x14ac:dyDescent="0.3">
      <c r="A353" s="124"/>
      <c r="B353" s="124"/>
      <c r="C353" s="124"/>
      <c r="D353" s="124"/>
      <c r="E353" s="124"/>
      <c r="F353" s="124"/>
      <c r="G353" s="124"/>
      <c r="H353" s="124"/>
      <c r="I353" s="124"/>
      <c r="J353" s="60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</row>
    <row r="354" spans="1:34" x14ac:dyDescent="0.3">
      <c r="A354" s="124"/>
      <c r="B354" s="124"/>
      <c r="C354" s="124"/>
      <c r="D354" s="124"/>
      <c r="E354" s="124"/>
      <c r="F354" s="124"/>
      <c r="G354" s="124"/>
      <c r="H354" s="124"/>
      <c r="I354" s="124"/>
      <c r="J354" s="60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</row>
    <row r="355" spans="1:34" x14ac:dyDescent="0.3">
      <c r="A355" s="124"/>
      <c r="B355" s="124"/>
      <c r="C355" s="124"/>
      <c r="D355" s="124"/>
      <c r="E355" s="124"/>
      <c r="F355" s="124"/>
      <c r="G355" s="124"/>
      <c r="H355" s="124"/>
      <c r="I355" s="124"/>
      <c r="J355" s="60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</row>
    <row r="356" spans="1:34" x14ac:dyDescent="0.3">
      <c r="A356" s="124"/>
      <c r="B356" s="124"/>
      <c r="C356" s="124"/>
      <c r="D356" s="124"/>
      <c r="E356" s="124"/>
      <c r="F356" s="124"/>
      <c r="G356" s="124"/>
      <c r="H356" s="124"/>
      <c r="I356" s="124"/>
      <c r="J356" s="60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</row>
    <row r="357" spans="1:34" x14ac:dyDescent="0.3">
      <c r="A357" s="124"/>
      <c r="B357" s="124"/>
      <c r="C357" s="124"/>
      <c r="D357" s="124"/>
      <c r="E357" s="124"/>
      <c r="F357" s="124"/>
      <c r="G357" s="124"/>
      <c r="H357" s="124"/>
      <c r="I357" s="124"/>
      <c r="J357" s="60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</row>
    <row r="358" spans="1:34" x14ac:dyDescent="0.3">
      <c r="A358" s="124"/>
      <c r="B358" s="124"/>
      <c r="C358" s="124"/>
      <c r="D358" s="124"/>
      <c r="E358" s="124"/>
      <c r="F358" s="124"/>
      <c r="G358" s="124"/>
      <c r="H358" s="124"/>
      <c r="I358" s="124"/>
      <c r="J358" s="60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</row>
    <row r="359" spans="1:34" x14ac:dyDescent="0.3">
      <c r="A359" s="124"/>
      <c r="B359" s="124"/>
      <c r="C359" s="124"/>
      <c r="D359" s="124"/>
      <c r="E359" s="124"/>
      <c r="F359" s="124"/>
      <c r="G359" s="124"/>
      <c r="H359" s="124"/>
      <c r="I359" s="124"/>
      <c r="J359" s="60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</row>
    <row r="360" spans="1:34" x14ac:dyDescent="0.3">
      <c r="A360" s="124"/>
      <c r="B360" s="124"/>
      <c r="C360" s="124"/>
      <c r="D360" s="124"/>
      <c r="E360" s="124"/>
      <c r="F360" s="124"/>
      <c r="G360" s="124"/>
      <c r="H360" s="124"/>
      <c r="I360" s="124"/>
      <c r="J360" s="60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</row>
    <row r="361" spans="1:34" x14ac:dyDescent="0.3">
      <c r="A361" s="124"/>
      <c r="B361" s="124"/>
      <c r="C361" s="124"/>
      <c r="D361" s="124"/>
      <c r="E361" s="124"/>
      <c r="F361" s="124"/>
      <c r="G361" s="124"/>
      <c r="H361" s="124"/>
      <c r="I361" s="124"/>
      <c r="J361" s="60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</row>
    <row r="362" spans="1:34" x14ac:dyDescent="0.3">
      <c r="A362" s="124"/>
      <c r="B362" s="124"/>
      <c r="C362" s="124"/>
      <c r="D362" s="124"/>
      <c r="E362" s="124"/>
      <c r="F362" s="124"/>
      <c r="G362" s="124"/>
      <c r="H362" s="124"/>
      <c r="I362" s="124"/>
      <c r="J362" s="60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</row>
    <row r="363" spans="1:34" x14ac:dyDescent="0.3">
      <c r="A363" s="124"/>
      <c r="B363" s="124"/>
      <c r="C363" s="124"/>
      <c r="D363" s="124"/>
      <c r="E363" s="124"/>
      <c r="F363" s="124"/>
      <c r="G363" s="124"/>
      <c r="H363" s="124"/>
      <c r="I363" s="124"/>
      <c r="J363" s="60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</row>
    <row r="364" spans="1:34" x14ac:dyDescent="0.3">
      <c r="A364" s="124"/>
      <c r="B364" s="124"/>
      <c r="C364" s="124"/>
      <c r="D364" s="124"/>
      <c r="E364" s="124"/>
      <c r="F364" s="124"/>
      <c r="G364" s="124"/>
      <c r="H364" s="124"/>
      <c r="I364" s="124"/>
      <c r="J364" s="60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</row>
    <row r="365" spans="1:34" x14ac:dyDescent="0.3">
      <c r="A365" s="124"/>
      <c r="B365" s="124"/>
      <c r="C365" s="124"/>
      <c r="D365" s="124"/>
      <c r="E365" s="124"/>
      <c r="F365" s="124"/>
      <c r="G365" s="124"/>
      <c r="H365" s="124"/>
      <c r="I365" s="124"/>
      <c r="J365" s="60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</row>
    <row r="366" spans="1:34" x14ac:dyDescent="0.3">
      <c r="A366" s="124"/>
      <c r="B366" s="124"/>
      <c r="C366" s="124"/>
      <c r="D366" s="124"/>
      <c r="E366" s="124"/>
      <c r="F366" s="124"/>
      <c r="G366" s="124"/>
      <c r="H366" s="124"/>
      <c r="I366" s="124"/>
      <c r="J366" s="60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</row>
    <row r="367" spans="1:34" x14ac:dyDescent="0.3">
      <c r="A367" s="124"/>
      <c r="B367" s="124"/>
      <c r="C367" s="124"/>
      <c r="D367" s="124"/>
      <c r="E367" s="124"/>
      <c r="F367" s="124"/>
      <c r="G367" s="124"/>
      <c r="H367" s="124"/>
      <c r="I367" s="124"/>
      <c r="J367" s="60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</row>
    <row r="368" spans="1:34" x14ac:dyDescent="0.3">
      <c r="A368" s="124"/>
      <c r="B368" s="124"/>
      <c r="C368" s="124"/>
      <c r="D368" s="124"/>
      <c r="E368" s="124"/>
      <c r="F368" s="124"/>
      <c r="G368" s="124"/>
      <c r="H368" s="124"/>
      <c r="I368" s="124"/>
      <c r="J368" s="60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</row>
    <row r="369" spans="1:34" x14ac:dyDescent="0.3">
      <c r="A369" s="124"/>
      <c r="B369" s="124"/>
      <c r="C369" s="124"/>
      <c r="D369" s="124"/>
      <c r="E369" s="124"/>
      <c r="F369" s="124"/>
      <c r="G369" s="124"/>
      <c r="H369" s="124"/>
      <c r="I369" s="124"/>
      <c r="J369" s="60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</row>
    <row r="370" spans="1:34" x14ac:dyDescent="0.3">
      <c r="A370" s="124"/>
      <c r="B370" s="124"/>
      <c r="C370" s="124"/>
      <c r="D370" s="124"/>
      <c r="E370" s="124"/>
      <c r="F370" s="124"/>
      <c r="G370" s="124"/>
      <c r="H370" s="124"/>
      <c r="I370" s="124"/>
      <c r="J370" s="60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</row>
    <row r="371" spans="1:34" x14ac:dyDescent="0.3">
      <c r="A371" s="124"/>
      <c r="B371" s="124"/>
      <c r="C371" s="124"/>
      <c r="D371" s="124"/>
      <c r="E371" s="124"/>
      <c r="F371" s="124"/>
      <c r="G371" s="124"/>
      <c r="H371" s="124"/>
      <c r="I371" s="124"/>
      <c r="J371" s="60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</row>
    <row r="372" spans="1:34" x14ac:dyDescent="0.3">
      <c r="A372" s="124"/>
      <c r="B372" s="124"/>
      <c r="C372" s="124"/>
      <c r="D372" s="124"/>
      <c r="E372" s="124"/>
      <c r="F372" s="124"/>
      <c r="G372" s="124"/>
      <c r="H372" s="124"/>
      <c r="I372" s="124"/>
      <c r="J372" s="60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</row>
    <row r="373" spans="1:34" x14ac:dyDescent="0.3">
      <c r="A373" s="124"/>
      <c r="B373" s="124"/>
      <c r="C373" s="124"/>
      <c r="D373" s="124"/>
      <c r="E373" s="124"/>
      <c r="F373" s="124"/>
      <c r="G373" s="124"/>
      <c r="H373" s="124"/>
      <c r="I373" s="124"/>
      <c r="J373" s="60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</row>
    <row r="374" spans="1:34" x14ac:dyDescent="0.3">
      <c r="A374" s="124"/>
      <c r="B374" s="124"/>
      <c r="C374" s="124"/>
      <c r="D374" s="124"/>
      <c r="E374" s="124"/>
      <c r="F374" s="124"/>
      <c r="G374" s="124"/>
      <c r="H374" s="124"/>
      <c r="I374" s="124"/>
      <c r="J374" s="60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</row>
    <row r="375" spans="1:34" x14ac:dyDescent="0.3">
      <c r="A375" s="124"/>
      <c r="B375" s="124"/>
      <c r="C375" s="124"/>
      <c r="D375" s="124"/>
      <c r="E375" s="124"/>
      <c r="F375" s="124"/>
      <c r="G375" s="124"/>
      <c r="H375" s="124"/>
      <c r="I375" s="124"/>
      <c r="J375" s="60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</row>
    <row r="376" spans="1:34" x14ac:dyDescent="0.3">
      <c r="A376" s="124"/>
      <c r="B376" s="124"/>
      <c r="C376" s="124"/>
      <c r="D376" s="124"/>
      <c r="E376" s="124"/>
      <c r="F376" s="124"/>
      <c r="G376" s="124"/>
      <c r="H376" s="124"/>
      <c r="I376" s="124"/>
      <c r="J376" s="60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</row>
    <row r="377" spans="1:34" x14ac:dyDescent="0.3">
      <c r="A377" s="124"/>
      <c r="B377" s="124"/>
      <c r="C377" s="124"/>
      <c r="D377" s="124"/>
      <c r="E377" s="124"/>
      <c r="F377" s="124"/>
      <c r="G377" s="124"/>
      <c r="H377" s="124"/>
      <c r="I377" s="124"/>
      <c r="J377" s="60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</row>
    <row r="378" spans="1:34" x14ac:dyDescent="0.3">
      <c r="A378" s="124"/>
      <c r="B378" s="124"/>
      <c r="C378" s="124"/>
      <c r="D378" s="124"/>
      <c r="E378" s="124"/>
      <c r="F378" s="124"/>
      <c r="G378" s="124"/>
      <c r="H378" s="124"/>
      <c r="I378" s="124"/>
      <c r="J378" s="60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</row>
    <row r="379" spans="1:34" x14ac:dyDescent="0.3">
      <c r="A379" s="124"/>
      <c r="B379" s="124"/>
      <c r="C379" s="124"/>
      <c r="D379" s="124"/>
      <c r="E379" s="124"/>
      <c r="F379" s="124"/>
      <c r="G379" s="124"/>
      <c r="H379" s="124"/>
      <c r="I379" s="124"/>
      <c r="J379" s="60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</row>
    <row r="380" spans="1:34" x14ac:dyDescent="0.3">
      <c r="A380" s="124"/>
      <c r="B380" s="124"/>
      <c r="C380" s="124"/>
      <c r="D380" s="124"/>
      <c r="E380" s="124"/>
      <c r="F380" s="124"/>
      <c r="G380" s="124"/>
      <c r="H380" s="124"/>
      <c r="I380" s="124"/>
      <c r="J380" s="60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</row>
    <row r="381" spans="1:34" x14ac:dyDescent="0.3">
      <c r="A381" s="124"/>
      <c r="B381" s="124"/>
      <c r="C381" s="124"/>
      <c r="D381" s="124"/>
      <c r="E381" s="124"/>
      <c r="F381" s="124"/>
      <c r="G381" s="124"/>
      <c r="H381" s="124"/>
      <c r="I381" s="124"/>
      <c r="J381" s="60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</row>
    <row r="382" spans="1:34" x14ac:dyDescent="0.3">
      <c r="A382" s="124"/>
      <c r="B382" s="124"/>
      <c r="C382" s="124"/>
      <c r="D382" s="124"/>
      <c r="E382" s="124"/>
      <c r="F382" s="124"/>
      <c r="G382" s="124"/>
      <c r="H382" s="124"/>
      <c r="I382" s="124"/>
      <c r="J382" s="60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</row>
    <row r="383" spans="1:34" x14ac:dyDescent="0.3">
      <c r="A383" s="124"/>
      <c r="B383" s="124"/>
      <c r="C383" s="124"/>
      <c r="D383" s="124"/>
      <c r="E383" s="124"/>
      <c r="F383" s="124"/>
      <c r="G383" s="124"/>
      <c r="H383" s="124"/>
      <c r="I383" s="124"/>
      <c r="J383" s="60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</row>
    <row r="384" spans="1:34" x14ac:dyDescent="0.3">
      <c r="A384" s="124"/>
      <c r="B384" s="124"/>
      <c r="C384" s="124"/>
      <c r="D384" s="124"/>
      <c r="E384" s="124"/>
      <c r="F384" s="124"/>
      <c r="G384" s="124"/>
      <c r="H384" s="124"/>
      <c r="I384" s="124"/>
      <c r="J384" s="60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</row>
    <row r="385" spans="1:34" x14ac:dyDescent="0.3">
      <c r="A385" s="124"/>
      <c r="B385" s="124"/>
      <c r="C385" s="124"/>
      <c r="D385" s="124"/>
      <c r="E385" s="124"/>
      <c r="F385" s="124"/>
      <c r="G385" s="124"/>
      <c r="H385" s="124"/>
      <c r="I385" s="124"/>
      <c r="J385" s="60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</row>
    <row r="386" spans="1:34" x14ac:dyDescent="0.3">
      <c r="A386" s="124"/>
      <c r="B386" s="124"/>
      <c r="C386" s="124"/>
      <c r="D386" s="124"/>
      <c r="E386" s="124"/>
      <c r="F386" s="124"/>
      <c r="G386" s="124"/>
      <c r="H386" s="124"/>
      <c r="I386" s="124"/>
      <c r="J386" s="60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</row>
    <row r="387" spans="1:34" x14ac:dyDescent="0.3">
      <c r="A387" s="124"/>
      <c r="B387" s="124"/>
      <c r="C387" s="124"/>
      <c r="D387" s="124"/>
      <c r="E387" s="124"/>
      <c r="F387" s="124"/>
      <c r="G387" s="124"/>
      <c r="H387" s="124"/>
      <c r="I387" s="124"/>
      <c r="J387" s="60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</row>
    <row r="388" spans="1:34" x14ac:dyDescent="0.3">
      <c r="A388" s="124"/>
      <c r="B388" s="124"/>
      <c r="C388" s="124"/>
      <c r="D388" s="124"/>
      <c r="E388" s="124"/>
      <c r="F388" s="124"/>
      <c r="G388" s="124"/>
      <c r="H388" s="124"/>
      <c r="I388" s="124"/>
      <c r="J388" s="60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</row>
    <row r="389" spans="1:34" x14ac:dyDescent="0.3">
      <c r="A389" s="124"/>
      <c r="B389" s="124"/>
      <c r="C389" s="124"/>
      <c r="D389" s="124"/>
      <c r="E389" s="124"/>
      <c r="F389" s="124"/>
      <c r="G389" s="124"/>
      <c r="H389" s="124"/>
      <c r="I389" s="124"/>
      <c r="J389" s="60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</row>
    <row r="390" spans="1:34" x14ac:dyDescent="0.3">
      <c r="A390" s="124"/>
      <c r="B390" s="124"/>
      <c r="C390" s="124"/>
      <c r="D390" s="124"/>
      <c r="E390" s="124"/>
      <c r="F390" s="124"/>
      <c r="G390" s="124"/>
      <c r="H390" s="124"/>
      <c r="I390" s="124"/>
      <c r="J390" s="60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</row>
    <row r="391" spans="1:34" x14ac:dyDescent="0.3">
      <c r="A391" s="124"/>
      <c r="B391" s="124"/>
      <c r="C391" s="124"/>
      <c r="D391" s="124"/>
      <c r="E391" s="124"/>
      <c r="F391" s="124"/>
      <c r="G391" s="124"/>
      <c r="H391" s="124"/>
      <c r="I391" s="124"/>
      <c r="J391" s="60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</row>
    <row r="392" spans="1:34" x14ac:dyDescent="0.3">
      <c r="A392" s="124"/>
      <c r="B392" s="124"/>
      <c r="C392" s="124"/>
      <c r="D392" s="124"/>
      <c r="E392" s="124"/>
      <c r="F392" s="124"/>
      <c r="G392" s="124"/>
      <c r="H392" s="124"/>
      <c r="I392" s="124"/>
      <c r="J392" s="60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</row>
    <row r="393" spans="1:34" x14ac:dyDescent="0.3">
      <c r="A393" s="124"/>
      <c r="B393" s="124"/>
      <c r="C393" s="124"/>
      <c r="D393" s="124"/>
      <c r="E393" s="124"/>
      <c r="F393" s="124"/>
      <c r="G393" s="124"/>
      <c r="H393" s="124"/>
      <c r="I393" s="124"/>
      <c r="J393" s="60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</row>
    <row r="394" spans="1:34" x14ac:dyDescent="0.3">
      <c r="A394" s="124"/>
      <c r="B394" s="124"/>
      <c r="C394" s="124"/>
      <c r="D394" s="124"/>
      <c r="E394" s="124"/>
      <c r="F394" s="124"/>
      <c r="G394" s="124"/>
      <c r="H394" s="124"/>
      <c r="I394" s="124"/>
      <c r="J394" s="60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</row>
    <row r="395" spans="1:34" x14ac:dyDescent="0.3">
      <c r="A395" s="124"/>
      <c r="B395" s="124"/>
      <c r="C395" s="124"/>
      <c r="D395" s="124"/>
      <c r="E395" s="124"/>
      <c r="F395" s="124"/>
      <c r="G395" s="124"/>
      <c r="H395" s="124"/>
      <c r="I395" s="124"/>
      <c r="J395" s="60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</row>
    <row r="396" spans="1:34" x14ac:dyDescent="0.3">
      <c r="A396" s="124"/>
      <c r="B396" s="124"/>
      <c r="C396" s="124"/>
      <c r="D396" s="124"/>
      <c r="E396" s="124"/>
      <c r="F396" s="124"/>
      <c r="G396" s="124"/>
      <c r="H396" s="124"/>
      <c r="I396" s="124"/>
      <c r="J396" s="60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</row>
    <row r="397" spans="1:34" x14ac:dyDescent="0.3">
      <c r="A397" s="124"/>
      <c r="B397" s="124"/>
      <c r="C397" s="124"/>
      <c r="D397" s="124"/>
      <c r="E397" s="124"/>
      <c r="F397" s="124"/>
      <c r="G397" s="124"/>
      <c r="H397" s="124"/>
      <c r="I397" s="124"/>
      <c r="J397" s="60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</row>
    <row r="398" spans="1:34" x14ac:dyDescent="0.3">
      <c r="A398" s="124"/>
      <c r="B398" s="124"/>
      <c r="C398" s="124"/>
      <c r="D398" s="124"/>
      <c r="E398" s="124"/>
      <c r="F398" s="124"/>
      <c r="G398" s="124"/>
      <c r="H398" s="124"/>
      <c r="I398" s="124"/>
      <c r="J398" s="60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</row>
    <row r="399" spans="1:34" x14ac:dyDescent="0.3">
      <c r="A399" s="124"/>
      <c r="B399" s="124"/>
      <c r="C399" s="124"/>
      <c r="D399" s="124"/>
      <c r="E399" s="124"/>
      <c r="F399" s="124"/>
      <c r="G399" s="124"/>
      <c r="H399" s="124"/>
      <c r="I399" s="124"/>
      <c r="J399" s="60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</row>
    <row r="400" spans="1:34" x14ac:dyDescent="0.3">
      <c r="A400" s="124"/>
      <c r="B400" s="124"/>
      <c r="C400" s="124"/>
      <c r="D400" s="124"/>
      <c r="E400" s="124"/>
      <c r="F400" s="124"/>
      <c r="G400" s="124"/>
      <c r="H400" s="124"/>
      <c r="I400" s="124"/>
      <c r="J400" s="60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</row>
    <row r="401" spans="1:34" x14ac:dyDescent="0.3">
      <c r="A401" s="124"/>
      <c r="B401" s="124"/>
      <c r="C401" s="124"/>
      <c r="D401" s="124"/>
      <c r="E401" s="124"/>
      <c r="F401" s="124"/>
      <c r="G401" s="124"/>
      <c r="H401" s="124"/>
      <c r="I401" s="124"/>
      <c r="J401" s="60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</row>
    <row r="402" spans="1:34" x14ac:dyDescent="0.3">
      <c r="A402" s="124"/>
      <c r="B402" s="124"/>
      <c r="C402" s="124"/>
      <c r="D402" s="124"/>
      <c r="E402" s="124"/>
      <c r="F402" s="124"/>
      <c r="G402" s="124"/>
      <c r="H402" s="124"/>
      <c r="I402" s="124"/>
      <c r="J402" s="60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</row>
    <row r="403" spans="1:34" x14ac:dyDescent="0.3">
      <c r="A403" s="124"/>
      <c r="B403" s="124"/>
      <c r="C403" s="124"/>
      <c r="D403" s="124"/>
      <c r="E403" s="124"/>
      <c r="F403" s="124"/>
      <c r="G403" s="124"/>
      <c r="H403" s="124"/>
      <c r="I403" s="124"/>
      <c r="J403" s="60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</row>
    <row r="404" spans="1:34" x14ac:dyDescent="0.3">
      <c r="A404" s="124"/>
      <c r="B404" s="124"/>
      <c r="C404" s="124"/>
      <c r="D404" s="124"/>
      <c r="E404" s="124"/>
      <c r="F404" s="124"/>
      <c r="G404" s="124"/>
      <c r="H404" s="124"/>
      <c r="I404" s="124"/>
      <c r="J404" s="60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</row>
    <row r="405" spans="1:34" x14ac:dyDescent="0.3">
      <c r="A405" s="124"/>
      <c r="B405" s="124"/>
      <c r="C405" s="124"/>
      <c r="D405" s="124"/>
      <c r="E405" s="124"/>
      <c r="F405" s="124"/>
      <c r="G405" s="124"/>
      <c r="H405" s="124"/>
      <c r="I405" s="124"/>
      <c r="J405" s="60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</row>
    <row r="406" spans="1:34" x14ac:dyDescent="0.3">
      <c r="A406" s="124"/>
      <c r="B406" s="124"/>
      <c r="C406" s="124"/>
      <c r="D406" s="124"/>
      <c r="E406" s="124"/>
      <c r="F406" s="124"/>
      <c r="G406" s="124"/>
      <c r="H406" s="124"/>
      <c r="I406" s="124"/>
      <c r="J406" s="60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</row>
    <row r="407" spans="1:34" x14ac:dyDescent="0.3">
      <c r="A407" s="124"/>
      <c r="B407" s="124"/>
      <c r="C407" s="124"/>
      <c r="D407" s="124"/>
      <c r="E407" s="124"/>
      <c r="F407" s="124"/>
      <c r="G407" s="124"/>
      <c r="H407" s="124"/>
      <c r="I407" s="124"/>
      <c r="J407" s="60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</row>
    <row r="408" spans="1:34" x14ac:dyDescent="0.3">
      <c r="A408" s="124"/>
      <c r="B408" s="124"/>
      <c r="C408" s="124"/>
      <c r="D408" s="124"/>
      <c r="E408" s="124"/>
      <c r="F408" s="124"/>
      <c r="G408" s="124"/>
      <c r="H408" s="124"/>
      <c r="I408" s="124"/>
      <c r="J408" s="60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</row>
    <row r="409" spans="1:34" x14ac:dyDescent="0.3">
      <c r="A409" s="124"/>
      <c r="B409" s="124"/>
      <c r="C409" s="124"/>
      <c r="D409" s="124"/>
      <c r="E409" s="124"/>
      <c r="F409" s="124"/>
      <c r="G409" s="124"/>
      <c r="H409" s="124"/>
      <c r="I409" s="124"/>
      <c r="J409" s="60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</row>
    <row r="410" spans="1:34" x14ac:dyDescent="0.3">
      <c r="A410" s="124"/>
      <c r="B410" s="124"/>
      <c r="C410" s="124"/>
      <c r="D410" s="124"/>
      <c r="E410" s="124"/>
      <c r="F410" s="124"/>
      <c r="G410" s="124"/>
      <c r="H410" s="124"/>
      <c r="I410" s="124"/>
      <c r="J410" s="60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</row>
    <row r="411" spans="1:34" x14ac:dyDescent="0.3">
      <c r="A411" s="124"/>
      <c r="B411" s="124"/>
      <c r="C411" s="124"/>
      <c r="D411" s="124"/>
      <c r="E411" s="124"/>
      <c r="F411" s="124"/>
      <c r="G411" s="124"/>
      <c r="H411" s="124"/>
      <c r="I411" s="124"/>
      <c r="J411" s="60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</row>
    <row r="412" spans="1:34" x14ac:dyDescent="0.3">
      <c r="A412" s="124"/>
      <c r="B412" s="124"/>
      <c r="C412" s="124"/>
      <c r="D412" s="124"/>
      <c r="E412" s="124"/>
      <c r="F412" s="124"/>
      <c r="G412" s="124"/>
      <c r="H412" s="124"/>
      <c r="I412" s="124"/>
      <c r="J412" s="60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</row>
    <row r="413" spans="1:34" x14ac:dyDescent="0.3">
      <c r="A413" s="124"/>
      <c r="B413" s="124"/>
      <c r="C413" s="124"/>
      <c r="D413" s="124"/>
      <c r="E413" s="124"/>
      <c r="F413" s="124"/>
      <c r="G413" s="124"/>
      <c r="H413" s="124"/>
      <c r="I413" s="124"/>
      <c r="J413" s="60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</row>
    <row r="414" spans="1:34" x14ac:dyDescent="0.3">
      <c r="A414" s="124"/>
      <c r="B414" s="124"/>
      <c r="C414" s="124"/>
      <c r="D414" s="124"/>
      <c r="E414" s="124"/>
      <c r="F414" s="124"/>
      <c r="G414" s="124"/>
      <c r="H414" s="124"/>
      <c r="I414" s="124"/>
      <c r="J414" s="60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</row>
    <row r="415" spans="1:34" x14ac:dyDescent="0.3">
      <c r="A415" s="124"/>
      <c r="B415" s="124"/>
      <c r="C415" s="124"/>
      <c r="D415" s="124"/>
      <c r="E415" s="124"/>
      <c r="F415" s="124"/>
      <c r="G415" s="124"/>
      <c r="H415" s="124"/>
      <c r="I415" s="124"/>
      <c r="J415" s="60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</row>
    <row r="416" spans="1:34" x14ac:dyDescent="0.3">
      <c r="A416" s="124"/>
      <c r="B416" s="124"/>
      <c r="C416" s="124"/>
      <c r="D416" s="124"/>
      <c r="E416" s="124"/>
      <c r="F416" s="124"/>
      <c r="G416" s="124"/>
      <c r="H416" s="124"/>
      <c r="I416" s="124"/>
      <c r="J416" s="60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</row>
    <row r="417" spans="1:34" x14ac:dyDescent="0.3">
      <c r="A417" s="124"/>
      <c r="B417" s="124"/>
      <c r="C417" s="124"/>
      <c r="D417" s="124"/>
      <c r="E417" s="124"/>
      <c r="F417" s="124"/>
      <c r="G417" s="124"/>
      <c r="H417" s="124"/>
      <c r="I417" s="124"/>
      <c r="J417" s="60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</row>
    <row r="418" spans="1:34" x14ac:dyDescent="0.3">
      <c r="A418" s="124"/>
      <c r="B418" s="124"/>
      <c r="C418" s="124"/>
      <c r="D418" s="124"/>
      <c r="E418" s="124"/>
      <c r="F418" s="124"/>
      <c r="G418" s="124"/>
      <c r="H418" s="124"/>
      <c r="I418" s="124"/>
      <c r="J418" s="60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</row>
    <row r="419" spans="1:34" x14ac:dyDescent="0.3">
      <c r="A419" s="124"/>
      <c r="B419" s="124"/>
      <c r="C419" s="124"/>
      <c r="D419" s="124"/>
      <c r="E419" s="124"/>
      <c r="F419" s="124"/>
      <c r="G419" s="124"/>
      <c r="H419" s="124"/>
      <c r="I419" s="124"/>
      <c r="J419" s="60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</row>
    <row r="420" spans="1:34" x14ac:dyDescent="0.3">
      <c r="A420" s="124"/>
      <c r="B420" s="124"/>
      <c r="C420" s="124"/>
      <c r="D420" s="124"/>
      <c r="E420" s="124"/>
      <c r="F420" s="124"/>
      <c r="G420" s="124"/>
      <c r="H420" s="124"/>
      <c r="I420" s="124"/>
      <c r="J420" s="60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</row>
    <row r="421" spans="1:34" x14ac:dyDescent="0.3">
      <c r="A421" s="124"/>
      <c r="B421" s="124"/>
      <c r="C421" s="124"/>
      <c r="D421" s="124"/>
      <c r="E421" s="124"/>
      <c r="F421" s="124"/>
      <c r="G421" s="124"/>
      <c r="H421" s="124"/>
      <c r="I421" s="124"/>
      <c r="J421" s="60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</row>
    <row r="422" spans="1:34" x14ac:dyDescent="0.3">
      <c r="A422" s="124"/>
      <c r="B422" s="124"/>
      <c r="C422" s="124"/>
      <c r="D422" s="124"/>
      <c r="E422" s="124"/>
      <c r="F422" s="124"/>
      <c r="G422" s="124"/>
      <c r="H422" s="124"/>
      <c r="I422" s="124"/>
      <c r="J422" s="60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</row>
    <row r="423" spans="1:34" x14ac:dyDescent="0.3">
      <c r="A423" s="124"/>
      <c r="B423" s="124"/>
      <c r="C423" s="124"/>
      <c r="D423" s="124"/>
      <c r="E423" s="124"/>
      <c r="F423" s="124"/>
      <c r="G423" s="124"/>
      <c r="H423" s="124"/>
      <c r="I423" s="124"/>
      <c r="J423" s="60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</row>
    <row r="424" spans="1:34" x14ac:dyDescent="0.3">
      <c r="A424" s="124"/>
      <c r="B424" s="124"/>
      <c r="C424" s="124"/>
      <c r="D424" s="124"/>
      <c r="E424" s="124"/>
      <c r="F424" s="124"/>
      <c r="G424" s="124"/>
      <c r="H424" s="124"/>
      <c r="I424" s="124"/>
      <c r="J424" s="60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</row>
    <row r="425" spans="1:34" x14ac:dyDescent="0.3">
      <c r="A425" s="124"/>
      <c r="B425" s="124"/>
      <c r="C425" s="124"/>
      <c r="D425" s="124"/>
      <c r="E425" s="124"/>
      <c r="F425" s="124"/>
      <c r="G425" s="124"/>
      <c r="H425" s="124"/>
      <c r="I425" s="124"/>
      <c r="J425" s="60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</row>
    <row r="426" spans="1:34" x14ac:dyDescent="0.3">
      <c r="A426" s="124"/>
      <c r="B426" s="124"/>
      <c r="C426" s="124"/>
      <c r="D426" s="124"/>
      <c r="E426" s="124"/>
      <c r="F426" s="124"/>
      <c r="G426" s="124"/>
      <c r="H426" s="124"/>
      <c r="I426" s="124"/>
      <c r="J426" s="60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</row>
    <row r="427" spans="1:34" x14ac:dyDescent="0.3">
      <c r="A427" s="124"/>
      <c r="B427" s="124"/>
      <c r="C427" s="124"/>
      <c r="D427" s="124"/>
      <c r="E427" s="124"/>
      <c r="F427" s="124"/>
      <c r="G427" s="124"/>
      <c r="H427" s="124"/>
      <c r="I427" s="124"/>
      <c r="J427" s="60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</row>
    <row r="428" spans="1:34" x14ac:dyDescent="0.3">
      <c r="A428" s="124"/>
      <c r="B428" s="124"/>
      <c r="C428" s="124"/>
      <c r="D428" s="124"/>
      <c r="E428" s="124"/>
      <c r="F428" s="124"/>
      <c r="G428" s="124"/>
      <c r="H428" s="124"/>
      <c r="I428" s="124"/>
      <c r="J428" s="60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</row>
    <row r="429" spans="1:34" x14ac:dyDescent="0.3">
      <c r="A429" s="124"/>
      <c r="B429" s="124"/>
      <c r="C429" s="124"/>
      <c r="D429" s="124"/>
      <c r="E429" s="124"/>
      <c r="F429" s="124"/>
      <c r="G429" s="124"/>
      <c r="H429" s="124"/>
      <c r="I429" s="124"/>
      <c r="J429" s="60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</row>
    <row r="430" spans="1:34" x14ac:dyDescent="0.3">
      <c r="A430" s="124"/>
      <c r="B430" s="124"/>
      <c r="C430" s="124"/>
      <c r="D430" s="124"/>
      <c r="E430" s="124"/>
      <c r="F430" s="124"/>
      <c r="G430" s="124"/>
      <c r="H430" s="124"/>
      <c r="I430" s="124"/>
      <c r="J430" s="60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</row>
    <row r="431" spans="1:34" x14ac:dyDescent="0.3">
      <c r="A431" s="124"/>
      <c r="B431" s="124"/>
      <c r="C431" s="124"/>
      <c r="D431" s="124"/>
      <c r="E431" s="124"/>
      <c r="F431" s="124"/>
      <c r="G431" s="124"/>
      <c r="H431" s="124"/>
      <c r="I431" s="124"/>
      <c r="J431" s="60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</row>
    <row r="432" spans="1:34" x14ac:dyDescent="0.3">
      <c r="A432" s="124"/>
      <c r="B432" s="124"/>
      <c r="C432" s="124"/>
      <c r="D432" s="124"/>
      <c r="E432" s="124"/>
      <c r="F432" s="124"/>
      <c r="G432" s="124"/>
      <c r="H432" s="124"/>
      <c r="I432" s="124"/>
      <c r="J432" s="60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</row>
    <row r="433" spans="1:34" x14ac:dyDescent="0.3">
      <c r="A433" s="124"/>
      <c r="B433" s="124"/>
      <c r="C433" s="124"/>
      <c r="D433" s="124"/>
      <c r="E433" s="124"/>
      <c r="F433" s="124"/>
      <c r="G433" s="124"/>
      <c r="H433" s="124"/>
      <c r="I433" s="124"/>
      <c r="J433" s="60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</row>
    <row r="434" spans="1:34" x14ac:dyDescent="0.3">
      <c r="A434" s="124"/>
      <c r="B434" s="124"/>
      <c r="C434" s="124"/>
      <c r="D434" s="124"/>
      <c r="E434" s="124"/>
      <c r="F434" s="124"/>
      <c r="G434" s="124"/>
      <c r="H434" s="124"/>
      <c r="I434" s="124"/>
      <c r="J434" s="60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</row>
    <row r="435" spans="1:34" x14ac:dyDescent="0.3">
      <c r="A435" s="124"/>
      <c r="B435" s="124"/>
      <c r="C435" s="124"/>
      <c r="D435" s="124"/>
      <c r="E435" s="124"/>
      <c r="F435" s="124"/>
      <c r="G435" s="124"/>
      <c r="H435" s="124"/>
      <c r="I435" s="124"/>
      <c r="J435" s="60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</row>
    <row r="436" spans="1:34" x14ac:dyDescent="0.3">
      <c r="A436" s="124"/>
      <c r="B436" s="124"/>
      <c r="C436" s="124"/>
      <c r="D436" s="124"/>
      <c r="E436" s="124"/>
      <c r="F436" s="124"/>
      <c r="G436" s="124"/>
      <c r="H436" s="124"/>
      <c r="I436" s="124"/>
      <c r="J436" s="60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</row>
    <row r="437" spans="1:34" x14ac:dyDescent="0.3">
      <c r="A437" s="124"/>
      <c r="B437" s="124"/>
      <c r="C437" s="124"/>
      <c r="D437" s="124"/>
      <c r="E437" s="124"/>
      <c r="F437" s="124"/>
      <c r="G437" s="124"/>
      <c r="H437" s="124"/>
      <c r="I437" s="124"/>
      <c r="J437" s="60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</row>
    <row r="438" spans="1:34" x14ac:dyDescent="0.3">
      <c r="A438" s="124"/>
      <c r="B438" s="124"/>
      <c r="C438" s="124"/>
      <c r="D438" s="124"/>
      <c r="E438" s="124"/>
      <c r="F438" s="124"/>
      <c r="G438" s="124"/>
      <c r="H438" s="124"/>
      <c r="I438" s="124"/>
      <c r="J438" s="60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</row>
    <row r="439" spans="1:34" x14ac:dyDescent="0.3">
      <c r="A439" s="124"/>
      <c r="B439" s="124"/>
      <c r="C439" s="124"/>
      <c r="D439" s="124"/>
      <c r="E439" s="124"/>
      <c r="F439" s="124"/>
      <c r="G439" s="124"/>
      <c r="H439" s="124"/>
      <c r="I439" s="124"/>
      <c r="J439" s="60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</row>
    <row r="440" spans="1:34" x14ac:dyDescent="0.3">
      <c r="A440" s="124"/>
      <c r="B440" s="124"/>
      <c r="C440" s="124"/>
      <c r="D440" s="124"/>
      <c r="E440" s="124"/>
      <c r="F440" s="124"/>
      <c r="G440" s="124"/>
      <c r="H440" s="124"/>
      <c r="I440" s="124"/>
      <c r="J440" s="60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</row>
    <row r="441" spans="1:34" x14ac:dyDescent="0.3">
      <c r="A441" s="124"/>
      <c r="B441" s="124"/>
      <c r="C441" s="124"/>
      <c r="D441" s="124"/>
      <c r="E441" s="124"/>
      <c r="F441" s="124"/>
      <c r="G441" s="124"/>
      <c r="H441" s="124"/>
      <c r="I441" s="124"/>
      <c r="J441" s="60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</row>
    <row r="442" spans="1:34" x14ac:dyDescent="0.3">
      <c r="A442" s="124"/>
      <c r="B442" s="124"/>
      <c r="C442" s="124"/>
      <c r="D442" s="124"/>
      <c r="E442" s="124"/>
      <c r="F442" s="124"/>
      <c r="G442" s="124"/>
      <c r="H442" s="124"/>
      <c r="I442" s="124"/>
      <c r="J442" s="60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</row>
    <row r="443" spans="1:34" x14ac:dyDescent="0.3">
      <c r="A443" s="124"/>
      <c r="B443" s="124"/>
      <c r="C443" s="124"/>
      <c r="D443" s="124"/>
      <c r="E443" s="124"/>
      <c r="F443" s="124"/>
      <c r="G443" s="124"/>
      <c r="H443" s="124"/>
      <c r="I443" s="124"/>
      <c r="J443" s="60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</row>
    <row r="444" spans="1:34" x14ac:dyDescent="0.3">
      <c r="A444" s="124"/>
      <c r="B444" s="124"/>
      <c r="C444" s="124"/>
      <c r="D444" s="124"/>
      <c r="E444" s="124"/>
      <c r="F444" s="124"/>
      <c r="G444" s="124"/>
      <c r="H444" s="124"/>
      <c r="I444" s="124"/>
      <c r="J444" s="60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</row>
    <row r="445" spans="1:34" x14ac:dyDescent="0.3">
      <c r="A445" s="124"/>
      <c r="B445" s="124"/>
      <c r="C445" s="124"/>
      <c r="D445" s="124"/>
      <c r="E445" s="124"/>
      <c r="F445" s="124"/>
      <c r="G445" s="124"/>
      <c r="H445" s="124"/>
      <c r="I445" s="124"/>
      <c r="J445" s="60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</row>
    <row r="446" spans="1:34" x14ac:dyDescent="0.3">
      <c r="A446" s="124"/>
      <c r="B446" s="124"/>
      <c r="C446" s="124"/>
      <c r="D446" s="124"/>
      <c r="E446" s="124"/>
      <c r="F446" s="124"/>
      <c r="G446" s="124"/>
      <c r="H446" s="124"/>
      <c r="I446" s="124"/>
      <c r="J446" s="60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</row>
    <row r="447" spans="1:34" x14ac:dyDescent="0.3">
      <c r="A447" s="124"/>
      <c r="B447" s="124"/>
      <c r="C447" s="124"/>
      <c r="D447" s="124"/>
      <c r="E447" s="124"/>
      <c r="F447" s="124"/>
      <c r="G447" s="124"/>
      <c r="H447" s="124"/>
      <c r="I447" s="124"/>
      <c r="J447" s="60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</row>
    <row r="448" spans="1:34" x14ac:dyDescent="0.3">
      <c r="A448" s="124"/>
      <c r="B448" s="124"/>
      <c r="C448" s="124"/>
      <c r="D448" s="124"/>
      <c r="E448" s="124"/>
      <c r="F448" s="124"/>
      <c r="G448" s="124"/>
      <c r="H448" s="124"/>
      <c r="I448" s="124"/>
      <c r="J448" s="60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</row>
    <row r="449" spans="1:34" x14ac:dyDescent="0.3">
      <c r="A449" s="124"/>
      <c r="B449" s="124"/>
      <c r="C449" s="124"/>
      <c r="D449" s="124"/>
      <c r="E449" s="124"/>
      <c r="F449" s="124"/>
      <c r="G449" s="124"/>
      <c r="H449" s="124"/>
      <c r="I449" s="124"/>
      <c r="J449" s="60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</row>
    <row r="450" spans="1:34" x14ac:dyDescent="0.3">
      <c r="A450" s="124"/>
      <c r="B450" s="124"/>
      <c r="C450" s="124"/>
      <c r="D450" s="124"/>
      <c r="E450" s="124"/>
      <c r="F450" s="124"/>
      <c r="G450" s="124"/>
      <c r="H450" s="124"/>
      <c r="I450" s="124"/>
      <c r="J450" s="60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</row>
    <row r="451" spans="1:34" x14ac:dyDescent="0.3">
      <c r="A451" s="124"/>
      <c r="B451" s="124"/>
      <c r="C451" s="124"/>
      <c r="D451" s="124"/>
      <c r="E451" s="124"/>
      <c r="F451" s="124"/>
      <c r="G451" s="124"/>
      <c r="H451" s="124"/>
      <c r="I451" s="124"/>
      <c r="J451" s="60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</row>
    <row r="452" spans="1:34" x14ac:dyDescent="0.3">
      <c r="A452" s="124"/>
      <c r="B452" s="124"/>
      <c r="C452" s="124"/>
      <c r="D452" s="124"/>
      <c r="E452" s="124"/>
      <c r="F452" s="124"/>
      <c r="G452" s="124"/>
      <c r="H452" s="124"/>
      <c r="I452" s="124"/>
      <c r="J452" s="60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</row>
    <row r="453" spans="1:34" x14ac:dyDescent="0.3">
      <c r="A453" s="124"/>
      <c r="B453" s="124"/>
      <c r="C453" s="124"/>
      <c r="D453" s="124"/>
      <c r="E453" s="124"/>
      <c r="F453" s="124"/>
      <c r="G453" s="124"/>
      <c r="H453" s="124"/>
      <c r="I453" s="124"/>
      <c r="J453" s="60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</row>
    <row r="454" spans="1:34" x14ac:dyDescent="0.3">
      <c r="A454" s="124"/>
      <c r="B454" s="124"/>
      <c r="C454" s="124"/>
      <c r="D454" s="124"/>
      <c r="E454" s="124"/>
      <c r="F454" s="124"/>
      <c r="G454" s="124"/>
      <c r="H454" s="124"/>
      <c r="I454" s="124"/>
      <c r="J454" s="60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</row>
    <row r="455" spans="1:34" x14ac:dyDescent="0.3">
      <c r="A455" s="124"/>
      <c r="B455" s="124"/>
      <c r="C455" s="124"/>
      <c r="D455" s="124"/>
      <c r="E455" s="124"/>
      <c r="F455" s="124"/>
      <c r="G455" s="124"/>
      <c r="H455" s="124"/>
      <c r="I455" s="124"/>
      <c r="J455" s="60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</row>
    <row r="456" spans="1:34" x14ac:dyDescent="0.3">
      <c r="A456" s="124"/>
      <c r="B456" s="124"/>
      <c r="C456" s="124"/>
      <c r="D456" s="124"/>
      <c r="E456" s="124"/>
      <c r="F456" s="124"/>
      <c r="G456" s="124"/>
      <c r="H456" s="124"/>
      <c r="I456" s="124"/>
      <c r="J456" s="60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</row>
    <row r="457" spans="1:34" x14ac:dyDescent="0.3">
      <c r="A457" s="124"/>
      <c r="B457" s="124"/>
      <c r="C457" s="124"/>
      <c r="D457" s="124"/>
      <c r="E457" s="124"/>
      <c r="F457" s="124"/>
      <c r="G457" s="124"/>
      <c r="H457" s="124"/>
      <c r="I457" s="124"/>
      <c r="J457" s="60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</row>
    <row r="458" spans="1:34" x14ac:dyDescent="0.3">
      <c r="A458" s="124"/>
      <c r="B458" s="124"/>
      <c r="C458" s="124"/>
      <c r="D458" s="124"/>
      <c r="E458" s="124"/>
      <c r="F458" s="124"/>
      <c r="G458" s="124"/>
      <c r="H458" s="124"/>
      <c r="I458" s="124"/>
      <c r="J458" s="60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</row>
    <row r="459" spans="1:34" x14ac:dyDescent="0.3">
      <c r="A459" s="124"/>
      <c r="B459" s="124"/>
      <c r="C459" s="124"/>
      <c r="D459" s="124"/>
      <c r="E459" s="124"/>
      <c r="F459" s="124"/>
      <c r="G459" s="124"/>
      <c r="H459" s="124"/>
      <c r="I459" s="124"/>
      <c r="J459" s="60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</row>
    <row r="460" spans="1:34" x14ac:dyDescent="0.3">
      <c r="A460" s="124"/>
      <c r="B460" s="124"/>
      <c r="C460" s="124"/>
      <c r="D460" s="124"/>
      <c r="E460" s="124"/>
      <c r="F460" s="124"/>
      <c r="G460" s="124"/>
      <c r="H460" s="124"/>
      <c r="I460" s="124"/>
      <c r="J460" s="60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</row>
    <row r="461" spans="1:34" x14ac:dyDescent="0.3">
      <c r="A461" s="124"/>
      <c r="B461" s="124"/>
      <c r="C461" s="124"/>
      <c r="D461" s="124"/>
      <c r="E461" s="124"/>
      <c r="F461" s="124"/>
      <c r="G461" s="124"/>
      <c r="H461" s="124"/>
      <c r="I461" s="124"/>
      <c r="J461" s="60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</row>
    <row r="462" spans="1:34" x14ac:dyDescent="0.3">
      <c r="A462" s="124"/>
      <c r="B462" s="124"/>
      <c r="C462" s="124"/>
      <c r="D462" s="124"/>
      <c r="E462" s="124"/>
      <c r="F462" s="124"/>
      <c r="G462" s="124"/>
      <c r="H462" s="124"/>
      <c r="I462" s="124"/>
      <c r="J462" s="60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</row>
    <row r="463" spans="1:34" x14ac:dyDescent="0.3">
      <c r="A463" s="124"/>
      <c r="B463" s="124"/>
      <c r="C463" s="124"/>
      <c r="D463" s="124"/>
      <c r="E463" s="124"/>
      <c r="F463" s="124"/>
      <c r="G463" s="124"/>
      <c r="H463" s="124"/>
      <c r="I463" s="124"/>
      <c r="J463" s="60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</row>
    <row r="464" spans="1:34" x14ac:dyDescent="0.3">
      <c r="A464" s="124"/>
      <c r="B464" s="124"/>
      <c r="C464" s="124"/>
      <c r="D464" s="124"/>
      <c r="E464" s="124"/>
      <c r="F464" s="124"/>
      <c r="G464" s="124"/>
      <c r="H464" s="124"/>
      <c r="I464" s="124"/>
      <c r="J464" s="60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</row>
    <row r="465" spans="1:34" x14ac:dyDescent="0.3">
      <c r="A465" s="124"/>
      <c r="B465" s="124"/>
      <c r="C465" s="124"/>
      <c r="D465" s="124"/>
      <c r="E465" s="124"/>
      <c r="F465" s="124"/>
      <c r="G465" s="124"/>
      <c r="H465" s="124"/>
      <c r="I465" s="124"/>
      <c r="J465" s="60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</row>
    <row r="466" spans="1:34" x14ac:dyDescent="0.3">
      <c r="A466" s="124"/>
      <c r="B466" s="124"/>
      <c r="C466" s="124"/>
      <c r="D466" s="124"/>
      <c r="E466" s="124"/>
      <c r="F466" s="124"/>
      <c r="G466" s="124"/>
      <c r="H466" s="124"/>
      <c r="I466" s="124"/>
      <c r="J466" s="60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</row>
    <row r="467" spans="1:34" x14ac:dyDescent="0.3">
      <c r="A467" s="124"/>
      <c r="B467" s="124"/>
      <c r="C467" s="124"/>
      <c r="D467" s="124"/>
      <c r="E467" s="124"/>
      <c r="F467" s="124"/>
      <c r="G467" s="124"/>
      <c r="H467" s="124"/>
      <c r="I467" s="124"/>
      <c r="J467" s="60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</row>
    <row r="468" spans="1:34" x14ac:dyDescent="0.3">
      <c r="A468" s="124"/>
      <c r="B468" s="124"/>
      <c r="C468" s="124"/>
      <c r="D468" s="124"/>
      <c r="E468" s="124"/>
      <c r="F468" s="124"/>
      <c r="G468" s="124"/>
      <c r="H468" s="124"/>
      <c r="I468" s="124"/>
      <c r="J468" s="60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</row>
    <row r="469" spans="1:34" x14ac:dyDescent="0.3">
      <c r="A469" s="124"/>
      <c r="B469" s="124"/>
      <c r="C469" s="124"/>
      <c r="D469" s="124"/>
      <c r="E469" s="124"/>
      <c r="F469" s="124"/>
      <c r="G469" s="124"/>
      <c r="H469" s="124"/>
      <c r="I469" s="124"/>
      <c r="J469" s="60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</row>
    <row r="470" spans="1:34" x14ac:dyDescent="0.3">
      <c r="A470" s="124"/>
      <c r="B470" s="124"/>
      <c r="C470" s="124"/>
      <c r="D470" s="124"/>
      <c r="E470" s="124"/>
      <c r="F470" s="124"/>
      <c r="G470" s="124"/>
      <c r="H470" s="124"/>
      <c r="I470" s="124"/>
      <c r="J470" s="60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</row>
    <row r="471" spans="1:34" x14ac:dyDescent="0.3">
      <c r="A471" s="124"/>
      <c r="B471" s="124"/>
      <c r="C471" s="124"/>
      <c r="D471" s="124"/>
      <c r="E471" s="124"/>
      <c r="F471" s="124"/>
      <c r="G471" s="124"/>
      <c r="H471" s="124"/>
      <c r="I471" s="124"/>
      <c r="J471" s="60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</row>
    <row r="472" spans="1:34" x14ac:dyDescent="0.3">
      <c r="A472" s="124"/>
      <c r="B472" s="124"/>
      <c r="C472" s="124"/>
      <c r="D472" s="124"/>
      <c r="E472" s="124"/>
      <c r="F472" s="124"/>
      <c r="G472" s="124"/>
      <c r="H472" s="124"/>
      <c r="I472" s="124"/>
      <c r="J472" s="60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</row>
    <row r="473" spans="1:34" x14ac:dyDescent="0.3">
      <c r="A473" s="124"/>
      <c r="B473" s="124"/>
      <c r="C473" s="124"/>
      <c r="D473" s="124"/>
      <c r="E473" s="124"/>
      <c r="F473" s="124"/>
      <c r="G473" s="124"/>
      <c r="H473" s="124"/>
      <c r="I473" s="124"/>
      <c r="J473" s="60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</row>
    <row r="474" spans="1:34" x14ac:dyDescent="0.3">
      <c r="A474" s="124"/>
      <c r="B474" s="124"/>
      <c r="C474" s="124"/>
      <c r="D474" s="124"/>
      <c r="E474" s="124"/>
      <c r="F474" s="124"/>
      <c r="G474" s="124"/>
      <c r="H474" s="124"/>
      <c r="I474" s="124"/>
      <c r="J474" s="60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</row>
    <row r="475" spans="1:34" x14ac:dyDescent="0.3">
      <c r="A475" s="124"/>
      <c r="B475" s="124"/>
      <c r="C475" s="124"/>
      <c r="D475" s="124"/>
      <c r="E475" s="124"/>
      <c r="F475" s="124"/>
      <c r="G475" s="124"/>
      <c r="H475" s="124"/>
      <c r="I475" s="124"/>
      <c r="J475" s="60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</row>
    <row r="476" spans="1:34" x14ac:dyDescent="0.3">
      <c r="A476" s="124"/>
      <c r="B476" s="124"/>
      <c r="C476" s="124"/>
      <c r="D476" s="124"/>
      <c r="E476" s="124"/>
      <c r="F476" s="124"/>
      <c r="G476" s="124"/>
      <c r="H476" s="124"/>
      <c r="I476" s="124"/>
      <c r="J476" s="60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</row>
    <row r="477" spans="1:34" x14ac:dyDescent="0.3">
      <c r="A477" s="124"/>
      <c r="B477" s="124"/>
      <c r="C477" s="124"/>
      <c r="D477" s="124"/>
      <c r="E477" s="124"/>
      <c r="F477" s="124"/>
      <c r="G477" s="124"/>
      <c r="H477" s="124"/>
      <c r="I477" s="124"/>
      <c r="J477" s="60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</row>
    <row r="478" spans="1:34" x14ac:dyDescent="0.3">
      <c r="A478" s="124"/>
      <c r="B478" s="124"/>
      <c r="C478" s="124"/>
      <c r="D478" s="124"/>
      <c r="E478" s="124"/>
      <c r="F478" s="124"/>
      <c r="G478" s="124"/>
      <c r="H478" s="124"/>
      <c r="I478" s="124"/>
      <c r="J478" s="60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</row>
    <row r="479" spans="1:34" x14ac:dyDescent="0.3">
      <c r="A479" s="124"/>
      <c r="B479" s="124"/>
      <c r="C479" s="124"/>
      <c r="D479" s="124"/>
      <c r="E479" s="124"/>
      <c r="F479" s="124"/>
      <c r="G479" s="124"/>
      <c r="H479" s="124"/>
      <c r="I479" s="124"/>
      <c r="J479" s="60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</row>
    <row r="480" spans="1:34" x14ac:dyDescent="0.3">
      <c r="A480" s="124"/>
      <c r="B480" s="124"/>
      <c r="C480" s="124"/>
      <c r="D480" s="124"/>
      <c r="E480" s="124"/>
      <c r="F480" s="124"/>
      <c r="G480" s="124"/>
      <c r="H480" s="124"/>
      <c r="I480" s="124"/>
      <c r="J480" s="60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</row>
    <row r="481" spans="1:34" x14ac:dyDescent="0.3">
      <c r="A481" s="124"/>
      <c r="B481" s="124"/>
      <c r="C481" s="124"/>
      <c r="D481" s="124"/>
      <c r="E481" s="124"/>
      <c r="F481" s="124"/>
      <c r="G481" s="124"/>
      <c r="H481" s="124"/>
      <c r="I481" s="124"/>
      <c r="J481" s="60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</row>
    <row r="482" spans="1:34" x14ac:dyDescent="0.3">
      <c r="A482" s="124"/>
      <c r="B482" s="124"/>
      <c r="C482" s="124"/>
      <c r="D482" s="124"/>
      <c r="E482" s="124"/>
      <c r="F482" s="124"/>
      <c r="G482" s="124"/>
      <c r="H482" s="124"/>
      <c r="I482" s="124"/>
      <c r="J482" s="60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</row>
    <row r="483" spans="1:34" x14ac:dyDescent="0.3">
      <c r="A483" s="124"/>
      <c r="B483" s="124"/>
      <c r="C483" s="124"/>
      <c r="D483" s="124"/>
      <c r="E483" s="124"/>
      <c r="F483" s="124"/>
      <c r="G483" s="124"/>
      <c r="H483" s="124"/>
      <c r="I483" s="124"/>
      <c r="J483" s="60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</row>
    <row r="484" spans="1:34" x14ac:dyDescent="0.3">
      <c r="A484" s="124"/>
      <c r="B484" s="124"/>
      <c r="C484" s="124"/>
      <c r="D484" s="124"/>
      <c r="E484" s="124"/>
      <c r="F484" s="124"/>
      <c r="G484" s="124"/>
      <c r="H484" s="124"/>
      <c r="I484" s="124"/>
      <c r="J484" s="60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</row>
    <row r="485" spans="1:34" x14ac:dyDescent="0.3">
      <c r="A485" s="124"/>
      <c r="B485" s="124"/>
      <c r="C485" s="124"/>
      <c r="D485" s="124"/>
      <c r="E485" s="124"/>
      <c r="F485" s="124"/>
      <c r="G485" s="124"/>
      <c r="H485" s="124"/>
      <c r="I485" s="124"/>
      <c r="J485" s="60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</row>
    <row r="486" spans="1:34" x14ac:dyDescent="0.3">
      <c r="A486" s="124"/>
      <c r="B486" s="124"/>
      <c r="C486" s="124"/>
      <c r="D486" s="124"/>
      <c r="E486" s="124"/>
      <c r="F486" s="124"/>
      <c r="G486" s="124"/>
      <c r="H486" s="124"/>
      <c r="I486" s="124"/>
      <c r="J486" s="60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</row>
    <row r="487" spans="1:34" x14ac:dyDescent="0.3">
      <c r="A487" s="124"/>
      <c r="B487" s="124"/>
      <c r="C487" s="124"/>
      <c r="D487" s="124"/>
      <c r="E487" s="124"/>
      <c r="F487" s="124"/>
      <c r="G487" s="124"/>
      <c r="H487" s="124"/>
      <c r="I487" s="124"/>
      <c r="J487" s="60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</row>
    <row r="488" spans="1:34" x14ac:dyDescent="0.3">
      <c r="A488" s="124"/>
      <c r="B488" s="124"/>
      <c r="C488" s="124"/>
      <c r="D488" s="124"/>
      <c r="E488" s="124"/>
      <c r="F488" s="124"/>
      <c r="G488" s="124"/>
      <c r="H488" s="124"/>
      <c r="I488" s="124"/>
      <c r="J488" s="60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</row>
    <row r="489" spans="1:34" x14ac:dyDescent="0.3">
      <c r="A489" s="124"/>
      <c r="B489" s="124"/>
      <c r="C489" s="124"/>
      <c r="D489" s="124"/>
      <c r="E489" s="124"/>
      <c r="F489" s="124"/>
      <c r="G489" s="124"/>
      <c r="H489" s="124"/>
      <c r="I489" s="124"/>
      <c r="J489" s="60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</row>
    <row r="490" spans="1:34" x14ac:dyDescent="0.3">
      <c r="A490" s="124"/>
      <c r="B490" s="124"/>
      <c r="C490" s="124"/>
      <c r="D490" s="124"/>
      <c r="E490" s="124"/>
      <c r="F490" s="124"/>
      <c r="G490" s="124"/>
      <c r="H490" s="124"/>
      <c r="I490" s="124"/>
      <c r="J490" s="60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</row>
    <row r="491" spans="1:34" x14ac:dyDescent="0.3">
      <c r="A491" s="124"/>
      <c r="B491" s="124"/>
      <c r="C491" s="124"/>
      <c r="D491" s="124"/>
      <c r="E491" s="124"/>
      <c r="F491" s="124"/>
      <c r="G491" s="124"/>
      <c r="H491" s="124"/>
      <c r="I491" s="124"/>
      <c r="J491" s="60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</row>
    <row r="492" spans="1:34" x14ac:dyDescent="0.3">
      <c r="A492" s="124"/>
      <c r="B492" s="124"/>
      <c r="C492" s="124"/>
      <c r="D492" s="124"/>
      <c r="E492" s="124"/>
      <c r="F492" s="124"/>
      <c r="G492" s="124"/>
      <c r="H492" s="124"/>
      <c r="I492" s="124"/>
      <c r="J492" s="60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</row>
    <row r="493" spans="1:34" x14ac:dyDescent="0.3">
      <c r="A493" s="124"/>
      <c r="B493" s="124"/>
      <c r="C493" s="124"/>
      <c r="D493" s="124"/>
      <c r="E493" s="124"/>
      <c r="F493" s="124"/>
      <c r="G493" s="124"/>
      <c r="H493" s="124"/>
      <c r="I493" s="124"/>
      <c r="J493" s="60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</row>
    <row r="494" spans="1:34" x14ac:dyDescent="0.3">
      <c r="A494" s="124"/>
      <c r="B494" s="124"/>
      <c r="C494" s="124"/>
      <c r="D494" s="124"/>
      <c r="E494" s="124"/>
      <c r="F494" s="124"/>
      <c r="G494" s="124"/>
      <c r="H494" s="124"/>
      <c r="I494" s="124"/>
      <c r="J494" s="60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</row>
    <row r="495" spans="1:34" x14ac:dyDescent="0.3">
      <c r="A495" s="124"/>
      <c r="B495" s="124"/>
      <c r="C495" s="124"/>
      <c r="D495" s="124"/>
      <c r="E495" s="124"/>
      <c r="F495" s="124"/>
      <c r="G495" s="124"/>
      <c r="H495" s="124"/>
      <c r="I495" s="124"/>
      <c r="J495" s="60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</row>
    <row r="496" spans="1:34" x14ac:dyDescent="0.3">
      <c r="A496" s="124"/>
      <c r="B496" s="124"/>
      <c r="C496" s="124"/>
      <c r="D496" s="124"/>
      <c r="E496" s="124"/>
      <c r="F496" s="124"/>
      <c r="G496" s="124"/>
      <c r="H496" s="124"/>
      <c r="I496" s="124"/>
      <c r="J496" s="60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</row>
    <row r="497" spans="1:34" x14ac:dyDescent="0.3">
      <c r="A497" s="124"/>
      <c r="B497" s="124"/>
      <c r="C497" s="124"/>
      <c r="D497" s="124"/>
      <c r="E497" s="124"/>
      <c r="F497" s="124"/>
      <c r="G497" s="124"/>
      <c r="H497" s="124"/>
      <c r="I497" s="124"/>
      <c r="J497" s="60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</row>
    <row r="498" spans="1:34" x14ac:dyDescent="0.3">
      <c r="A498" s="124"/>
      <c r="B498" s="124"/>
      <c r="C498" s="124"/>
      <c r="D498" s="124"/>
      <c r="E498" s="124"/>
      <c r="F498" s="124"/>
      <c r="G498" s="124"/>
      <c r="H498" s="124"/>
      <c r="I498" s="124"/>
      <c r="J498" s="60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</row>
    <row r="499" spans="1:34" x14ac:dyDescent="0.3">
      <c r="A499" s="124"/>
      <c r="B499" s="124"/>
      <c r="C499" s="124"/>
      <c r="D499" s="124"/>
      <c r="E499" s="124"/>
      <c r="F499" s="124"/>
      <c r="G499" s="124"/>
      <c r="H499" s="124"/>
      <c r="I499" s="124"/>
      <c r="J499" s="60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</row>
    <row r="500" spans="1:34" x14ac:dyDescent="0.3">
      <c r="A500" s="124"/>
      <c r="B500" s="124"/>
      <c r="C500" s="124"/>
      <c r="D500" s="124"/>
      <c r="E500" s="124"/>
      <c r="F500" s="124"/>
      <c r="G500" s="124"/>
      <c r="H500" s="124"/>
      <c r="I500" s="124"/>
      <c r="J500" s="60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</row>
    <row r="501" spans="1:34" x14ac:dyDescent="0.3">
      <c r="A501" s="124"/>
      <c r="B501" s="124"/>
      <c r="C501" s="124"/>
      <c r="D501" s="124"/>
      <c r="E501" s="124"/>
      <c r="F501" s="124"/>
      <c r="G501" s="124"/>
      <c r="H501" s="124"/>
      <c r="I501" s="124"/>
      <c r="J501" s="60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</row>
    <row r="502" spans="1:34" x14ac:dyDescent="0.3">
      <c r="A502" s="124"/>
      <c r="B502" s="124"/>
      <c r="C502" s="124"/>
      <c r="D502" s="124"/>
      <c r="E502" s="124"/>
      <c r="F502" s="124"/>
      <c r="G502" s="124"/>
      <c r="H502" s="124"/>
      <c r="I502" s="124"/>
      <c r="J502" s="60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</row>
    <row r="503" spans="1:34" x14ac:dyDescent="0.3">
      <c r="A503" s="124"/>
      <c r="B503" s="124"/>
      <c r="C503" s="124"/>
      <c r="D503" s="124"/>
      <c r="E503" s="124"/>
      <c r="F503" s="124"/>
      <c r="G503" s="124"/>
      <c r="H503" s="124"/>
      <c r="I503" s="124"/>
      <c r="J503" s="60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</row>
    <row r="504" spans="1:34" x14ac:dyDescent="0.3">
      <c r="A504" s="124"/>
      <c r="B504" s="124"/>
      <c r="C504" s="124"/>
      <c r="D504" s="124"/>
      <c r="E504" s="124"/>
      <c r="F504" s="124"/>
      <c r="G504" s="124"/>
      <c r="H504" s="124"/>
      <c r="I504" s="124"/>
      <c r="J504" s="60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</row>
    <row r="505" spans="1:34" x14ac:dyDescent="0.3">
      <c r="A505" s="124"/>
      <c r="B505" s="124"/>
      <c r="C505" s="124"/>
      <c r="D505" s="124"/>
      <c r="E505" s="124"/>
      <c r="F505" s="124"/>
      <c r="G505" s="124"/>
      <c r="H505" s="124"/>
      <c r="I505" s="124"/>
      <c r="J505" s="60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</row>
    <row r="506" spans="1:34" x14ac:dyDescent="0.3">
      <c r="A506" s="124"/>
      <c r="B506" s="124"/>
      <c r="C506" s="124"/>
      <c r="D506" s="124"/>
      <c r="E506" s="124"/>
      <c r="F506" s="124"/>
      <c r="G506" s="124"/>
      <c r="H506" s="124"/>
      <c r="I506" s="124"/>
      <c r="J506" s="60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</row>
    <row r="507" spans="1:34" x14ac:dyDescent="0.3">
      <c r="A507" s="124"/>
      <c r="B507" s="124"/>
      <c r="C507" s="124"/>
      <c r="D507" s="124"/>
      <c r="E507" s="124"/>
      <c r="F507" s="124"/>
      <c r="G507" s="124"/>
      <c r="H507" s="124"/>
      <c r="I507" s="124"/>
      <c r="J507" s="60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</row>
    <row r="508" spans="1:34" x14ac:dyDescent="0.3">
      <c r="A508" s="124"/>
      <c r="B508" s="124"/>
      <c r="C508" s="124"/>
      <c r="D508" s="124"/>
      <c r="E508" s="124"/>
      <c r="F508" s="124"/>
      <c r="G508" s="124"/>
      <c r="H508" s="124"/>
      <c r="I508" s="124"/>
      <c r="J508" s="60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</row>
    <row r="509" spans="1:34" x14ac:dyDescent="0.3">
      <c r="A509" s="124"/>
      <c r="B509" s="124"/>
      <c r="C509" s="124"/>
      <c r="D509" s="124"/>
      <c r="E509" s="124"/>
      <c r="F509" s="124"/>
      <c r="G509" s="124"/>
      <c r="H509" s="124"/>
      <c r="I509" s="124"/>
      <c r="J509" s="60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</row>
    <row r="510" spans="1:34" x14ac:dyDescent="0.3">
      <c r="A510" s="124"/>
      <c r="B510" s="124"/>
      <c r="C510" s="124"/>
      <c r="D510" s="124"/>
      <c r="E510" s="124"/>
      <c r="F510" s="124"/>
      <c r="G510" s="124"/>
      <c r="H510" s="124"/>
      <c r="I510" s="124"/>
      <c r="J510" s="60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</row>
    <row r="511" spans="1:34" x14ac:dyDescent="0.3">
      <c r="A511" s="124"/>
      <c r="B511" s="124"/>
      <c r="C511" s="124"/>
      <c r="D511" s="124"/>
      <c r="E511" s="124"/>
      <c r="F511" s="124"/>
      <c r="G511" s="124"/>
      <c r="H511" s="124"/>
      <c r="I511" s="124"/>
      <c r="J511" s="60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</row>
    <row r="512" spans="1:34" x14ac:dyDescent="0.3">
      <c r="A512" s="124"/>
      <c r="B512" s="124"/>
      <c r="C512" s="124"/>
      <c r="D512" s="124"/>
      <c r="E512" s="124"/>
      <c r="F512" s="124"/>
      <c r="G512" s="124"/>
      <c r="H512" s="124"/>
      <c r="I512" s="124"/>
      <c r="J512" s="60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</row>
    <row r="513" spans="1:34" x14ac:dyDescent="0.3">
      <c r="A513" s="124"/>
      <c r="B513" s="124"/>
      <c r="C513" s="124"/>
      <c r="D513" s="124"/>
      <c r="E513" s="124"/>
      <c r="F513" s="124"/>
      <c r="G513" s="124"/>
      <c r="H513" s="124"/>
      <c r="I513" s="124"/>
      <c r="J513" s="60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</row>
    <row r="514" spans="1:34" x14ac:dyDescent="0.3">
      <c r="A514" s="124"/>
      <c r="B514" s="124"/>
      <c r="C514" s="124"/>
      <c r="D514" s="124"/>
      <c r="E514" s="124"/>
      <c r="F514" s="124"/>
      <c r="G514" s="124"/>
      <c r="H514" s="124"/>
      <c r="I514" s="124"/>
      <c r="J514" s="60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</row>
    <row r="515" spans="1:34" x14ac:dyDescent="0.3">
      <c r="A515" s="124"/>
      <c r="B515" s="124"/>
      <c r="C515" s="124"/>
      <c r="D515" s="124"/>
      <c r="E515" s="124"/>
      <c r="F515" s="124"/>
      <c r="G515" s="124"/>
      <c r="H515" s="124"/>
      <c r="I515" s="124"/>
      <c r="J515" s="60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</row>
    <row r="516" spans="1:34" x14ac:dyDescent="0.3">
      <c r="A516" s="124"/>
      <c r="B516" s="124"/>
      <c r="C516" s="124"/>
      <c r="D516" s="124"/>
      <c r="E516" s="124"/>
      <c r="F516" s="124"/>
      <c r="G516" s="124"/>
      <c r="H516" s="124"/>
      <c r="I516" s="124"/>
      <c r="J516" s="60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</row>
    <row r="517" spans="1:34" x14ac:dyDescent="0.3">
      <c r="A517" s="124"/>
      <c r="B517" s="124"/>
      <c r="C517" s="124"/>
      <c r="D517" s="124"/>
      <c r="E517" s="124"/>
      <c r="F517" s="124"/>
      <c r="G517" s="124"/>
      <c r="H517" s="124"/>
      <c r="I517" s="124"/>
      <c r="J517" s="60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</row>
    <row r="518" spans="1:34" x14ac:dyDescent="0.3">
      <c r="A518" s="124"/>
      <c r="B518" s="124"/>
      <c r="C518" s="124"/>
      <c r="D518" s="124"/>
      <c r="E518" s="124"/>
      <c r="F518" s="124"/>
      <c r="G518" s="124"/>
      <c r="H518" s="124"/>
      <c r="I518" s="124"/>
      <c r="J518" s="60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</row>
    <row r="519" spans="1:34" x14ac:dyDescent="0.3">
      <c r="A519" s="124"/>
      <c r="B519" s="124"/>
      <c r="C519" s="124"/>
      <c r="D519" s="124"/>
      <c r="E519" s="124"/>
      <c r="F519" s="124"/>
      <c r="G519" s="124"/>
      <c r="H519" s="124"/>
      <c r="I519" s="124"/>
      <c r="J519" s="60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</row>
    <row r="520" spans="1:34" x14ac:dyDescent="0.3">
      <c r="A520" s="124"/>
      <c r="B520" s="124"/>
      <c r="C520" s="124"/>
      <c r="D520" s="124"/>
      <c r="E520" s="124"/>
      <c r="F520" s="124"/>
      <c r="G520" s="124"/>
      <c r="H520" s="124"/>
      <c r="I520" s="124"/>
      <c r="J520" s="60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</row>
    <row r="521" spans="1:34" x14ac:dyDescent="0.3">
      <c r="A521" s="124"/>
      <c r="B521" s="124"/>
      <c r="C521" s="124"/>
      <c r="D521" s="124"/>
      <c r="E521" s="124"/>
      <c r="F521" s="124"/>
      <c r="G521" s="124"/>
      <c r="H521" s="124"/>
      <c r="I521" s="124"/>
      <c r="J521" s="60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</row>
    <row r="522" spans="1:34" x14ac:dyDescent="0.3">
      <c r="A522" s="124"/>
      <c r="B522" s="124"/>
      <c r="C522" s="124"/>
      <c r="D522" s="124"/>
      <c r="E522" s="124"/>
      <c r="F522" s="124"/>
      <c r="G522" s="124"/>
      <c r="H522" s="124"/>
      <c r="I522" s="124"/>
      <c r="J522" s="60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</row>
    <row r="523" spans="1:34" x14ac:dyDescent="0.3">
      <c r="A523" s="124"/>
      <c r="B523" s="124"/>
      <c r="C523" s="124"/>
      <c r="D523" s="124"/>
      <c r="E523" s="124"/>
      <c r="F523" s="124"/>
      <c r="G523" s="124"/>
      <c r="H523" s="124"/>
      <c r="I523" s="124"/>
      <c r="J523" s="60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</row>
    <row r="524" spans="1:34" x14ac:dyDescent="0.3">
      <c r="A524" s="124"/>
      <c r="B524" s="124"/>
      <c r="C524" s="124"/>
      <c r="D524" s="124"/>
      <c r="E524" s="124"/>
      <c r="F524" s="124"/>
      <c r="G524" s="124"/>
      <c r="H524" s="124"/>
      <c r="I524" s="124"/>
      <c r="J524" s="60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</row>
    <row r="525" spans="1:34" x14ac:dyDescent="0.3">
      <c r="A525" s="124"/>
      <c r="B525" s="124"/>
      <c r="C525" s="124"/>
      <c r="D525" s="124"/>
      <c r="E525" s="124"/>
      <c r="F525" s="124"/>
      <c r="G525" s="124"/>
      <c r="H525" s="124"/>
      <c r="I525" s="124"/>
      <c r="J525" s="60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</row>
    <row r="526" spans="1:34" x14ac:dyDescent="0.3">
      <c r="A526" s="124"/>
      <c r="B526" s="124"/>
      <c r="C526" s="124"/>
      <c r="D526" s="124"/>
      <c r="E526" s="124"/>
      <c r="F526" s="124"/>
      <c r="G526" s="124"/>
      <c r="H526" s="124"/>
      <c r="I526" s="124"/>
      <c r="J526" s="60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</row>
    <row r="527" spans="1:34" x14ac:dyDescent="0.3">
      <c r="A527" s="124"/>
      <c r="B527" s="124"/>
      <c r="C527" s="124"/>
      <c r="D527" s="124"/>
      <c r="E527" s="124"/>
      <c r="F527" s="124"/>
      <c r="G527" s="124"/>
      <c r="H527" s="124"/>
      <c r="I527" s="124"/>
      <c r="J527" s="60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</row>
    <row r="528" spans="1:34" x14ac:dyDescent="0.3">
      <c r="A528" s="124"/>
      <c r="B528" s="124"/>
      <c r="C528" s="124"/>
      <c r="D528" s="124"/>
      <c r="E528" s="124"/>
      <c r="F528" s="124"/>
      <c r="G528" s="124"/>
      <c r="H528" s="124"/>
      <c r="I528" s="124"/>
      <c r="J528" s="60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</row>
    <row r="529" spans="1:34" x14ac:dyDescent="0.3">
      <c r="A529" s="124"/>
      <c r="B529" s="124"/>
      <c r="C529" s="124"/>
      <c r="D529" s="124"/>
      <c r="E529" s="124"/>
      <c r="F529" s="124"/>
      <c r="G529" s="124"/>
      <c r="H529" s="124"/>
      <c r="I529" s="124"/>
      <c r="J529" s="60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</row>
    <row r="530" spans="1:34" x14ac:dyDescent="0.3">
      <c r="A530" s="124"/>
      <c r="B530" s="124"/>
      <c r="C530" s="124"/>
      <c r="D530" s="124"/>
      <c r="E530" s="124"/>
      <c r="F530" s="124"/>
      <c r="G530" s="124"/>
      <c r="H530" s="124"/>
      <c r="I530" s="124"/>
      <c r="J530" s="60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</row>
    <row r="531" spans="1:34" x14ac:dyDescent="0.3">
      <c r="A531" s="124"/>
      <c r="B531" s="124"/>
      <c r="C531" s="124"/>
      <c r="D531" s="124"/>
      <c r="E531" s="124"/>
      <c r="F531" s="124"/>
      <c r="G531" s="124"/>
      <c r="H531" s="124"/>
      <c r="I531" s="124"/>
      <c r="J531" s="60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</row>
    <row r="532" spans="1:34" x14ac:dyDescent="0.3">
      <c r="A532" s="124"/>
      <c r="B532" s="124"/>
      <c r="C532" s="124"/>
      <c r="D532" s="124"/>
      <c r="E532" s="124"/>
      <c r="F532" s="124"/>
      <c r="G532" s="124"/>
      <c r="H532" s="124"/>
      <c r="I532" s="124"/>
      <c r="J532" s="60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</row>
    <row r="533" spans="1:34" x14ac:dyDescent="0.3">
      <c r="A533" s="124"/>
      <c r="B533" s="124"/>
      <c r="C533" s="124"/>
      <c r="D533" s="124"/>
      <c r="E533" s="124"/>
      <c r="F533" s="124"/>
      <c r="G533" s="124"/>
      <c r="H533" s="124"/>
      <c r="I533" s="124"/>
      <c r="J533" s="60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</row>
    <row r="534" spans="1:34" x14ac:dyDescent="0.3">
      <c r="A534" s="124"/>
      <c r="B534" s="124"/>
      <c r="C534" s="124"/>
      <c r="D534" s="124"/>
      <c r="E534" s="124"/>
      <c r="F534" s="124"/>
      <c r="G534" s="124"/>
      <c r="H534" s="124"/>
      <c r="I534" s="124"/>
      <c r="J534" s="60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</row>
    <row r="535" spans="1:34" x14ac:dyDescent="0.3">
      <c r="A535" s="124"/>
      <c r="B535" s="124"/>
      <c r="C535" s="124"/>
      <c r="D535" s="124"/>
      <c r="E535" s="124"/>
      <c r="F535" s="124"/>
      <c r="G535" s="124"/>
      <c r="H535" s="124"/>
      <c r="I535" s="124"/>
      <c r="J535" s="60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</row>
    <row r="536" spans="1:34" x14ac:dyDescent="0.3">
      <c r="A536" s="124"/>
      <c r="B536" s="124"/>
      <c r="C536" s="124"/>
      <c r="D536" s="124"/>
      <c r="E536" s="124"/>
      <c r="F536" s="124"/>
      <c r="G536" s="124"/>
      <c r="H536" s="124"/>
      <c r="I536" s="124"/>
      <c r="J536" s="60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</row>
    <row r="537" spans="1:34" x14ac:dyDescent="0.3">
      <c r="A537" s="124"/>
      <c r="B537" s="124"/>
      <c r="C537" s="124"/>
      <c r="D537" s="124"/>
      <c r="E537" s="124"/>
      <c r="F537" s="124"/>
      <c r="G537" s="124"/>
      <c r="H537" s="124"/>
      <c r="I537" s="124"/>
      <c r="J537" s="60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</row>
    <row r="538" spans="1:34" x14ac:dyDescent="0.3">
      <c r="A538" s="124"/>
      <c r="B538" s="124"/>
      <c r="C538" s="124"/>
      <c r="D538" s="124"/>
      <c r="E538" s="124"/>
      <c r="F538" s="124"/>
      <c r="G538" s="124"/>
      <c r="H538" s="124"/>
      <c r="I538" s="124"/>
      <c r="J538" s="60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</row>
    <row r="539" spans="1:34" x14ac:dyDescent="0.3">
      <c r="A539" s="124"/>
      <c r="B539" s="124"/>
      <c r="C539" s="124"/>
      <c r="D539" s="124"/>
      <c r="E539" s="124"/>
      <c r="F539" s="124"/>
      <c r="G539" s="124"/>
      <c r="H539" s="124"/>
      <c r="I539" s="124"/>
      <c r="J539" s="60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</row>
    <row r="540" spans="1:34" x14ac:dyDescent="0.3">
      <c r="A540" s="124"/>
      <c r="B540" s="124"/>
      <c r="C540" s="124"/>
      <c r="D540" s="124"/>
      <c r="E540" s="124"/>
      <c r="F540" s="124"/>
      <c r="G540" s="124"/>
      <c r="H540" s="124"/>
      <c r="I540" s="124"/>
      <c r="J540" s="60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</row>
    <row r="541" spans="1:34" x14ac:dyDescent="0.3">
      <c r="A541" s="124"/>
      <c r="B541" s="124"/>
      <c r="C541" s="124"/>
      <c r="D541" s="124"/>
      <c r="E541" s="124"/>
      <c r="F541" s="124"/>
      <c r="G541" s="124"/>
      <c r="H541" s="124"/>
      <c r="I541" s="124"/>
      <c r="J541" s="60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</row>
    <row r="542" spans="1:34" x14ac:dyDescent="0.3">
      <c r="A542" s="124"/>
      <c r="B542" s="124"/>
      <c r="C542" s="124"/>
      <c r="D542" s="124"/>
      <c r="E542" s="124"/>
      <c r="F542" s="124"/>
      <c r="G542" s="124"/>
      <c r="H542" s="124"/>
      <c r="I542" s="124"/>
      <c r="J542" s="60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</row>
    <row r="543" spans="1:34" x14ac:dyDescent="0.3">
      <c r="A543" s="124"/>
      <c r="B543" s="124"/>
      <c r="C543" s="124"/>
      <c r="D543" s="124"/>
      <c r="E543" s="124"/>
      <c r="F543" s="124"/>
      <c r="G543" s="124"/>
      <c r="H543" s="124"/>
      <c r="I543" s="124"/>
      <c r="J543" s="60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</row>
    <row r="544" spans="1:34" x14ac:dyDescent="0.3">
      <c r="A544" s="124"/>
      <c r="B544" s="124"/>
      <c r="C544" s="124"/>
      <c r="D544" s="124"/>
      <c r="E544" s="124"/>
      <c r="F544" s="124"/>
      <c r="G544" s="124"/>
      <c r="H544" s="124"/>
      <c r="I544" s="124"/>
      <c r="J544" s="60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</row>
    <row r="545" spans="1:34" x14ac:dyDescent="0.3">
      <c r="A545" s="124"/>
      <c r="B545" s="124"/>
      <c r="C545" s="124"/>
      <c r="D545" s="124"/>
      <c r="E545" s="124"/>
      <c r="F545" s="124"/>
      <c r="G545" s="124"/>
      <c r="H545" s="124"/>
      <c r="I545" s="124"/>
      <c r="J545" s="60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</row>
    <row r="546" spans="1:34" x14ac:dyDescent="0.3">
      <c r="A546" s="124"/>
      <c r="B546" s="124"/>
      <c r="C546" s="124"/>
      <c r="D546" s="124"/>
      <c r="E546" s="124"/>
      <c r="F546" s="124"/>
      <c r="G546" s="124"/>
      <c r="H546" s="124"/>
      <c r="I546" s="124"/>
      <c r="J546" s="60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</row>
    <row r="547" spans="1:34" x14ac:dyDescent="0.3">
      <c r="A547" s="124"/>
      <c r="B547" s="124"/>
      <c r="C547" s="124"/>
      <c r="D547" s="124"/>
      <c r="E547" s="124"/>
      <c r="F547" s="124"/>
      <c r="G547" s="124"/>
      <c r="H547" s="124"/>
      <c r="I547" s="124"/>
      <c r="J547" s="60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</row>
    <row r="548" spans="1:34" x14ac:dyDescent="0.3">
      <c r="A548" s="124"/>
      <c r="B548" s="124"/>
      <c r="C548" s="124"/>
      <c r="D548" s="124"/>
      <c r="E548" s="124"/>
      <c r="F548" s="124"/>
      <c r="G548" s="124"/>
      <c r="H548" s="124"/>
      <c r="I548" s="124"/>
      <c r="J548" s="60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</row>
    <row r="549" spans="1:34" x14ac:dyDescent="0.3">
      <c r="A549" s="124"/>
      <c r="B549" s="124"/>
      <c r="C549" s="124"/>
      <c r="D549" s="124"/>
      <c r="E549" s="124"/>
      <c r="F549" s="124"/>
      <c r="G549" s="124"/>
      <c r="H549" s="124"/>
      <c r="I549" s="124"/>
      <c r="J549" s="60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</row>
    <row r="550" spans="1:34" x14ac:dyDescent="0.3">
      <c r="A550" s="124"/>
      <c r="B550" s="124"/>
      <c r="C550" s="124"/>
      <c r="D550" s="124"/>
      <c r="E550" s="124"/>
      <c r="F550" s="124"/>
      <c r="G550" s="124"/>
      <c r="H550" s="124"/>
      <c r="I550" s="124"/>
      <c r="J550" s="60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</row>
    <row r="551" spans="1:34" x14ac:dyDescent="0.3">
      <c r="A551" s="124"/>
      <c r="B551" s="124"/>
      <c r="C551" s="124"/>
      <c r="D551" s="124"/>
      <c r="E551" s="124"/>
      <c r="F551" s="124"/>
      <c r="G551" s="124"/>
      <c r="H551" s="124"/>
      <c r="I551" s="124"/>
      <c r="J551" s="60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</row>
    <row r="552" spans="1:34" x14ac:dyDescent="0.3">
      <c r="A552" s="124"/>
      <c r="B552" s="124"/>
      <c r="C552" s="124"/>
      <c r="D552" s="124"/>
      <c r="E552" s="124"/>
      <c r="F552" s="124"/>
      <c r="G552" s="124"/>
      <c r="H552" s="124"/>
      <c r="I552" s="124"/>
      <c r="J552" s="60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</row>
    <row r="553" spans="1:34" x14ac:dyDescent="0.3">
      <c r="A553" s="124"/>
      <c r="B553" s="124"/>
      <c r="C553" s="124"/>
      <c r="D553" s="124"/>
      <c r="E553" s="124"/>
      <c r="F553" s="124"/>
      <c r="G553" s="124"/>
      <c r="H553" s="124"/>
      <c r="I553" s="124"/>
      <c r="J553" s="60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</row>
    <row r="554" spans="1:34" x14ac:dyDescent="0.3">
      <c r="A554" s="124"/>
      <c r="B554" s="124"/>
      <c r="C554" s="124"/>
      <c r="D554" s="124"/>
      <c r="E554" s="124"/>
      <c r="F554" s="124"/>
      <c r="G554" s="124"/>
      <c r="H554" s="124"/>
      <c r="I554" s="124"/>
      <c r="J554" s="60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</row>
    <row r="555" spans="1:34" x14ac:dyDescent="0.3">
      <c r="A555" s="124"/>
      <c r="B555" s="124"/>
      <c r="C555" s="124"/>
      <c r="D555" s="124"/>
      <c r="E555" s="124"/>
      <c r="F555" s="124"/>
      <c r="G555" s="124"/>
      <c r="H555" s="124"/>
      <c r="I555" s="124"/>
      <c r="J555" s="60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</row>
    <row r="556" spans="1:34" x14ac:dyDescent="0.3">
      <c r="A556" s="124"/>
      <c r="B556" s="124"/>
      <c r="C556" s="124"/>
      <c r="D556" s="124"/>
      <c r="E556" s="124"/>
      <c r="F556" s="124"/>
      <c r="G556" s="124"/>
      <c r="H556" s="124"/>
      <c r="I556" s="124"/>
      <c r="J556" s="60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</row>
    <row r="557" spans="1:34" x14ac:dyDescent="0.3">
      <c r="A557" s="124"/>
      <c r="B557" s="124"/>
      <c r="C557" s="124"/>
      <c r="D557" s="124"/>
      <c r="E557" s="124"/>
      <c r="F557" s="124"/>
      <c r="G557" s="124"/>
      <c r="H557" s="124"/>
      <c r="I557" s="124"/>
      <c r="J557" s="60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</row>
    <row r="558" spans="1:34" x14ac:dyDescent="0.3">
      <c r="A558" s="124"/>
      <c r="B558" s="124"/>
      <c r="C558" s="124"/>
      <c r="D558" s="124"/>
      <c r="E558" s="124"/>
      <c r="F558" s="124"/>
      <c r="G558" s="124"/>
      <c r="H558" s="124"/>
      <c r="I558" s="124"/>
      <c r="J558" s="60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</row>
    <row r="559" spans="1:34" x14ac:dyDescent="0.3">
      <c r="A559" s="124"/>
      <c r="B559" s="124"/>
      <c r="C559" s="124"/>
      <c r="D559" s="124"/>
      <c r="E559" s="124"/>
      <c r="F559" s="124"/>
      <c r="G559" s="124"/>
      <c r="H559" s="124"/>
      <c r="I559" s="124"/>
      <c r="J559" s="60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</row>
    <row r="560" spans="1:34" x14ac:dyDescent="0.3">
      <c r="A560" s="124"/>
      <c r="B560" s="124"/>
      <c r="C560" s="124"/>
      <c r="D560" s="124"/>
      <c r="E560" s="124"/>
      <c r="F560" s="124"/>
      <c r="G560" s="124"/>
      <c r="H560" s="124"/>
      <c r="I560" s="124"/>
      <c r="J560" s="60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</row>
    <row r="561" spans="1:34" x14ac:dyDescent="0.3">
      <c r="A561" s="124"/>
      <c r="B561" s="124"/>
      <c r="C561" s="124"/>
      <c r="D561" s="124"/>
      <c r="E561" s="124"/>
      <c r="F561" s="124"/>
      <c r="G561" s="124"/>
      <c r="H561" s="124"/>
      <c r="I561" s="124"/>
      <c r="J561" s="60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</row>
    <row r="562" spans="1:34" x14ac:dyDescent="0.3">
      <c r="A562" s="124"/>
      <c r="B562" s="124"/>
      <c r="C562" s="124"/>
      <c r="D562" s="124"/>
      <c r="E562" s="124"/>
      <c r="F562" s="124"/>
      <c r="G562" s="124"/>
      <c r="H562" s="124"/>
      <c r="I562" s="124"/>
      <c r="J562" s="60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</row>
    <row r="563" spans="1:34" x14ac:dyDescent="0.3">
      <c r="A563" s="124"/>
      <c r="B563" s="124"/>
      <c r="C563" s="124"/>
      <c r="D563" s="124"/>
      <c r="E563" s="124"/>
      <c r="F563" s="124"/>
      <c r="G563" s="124"/>
      <c r="H563" s="124"/>
      <c r="I563" s="124"/>
      <c r="J563" s="60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</row>
    <row r="564" spans="1:34" x14ac:dyDescent="0.3">
      <c r="A564" s="124"/>
      <c r="B564" s="124"/>
      <c r="C564" s="124"/>
      <c r="D564" s="124"/>
      <c r="E564" s="124"/>
      <c r="F564" s="124"/>
      <c r="G564" s="124"/>
      <c r="H564" s="124"/>
      <c r="I564" s="124"/>
      <c r="J564" s="60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</row>
    <row r="565" spans="1:34" x14ac:dyDescent="0.3">
      <c r="A565" s="124"/>
      <c r="B565" s="124"/>
      <c r="C565" s="124"/>
      <c r="D565" s="124"/>
      <c r="E565" s="124"/>
      <c r="F565" s="124"/>
      <c r="G565" s="124"/>
      <c r="H565" s="124"/>
      <c r="I565" s="124"/>
      <c r="J565" s="60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</row>
    <row r="566" spans="1:34" x14ac:dyDescent="0.3">
      <c r="A566" s="124"/>
      <c r="B566" s="124"/>
      <c r="C566" s="124"/>
      <c r="D566" s="124"/>
      <c r="E566" s="124"/>
      <c r="F566" s="124"/>
      <c r="G566" s="124"/>
      <c r="H566" s="124"/>
      <c r="I566" s="124"/>
      <c r="J566" s="60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</row>
    <row r="567" spans="1:34" x14ac:dyDescent="0.3">
      <c r="A567" s="124"/>
      <c r="B567" s="124"/>
      <c r="C567" s="124"/>
      <c r="D567" s="124"/>
      <c r="E567" s="124"/>
      <c r="F567" s="124"/>
      <c r="G567" s="124"/>
      <c r="H567" s="124"/>
      <c r="I567" s="124"/>
      <c r="J567" s="60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</row>
    <row r="568" spans="1:34" x14ac:dyDescent="0.3">
      <c r="A568" s="124"/>
      <c r="B568" s="124"/>
      <c r="C568" s="124"/>
      <c r="D568" s="124"/>
      <c r="E568" s="124"/>
      <c r="F568" s="124"/>
      <c r="G568" s="124"/>
      <c r="H568" s="124"/>
      <c r="I568" s="124"/>
      <c r="J568" s="60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</row>
    <row r="569" spans="1:34" x14ac:dyDescent="0.3">
      <c r="A569" s="124"/>
      <c r="B569" s="124"/>
      <c r="C569" s="124"/>
      <c r="D569" s="124"/>
      <c r="E569" s="124"/>
      <c r="F569" s="124"/>
      <c r="G569" s="124"/>
      <c r="H569" s="124"/>
      <c r="I569" s="124"/>
      <c r="J569" s="60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</row>
    <row r="570" spans="1:34" x14ac:dyDescent="0.3">
      <c r="A570" s="124"/>
      <c r="B570" s="124"/>
      <c r="C570" s="124"/>
      <c r="D570" s="124"/>
      <c r="E570" s="124"/>
      <c r="F570" s="124"/>
      <c r="G570" s="124"/>
      <c r="H570" s="124"/>
      <c r="I570" s="124"/>
      <c r="J570" s="60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</row>
    <row r="571" spans="1:34" x14ac:dyDescent="0.3">
      <c r="A571" s="124"/>
      <c r="B571" s="124"/>
      <c r="C571" s="124"/>
      <c r="D571" s="124"/>
      <c r="E571" s="124"/>
      <c r="F571" s="124"/>
      <c r="G571" s="124"/>
      <c r="H571" s="124"/>
      <c r="I571" s="124"/>
      <c r="J571" s="60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</row>
    <row r="572" spans="1:34" x14ac:dyDescent="0.3">
      <c r="A572" s="124"/>
      <c r="B572" s="124"/>
      <c r="C572" s="124"/>
      <c r="D572" s="124"/>
      <c r="E572" s="124"/>
      <c r="F572" s="124"/>
      <c r="G572" s="124"/>
      <c r="H572" s="124"/>
      <c r="I572" s="124"/>
      <c r="J572" s="60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</row>
    <row r="573" spans="1:34" x14ac:dyDescent="0.3">
      <c r="A573" s="124"/>
      <c r="B573" s="124"/>
      <c r="C573" s="124"/>
      <c r="D573" s="124"/>
      <c r="E573" s="124"/>
      <c r="F573" s="124"/>
      <c r="G573" s="124"/>
      <c r="H573" s="124"/>
      <c r="I573" s="124"/>
      <c r="J573" s="60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</row>
    <row r="574" spans="1:34" x14ac:dyDescent="0.3">
      <c r="A574" s="124"/>
      <c r="B574" s="124"/>
      <c r="C574" s="124"/>
      <c r="D574" s="124"/>
      <c r="E574" s="124"/>
      <c r="F574" s="124"/>
      <c r="G574" s="124"/>
      <c r="H574" s="124"/>
      <c r="I574" s="124"/>
      <c r="J574" s="60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</row>
    <row r="575" spans="1:34" x14ac:dyDescent="0.3">
      <c r="A575" s="124"/>
      <c r="B575" s="124"/>
      <c r="C575" s="124"/>
      <c r="D575" s="124"/>
      <c r="E575" s="124"/>
      <c r="F575" s="124"/>
      <c r="G575" s="124"/>
      <c r="H575" s="124"/>
      <c r="I575" s="124"/>
      <c r="J575" s="60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</row>
    <row r="576" spans="1:34" x14ac:dyDescent="0.3">
      <c r="A576" s="124"/>
      <c r="B576" s="124"/>
      <c r="C576" s="124"/>
      <c r="D576" s="124"/>
      <c r="E576" s="124"/>
      <c r="F576" s="124"/>
      <c r="G576" s="124"/>
      <c r="H576" s="124"/>
      <c r="I576" s="124"/>
      <c r="J576" s="60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</row>
    <row r="577" spans="1:34" x14ac:dyDescent="0.3">
      <c r="A577" s="124"/>
      <c r="B577" s="124"/>
      <c r="C577" s="124"/>
      <c r="D577" s="124"/>
      <c r="E577" s="124"/>
      <c r="F577" s="124"/>
      <c r="G577" s="124"/>
      <c r="H577" s="124"/>
      <c r="I577" s="124"/>
      <c r="J577" s="60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</row>
    <row r="578" spans="1:34" x14ac:dyDescent="0.3">
      <c r="A578" s="124"/>
      <c r="B578" s="124"/>
      <c r="C578" s="124"/>
      <c r="D578" s="124"/>
      <c r="E578" s="124"/>
      <c r="F578" s="124"/>
      <c r="G578" s="124"/>
      <c r="H578" s="124"/>
      <c r="I578" s="124"/>
      <c r="J578" s="60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</row>
    <row r="579" spans="1:34" x14ac:dyDescent="0.3">
      <c r="A579" s="124"/>
      <c r="B579" s="124"/>
      <c r="C579" s="124"/>
      <c r="D579" s="124"/>
      <c r="E579" s="124"/>
      <c r="F579" s="124"/>
      <c r="G579" s="124"/>
      <c r="H579" s="124"/>
      <c r="I579" s="124"/>
      <c r="J579" s="60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</row>
    <row r="580" spans="1:34" x14ac:dyDescent="0.3">
      <c r="A580" s="124"/>
      <c r="B580" s="124"/>
      <c r="C580" s="124"/>
      <c r="D580" s="124"/>
      <c r="E580" s="124"/>
      <c r="F580" s="124"/>
      <c r="G580" s="124"/>
      <c r="H580" s="124"/>
      <c r="I580" s="124"/>
      <c r="J580" s="60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</row>
    <row r="581" spans="1:34" x14ac:dyDescent="0.3">
      <c r="A581" s="124"/>
      <c r="B581" s="124"/>
      <c r="C581" s="124"/>
      <c r="D581" s="124"/>
      <c r="E581" s="124"/>
      <c r="F581" s="124"/>
      <c r="G581" s="124"/>
      <c r="H581" s="124"/>
      <c r="I581" s="124"/>
      <c r="J581" s="60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</row>
    <row r="582" spans="1:34" x14ac:dyDescent="0.3">
      <c r="A582" s="124"/>
      <c r="B582" s="124"/>
      <c r="C582" s="124"/>
      <c r="D582" s="124"/>
      <c r="E582" s="124"/>
      <c r="F582" s="124"/>
      <c r="G582" s="124"/>
      <c r="H582" s="124"/>
      <c r="I582" s="124"/>
      <c r="J582" s="60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</row>
    <row r="583" spans="1:34" x14ac:dyDescent="0.3">
      <c r="A583" s="124"/>
      <c r="B583" s="124"/>
      <c r="C583" s="124"/>
      <c r="D583" s="124"/>
      <c r="E583" s="124"/>
      <c r="F583" s="124"/>
      <c r="G583" s="124"/>
      <c r="H583" s="124"/>
      <c r="I583" s="124"/>
      <c r="J583" s="60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</row>
    <row r="584" spans="1:34" x14ac:dyDescent="0.3">
      <c r="A584" s="124"/>
      <c r="B584" s="124"/>
      <c r="C584" s="124"/>
      <c r="D584" s="124"/>
      <c r="E584" s="124"/>
      <c r="F584" s="124"/>
      <c r="G584" s="124"/>
      <c r="H584" s="124"/>
      <c r="I584" s="124"/>
      <c r="J584" s="60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</row>
    <row r="585" spans="1:34" x14ac:dyDescent="0.3">
      <c r="A585" s="124"/>
      <c r="B585" s="124"/>
      <c r="C585" s="124"/>
      <c r="D585" s="124"/>
      <c r="E585" s="124"/>
      <c r="F585" s="124"/>
      <c r="G585" s="124"/>
      <c r="H585" s="124"/>
      <c r="I585" s="124"/>
      <c r="J585" s="60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</row>
    <row r="586" spans="1:34" x14ac:dyDescent="0.3">
      <c r="A586" s="124"/>
      <c r="B586" s="124"/>
      <c r="C586" s="124"/>
      <c r="D586" s="124"/>
      <c r="E586" s="124"/>
      <c r="F586" s="124"/>
      <c r="G586" s="124"/>
      <c r="H586" s="124"/>
      <c r="I586" s="124"/>
      <c r="J586" s="60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</row>
    <row r="587" spans="1:34" x14ac:dyDescent="0.3">
      <c r="A587" s="124"/>
      <c r="B587" s="124"/>
      <c r="C587" s="124"/>
      <c r="D587" s="124"/>
      <c r="E587" s="124"/>
      <c r="F587" s="124"/>
      <c r="G587" s="124"/>
      <c r="H587" s="124"/>
      <c r="I587" s="124"/>
      <c r="J587" s="60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</row>
    <row r="588" spans="1:34" x14ac:dyDescent="0.3">
      <c r="A588" s="124"/>
      <c r="B588" s="124"/>
      <c r="C588" s="124"/>
      <c r="D588" s="124"/>
      <c r="E588" s="124"/>
      <c r="F588" s="124"/>
      <c r="G588" s="124"/>
      <c r="H588" s="124"/>
      <c r="I588" s="124"/>
      <c r="J588" s="60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</row>
    <row r="589" spans="1:34" x14ac:dyDescent="0.3">
      <c r="A589" s="124"/>
      <c r="B589" s="124"/>
      <c r="C589" s="124"/>
      <c r="D589" s="124"/>
      <c r="E589" s="124"/>
      <c r="F589" s="124"/>
      <c r="G589" s="124"/>
      <c r="H589" s="124"/>
      <c r="I589" s="124"/>
      <c r="J589" s="60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</row>
    <row r="590" spans="1:34" x14ac:dyDescent="0.3">
      <c r="A590" s="124"/>
      <c r="B590" s="124"/>
      <c r="C590" s="124"/>
      <c r="D590" s="124"/>
      <c r="E590" s="124"/>
      <c r="F590" s="124"/>
      <c r="G590" s="124"/>
      <c r="H590" s="124"/>
      <c r="I590" s="124"/>
      <c r="J590" s="60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</row>
    <row r="591" spans="1:34" x14ac:dyDescent="0.3">
      <c r="A591" s="124"/>
      <c r="B591" s="124"/>
      <c r="C591" s="124"/>
      <c r="D591" s="124"/>
      <c r="E591" s="124"/>
      <c r="F591" s="124"/>
      <c r="G591" s="124"/>
      <c r="H591" s="124"/>
      <c r="I591" s="124"/>
      <c r="J591" s="60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</row>
    <row r="592" spans="1:34" x14ac:dyDescent="0.3">
      <c r="A592" s="124"/>
      <c r="B592" s="124"/>
      <c r="C592" s="124"/>
      <c r="D592" s="124"/>
      <c r="E592" s="124"/>
      <c r="F592" s="124"/>
      <c r="G592" s="124"/>
      <c r="H592" s="124"/>
      <c r="I592" s="124"/>
      <c r="J592" s="60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</row>
    <row r="593" spans="1:34" x14ac:dyDescent="0.3">
      <c r="A593" s="124"/>
      <c r="B593" s="124"/>
      <c r="C593" s="124"/>
      <c r="D593" s="124"/>
      <c r="E593" s="124"/>
      <c r="F593" s="124"/>
      <c r="G593" s="124"/>
      <c r="H593" s="124"/>
      <c r="I593" s="124"/>
      <c r="J593" s="60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</row>
    <row r="594" spans="1:34" x14ac:dyDescent="0.3">
      <c r="A594" s="124"/>
      <c r="B594" s="124"/>
      <c r="C594" s="124"/>
      <c r="D594" s="124"/>
      <c r="E594" s="124"/>
      <c r="F594" s="124"/>
      <c r="G594" s="124"/>
      <c r="H594" s="124"/>
      <c r="I594" s="124"/>
      <c r="J594" s="60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</row>
    <row r="595" spans="1:34" x14ac:dyDescent="0.3">
      <c r="A595" s="124"/>
      <c r="B595" s="124"/>
      <c r="C595" s="124"/>
      <c r="D595" s="124"/>
      <c r="E595" s="124"/>
      <c r="F595" s="124"/>
      <c r="G595" s="124"/>
      <c r="H595" s="124"/>
      <c r="I595" s="124"/>
      <c r="J595" s="60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</row>
    <row r="596" spans="1:34" x14ac:dyDescent="0.3">
      <c r="A596" s="124"/>
      <c r="B596" s="124"/>
      <c r="C596" s="124"/>
      <c r="D596" s="124"/>
      <c r="E596" s="124"/>
      <c r="F596" s="124"/>
      <c r="G596" s="124"/>
      <c r="H596" s="124"/>
      <c r="I596" s="124"/>
      <c r="J596" s="60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</row>
    <row r="597" spans="1:34" x14ac:dyDescent="0.3">
      <c r="A597" s="124"/>
      <c r="B597" s="124"/>
      <c r="C597" s="124"/>
      <c r="D597" s="124"/>
      <c r="E597" s="124"/>
      <c r="F597" s="124"/>
      <c r="G597" s="124"/>
      <c r="H597" s="124"/>
      <c r="I597" s="124"/>
      <c r="J597" s="60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</row>
    <row r="598" spans="1:34" x14ac:dyDescent="0.3">
      <c r="A598" s="124"/>
      <c r="B598" s="124"/>
      <c r="C598" s="124"/>
      <c r="D598" s="124"/>
      <c r="E598" s="124"/>
      <c r="F598" s="124"/>
      <c r="G598" s="124"/>
      <c r="H598" s="124"/>
      <c r="I598" s="124"/>
      <c r="J598" s="60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</row>
    <row r="599" spans="1:34" x14ac:dyDescent="0.3">
      <c r="A599" s="124"/>
      <c r="B599" s="124"/>
      <c r="C599" s="124"/>
      <c r="D599" s="124"/>
      <c r="E599" s="124"/>
      <c r="F599" s="124"/>
      <c r="G599" s="124"/>
      <c r="H599" s="124"/>
      <c r="I599" s="124"/>
      <c r="J599" s="60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</row>
    <row r="600" spans="1:34" x14ac:dyDescent="0.3">
      <c r="A600" s="124"/>
      <c r="B600" s="124"/>
      <c r="C600" s="124"/>
      <c r="D600" s="124"/>
      <c r="E600" s="124"/>
      <c r="F600" s="124"/>
      <c r="G600" s="124"/>
      <c r="H600" s="124"/>
      <c r="I600" s="124"/>
      <c r="J600" s="60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</row>
    <row r="601" spans="1:34" x14ac:dyDescent="0.3">
      <c r="A601" s="124"/>
      <c r="B601" s="124"/>
      <c r="C601" s="124"/>
      <c r="D601" s="124"/>
      <c r="E601" s="124"/>
      <c r="F601" s="124"/>
      <c r="G601" s="124"/>
      <c r="H601" s="124"/>
      <c r="I601" s="124"/>
      <c r="J601" s="60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</row>
    <row r="602" spans="1:34" x14ac:dyDescent="0.3">
      <c r="A602" s="124"/>
      <c r="B602" s="124"/>
      <c r="C602" s="124"/>
      <c r="D602" s="124"/>
      <c r="E602" s="124"/>
      <c r="F602" s="124"/>
      <c r="G602" s="124"/>
      <c r="H602" s="124"/>
      <c r="I602" s="124"/>
      <c r="J602" s="60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</row>
    <row r="603" spans="1:34" x14ac:dyDescent="0.3">
      <c r="A603" s="124"/>
      <c r="B603" s="124"/>
      <c r="C603" s="124"/>
      <c r="D603" s="124"/>
      <c r="E603" s="124"/>
      <c r="F603" s="124"/>
      <c r="G603" s="124"/>
      <c r="H603" s="124"/>
      <c r="I603" s="124"/>
      <c r="J603" s="60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</row>
    <row r="604" spans="1:34" x14ac:dyDescent="0.3">
      <c r="A604" s="124"/>
      <c r="B604" s="124"/>
      <c r="C604" s="124"/>
      <c r="D604" s="124"/>
      <c r="E604" s="124"/>
      <c r="F604" s="124"/>
      <c r="G604" s="124"/>
      <c r="H604" s="124"/>
      <c r="I604" s="124"/>
      <c r="J604" s="60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</row>
    <row r="605" spans="1:34" x14ac:dyDescent="0.3">
      <c r="A605" s="124"/>
      <c r="B605" s="124"/>
      <c r="C605" s="124"/>
      <c r="D605" s="124"/>
      <c r="E605" s="124"/>
      <c r="F605" s="124"/>
      <c r="G605" s="124"/>
      <c r="H605" s="124"/>
      <c r="I605" s="124"/>
      <c r="J605" s="60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</row>
    <row r="606" spans="1:34" x14ac:dyDescent="0.3">
      <c r="A606" s="124"/>
      <c r="B606" s="124"/>
      <c r="C606" s="124"/>
      <c r="D606" s="124"/>
      <c r="E606" s="124"/>
      <c r="F606" s="124"/>
      <c r="G606" s="124"/>
      <c r="H606" s="124"/>
      <c r="I606" s="124"/>
      <c r="J606" s="60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</row>
    <row r="607" spans="1:34" x14ac:dyDescent="0.3">
      <c r="A607" s="124"/>
      <c r="B607" s="124"/>
      <c r="C607" s="124"/>
      <c r="D607" s="124"/>
      <c r="E607" s="124"/>
      <c r="F607" s="124"/>
      <c r="G607" s="124"/>
      <c r="H607" s="124"/>
      <c r="I607" s="124"/>
      <c r="J607" s="60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</row>
    <row r="608" spans="1:34" x14ac:dyDescent="0.3">
      <c r="A608" s="124"/>
      <c r="B608" s="124"/>
      <c r="C608" s="124"/>
      <c r="D608" s="124"/>
      <c r="E608" s="124"/>
      <c r="F608" s="124"/>
      <c r="G608" s="124"/>
      <c r="H608" s="124"/>
      <c r="I608" s="124"/>
      <c r="J608" s="60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</row>
    <row r="609" spans="1:34" x14ac:dyDescent="0.3">
      <c r="A609" s="124"/>
      <c r="B609" s="124"/>
      <c r="C609" s="124"/>
      <c r="D609" s="124"/>
      <c r="E609" s="124"/>
      <c r="F609" s="124"/>
      <c r="G609" s="124"/>
      <c r="H609" s="124"/>
      <c r="I609" s="124"/>
      <c r="J609" s="60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</row>
    <row r="610" spans="1:34" x14ac:dyDescent="0.3">
      <c r="A610" s="124"/>
      <c r="B610" s="124"/>
      <c r="C610" s="124"/>
      <c r="D610" s="124"/>
      <c r="E610" s="124"/>
      <c r="F610" s="124"/>
      <c r="G610" s="124"/>
      <c r="H610" s="124"/>
      <c r="I610" s="124"/>
      <c r="J610" s="60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</row>
    <row r="611" spans="1:34" x14ac:dyDescent="0.3">
      <c r="A611" s="124"/>
      <c r="B611" s="124"/>
      <c r="C611" s="124"/>
      <c r="D611" s="124"/>
      <c r="E611" s="124"/>
      <c r="F611" s="124"/>
      <c r="G611" s="124"/>
      <c r="H611" s="124"/>
      <c r="I611" s="124"/>
      <c r="J611" s="60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</row>
    <row r="612" spans="1:34" x14ac:dyDescent="0.3">
      <c r="A612" s="124"/>
      <c r="B612" s="124"/>
      <c r="C612" s="124"/>
      <c r="D612" s="124"/>
      <c r="E612" s="124"/>
      <c r="F612" s="124"/>
      <c r="G612" s="124"/>
      <c r="H612" s="124"/>
      <c r="I612" s="124"/>
      <c r="J612" s="60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</row>
    <row r="613" spans="1:34" x14ac:dyDescent="0.3">
      <c r="A613" s="124"/>
      <c r="B613" s="124"/>
      <c r="C613" s="124"/>
      <c r="D613" s="124"/>
      <c r="E613" s="124"/>
      <c r="F613" s="124"/>
      <c r="G613" s="124"/>
      <c r="H613" s="124"/>
      <c r="I613" s="124"/>
      <c r="J613" s="60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</row>
    <row r="614" spans="1:34" x14ac:dyDescent="0.3">
      <c r="A614" s="124"/>
      <c r="B614" s="124"/>
      <c r="C614" s="124"/>
      <c r="D614" s="124"/>
      <c r="E614" s="124"/>
      <c r="F614" s="124"/>
      <c r="G614" s="124"/>
      <c r="H614" s="124"/>
      <c r="I614" s="124"/>
      <c r="J614" s="60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</row>
    <row r="615" spans="1:34" x14ac:dyDescent="0.3">
      <c r="A615" s="124"/>
      <c r="B615" s="124"/>
      <c r="C615" s="124"/>
      <c r="D615" s="124"/>
      <c r="E615" s="124"/>
      <c r="F615" s="124"/>
      <c r="G615" s="124"/>
      <c r="H615" s="124"/>
      <c r="I615" s="124"/>
      <c r="J615" s="60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</row>
    <row r="616" spans="1:34" x14ac:dyDescent="0.3">
      <c r="A616" s="124"/>
      <c r="B616" s="124"/>
      <c r="C616" s="124"/>
      <c r="D616" s="124"/>
      <c r="E616" s="124"/>
      <c r="F616" s="124"/>
      <c r="G616" s="124"/>
      <c r="H616" s="124"/>
      <c r="I616" s="124"/>
      <c r="J616" s="60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</row>
    <row r="617" spans="1:34" x14ac:dyDescent="0.3">
      <c r="A617" s="124"/>
      <c r="B617" s="124"/>
      <c r="C617" s="124"/>
      <c r="D617" s="124"/>
      <c r="E617" s="124"/>
      <c r="F617" s="124"/>
      <c r="G617" s="124"/>
      <c r="H617" s="124"/>
      <c r="I617" s="124"/>
      <c r="J617" s="60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</row>
    <row r="618" spans="1:34" x14ac:dyDescent="0.3">
      <c r="A618" s="124"/>
      <c r="B618" s="124"/>
      <c r="C618" s="124"/>
      <c r="D618" s="124"/>
      <c r="E618" s="124"/>
      <c r="F618" s="124"/>
      <c r="G618" s="124"/>
      <c r="H618" s="124"/>
      <c r="I618" s="124"/>
      <c r="J618" s="60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</row>
    <row r="619" spans="1:34" x14ac:dyDescent="0.3">
      <c r="A619" s="124"/>
      <c r="B619" s="124"/>
      <c r="C619" s="124"/>
      <c r="D619" s="124"/>
      <c r="E619" s="124"/>
      <c r="F619" s="124"/>
      <c r="G619" s="124"/>
      <c r="H619" s="124"/>
      <c r="I619" s="124"/>
      <c r="J619" s="60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</row>
    <row r="620" spans="1:34" x14ac:dyDescent="0.3">
      <c r="A620" s="124"/>
      <c r="B620" s="124"/>
      <c r="C620" s="124"/>
      <c r="D620" s="124"/>
      <c r="E620" s="124"/>
      <c r="F620" s="124"/>
      <c r="G620" s="124"/>
      <c r="H620" s="124"/>
      <c r="I620" s="124"/>
      <c r="J620" s="60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</row>
    <row r="621" spans="1:34" x14ac:dyDescent="0.3">
      <c r="A621" s="124"/>
      <c r="B621" s="124"/>
      <c r="C621" s="124"/>
      <c r="D621" s="124"/>
      <c r="E621" s="124"/>
      <c r="F621" s="124"/>
      <c r="G621" s="124"/>
      <c r="H621" s="124"/>
      <c r="I621" s="124"/>
      <c r="J621" s="60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</row>
    <row r="622" spans="1:34" x14ac:dyDescent="0.3">
      <c r="A622" s="124"/>
      <c r="B622" s="124"/>
      <c r="C622" s="124"/>
      <c r="D622" s="124"/>
      <c r="E622" s="124"/>
      <c r="F622" s="124"/>
      <c r="G622" s="124"/>
      <c r="H622" s="124"/>
      <c r="I622" s="124"/>
      <c r="J622" s="60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</row>
    <row r="623" spans="1:34" x14ac:dyDescent="0.3">
      <c r="A623" s="124"/>
      <c r="B623" s="124"/>
      <c r="C623" s="124"/>
      <c r="D623" s="124"/>
      <c r="E623" s="124"/>
      <c r="F623" s="124"/>
      <c r="G623" s="124"/>
      <c r="H623" s="124"/>
      <c r="I623" s="124"/>
      <c r="J623" s="60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</row>
    <row r="624" spans="1:34" x14ac:dyDescent="0.3">
      <c r="A624" s="124"/>
      <c r="B624" s="124"/>
      <c r="C624" s="124"/>
      <c r="D624" s="124"/>
      <c r="E624" s="124"/>
      <c r="F624" s="124"/>
      <c r="G624" s="124"/>
      <c r="H624" s="124"/>
      <c r="I624" s="124"/>
      <c r="J624" s="60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</row>
    <row r="625" spans="1:34" x14ac:dyDescent="0.3">
      <c r="A625" s="124"/>
      <c r="B625" s="124"/>
      <c r="C625" s="124"/>
      <c r="D625" s="124"/>
      <c r="E625" s="124"/>
      <c r="F625" s="124"/>
      <c r="G625" s="124"/>
      <c r="H625" s="124"/>
      <c r="I625" s="124"/>
      <c r="J625" s="60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</row>
    <row r="626" spans="1:34" x14ac:dyDescent="0.3">
      <c r="A626" s="124"/>
      <c r="B626" s="124"/>
      <c r="C626" s="124"/>
      <c r="D626" s="124"/>
      <c r="E626" s="124"/>
      <c r="F626" s="124"/>
      <c r="G626" s="124"/>
      <c r="H626" s="124"/>
      <c r="I626" s="124"/>
      <c r="J626" s="60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</row>
    <row r="627" spans="1:34" x14ac:dyDescent="0.3">
      <c r="A627" s="124"/>
      <c r="B627" s="124"/>
      <c r="C627" s="124"/>
      <c r="D627" s="124"/>
      <c r="E627" s="124"/>
      <c r="F627" s="124"/>
      <c r="G627" s="124"/>
      <c r="H627" s="124"/>
      <c r="I627" s="124"/>
      <c r="J627" s="60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</row>
    <row r="628" spans="1:34" x14ac:dyDescent="0.3">
      <c r="A628" s="124"/>
      <c r="B628" s="124"/>
      <c r="C628" s="124"/>
      <c r="D628" s="124"/>
      <c r="E628" s="124"/>
      <c r="F628" s="124"/>
      <c r="G628" s="124"/>
      <c r="H628" s="124"/>
      <c r="I628" s="124"/>
      <c r="J628" s="60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</row>
    <row r="629" spans="1:34" x14ac:dyDescent="0.3">
      <c r="A629" s="124"/>
      <c r="B629" s="124"/>
      <c r="C629" s="124"/>
      <c r="D629" s="124"/>
      <c r="E629" s="124"/>
      <c r="F629" s="124"/>
      <c r="G629" s="124"/>
      <c r="H629" s="124"/>
      <c r="I629" s="124"/>
      <c r="J629" s="60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</row>
    <row r="630" spans="1:34" x14ac:dyDescent="0.3">
      <c r="A630" s="124"/>
      <c r="B630" s="124"/>
      <c r="C630" s="124"/>
      <c r="D630" s="124"/>
      <c r="E630" s="124"/>
      <c r="F630" s="124"/>
      <c r="G630" s="124"/>
      <c r="H630" s="124"/>
      <c r="I630" s="124"/>
      <c r="J630" s="60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</row>
    <row r="631" spans="1:34" x14ac:dyDescent="0.3">
      <c r="A631" s="124"/>
      <c r="B631" s="124"/>
      <c r="C631" s="124"/>
      <c r="D631" s="124"/>
      <c r="E631" s="124"/>
      <c r="F631" s="124"/>
      <c r="G631" s="124"/>
      <c r="H631" s="124"/>
      <c r="I631" s="124"/>
      <c r="J631" s="60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</row>
    <row r="632" spans="1:34" x14ac:dyDescent="0.3">
      <c r="A632" s="124"/>
      <c r="B632" s="124"/>
      <c r="C632" s="124"/>
      <c r="D632" s="124"/>
      <c r="E632" s="124"/>
      <c r="F632" s="124"/>
      <c r="G632" s="124"/>
      <c r="H632" s="124"/>
      <c r="I632" s="124"/>
      <c r="J632" s="60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</row>
    <row r="633" spans="1:34" x14ac:dyDescent="0.3">
      <c r="A633" s="124"/>
      <c r="B633" s="124"/>
      <c r="C633" s="124"/>
      <c r="D633" s="124"/>
      <c r="E633" s="124"/>
      <c r="F633" s="124"/>
      <c r="G633" s="124"/>
      <c r="H633" s="124"/>
      <c r="I633" s="124"/>
      <c r="J633" s="60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</row>
    <row r="634" spans="1:34" x14ac:dyDescent="0.3">
      <c r="A634" s="124"/>
      <c r="B634" s="124"/>
      <c r="C634" s="124"/>
      <c r="D634" s="124"/>
      <c r="E634" s="124"/>
      <c r="F634" s="124"/>
      <c r="G634" s="124"/>
      <c r="H634" s="124"/>
      <c r="I634" s="124"/>
      <c r="J634" s="60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</row>
    <row r="635" spans="1:34" x14ac:dyDescent="0.3">
      <c r="A635" s="124"/>
      <c r="B635" s="124"/>
      <c r="C635" s="124"/>
      <c r="D635" s="124"/>
      <c r="E635" s="124"/>
      <c r="F635" s="124"/>
      <c r="G635" s="124"/>
      <c r="H635" s="124"/>
      <c r="I635" s="124"/>
      <c r="J635" s="60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</row>
    <row r="636" spans="1:34" x14ac:dyDescent="0.3">
      <c r="A636" s="124"/>
      <c r="B636" s="124"/>
      <c r="C636" s="124"/>
      <c r="D636" s="124"/>
      <c r="E636" s="124"/>
      <c r="F636" s="124"/>
      <c r="G636" s="124"/>
      <c r="H636" s="124"/>
      <c r="I636" s="124"/>
      <c r="J636" s="60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</row>
    <row r="637" spans="1:34" x14ac:dyDescent="0.3">
      <c r="A637" s="124"/>
      <c r="B637" s="124"/>
      <c r="C637" s="124"/>
      <c r="D637" s="124"/>
      <c r="E637" s="124"/>
      <c r="F637" s="124"/>
      <c r="G637" s="124"/>
      <c r="H637" s="124"/>
      <c r="I637" s="124"/>
      <c r="J637" s="60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</row>
    <row r="638" spans="1:34" x14ac:dyDescent="0.3">
      <c r="A638" s="124"/>
      <c r="B638" s="124"/>
      <c r="C638" s="124"/>
      <c r="D638" s="124"/>
      <c r="E638" s="124"/>
      <c r="F638" s="124"/>
      <c r="G638" s="124"/>
      <c r="H638" s="124"/>
      <c r="I638" s="124"/>
      <c r="J638" s="60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</row>
    <row r="639" spans="1:34" x14ac:dyDescent="0.3">
      <c r="A639" s="124"/>
      <c r="B639" s="124"/>
      <c r="C639" s="124"/>
      <c r="D639" s="124"/>
      <c r="E639" s="124"/>
      <c r="F639" s="124"/>
      <c r="G639" s="124"/>
      <c r="H639" s="124"/>
      <c r="I639" s="124"/>
      <c r="J639" s="60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</row>
    <row r="640" spans="1:34" x14ac:dyDescent="0.3">
      <c r="A640" s="124"/>
      <c r="B640" s="124"/>
      <c r="C640" s="124"/>
      <c r="D640" s="124"/>
      <c r="E640" s="124"/>
      <c r="F640" s="124"/>
      <c r="G640" s="124"/>
      <c r="H640" s="124"/>
      <c r="I640" s="124"/>
      <c r="J640" s="60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</row>
    <row r="641" spans="1:34" x14ac:dyDescent="0.3">
      <c r="A641" s="124"/>
      <c r="B641" s="124"/>
      <c r="C641" s="124"/>
      <c r="D641" s="124"/>
      <c r="E641" s="124"/>
      <c r="F641" s="124"/>
      <c r="G641" s="124"/>
      <c r="H641" s="124"/>
      <c r="I641" s="124"/>
      <c r="J641" s="60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</row>
    <row r="642" spans="1:34" x14ac:dyDescent="0.3">
      <c r="A642" s="124"/>
      <c r="B642" s="124"/>
      <c r="C642" s="124"/>
      <c r="D642" s="124"/>
      <c r="E642" s="124"/>
      <c r="F642" s="124"/>
      <c r="G642" s="124"/>
      <c r="H642" s="124"/>
      <c r="I642" s="124"/>
      <c r="J642" s="60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</row>
    <row r="643" spans="1:34" x14ac:dyDescent="0.3">
      <c r="A643" s="124"/>
      <c r="B643" s="124"/>
      <c r="C643" s="124"/>
      <c r="D643" s="124"/>
      <c r="E643" s="124"/>
      <c r="F643" s="124"/>
      <c r="G643" s="124"/>
      <c r="H643" s="124"/>
      <c r="I643" s="124"/>
      <c r="J643" s="60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</row>
    <row r="644" spans="1:34" x14ac:dyDescent="0.3">
      <c r="A644" s="124"/>
      <c r="B644" s="124"/>
      <c r="C644" s="124"/>
      <c r="D644" s="124"/>
      <c r="E644" s="124"/>
      <c r="F644" s="124"/>
      <c r="G644" s="124"/>
      <c r="H644" s="124"/>
      <c r="I644" s="124"/>
      <c r="J644" s="60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</row>
    <row r="645" spans="1:34" x14ac:dyDescent="0.3">
      <c r="A645" s="124"/>
      <c r="B645" s="124"/>
      <c r="C645" s="124"/>
      <c r="D645" s="124"/>
      <c r="E645" s="124"/>
      <c r="F645" s="124"/>
      <c r="G645" s="124"/>
      <c r="H645" s="124"/>
      <c r="I645" s="124"/>
      <c r="J645" s="60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</row>
    <row r="646" spans="1:34" x14ac:dyDescent="0.3">
      <c r="A646" s="124"/>
      <c r="B646" s="124"/>
      <c r="C646" s="124"/>
      <c r="D646" s="124"/>
      <c r="E646" s="124"/>
      <c r="F646" s="124"/>
      <c r="G646" s="124"/>
      <c r="H646" s="124"/>
      <c r="I646" s="124"/>
      <c r="J646" s="60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</row>
    <row r="647" spans="1:34" x14ac:dyDescent="0.3">
      <c r="A647" s="124"/>
      <c r="B647" s="124"/>
      <c r="C647" s="124"/>
      <c r="D647" s="124"/>
      <c r="E647" s="124"/>
      <c r="F647" s="124"/>
      <c r="G647" s="124"/>
      <c r="H647" s="124"/>
      <c r="I647" s="124"/>
      <c r="J647" s="60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</row>
    <row r="648" spans="1:34" x14ac:dyDescent="0.3">
      <c r="A648" s="124"/>
      <c r="B648" s="124"/>
      <c r="C648" s="124"/>
      <c r="D648" s="124"/>
      <c r="E648" s="124"/>
      <c r="F648" s="124"/>
      <c r="G648" s="124"/>
      <c r="H648" s="124"/>
      <c r="I648" s="124"/>
      <c r="J648" s="60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</row>
    <row r="649" spans="1:34" x14ac:dyDescent="0.3">
      <c r="A649" s="124"/>
      <c r="B649" s="124"/>
      <c r="C649" s="124"/>
      <c r="D649" s="124"/>
      <c r="E649" s="124"/>
      <c r="F649" s="124"/>
      <c r="G649" s="124"/>
      <c r="H649" s="124"/>
      <c r="I649" s="124"/>
      <c r="J649" s="60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</row>
    <row r="650" spans="1:34" x14ac:dyDescent="0.3">
      <c r="A650" s="124"/>
      <c r="B650" s="124"/>
      <c r="C650" s="124"/>
      <c r="D650" s="124"/>
      <c r="E650" s="124"/>
      <c r="F650" s="124"/>
      <c r="G650" s="124"/>
      <c r="H650" s="124"/>
      <c r="I650" s="124"/>
      <c r="J650" s="60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</row>
    <row r="651" spans="1:34" x14ac:dyDescent="0.3">
      <c r="A651" s="124"/>
      <c r="B651" s="124"/>
      <c r="C651" s="124"/>
      <c r="D651" s="124"/>
      <c r="E651" s="124"/>
      <c r="F651" s="124"/>
      <c r="G651" s="124"/>
      <c r="H651" s="124"/>
      <c r="I651" s="124"/>
      <c r="J651" s="60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</row>
    <row r="652" spans="1:34" x14ac:dyDescent="0.3">
      <c r="A652" s="124"/>
      <c r="B652" s="124"/>
      <c r="C652" s="124"/>
      <c r="D652" s="124"/>
      <c r="E652" s="124"/>
      <c r="F652" s="124"/>
      <c r="G652" s="124"/>
      <c r="H652" s="124"/>
      <c r="I652" s="124"/>
      <c r="J652" s="60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</row>
    <row r="653" spans="1:34" x14ac:dyDescent="0.3">
      <c r="A653" s="124"/>
      <c r="B653" s="124"/>
      <c r="C653" s="124"/>
      <c r="D653" s="124"/>
      <c r="E653" s="124"/>
      <c r="F653" s="124"/>
      <c r="G653" s="124"/>
      <c r="H653" s="124"/>
      <c r="I653" s="124"/>
      <c r="J653" s="60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</row>
    <row r="654" spans="1:34" x14ac:dyDescent="0.3">
      <c r="A654" s="124"/>
      <c r="B654" s="124"/>
      <c r="C654" s="124"/>
      <c r="D654" s="124"/>
      <c r="E654" s="124"/>
      <c r="F654" s="124"/>
      <c r="G654" s="124"/>
      <c r="H654" s="124"/>
      <c r="I654" s="124"/>
      <c r="J654" s="60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</row>
    <row r="655" spans="1:34" x14ac:dyDescent="0.3">
      <c r="A655" s="124"/>
      <c r="B655" s="124"/>
      <c r="C655" s="124"/>
      <c r="D655" s="124"/>
      <c r="E655" s="124"/>
      <c r="F655" s="124"/>
      <c r="G655" s="124"/>
      <c r="H655" s="124"/>
      <c r="I655" s="124"/>
      <c r="J655" s="60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</row>
    <row r="656" spans="1:34" x14ac:dyDescent="0.3">
      <c r="A656" s="124"/>
      <c r="B656" s="124"/>
      <c r="C656" s="124"/>
      <c r="D656" s="124"/>
      <c r="E656" s="124"/>
      <c r="F656" s="124"/>
      <c r="G656" s="124"/>
      <c r="H656" s="124"/>
      <c r="I656" s="124"/>
      <c r="J656" s="60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</row>
    <row r="657" spans="1:34" x14ac:dyDescent="0.3">
      <c r="A657" s="124"/>
      <c r="B657" s="124"/>
      <c r="C657" s="124"/>
      <c r="D657" s="124"/>
      <c r="E657" s="124"/>
      <c r="F657" s="124"/>
      <c r="G657" s="124"/>
      <c r="H657" s="124"/>
      <c r="I657" s="124"/>
      <c r="J657" s="60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</row>
    <row r="658" spans="1:34" x14ac:dyDescent="0.3">
      <c r="A658" s="124"/>
      <c r="B658" s="124"/>
      <c r="C658" s="124"/>
      <c r="D658" s="124"/>
      <c r="E658" s="124"/>
      <c r="F658" s="124"/>
      <c r="G658" s="124"/>
      <c r="H658" s="124"/>
      <c r="I658" s="124"/>
      <c r="J658" s="60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</row>
    <row r="659" spans="1:34" x14ac:dyDescent="0.3">
      <c r="A659" s="124"/>
      <c r="B659" s="124"/>
      <c r="C659" s="124"/>
      <c r="D659" s="124"/>
      <c r="E659" s="124"/>
      <c r="F659" s="124"/>
      <c r="G659" s="124"/>
      <c r="H659" s="124"/>
      <c r="I659" s="124"/>
      <c r="J659" s="60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</row>
    <row r="660" spans="1:34" x14ac:dyDescent="0.3">
      <c r="A660" s="124"/>
      <c r="B660" s="124"/>
      <c r="C660" s="124"/>
      <c r="D660" s="124"/>
      <c r="E660" s="124"/>
      <c r="F660" s="124"/>
      <c r="G660" s="124"/>
      <c r="H660" s="124"/>
      <c r="I660" s="124"/>
      <c r="J660" s="60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</row>
    <row r="661" spans="1:34" x14ac:dyDescent="0.3">
      <c r="A661" s="124"/>
      <c r="B661" s="124"/>
      <c r="C661" s="124"/>
      <c r="D661" s="124"/>
      <c r="E661" s="124"/>
      <c r="F661" s="124"/>
      <c r="G661" s="124"/>
      <c r="H661" s="124"/>
      <c r="I661" s="124"/>
      <c r="J661" s="60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</row>
    <row r="662" spans="1:34" x14ac:dyDescent="0.3">
      <c r="A662" s="124"/>
      <c r="B662" s="124"/>
      <c r="C662" s="124"/>
      <c r="D662" s="124"/>
      <c r="E662" s="124"/>
      <c r="F662" s="124"/>
      <c r="G662" s="124"/>
      <c r="H662" s="124"/>
      <c r="I662" s="124"/>
      <c r="J662" s="60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</row>
    <row r="663" spans="1:34" x14ac:dyDescent="0.3">
      <c r="A663" s="124"/>
      <c r="B663" s="124"/>
      <c r="C663" s="124"/>
      <c r="D663" s="124"/>
      <c r="E663" s="124"/>
      <c r="F663" s="124"/>
      <c r="G663" s="124"/>
      <c r="H663" s="124"/>
      <c r="I663" s="124"/>
      <c r="J663" s="60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</row>
    <row r="664" spans="1:34" x14ac:dyDescent="0.3">
      <c r="A664" s="124"/>
      <c r="B664" s="124"/>
      <c r="C664" s="124"/>
      <c r="D664" s="124"/>
      <c r="E664" s="124"/>
      <c r="F664" s="124"/>
      <c r="G664" s="124"/>
      <c r="H664" s="124"/>
      <c r="I664" s="124"/>
      <c r="J664" s="60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</row>
    <row r="665" spans="1:34" x14ac:dyDescent="0.3">
      <c r="A665" s="124"/>
      <c r="B665" s="124"/>
      <c r="C665" s="124"/>
      <c r="D665" s="124"/>
      <c r="E665" s="124"/>
      <c r="F665" s="124"/>
      <c r="G665" s="124"/>
      <c r="H665" s="124"/>
      <c r="I665" s="124"/>
      <c r="J665" s="60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</row>
    <row r="666" spans="1:34" x14ac:dyDescent="0.3">
      <c r="A666" s="124"/>
      <c r="B666" s="124"/>
      <c r="C666" s="124"/>
      <c r="D666" s="124"/>
      <c r="E666" s="124"/>
      <c r="F666" s="124"/>
      <c r="G666" s="124"/>
      <c r="H666" s="124"/>
      <c r="I666" s="124"/>
      <c r="J666" s="60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</row>
    <row r="667" spans="1:34" x14ac:dyDescent="0.3">
      <c r="A667" s="124"/>
      <c r="B667" s="124"/>
      <c r="C667" s="124"/>
      <c r="D667" s="124"/>
      <c r="E667" s="124"/>
      <c r="F667" s="124"/>
      <c r="G667" s="124"/>
      <c r="H667" s="124"/>
      <c r="I667" s="124"/>
      <c r="J667" s="60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</row>
    <row r="668" spans="1:34" x14ac:dyDescent="0.3">
      <c r="A668" s="124"/>
      <c r="B668" s="124"/>
      <c r="C668" s="124"/>
      <c r="D668" s="124"/>
      <c r="E668" s="124"/>
      <c r="F668" s="124"/>
      <c r="G668" s="124"/>
      <c r="H668" s="124"/>
      <c r="I668" s="124"/>
      <c r="J668" s="60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</row>
    <row r="669" spans="1:34" x14ac:dyDescent="0.3">
      <c r="A669" s="124"/>
      <c r="B669" s="124"/>
      <c r="C669" s="124"/>
      <c r="D669" s="124"/>
      <c r="E669" s="124"/>
      <c r="F669" s="124"/>
      <c r="G669" s="124"/>
      <c r="H669" s="124"/>
      <c r="I669" s="124"/>
      <c r="J669" s="60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</row>
    <row r="670" spans="1:34" x14ac:dyDescent="0.3">
      <c r="A670" s="124"/>
      <c r="B670" s="124"/>
      <c r="C670" s="124"/>
      <c r="D670" s="124"/>
      <c r="E670" s="124"/>
      <c r="F670" s="124"/>
      <c r="G670" s="124"/>
      <c r="H670" s="124"/>
      <c r="I670" s="124"/>
      <c r="J670" s="60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</row>
    <row r="671" spans="1:34" x14ac:dyDescent="0.3">
      <c r="A671" s="124"/>
      <c r="B671" s="124"/>
      <c r="C671" s="124"/>
      <c r="D671" s="124"/>
      <c r="E671" s="124"/>
      <c r="F671" s="124"/>
      <c r="G671" s="124"/>
      <c r="H671" s="124"/>
      <c r="I671" s="124"/>
      <c r="J671" s="60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</row>
    <row r="672" spans="1:34" x14ac:dyDescent="0.3">
      <c r="A672" s="124"/>
      <c r="B672" s="124"/>
      <c r="C672" s="124"/>
      <c r="D672" s="124"/>
      <c r="E672" s="124"/>
      <c r="F672" s="124"/>
      <c r="G672" s="124"/>
      <c r="H672" s="124"/>
      <c r="I672" s="124"/>
      <c r="J672" s="60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</row>
    <row r="673" spans="1:34" x14ac:dyDescent="0.3">
      <c r="A673" s="124"/>
      <c r="B673" s="124"/>
      <c r="C673" s="124"/>
      <c r="D673" s="124"/>
      <c r="E673" s="124"/>
      <c r="F673" s="124"/>
      <c r="G673" s="124"/>
      <c r="H673" s="124"/>
      <c r="I673" s="124"/>
      <c r="J673" s="60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</row>
    <row r="674" spans="1:34" x14ac:dyDescent="0.3">
      <c r="A674" s="124"/>
      <c r="B674" s="124"/>
      <c r="C674" s="124"/>
      <c r="D674" s="124"/>
      <c r="E674" s="124"/>
      <c r="F674" s="124"/>
      <c r="G674" s="124"/>
      <c r="H674" s="124"/>
      <c r="I674" s="124"/>
      <c r="J674" s="60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</row>
    <row r="675" spans="1:34" x14ac:dyDescent="0.3">
      <c r="A675" s="124"/>
      <c r="B675" s="124"/>
      <c r="C675" s="124"/>
      <c r="D675" s="124"/>
      <c r="E675" s="124"/>
      <c r="F675" s="124"/>
      <c r="G675" s="124"/>
      <c r="H675" s="124"/>
      <c r="I675" s="124"/>
      <c r="J675" s="60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</row>
    <row r="676" spans="1:34" x14ac:dyDescent="0.3">
      <c r="A676" s="124"/>
      <c r="B676" s="124"/>
      <c r="C676" s="124"/>
      <c r="D676" s="124"/>
      <c r="E676" s="124"/>
      <c r="F676" s="124"/>
      <c r="G676" s="124"/>
      <c r="H676" s="124"/>
      <c r="I676" s="124"/>
      <c r="J676" s="60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</row>
    <row r="677" spans="1:34" x14ac:dyDescent="0.3">
      <c r="A677" s="124"/>
      <c r="B677" s="124"/>
      <c r="C677" s="124"/>
      <c r="D677" s="124"/>
      <c r="E677" s="124"/>
      <c r="F677" s="124"/>
      <c r="G677" s="124"/>
      <c r="H677" s="124"/>
      <c r="I677" s="124"/>
      <c r="J677" s="60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</row>
    <row r="678" spans="1:34" x14ac:dyDescent="0.3">
      <c r="A678" s="124"/>
      <c r="B678" s="124"/>
      <c r="C678" s="124"/>
      <c r="D678" s="124"/>
      <c r="E678" s="124"/>
      <c r="F678" s="124"/>
      <c r="G678" s="124"/>
      <c r="H678" s="124"/>
      <c r="I678" s="124"/>
      <c r="J678" s="60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</row>
    <row r="679" spans="1:34" x14ac:dyDescent="0.3">
      <c r="A679" s="124"/>
      <c r="B679" s="124"/>
      <c r="C679" s="124"/>
      <c r="D679" s="124"/>
      <c r="E679" s="124"/>
      <c r="F679" s="124"/>
      <c r="G679" s="124"/>
      <c r="H679" s="124"/>
      <c r="I679" s="124"/>
      <c r="J679" s="60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</row>
    <row r="680" spans="1:34" x14ac:dyDescent="0.3">
      <c r="A680" s="124"/>
      <c r="B680" s="124"/>
      <c r="C680" s="124"/>
      <c r="D680" s="124"/>
      <c r="E680" s="124"/>
      <c r="F680" s="124"/>
      <c r="G680" s="124"/>
      <c r="H680" s="124"/>
      <c r="I680" s="124"/>
      <c r="J680" s="60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</row>
    <row r="681" spans="1:34" x14ac:dyDescent="0.3">
      <c r="A681" s="124"/>
      <c r="B681" s="124"/>
      <c r="C681" s="124"/>
      <c r="D681" s="124"/>
      <c r="E681" s="124"/>
      <c r="F681" s="124"/>
      <c r="G681" s="124"/>
      <c r="H681" s="124"/>
      <c r="I681" s="124"/>
      <c r="J681" s="60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</row>
    <row r="682" spans="1:34" x14ac:dyDescent="0.3">
      <c r="A682" s="124"/>
      <c r="B682" s="124"/>
      <c r="C682" s="124"/>
      <c r="D682" s="124"/>
      <c r="E682" s="124"/>
      <c r="F682" s="124"/>
      <c r="G682" s="124"/>
      <c r="H682" s="124"/>
      <c r="I682" s="124"/>
      <c r="J682" s="60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</row>
    <row r="683" spans="1:34" x14ac:dyDescent="0.3">
      <c r="A683" s="124"/>
      <c r="B683" s="124"/>
      <c r="C683" s="124"/>
      <c r="D683" s="124"/>
      <c r="E683" s="124"/>
      <c r="F683" s="124"/>
      <c r="G683" s="124"/>
      <c r="H683" s="124"/>
      <c r="I683" s="124"/>
      <c r="J683" s="60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</row>
    <row r="684" spans="1:34" x14ac:dyDescent="0.3">
      <c r="A684" s="124"/>
      <c r="B684" s="124"/>
      <c r="C684" s="124"/>
      <c r="D684" s="124"/>
      <c r="E684" s="124"/>
      <c r="F684" s="124"/>
      <c r="G684" s="124"/>
      <c r="H684" s="124"/>
      <c r="I684" s="124"/>
      <c r="J684" s="60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</row>
    <row r="685" spans="1:34" x14ac:dyDescent="0.3">
      <c r="A685" s="124"/>
      <c r="B685" s="124"/>
      <c r="C685" s="124"/>
      <c r="D685" s="124"/>
      <c r="E685" s="124"/>
      <c r="F685" s="124"/>
      <c r="G685" s="124"/>
      <c r="H685" s="124"/>
      <c r="I685" s="124"/>
      <c r="J685" s="60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</row>
    <row r="686" spans="1:34" x14ac:dyDescent="0.3">
      <c r="A686" s="124"/>
      <c r="B686" s="124"/>
      <c r="C686" s="124"/>
      <c r="D686" s="124"/>
      <c r="E686" s="124"/>
      <c r="F686" s="124"/>
      <c r="G686" s="124"/>
      <c r="H686" s="124"/>
      <c r="I686" s="124"/>
      <c r="J686" s="60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</row>
    <row r="687" spans="1:34" x14ac:dyDescent="0.3">
      <c r="A687" s="124"/>
      <c r="B687" s="124"/>
      <c r="C687" s="124"/>
      <c r="D687" s="124"/>
      <c r="E687" s="124"/>
      <c r="F687" s="124"/>
      <c r="G687" s="124"/>
      <c r="H687" s="124"/>
      <c r="I687" s="124"/>
      <c r="J687" s="60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</row>
    <row r="688" spans="1:34" x14ac:dyDescent="0.3">
      <c r="A688" s="124"/>
      <c r="B688" s="124"/>
      <c r="C688" s="124"/>
      <c r="D688" s="124"/>
      <c r="E688" s="124"/>
      <c r="F688" s="124"/>
      <c r="G688" s="124"/>
      <c r="H688" s="124"/>
      <c r="I688" s="124"/>
      <c r="J688" s="60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</row>
    <row r="689" spans="1:34" x14ac:dyDescent="0.3">
      <c r="A689" s="124"/>
      <c r="B689" s="124"/>
      <c r="C689" s="124"/>
      <c r="D689" s="124"/>
      <c r="E689" s="124"/>
      <c r="F689" s="124"/>
      <c r="G689" s="124"/>
      <c r="H689" s="124"/>
      <c r="I689" s="124"/>
      <c r="J689" s="60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</row>
    <row r="690" spans="1:34" x14ac:dyDescent="0.3">
      <c r="A690" s="124"/>
      <c r="B690" s="124"/>
      <c r="C690" s="124"/>
      <c r="D690" s="124"/>
      <c r="E690" s="124"/>
      <c r="F690" s="124"/>
      <c r="G690" s="124"/>
      <c r="H690" s="124"/>
      <c r="I690" s="124"/>
      <c r="J690" s="60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</row>
    <row r="691" spans="1:34" x14ac:dyDescent="0.3">
      <c r="A691" s="124"/>
      <c r="B691" s="124"/>
      <c r="C691" s="124"/>
      <c r="D691" s="124"/>
      <c r="E691" s="124"/>
      <c r="F691" s="124"/>
      <c r="G691" s="124"/>
      <c r="H691" s="124"/>
      <c r="I691" s="124"/>
      <c r="J691" s="60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</row>
    <row r="692" spans="1:34" x14ac:dyDescent="0.3">
      <c r="A692" s="124"/>
      <c r="B692" s="124"/>
      <c r="C692" s="124"/>
      <c r="D692" s="124"/>
      <c r="E692" s="124"/>
      <c r="F692" s="124"/>
      <c r="G692" s="124"/>
      <c r="H692" s="124"/>
      <c r="I692" s="124"/>
      <c r="J692" s="60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</row>
    <row r="693" spans="1:34" x14ac:dyDescent="0.3">
      <c r="A693" s="124"/>
      <c r="B693" s="124"/>
      <c r="C693" s="124"/>
      <c r="D693" s="124"/>
      <c r="E693" s="124"/>
      <c r="F693" s="124"/>
      <c r="G693" s="124"/>
      <c r="H693" s="124"/>
      <c r="I693" s="124"/>
      <c r="J693" s="60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</row>
    <row r="694" spans="1:34" x14ac:dyDescent="0.3">
      <c r="A694" s="124"/>
      <c r="B694" s="124"/>
      <c r="C694" s="124"/>
      <c r="D694" s="124"/>
      <c r="E694" s="124"/>
      <c r="F694" s="124"/>
      <c r="G694" s="124"/>
      <c r="H694" s="124"/>
      <c r="I694" s="124"/>
      <c r="J694" s="60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</row>
    <row r="695" spans="1:34" x14ac:dyDescent="0.3">
      <c r="A695" s="124"/>
      <c r="B695" s="124"/>
      <c r="C695" s="124"/>
      <c r="D695" s="124"/>
      <c r="E695" s="124"/>
      <c r="F695" s="124"/>
      <c r="G695" s="124"/>
      <c r="H695" s="124"/>
      <c r="I695" s="124"/>
      <c r="J695" s="60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</row>
    <row r="696" spans="1:34" x14ac:dyDescent="0.3">
      <c r="A696" s="124"/>
      <c r="B696" s="124"/>
      <c r="C696" s="124"/>
      <c r="D696" s="124"/>
      <c r="E696" s="124"/>
      <c r="F696" s="124"/>
      <c r="G696" s="124"/>
      <c r="H696" s="124"/>
      <c r="I696" s="124"/>
      <c r="J696" s="60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</row>
    <row r="697" spans="1:34" x14ac:dyDescent="0.3">
      <c r="A697" s="124"/>
      <c r="B697" s="124"/>
      <c r="C697" s="124"/>
      <c r="D697" s="124"/>
      <c r="E697" s="124"/>
      <c r="F697" s="124"/>
      <c r="G697" s="124"/>
      <c r="H697" s="124"/>
      <c r="I697" s="124"/>
      <c r="J697" s="60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</row>
    <row r="698" spans="1:34" x14ac:dyDescent="0.3">
      <c r="A698" s="124"/>
      <c r="B698" s="124"/>
      <c r="C698" s="124"/>
      <c r="D698" s="124"/>
      <c r="E698" s="124"/>
      <c r="F698" s="124"/>
      <c r="G698" s="124"/>
      <c r="H698" s="124"/>
      <c r="I698" s="124"/>
      <c r="J698" s="60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</row>
    <row r="699" spans="1:34" x14ac:dyDescent="0.3">
      <c r="A699" s="124"/>
      <c r="B699" s="124"/>
      <c r="C699" s="124"/>
      <c r="D699" s="124"/>
      <c r="E699" s="124"/>
      <c r="F699" s="124"/>
      <c r="G699" s="124"/>
      <c r="H699" s="124"/>
      <c r="I699" s="124"/>
      <c r="J699" s="60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</row>
    <row r="700" spans="1:34" x14ac:dyDescent="0.3">
      <c r="A700" s="124"/>
      <c r="B700" s="124"/>
      <c r="C700" s="124"/>
      <c r="D700" s="124"/>
      <c r="E700" s="124"/>
      <c r="F700" s="124"/>
      <c r="G700" s="124"/>
      <c r="H700" s="124"/>
      <c r="I700" s="124"/>
      <c r="J700" s="60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</row>
    <row r="701" spans="1:34" x14ac:dyDescent="0.3">
      <c r="A701" s="124"/>
      <c r="B701" s="124"/>
      <c r="C701" s="124"/>
      <c r="D701" s="124"/>
      <c r="E701" s="124"/>
      <c r="F701" s="124"/>
      <c r="G701" s="124"/>
      <c r="H701" s="124"/>
      <c r="I701" s="124"/>
      <c r="J701" s="60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</row>
    <row r="702" spans="1:34" x14ac:dyDescent="0.3">
      <c r="A702" s="124"/>
      <c r="B702" s="124"/>
      <c r="C702" s="124"/>
      <c r="D702" s="124"/>
      <c r="E702" s="124"/>
      <c r="F702" s="124"/>
      <c r="G702" s="124"/>
      <c r="H702" s="124"/>
      <c r="I702" s="124"/>
      <c r="J702" s="60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</row>
    <row r="703" spans="1:34" x14ac:dyDescent="0.3">
      <c r="A703" s="124"/>
      <c r="B703" s="124"/>
      <c r="C703" s="124"/>
      <c r="D703" s="124"/>
      <c r="E703" s="124"/>
      <c r="F703" s="124"/>
      <c r="G703" s="124"/>
      <c r="H703" s="124"/>
      <c r="I703" s="124"/>
      <c r="J703" s="60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</row>
    <row r="704" spans="1:34" x14ac:dyDescent="0.3">
      <c r="A704" s="124"/>
      <c r="B704" s="124"/>
      <c r="C704" s="124"/>
      <c r="D704" s="124"/>
      <c r="E704" s="124"/>
      <c r="F704" s="124"/>
      <c r="G704" s="124"/>
      <c r="H704" s="124"/>
      <c r="I704" s="124"/>
      <c r="J704" s="60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</row>
    <row r="705" spans="1:34" x14ac:dyDescent="0.3">
      <c r="A705" s="124"/>
      <c r="B705" s="124"/>
      <c r="C705" s="124"/>
      <c r="D705" s="124"/>
      <c r="E705" s="124"/>
      <c r="F705" s="124"/>
      <c r="G705" s="124"/>
      <c r="H705" s="124"/>
      <c r="I705" s="124"/>
      <c r="J705" s="60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</row>
    <row r="706" spans="1:34" x14ac:dyDescent="0.3">
      <c r="A706" s="124"/>
      <c r="B706" s="124"/>
      <c r="C706" s="124"/>
      <c r="D706" s="124"/>
      <c r="E706" s="124"/>
      <c r="F706" s="124"/>
      <c r="G706" s="124"/>
      <c r="H706" s="124"/>
      <c r="I706" s="124"/>
      <c r="J706" s="60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</row>
    <row r="707" spans="1:34" x14ac:dyDescent="0.3">
      <c r="A707" s="124"/>
      <c r="B707" s="124"/>
      <c r="C707" s="124"/>
      <c r="D707" s="124"/>
      <c r="E707" s="124"/>
      <c r="F707" s="124"/>
      <c r="G707" s="124"/>
      <c r="H707" s="124"/>
      <c r="I707" s="124"/>
      <c r="J707" s="60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</row>
    <row r="708" spans="1:34" x14ac:dyDescent="0.3">
      <c r="A708" s="124"/>
      <c r="B708" s="124"/>
      <c r="C708" s="124"/>
      <c r="D708" s="124"/>
      <c r="E708" s="124"/>
      <c r="F708" s="124"/>
      <c r="G708" s="124"/>
      <c r="H708" s="124"/>
      <c r="I708" s="124"/>
      <c r="J708" s="60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</row>
    <row r="709" spans="1:34" x14ac:dyDescent="0.3">
      <c r="A709" s="124"/>
      <c r="B709" s="124"/>
      <c r="C709" s="124"/>
      <c r="D709" s="124"/>
      <c r="E709" s="124"/>
      <c r="F709" s="124"/>
      <c r="G709" s="124"/>
      <c r="H709" s="124"/>
      <c r="I709" s="124"/>
      <c r="J709" s="60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</row>
    <row r="710" spans="1:34" x14ac:dyDescent="0.3">
      <c r="A710" s="124"/>
      <c r="B710" s="124"/>
      <c r="C710" s="124"/>
      <c r="D710" s="124"/>
      <c r="E710" s="124"/>
      <c r="F710" s="124"/>
      <c r="G710" s="124"/>
      <c r="H710" s="124"/>
      <c r="I710" s="124"/>
      <c r="J710" s="60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</row>
    <row r="711" spans="1:34" x14ac:dyDescent="0.3">
      <c r="A711" s="124"/>
      <c r="B711" s="124"/>
      <c r="C711" s="124"/>
      <c r="D711" s="124"/>
      <c r="E711" s="124"/>
      <c r="F711" s="124"/>
      <c r="G711" s="124"/>
      <c r="H711" s="124"/>
      <c r="I711" s="124"/>
      <c r="J711" s="60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</row>
    <row r="712" spans="1:34" x14ac:dyDescent="0.3">
      <c r="A712" s="124"/>
      <c r="B712" s="124"/>
      <c r="C712" s="124"/>
      <c r="D712" s="124"/>
      <c r="E712" s="124"/>
      <c r="F712" s="124"/>
      <c r="G712" s="124"/>
      <c r="H712" s="124"/>
      <c r="I712" s="124"/>
      <c r="J712" s="60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</row>
    <row r="713" spans="1:34" x14ac:dyDescent="0.3">
      <c r="A713" s="124"/>
      <c r="B713" s="124"/>
      <c r="C713" s="124"/>
      <c r="D713" s="124"/>
      <c r="E713" s="124"/>
      <c r="F713" s="124"/>
      <c r="G713" s="124"/>
      <c r="H713" s="124"/>
      <c r="I713" s="124"/>
      <c r="J713" s="60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</row>
    <row r="714" spans="1:34" x14ac:dyDescent="0.3">
      <c r="A714" s="124"/>
      <c r="B714" s="124"/>
      <c r="C714" s="124"/>
      <c r="D714" s="124"/>
      <c r="E714" s="124"/>
      <c r="F714" s="124"/>
      <c r="G714" s="124"/>
      <c r="H714" s="124"/>
      <c r="I714" s="124"/>
      <c r="J714" s="60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</row>
    <row r="715" spans="1:34" x14ac:dyDescent="0.3">
      <c r="A715" s="124"/>
      <c r="B715" s="124"/>
      <c r="C715" s="124"/>
      <c r="D715" s="124"/>
      <c r="E715" s="124"/>
      <c r="F715" s="124"/>
      <c r="G715" s="124"/>
      <c r="H715" s="124"/>
      <c r="I715" s="124"/>
      <c r="J715" s="60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</row>
    <row r="716" spans="1:34" x14ac:dyDescent="0.3">
      <c r="A716" s="124"/>
      <c r="B716" s="124"/>
      <c r="C716" s="124"/>
      <c r="D716" s="124"/>
      <c r="E716" s="124"/>
      <c r="F716" s="124"/>
      <c r="G716" s="124"/>
      <c r="H716" s="124"/>
      <c r="I716" s="124"/>
      <c r="J716" s="60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</row>
    <row r="717" spans="1:34" x14ac:dyDescent="0.3">
      <c r="A717" s="124"/>
      <c r="B717" s="124"/>
      <c r="C717" s="124"/>
      <c r="D717" s="124"/>
      <c r="E717" s="124"/>
      <c r="F717" s="124"/>
      <c r="G717" s="124"/>
      <c r="H717" s="124"/>
      <c r="I717" s="124"/>
      <c r="J717" s="60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</row>
    <row r="718" spans="1:34" x14ac:dyDescent="0.3">
      <c r="A718" s="124"/>
      <c r="B718" s="124"/>
      <c r="C718" s="124"/>
      <c r="D718" s="124"/>
      <c r="E718" s="124"/>
      <c r="F718" s="124"/>
      <c r="G718" s="124"/>
      <c r="H718" s="124"/>
      <c r="I718" s="124"/>
      <c r="J718" s="60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</row>
    <row r="719" spans="1:34" x14ac:dyDescent="0.3">
      <c r="A719" s="124"/>
      <c r="B719" s="124"/>
      <c r="C719" s="124"/>
      <c r="D719" s="124"/>
      <c r="E719" s="124"/>
      <c r="F719" s="124"/>
      <c r="G719" s="124"/>
      <c r="H719" s="124"/>
      <c r="I719" s="124"/>
      <c r="J719" s="60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</row>
    <row r="720" spans="1:34" x14ac:dyDescent="0.3">
      <c r="A720" s="124"/>
      <c r="B720" s="124"/>
      <c r="C720" s="124"/>
      <c r="D720" s="124"/>
      <c r="E720" s="124"/>
      <c r="F720" s="124"/>
      <c r="G720" s="124"/>
      <c r="H720" s="124"/>
      <c r="I720" s="124"/>
      <c r="J720" s="60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</row>
    <row r="721" spans="1:34" x14ac:dyDescent="0.3">
      <c r="A721" s="124"/>
      <c r="B721" s="124"/>
      <c r="C721" s="124"/>
      <c r="D721" s="124"/>
      <c r="E721" s="124"/>
      <c r="F721" s="124"/>
      <c r="G721" s="124"/>
      <c r="H721" s="124"/>
      <c r="I721" s="124"/>
      <c r="J721" s="60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</row>
    <row r="722" spans="1:34" x14ac:dyDescent="0.3">
      <c r="A722" s="124"/>
      <c r="B722" s="124"/>
      <c r="C722" s="124"/>
      <c r="D722" s="124"/>
      <c r="E722" s="124"/>
      <c r="F722" s="124"/>
      <c r="G722" s="124"/>
      <c r="H722" s="124"/>
      <c r="I722" s="124"/>
      <c r="J722" s="60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</row>
    <row r="723" spans="1:34" x14ac:dyDescent="0.3">
      <c r="A723" s="124"/>
      <c r="B723" s="124"/>
      <c r="C723" s="124"/>
      <c r="D723" s="124"/>
      <c r="E723" s="124"/>
      <c r="F723" s="124"/>
      <c r="G723" s="124"/>
      <c r="H723" s="124"/>
      <c r="I723" s="124"/>
      <c r="J723" s="60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</row>
    <row r="724" spans="1:34" x14ac:dyDescent="0.3">
      <c r="A724" s="124"/>
      <c r="B724" s="124"/>
      <c r="C724" s="124"/>
      <c r="D724" s="124"/>
      <c r="E724" s="124"/>
      <c r="F724" s="124"/>
      <c r="G724" s="124"/>
      <c r="H724" s="124"/>
      <c r="I724" s="124"/>
      <c r="J724" s="60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</row>
    <row r="725" spans="1:34" x14ac:dyDescent="0.3">
      <c r="A725" s="124"/>
      <c r="B725" s="124"/>
      <c r="C725" s="124"/>
      <c r="D725" s="124"/>
      <c r="E725" s="124"/>
      <c r="F725" s="124"/>
      <c r="G725" s="124"/>
      <c r="H725" s="124"/>
      <c r="I725" s="124"/>
      <c r="J725" s="60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</row>
    <row r="726" spans="1:34" x14ac:dyDescent="0.3">
      <c r="A726" s="124"/>
      <c r="B726" s="124"/>
      <c r="C726" s="124"/>
      <c r="D726" s="124"/>
      <c r="E726" s="124"/>
      <c r="F726" s="124"/>
      <c r="G726" s="124"/>
      <c r="H726" s="124"/>
      <c r="I726" s="124"/>
      <c r="J726" s="60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</row>
    <row r="727" spans="1:34" x14ac:dyDescent="0.3">
      <c r="A727" s="124"/>
      <c r="B727" s="124"/>
      <c r="C727" s="124"/>
      <c r="D727" s="124"/>
      <c r="E727" s="124"/>
      <c r="F727" s="124"/>
      <c r="G727" s="124"/>
      <c r="H727" s="124"/>
      <c r="I727" s="124"/>
      <c r="J727" s="60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</row>
    <row r="728" spans="1:34" x14ac:dyDescent="0.3">
      <c r="A728" s="124"/>
      <c r="B728" s="124"/>
      <c r="C728" s="124"/>
      <c r="D728" s="124"/>
      <c r="E728" s="124"/>
      <c r="F728" s="124"/>
      <c r="G728" s="124"/>
      <c r="H728" s="124"/>
      <c r="I728" s="124"/>
      <c r="J728" s="60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</row>
    <row r="729" spans="1:34" x14ac:dyDescent="0.3">
      <c r="A729" s="124"/>
      <c r="B729" s="124"/>
      <c r="C729" s="124"/>
      <c r="D729" s="124"/>
      <c r="E729" s="124"/>
      <c r="F729" s="124"/>
      <c r="G729" s="124"/>
      <c r="H729" s="124"/>
      <c r="I729" s="124"/>
      <c r="J729" s="60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</row>
    <row r="730" spans="1:34" x14ac:dyDescent="0.3">
      <c r="A730" s="124"/>
      <c r="B730" s="124"/>
      <c r="C730" s="124"/>
      <c r="D730" s="124"/>
      <c r="E730" s="124"/>
      <c r="F730" s="124"/>
      <c r="G730" s="124"/>
      <c r="H730" s="124"/>
      <c r="I730" s="124"/>
      <c r="J730" s="60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</row>
    <row r="731" spans="1:34" x14ac:dyDescent="0.3">
      <c r="A731" s="124"/>
      <c r="B731" s="124"/>
      <c r="C731" s="124"/>
      <c r="D731" s="124"/>
      <c r="E731" s="124"/>
      <c r="F731" s="124"/>
      <c r="G731" s="124"/>
      <c r="H731" s="124"/>
      <c r="I731" s="124"/>
      <c r="J731" s="60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</row>
    <row r="732" spans="1:34" x14ac:dyDescent="0.3">
      <c r="A732" s="124"/>
      <c r="B732" s="124"/>
      <c r="C732" s="124"/>
      <c r="D732" s="124"/>
      <c r="E732" s="124"/>
      <c r="F732" s="124"/>
      <c r="G732" s="124"/>
      <c r="H732" s="124"/>
      <c r="I732" s="124"/>
      <c r="J732" s="60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</row>
    <row r="733" spans="1:34" x14ac:dyDescent="0.3">
      <c r="A733" s="124"/>
      <c r="B733" s="124"/>
      <c r="C733" s="124"/>
      <c r="D733" s="124"/>
      <c r="E733" s="124"/>
      <c r="F733" s="124"/>
      <c r="G733" s="124"/>
      <c r="H733" s="124"/>
      <c r="I733" s="124"/>
      <c r="J733" s="60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</row>
    <row r="734" spans="1:34" x14ac:dyDescent="0.3">
      <c r="A734" s="124"/>
      <c r="B734" s="124"/>
      <c r="C734" s="124"/>
      <c r="D734" s="124"/>
      <c r="E734" s="124"/>
      <c r="F734" s="124"/>
      <c r="G734" s="124"/>
      <c r="H734" s="124"/>
      <c r="I734" s="124"/>
      <c r="J734" s="60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</row>
    <row r="735" spans="1:34" x14ac:dyDescent="0.3">
      <c r="A735" s="124"/>
      <c r="B735" s="124"/>
      <c r="C735" s="124"/>
      <c r="D735" s="124"/>
      <c r="E735" s="124"/>
      <c r="F735" s="124"/>
      <c r="G735" s="124"/>
      <c r="H735" s="124"/>
      <c r="I735" s="124"/>
      <c r="J735" s="60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</row>
    <row r="736" spans="1:34" x14ac:dyDescent="0.3">
      <c r="A736" s="124"/>
      <c r="B736" s="124"/>
      <c r="C736" s="124"/>
      <c r="D736" s="124"/>
      <c r="E736" s="124"/>
      <c r="F736" s="124"/>
      <c r="G736" s="124"/>
      <c r="H736" s="124"/>
      <c r="I736" s="124"/>
      <c r="J736" s="60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</row>
    <row r="737" spans="1:34" x14ac:dyDescent="0.3">
      <c r="A737" s="124"/>
      <c r="B737" s="124"/>
      <c r="C737" s="124"/>
      <c r="D737" s="124"/>
      <c r="E737" s="124"/>
      <c r="F737" s="124"/>
      <c r="G737" s="124"/>
      <c r="H737" s="124"/>
      <c r="I737" s="124"/>
      <c r="J737" s="60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</row>
    <row r="738" spans="1:34" x14ac:dyDescent="0.3">
      <c r="A738" s="124"/>
      <c r="B738" s="124"/>
      <c r="C738" s="124"/>
      <c r="D738" s="124"/>
      <c r="E738" s="124"/>
      <c r="F738" s="124"/>
      <c r="G738" s="124"/>
      <c r="H738" s="124"/>
      <c r="I738" s="124"/>
      <c r="J738" s="60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</row>
    <row r="739" spans="1:34" x14ac:dyDescent="0.3">
      <c r="A739" s="124"/>
      <c r="B739" s="124"/>
      <c r="C739" s="124"/>
      <c r="D739" s="124"/>
      <c r="E739" s="124"/>
      <c r="F739" s="124"/>
      <c r="G739" s="124"/>
      <c r="H739" s="124"/>
      <c r="I739" s="124"/>
      <c r="J739" s="60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</row>
    <row r="740" spans="1:34" x14ac:dyDescent="0.3">
      <c r="A740" s="124"/>
      <c r="B740" s="124"/>
      <c r="C740" s="124"/>
      <c r="D740" s="124"/>
      <c r="E740" s="124"/>
      <c r="F740" s="124"/>
      <c r="G740" s="124"/>
      <c r="H740" s="124"/>
      <c r="I740" s="124"/>
      <c r="J740" s="60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</row>
    <row r="741" spans="1:34" x14ac:dyDescent="0.3">
      <c r="A741" s="124"/>
      <c r="B741" s="124"/>
      <c r="C741" s="124"/>
      <c r="D741" s="124"/>
      <c r="E741" s="124"/>
      <c r="F741" s="124"/>
      <c r="G741" s="124"/>
      <c r="H741" s="124"/>
      <c r="I741" s="124"/>
      <c r="J741" s="60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</row>
    <row r="742" spans="1:34" x14ac:dyDescent="0.3">
      <c r="A742" s="124"/>
      <c r="B742" s="124"/>
      <c r="C742" s="124"/>
      <c r="D742" s="124"/>
      <c r="E742" s="124"/>
      <c r="F742" s="124"/>
      <c r="G742" s="124"/>
      <c r="H742" s="124"/>
      <c r="I742" s="124"/>
      <c r="J742" s="60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</row>
    <row r="743" spans="1:34" x14ac:dyDescent="0.3">
      <c r="A743" s="124"/>
      <c r="B743" s="124"/>
      <c r="C743" s="124"/>
      <c r="D743" s="124"/>
      <c r="E743" s="124"/>
      <c r="F743" s="124"/>
      <c r="G743" s="124"/>
      <c r="H743" s="124"/>
      <c r="I743" s="124"/>
      <c r="J743" s="60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</row>
    <row r="744" spans="1:34" x14ac:dyDescent="0.3">
      <c r="A744" s="124"/>
      <c r="B744" s="124"/>
      <c r="C744" s="124"/>
      <c r="D744" s="124"/>
      <c r="E744" s="124"/>
      <c r="F744" s="124"/>
      <c r="G744" s="124"/>
      <c r="H744" s="124"/>
      <c r="I744" s="124"/>
      <c r="J744" s="60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</row>
    <row r="745" spans="1:34" x14ac:dyDescent="0.3">
      <c r="A745" s="124"/>
      <c r="B745" s="124"/>
      <c r="C745" s="124"/>
      <c r="D745" s="124"/>
      <c r="E745" s="124"/>
      <c r="F745" s="124"/>
      <c r="G745" s="124"/>
      <c r="H745" s="124"/>
      <c r="I745" s="124"/>
      <c r="J745" s="60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</row>
    <row r="746" spans="1:34" x14ac:dyDescent="0.3">
      <c r="A746" s="124"/>
      <c r="B746" s="124"/>
      <c r="C746" s="124"/>
      <c r="D746" s="124"/>
      <c r="E746" s="124"/>
      <c r="F746" s="124"/>
      <c r="G746" s="124"/>
      <c r="H746" s="124"/>
      <c r="I746" s="124"/>
      <c r="J746" s="60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</row>
    <row r="747" spans="1:34" x14ac:dyDescent="0.3">
      <c r="A747" s="124"/>
      <c r="B747" s="124"/>
      <c r="C747" s="124"/>
      <c r="D747" s="124"/>
      <c r="E747" s="124"/>
      <c r="F747" s="124"/>
      <c r="G747" s="124"/>
      <c r="H747" s="124"/>
      <c r="I747" s="124"/>
      <c r="J747" s="60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</row>
    <row r="748" spans="1:34" x14ac:dyDescent="0.3">
      <c r="A748" s="124"/>
      <c r="B748" s="124"/>
      <c r="C748" s="124"/>
      <c r="D748" s="124"/>
      <c r="E748" s="124"/>
      <c r="F748" s="124"/>
      <c r="G748" s="124"/>
      <c r="H748" s="124"/>
      <c r="I748" s="124"/>
      <c r="J748" s="60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</row>
    <row r="749" spans="1:34" x14ac:dyDescent="0.3">
      <c r="A749" s="124"/>
      <c r="B749" s="124"/>
      <c r="C749" s="124"/>
      <c r="D749" s="124"/>
      <c r="E749" s="124"/>
      <c r="F749" s="124"/>
      <c r="G749" s="124"/>
      <c r="H749" s="124"/>
      <c r="I749" s="124"/>
      <c r="J749" s="60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</row>
    <row r="750" spans="1:34" x14ac:dyDescent="0.3">
      <c r="A750" s="124"/>
      <c r="B750" s="124"/>
      <c r="C750" s="124"/>
      <c r="D750" s="124"/>
      <c r="E750" s="124"/>
      <c r="F750" s="124"/>
      <c r="G750" s="124"/>
      <c r="H750" s="124"/>
      <c r="I750" s="124"/>
      <c r="J750" s="60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</row>
    <row r="751" spans="1:34" x14ac:dyDescent="0.3">
      <c r="A751" s="124"/>
      <c r="B751" s="124"/>
      <c r="C751" s="124"/>
      <c r="D751" s="124"/>
      <c r="E751" s="124"/>
      <c r="F751" s="124"/>
      <c r="G751" s="124"/>
      <c r="H751" s="124"/>
      <c r="I751" s="124"/>
      <c r="J751" s="60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</row>
    <row r="752" spans="1:34" x14ac:dyDescent="0.3">
      <c r="A752" s="124"/>
      <c r="B752" s="124"/>
      <c r="C752" s="124"/>
      <c r="D752" s="124"/>
      <c r="E752" s="124"/>
      <c r="F752" s="124"/>
      <c r="G752" s="124"/>
      <c r="H752" s="124"/>
      <c r="I752" s="124"/>
      <c r="J752" s="60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</row>
    <row r="753" spans="1:34" x14ac:dyDescent="0.3">
      <c r="A753" s="124"/>
      <c r="B753" s="124"/>
      <c r="C753" s="124"/>
      <c r="D753" s="124"/>
      <c r="E753" s="124"/>
      <c r="F753" s="124"/>
      <c r="G753" s="124"/>
      <c r="H753" s="124"/>
      <c r="I753" s="124"/>
      <c r="J753" s="60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</row>
    <row r="754" spans="1:34" x14ac:dyDescent="0.3">
      <c r="A754" s="124"/>
      <c r="B754" s="124"/>
      <c r="C754" s="124"/>
      <c r="D754" s="124"/>
      <c r="E754" s="124"/>
      <c r="F754" s="124"/>
      <c r="G754" s="124"/>
      <c r="H754" s="124"/>
      <c r="I754" s="124"/>
      <c r="J754" s="60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</row>
    <row r="755" spans="1:34" x14ac:dyDescent="0.3">
      <c r="A755" s="124"/>
      <c r="B755" s="124"/>
      <c r="C755" s="124"/>
      <c r="D755" s="124"/>
      <c r="E755" s="124"/>
      <c r="F755" s="124"/>
      <c r="G755" s="124"/>
      <c r="H755" s="124"/>
      <c r="I755" s="124"/>
      <c r="J755" s="60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</row>
    <row r="756" spans="1:34" x14ac:dyDescent="0.3">
      <c r="A756" s="124"/>
      <c r="B756" s="124"/>
      <c r="C756" s="124"/>
      <c r="D756" s="124"/>
      <c r="E756" s="124"/>
      <c r="F756" s="124"/>
      <c r="G756" s="124"/>
      <c r="H756" s="124"/>
      <c r="I756" s="124"/>
      <c r="J756" s="60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</row>
    <row r="757" spans="1:34" x14ac:dyDescent="0.3">
      <c r="A757" s="124"/>
      <c r="B757" s="124"/>
      <c r="C757" s="124"/>
      <c r="D757" s="124"/>
      <c r="E757" s="124"/>
      <c r="F757" s="124"/>
      <c r="G757" s="124"/>
      <c r="H757" s="124"/>
      <c r="I757" s="124"/>
      <c r="J757" s="60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</row>
    <row r="758" spans="1:34" x14ac:dyDescent="0.3">
      <c r="A758" s="124"/>
      <c r="B758" s="124"/>
      <c r="C758" s="124"/>
      <c r="D758" s="124"/>
      <c r="E758" s="124"/>
      <c r="F758" s="124"/>
      <c r="G758" s="124"/>
      <c r="H758" s="124"/>
      <c r="I758" s="124"/>
      <c r="J758" s="60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</row>
    <row r="759" spans="1:34" x14ac:dyDescent="0.3">
      <c r="A759" s="124"/>
      <c r="B759" s="124"/>
      <c r="C759" s="124"/>
      <c r="D759" s="124"/>
      <c r="E759" s="124"/>
      <c r="F759" s="124"/>
      <c r="G759" s="124"/>
      <c r="H759" s="124"/>
      <c r="I759" s="124"/>
      <c r="J759" s="60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</row>
    <row r="760" spans="1:34" x14ac:dyDescent="0.3">
      <c r="A760" s="124"/>
      <c r="B760" s="124"/>
      <c r="C760" s="124"/>
      <c r="D760" s="124"/>
      <c r="E760" s="124"/>
      <c r="F760" s="124"/>
      <c r="G760" s="124"/>
      <c r="H760" s="124"/>
      <c r="I760" s="124"/>
      <c r="J760" s="60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</row>
    <row r="761" spans="1:34" x14ac:dyDescent="0.3">
      <c r="A761" s="124"/>
      <c r="B761" s="124"/>
      <c r="C761" s="124"/>
      <c r="D761" s="124"/>
      <c r="E761" s="124"/>
      <c r="F761" s="124"/>
      <c r="G761" s="124"/>
      <c r="H761" s="124"/>
      <c r="I761" s="124"/>
      <c r="J761" s="60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</row>
    <row r="762" spans="1:34" x14ac:dyDescent="0.3">
      <c r="A762" s="124"/>
      <c r="B762" s="124"/>
      <c r="C762" s="124"/>
      <c r="D762" s="124"/>
      <c r="E762" s="124"/>
      <c r="F762" s="124"/>
      <c r="G762" s="124"/>
      <c r="H762" s="124"/>
      <c r="I762" s="124"/>
      <c r="J762" s="60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</row>
    <row r="763" spans="1:34" x14ac:dyDescent="0.3">
      <c r="A763" s="124"/>
      <c r="B763" s="124"/>
      <c r="C763" s="124"/>
      <c r="D763" s="124"/>
      <c r="E763" s="124"/>
      <c r="F763" s="124"/>
      <c r="G763" s="124"/>
      <c r="H763" s="124"/>
      <c r="I763" s="124"/>
      <c r="J763" s="60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</row>
    <row r="764" spans="1:34" x14ac:dyDescent="0.3">
      <c r="A764" s="124"/>
      <c r="B764" s="124"/>
      <c r="C764" s="124"/>
      <c r="D764" s="124"/>
      <c r="E764" s="124"/>
      <c r="F764" s="124"/>
      <c r="G764" s="124"/>
      <c r="H764" s="124"/>
      <c r="I764" s="124"/>
      <c r="J764" s="60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</row>
    <row r="765" spans="1:34" x14ac:dyDescent="0.3">
      <c r="A765" s="124"/>
      <c r="B765" s="124"/>
      <c r="C765" s="124"/>
      <c r="D765" s="124"/>
      <c r="E765" s="124"/>
      <c r="F765" s="124"/>
      <c r="G765" s="124"/>
      <c r="H765" s="124"/>
      <c r="I765" s="124"/>
      <c r="J765" s="60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</row>
    <row r="766" spans="1:34" x14ac:dyDescent="0.3">
      <c r="A766" s="124"/>
      <c r="B766" s="124"/>
      <c r="C766" s="124"/>
      <c r="D766" s="124"/>
      <c r="E766" s="124"/>
      <c r="F766" s="124"/>
      <c r="G766" s="124"/>
      <c r="H766" s="124"/>
      <c r="I766" s="124"/>
      <c r="J766" s="60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</row>
    <row r="767" spans="1:34" x14ac:dyDescent="0.3">
      <c r="A767" s="124"/>
      <c r="B767" s="124"/>
      <c r="C767" s="124"/>
      <c r="D767" s="124"/>
      <c r="E767" s="124"/>
      <c r="F767" s="124"/>
      <c r="G767" s="124"/>
      <c r="H767" s="124"/>
      <c r="I767" s="124"/>
      <c r="J767" s="60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</row>
    <row r="768" spans="1:34" x14ac:dyDescent="0.3">
      <c r="A768" s="124"/>
      <c r="B768" s="124"/>
      <c r="C768" s="124"/>
      <c r="D768" s="124"/>
      <c r="E768" s="124"/>
      <c r="F768" s="124"/>
      <c r="G768" s="124"/>
      <c r="H768" s="124"/>
      <c r="I768" s="124"/>
      <c r="J768" s="60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</row>
    <row r="769" spans="1:34" x14ac:dyDescent="0.3">
      <c r="A769" s="124"/>
      <c r="B769" s="124"/>
      <c r="C769" s="124"/>
      <c r="D769" s="124"/>
      <c r="E769" s="124"/>
      <c r="F769" s="124"/>
      <c r="G769" s="124"/>
      <c r="H769" s="124"/>
      <c r="I769" s="124"/>
      <c r="J769" s="60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</row>
    <row r="770" spans="1:34" x14ac:dyDescent="0.3">
      <c r="A770" s="124"/>
      <c r="B770" s="124"/>
      <c r="C770" s="124"/>
      <c r="D770" s="124"/>
      <c r="E770" s="124"/>
      <c r="F770" s="124"/>
      <c r="G770" s="124"/>
      <c r="H770" s="124"/>
      <c r="I770" s="124"/>
      <c r="J770" s="60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</row>
    <row r="771" spans="1:34" x14ac:dyDescent="0.3">
      <c r="A771" s="124"/>
      <c r="B771" s="124"/>
      <c r="C771" s="124"/>
      <c r="D771" s="124"/>
      <c r="E771" s="124"/>
      <c r="F771" s="124"/>
      <c r="G771" s="124"/>
      <c r="H771" s="124"/>
      <c r="I771" s="124"/>
      <c r="J771" s="60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</row>
    <row r="772" spans="1:34" x14ac:dyDescent="0.3">
      <c r="A772" s="124"/>
      <c r="B772" s="124"/>
      <c r="C772" s="124"/>
      <c r="D772" s="124"/>
      <c r="E772" s="124"/>
      <c r="F772" s="124"/>
      <c r="G772" s="124"/>
      <c r="H772" s="124"/>
      <c r="I772" s="124"/>
      <c r="J772" s="60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</row>
    <row r="773" spans="1:34" x14ac:dyDescent="0.3">
      <c r="A773" s="124"/>
      <c r="B773" s="124"/>
      <c r="C773" s="124"/>
      <c r="D773" s="124"/>
      <c r="E773" s="124"/>
      <c r="F773" s="124"/>
      <c r="G773" s="124"/>
      <c r="H773" s="124"/>
      <c r="I773" s="124"/>
      <c r="J773" s="60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</row>
    <row r="774" spans="1:34" x14ac:dyDescent="0.3">
      <c r="A774" s="124"/>
      <c r="B774" s="124"/>
      <c r="C774" s="124"/>
      <c r="D774" s="124"/>
      <c r="E774" s="124"/>
      <c r="F774" s="124"/>
      <c r="G774" s="124"/>
      <c r="H774" s="124"/>
      <c r="I774" s="124"/>
      <c r="J774" s="60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</row>
    <row r="775" spans="1:34" x14ac:dyDescent="0.3">
      <c r="A775" s="124"/>
      <c r="B775" s="124"/>
      <c r="C775" s="124"/>
      <c r="D775" s="124"/>
      <c r="E775" s="124"/>
      <c r="F775" s="124"/>
      <c r="G775" s="124"/>
      <c r="H775" s="124"/>
      <c r="I775" s="124"/>
      <c r="J775" s="60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</row>
    <row r="776" spans="1:34" x14ac:dyDescent="0.3">
      <c r="A776" s="124"/>
      <c r="B776" s="124"/>
      <c r="C776" s="124"/>
      <c r="D776" s="124"/>
      <c r="E776" s="124"/>
      <c r="F776" s="124"/>
      <c r="G776" s="124"/>
      <c r="H776" s="124"/>
      <c r="I776" s="124"/>
      <c r="J776" s="60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</row>
    <row r="777" spans="1:34" x14ac:dyDescent="0.3">
      <c r="A777" s="124"/>
      <c r="B777" s="124"/>
      <c r="C777" s="124"/>
      <c r="D777" s="124"/>
      <c r="E777" s="124"/>
      <c r="F777" s="124"/>
      <c r="G777" s="124"/>
      <c r="H777" s="124"/>
      <c r="I777" s="124"/>
      <c r="J777" s="60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</row>
    <row r="778" spans="1:34" x14ac:dyDescent="0.3">
      <c r="A778" s="124"/>
      <c r="B778" s="124"/>
      <c r="C778" s="124"/>
      <c r="D778" s="124"/>
      <c r="E778" s="124"/>
      <c r="F778" s="124"/>
      <c r="G778" s="124"/>
      <c r="H778" s="124"/>
      <c r="I778" s="124"/>
      <c r="J778" s="60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</row>
    <row r="779" spans="1:34" x14ac:dyDescent="0.3">
      <c r="A779" s="124"/>
      <c r="B779" s="124"/>
      <c r="C779" s="124"/>
      <c r="D779" s="124"/>
      <c r="E779" s="124"/>
      <c r="F779" s="124"/>
      <c r="G779" s="124"/>
      <c r="H779" s="124"/>
      <c r="I779" s="124"/>
      <c r="J779" s="60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</row>
    <row r="780" spans="1:34" x14ac:dyDescent="0.3">
      <c r="A780" s="124"/>
      <c r="B780" s="124"/>
      <c r="C780" s="124"/>
      <c r="D780" s="124"/>
      <c r="E780" s="124"/>
      <c r="F780" s="124"/>
      <c r="G780" s="124"/>
      <c r="H780" s="124"/>
      <c r="I780" s="124"/>
      <c r="J780" s="60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</row>
    <row r="781" spans="1:34" x14ac:dyDescent="0.3">
      <c r="A781" s="124"/>
      <c r="B781" s="124"/>
      <c r="C781" s="124"/>
      <c r="D781" s="124"/>
      <c r="E781" s="124"/>
      <c r="F781" s="124"/>
      <c r="G781" s="124"/>
      <c r="H781" s="124"/>
      <c r="I781" s="124"/>
      <c r="J781" s="60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</row>
    <row r="782" spans="1:34" x14ac:dyDescent="0.3">
      <c r="A782" s="124"/>
      <c r="B782" s="124"/>
      <c r="C782" s="124"/>
      <c r="D782" s="124"/>
      <c r="E782" s="124"/>
      <c r="F782" s="124"/>
      <c r="G782" s="124"/>
      <c r="H782" s="124"/>
      <c r="I782" s="124"/>
      <c r="J782" s="60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</row>
    <row r="783" spans="1:34" x14ac:dyDescent="0.3">
      <c r="A783" s="124"/>
      <c r="B783" s="124"/>
      <c r="C783" s="124"/>
      <c r="D783" s="124"/>
      <c r="E783" s="124"/>
      <c r="F783" s="124"/>
      <c r="G783" s="124"/>
      <c r="H783" s="124"/>
      <c r="I783" s="124"/>
      <c r="J783" s="60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</row>
    <row r="784" spans="1:34" x14ac:dyDescent="0.3">
      <c r="A784" s="124"/>
      <c r="B784" s="124"/>
      <c r="C784" s="124"/>
      <c r="D784" s="124"/>
      <c r="E784" s="124"/>
      <c r="F784" s="124"/>
      <c r="G784" s="124"/>
      <c r="H784" s="124"/>
      <c r="I784" s="124"/>
      <c r="J784" s="60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</row>
    <row r="785" spans="1:34" x14ac:dyDescent="0.3">
      <c r="A785" s="124"/>
      <c r="B785" s="124"/>
      <c r="C785" s="124"/>
      <c r="D785" s="124"/>
      <c r="E785" s="124"/>
      <c r="F785" s="124"/>
      <c r="G785" s="124"/>
      <c r="H785" s="124"/>
      <c r="I785" s="124"/>
      <c r="J785" s="60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</row>
    <row r="786" spans="1:34" x14ac:dyDescent="0.3">
      <c r="A786" s="124"/>
      <c r="B786" s="124"/>
      <c r="C786" s="124"/>
      <c r="D786" s="124"/>
      <c r="E786" s="124"/>
      <c r="F786" s="124"/>
      <c r="G786" s="124"/>
      <c r="H786" s="124"/>
      <c r="I786" s="124"/>
      <c r="J786" s="60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</row>
    <row r="787" spans="1:34" x14ac:dyDescent="0.3">
      <c r="A787" s="124"/>
      <c r="B787" s="124"/>
      <c r="C787" s="124"/>
      <c r="D787" s="124"/>
      <c r="E787" s="124"/>
      <c r="F787" s="124"/>
      <c r="G787" s="124"/>
      <c r="H787" s="124"/>
      <c r="I787" s="124"/>
      <c r="J787" s="60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</row>
    <row r="788" spans="1:34" x14ac:dyDescent="0.3">
      <c r="A788" s="124"/>
      <c r="B788" s="124"/>
      <c r="C788" s="124"/>
      <c r="D788" s="124"/>
      <c r="E788" s="124"/>
      <c r="F788" s="124"/>
      <c r="G788" s="124"/>
      <c r="H788" s="124"/>
      <c r="I788" s="124"/>
      <c r="J788" s="60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</row>
    <row r="789" spans="1:34" x14ac:dyDescent="0.3">
      <c r="A789" s="124"/>
      <c r="B789" s="124"/>
      <c r="C789" s="124"/>
      <c r="D789" s="124"/>
      <c r="E789" s="124"/>
      <c r="F789" s="124"/>
      <c r="G789" s="124"/>
      <c r="H789" s="124"/>
      <c r="I789" s="124"/>
      <c r="J789" s="60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</row>
    <row r="790" spans="1:34" x14ac:dyDescent="0.3">
      <c r="A790" s="124"/>
      <c r="B790" s="124"/>
      <c r="C790" s="124"/>
      <c r="D790" s="124"/>
      <c r="E790" s="124"/>
      <c r="F790" s="124"/>
      <c r="G790" s="124"/>
      <c r="H790" s="124"/>
      <c r="I790" s="124"/>
      <c r="J790" s="60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</row>
    <row r="791" spans="1:34" x14ac:dyDescent="0.3">
      <c r="A791" s="124"/>
      <c r="B791" s="124"/>
      <c r="C791" s="124"/>
      <c r="D791" s="124"/>
      <c r="E791" s="124"/>
      <c r="F791" s="124"/>
      <c r="G791" s="124"/>
      <c r="H791" s="124"/>
      <c r="I791" s="124"/>
      <c r="J791" s="60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</row>
    <row r="792" spans="1:34" x14ac:dyDescent="0.3">
      <c r="A792" s="124"/>
      <c r="B792" s="124"/>
      <c r="C792" s="124"/>
      <c r="D792" s="124"/>
      <c r="E792" s="124"/>
      <c r="F792" s="124"/>
      <c r="G792" s="124"/>
      <c r="H792" s="124"/>
      <c r="I792" s="124"/>
      <c r="J792" s="60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</row>
    <row r="793" spans="1:34" x14ac:dyDescent="0.3">
      <c r="A793" s="124"/>
      <c r="B793" s="124"/>
      <c r="C793" s="124"/>
      <c r="D793" s="124"/>
      <c r="E793" s="124"/>
      <c r="F793" s="124"/>
      <c r="G793" s="124"/>
      <c r="H793" s="124"/>
      <c r="I793" s="124"/>
      <c r="J793" s="60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</row>
    <row r="794" spans="1:34" x14ac:dyDescent="0.3">
      <c r="A794" s="124"/>
      <c r="B794" s="124"/>
      <c r="C794" s="124"/>
      <c r="D794" s="124"/>
      <c r="E794" s="124"/>
      <c r="F794" s="124"/>
      <c r="G794" s="124"/>
      <c r="H794" s="124"/>
      <c r="I794" s="124"/>
      <c r="J794" s="60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</row>
    <row r="795" spans="1:34" x14ac:dyDescent="0.3">
      <c r="A795" s="124"/>
      <c r="B795" s="124"/>
      <c r="C795" s="124"/>
      <c r="D795" s="124"/>
      <c r="E795" s="124"/>
      <c r="F795" s="124"/>
      <c r="G795" s="124"/>
      <c r="H795" s="124"/>
      <c r="I795" s="124"/>
      <c r="J795" s="60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</row>
    <row r="796" spans="1:34" x14ac:dyDescent="0.3">
      <c r="A796" s="124"/>
      <c r="B796" s="124"/>
      <c r="C796" s="124"/>
      <c r="D796" s="124"/>
      <c r="E796" s="124"/>
      <c r="F796" s="124"/>
      <c r="G796" s="124"/>
      <c r="H796" s="124"/>
      <c r="I796" s="124"/>
      <c r="J796" s="60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</row>
    <row r="797" spans="1:34" x14ac:dyDescent="0.3">
      <c r="A797" s="124"/>
      <c r="B797" s="124"/>
      <c r="C797" s="124"/>
      <c r="D797" s="124"/>
      <c r="E797" s="124"/>
      <c r="F797" s="124"/>
      <c r="G797" s="124"/>
      <c r="H797" s="124"/>
      <c r="I797" s="124"/>
      <c r="J797" s="60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</row>
    <row r="798" spans="1:34" x14ac:dyDescent="0.3">
      <c r="A798" s="124"/>
      <c r="B798" s="124"/>
      <c r="C798" s="124"/>
      <c r="D798" s="124"/>
      <c r="E798" s="124"/>
      <c r="F798" s="124"/>
      <c r="G798" s="124"/>
      <c r="H798" s="124"/>
      <c r="I798" s="124"/>
      <c r="J798" s="60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</row>
    <row r="799" spans="1:34" x14ac:dyDescent="0.3">
      <c r="A799" s="124"/>
      <c r="B799" s="124"/>
      <c r="C799" s="124"/>
      <c r="D799" s="124"/>
      <c r="E799" s="124"/>
      <c r="F799" s="124"/>
      <c r="G799" s="124"/>
      <c r="H799" s="124"/>
      <c r="I799" s="124"/>
      <c r="J799" s="60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</row>
    <row r="800" spans="1:34" x14ac:dyDescent="0.3">
      <c r="A800" s="124"/>
      <c r="B800" s="124"/>
      <c r="C800" s="124"/>
      <c r="D800" s="124"/>
      <c r="E800" s="124"/>
      <c r="F800" s="124"/>
      <c r="G800" s="124"/>
      <c r="H800" s="124"/>
      <c r="I800" s="124"/>
      <c r="J800" s="60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</row>
    <row r="801" spans="1:34" x14ac:dyDescent="0.3">
      <c r="A801" s="124"/>
      <c r="B801" s="124"/>
      <c r="C801" s="124"/>
      <c r="D801" s="124"/>
      <c r="E801" s="124"/>
      <c r="F801" s="124"/>
      <c r="G801" s="124"/>
      <c r="H801" s="124"/>
      <c r="I801" s="124"/>
      <c r="J801" s="60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</row>
    <row r="802" spans="1:34" x14ac:dyDescent="0.3">
      <c r="A802" s="124"/>
      <c r="B802" s="124"/>
      <c r="C802" s="124"/>
      <c r="D802" s="124"/>
      <c r="E802" s="124"/>
      <c r="F802" s="124"/>
      <c r="G802" s="124"/>
      <c r="H802" s="124"/>
      <c r="I802" s="124"/>
      <c r="J802" s="60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</row>
    <row r="803" spans="1:34" x14ac:dyDescent="0.3">
      <c r="A803" s="124"/>
      <c r="B803" s="124"/>
      <c r="C803" s="124"/>
      <c r="D803" s="124"/>
      <c r="E803" s="124"/>
      <c r="F803" s="124"/>
      <c r="G803" s="124"/>
      <c r="H803" s="124"/>
      <c r="I803" s="124"/>
      <c r="J803" s="60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</row>
    <row r="804" spans="1:34" x14ac:dyDescent="0.3">
      <c r="A804" s="124"/>
      <c r="B804" s="124"/>
      <c r="C804" s="124"/>
      <c r="D804" s="124"/>
      <c r="E804" s="124"/>
      <c r="F804" s="124"/>
      <c r="G804" s="124"/>
      <c r="H804" s="124"/>
      <c r="I804" s="124"/>
      <c r="J804" s="60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</row>
    <row r="805" spans="1:34" x14ac:dyDescent="0.3">
      <c r="A805" s="124"/>
      <c r="B805" s="124"/>
      <c r="C805" s="124"/>
      <c r="D805" s="124"/>
      <c r="E805" s="124"/>
      <c r="F805" s="124"/>
      <c r="G805" s="124"/>
      <c r="H805" s="124"/>
      <c r="I805" s="124"/>
      <c r="J805" s="60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</row>
    <row r="806" spans="1:34" x14ac:dyDescent="0.3">
      <c r="A806" s="124"/>
      <c r="B806" s="124"/>
      <c r="C806" s="124"/>
      <c r="D806" s="124"/>
      <c r="E806" s="124"/>
      <c r="F806" s="124"/>
      <c r="G806" s="124"/>
      <c r="H806" s="124"/>
      <c r="I806" s="124"/>
      <c r="J806" s="60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</row>
    <row r="807" spans="1:34" x14ac:dyDescent="0.3">
      <c r="A807" s="124"/>
      <c r="B807" s="124"/>
      <c r="C807" s="124"/>
      <c r="D807" s="124"/>
      <c r="E807" s="124"/>
      <c r="F807" s="124"/>
      <c r="G807" s="124"/>
      <c r="H807" s="124"/>
      <c r="I807" s="124"/>
      <c r="J807" s="60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</row>
    <row r="808" spans="1:34" x14ac:dyDescent="0.3">
      <c r="A808" s="124"/>
      <c r="B808" s="124"/>
      <c r="C808" s="124"/>
      <c r="D808" s="124"/>
      <c r="E808" s="124"/>
      <c r="F808" s="124"/>
      <c r="G808" s="124"/>
      <c r="H808" s="124"/>
      <c r="I808" s="124"/>
      <c r="J808" s="60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</row>
    <row r="809" spans="1:34" x14ac:dyDescent="0.3">
      <c r="A809" s="124"/>
      <c r="B809" s="124"/>
      <c r="C809" s="124"/>
      <c r="D809" s="124"/>
      <c r="E809" s="124"/>
      <c r="F809" s="124"/>
      <c r="G809" s="124"/>
      <c r="H809" s="124"/>
      <c r="I809" s="124"/>
      <c r="J809" s="60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</row>
    <row r="810" spans="1:34" x14ac:dyDescent="0.3">
      <c r="A810" s="124"/>
      <c r="B810" s="124"/>
      <c r="C810" s="124"/>
      <c r="D810" s="124"/>
      <c r="E810" s="124"/>
      <c r="F810" s="124"/>
      <c r="G810" s="124"/>
      <c r="H810" s="124"/>
      <c r="I810" s="124"/>
      <c r="J810" s="60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</row>
    <row r="811" spans="1:34" x14ac:dyDescent="0.3">
      <c r="A811" s="124"/>
      <c r="B811" s="124"/>
      <c r="C811" s="124"/>
      <c r="D811" s="124"/>
      <c r="E811" s="124"/>
      <c r="F811" s="124"/>
      <c r="G811" s="124"/>
      <c r="H811" s="124"/>
      <c r="I811" s="124"/>
      <c r="J811" s="60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</row>
    <row r="812" spans="1:34" x14ac:dyDescent="0.3">
      <c r="A812" s="124"/>
      <c r="B812" s="124"/>
      <c r="C812" s="124"/>
      <c r="D812" s="124"/>
      <c r="E812" s="124"/>
      <c r="F812" s="124"/>
      <c r="G812" s="124"/>
      <c r="H812" s="124"/>
      <c r="I812" s="124"/>
      <c r="J812" s="60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</row>
    <row r="813" spans="1:34" x14ac:dyDescent="0.3">
      <c r="A813" s="124"/>
      <c r="B813" s="124"/>
      <c r="C813" s="124"/>
      <c r="D813" s="124"/>
      <c r="E813" s="124"/>
      <c r="F813" s="124"/>
      <c r="G813" s="124"/>
      <c r="H813" s="124"/>
      <c r="I813" s="124"/>
      <c r="J813" s="60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</row>
    <row r="814" spans="1:34" x14ac:dyDescent="0.3">
      <c r="A814" s="124"/>
      <c r="B814" s="124"/>
      <c r="C814" s="124"/>
      <c r="D814" s="124"/>
      <c r="E814" s="124"/>
      <c r="F814" s="124"/>
      <c r="G814" s="124"/>
      <c r="H814" s="124"/>
      <c r="I814" s="124"/>
      <c r="J814" s="60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</row>
    <row r="815" spans="1:34" x14ac:dyDescent="0.3">
      <c r="A815" s="124"/>
      <c r="B815" s="124"/>
      <c r="C815" s="124"/>
      <c r="D815" s="124"/>
      <c r="E815" s="124"/>
      <c r="F815" s="124"/>
      <c r="G815" s="124"/>
      <c r="H815" s="124"/>
      <c r="I815" s="124"/>
      <c r="J815" s="60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</row>
    <row r="816" spans="1:34" x14ac:dyDescent="0.3">
      <c r="A816" s="124"/>
      <c r="B816" s="124"/>
      <c r="C816" s="124"/>
      <c r="D816" s="124"/>
      <c r="E816" s="124"/>
      <c r="F816" s="124"/>
      <c r="G816" s="124"/>
      <c r="H816" s="124"/>
      <c r="I816" s="124"/>
      <c r="J816" s="60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</row>
    <row r="817" spans="1:34" x14ac:dyDescent="0.3">
      <c r="A817" s="124"/>
      <c r="B817" s="124"/>
      <c r="C817" s="124"/>
      <c r="D817" s="124"/>
      <c r="E817" s="124"/>
      <c r="F817" s="124"/>
      <c r="G817" s="124"/>
      <c r="H817" s="124"/>
      <c r="I817" s="124"/>
      <c r="J817" s="60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</row>
    <row r="818" spans="1:34" x14ac:dyDescent="0.3">
      <c r="A818" s="124"/>
      <c r="B818" s="124"/>
      <c r="C818" s="124"/>
      <c r="D818" s="124"/>
      <c r="E818" s="124"/>
      <c r="F818" s="124"/>
      <c r="G818" s="124"/>
      <c r="H818" s="124"/>
      <c r="I818" s="124"/>
      <c r="J818" s="60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</row>
    <row r="819" spans="1:34" x14ac:dyDescent="0.3">
      <c r="A819" s="124"/>
      <c r="B819" s="124"/>
      <c r="C819" s="124"/>
      <c r="D819" s="124"/>
      <c r="E819" s="124"/>
      <c r="F819" s="124"/>
      <c r="G819" s="124"/>
      <c r="H819" s="124"/>
      <c r="I819" s="124"/>
      <c r="J819" s="60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</row>
    <row r="820" spans="1:34" x14ac:dyDescent="0.3">
      <c r="A820" s="124"/>
      <c r="B820" s="124"/>
      <c r="C820" s="124"/>
      <c r="D820" s="124"/>
      <c r="E820" s="124"/>
      <c r="F820" s="124"/>
      <c r="G820" s="124"/>
      <c r="H820" s="124"/>
      <c r="I820" s="124"/>
      <c r="J820" s="60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</row>
    <row r="821" spans="1:34" x14ac:dyDescent="0.3">
      <c r="A821" s="124"/>
      <c r="B821" s="124"/>
      <c r="C821" s="124"/>
      <c r="D821" s="124"/>
      <c r="E821" s="124"/>
      <c r="F821" s="124"/>
      <c r="G821" s="124"/>
      <c r="H821" s="124"/>
      <c r="I821" s="124"/>
      <c r="J821" s="60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</row>
    <row r="822" spans="1:34" x14ac:dyDescent="0.3">
      <c r="A822" s="124"/>
      <c r="B822" s="124"/>
      <c r="C822" s="124"/>
      <c r="D822" s="124"/>
      <c r="E822" s="124"/>
      <c r="F822" s="124"/>
      <c r="G822" s="124"/>
      <c r="H822" s="124"/>
      <c r="I822" s="124"/>
      <c r="J822" s="60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</row>
    <row r="823" spans="1:34" x14ac:dyDescent="0.3">
      <c r="A823" s="124"/>
      <c r="B823" s="124"/>
      <c r="C823" s="124"/>
      <c r="D823" s="124"/>
      <c r="E823" s="124"/>
      <c r="F823" s="124"/>
      <c r="G823" s="124"/>
      <c r="H823" s="124"/>
      <c r="I823" s="124"/>
      <c r="J823" s="60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</row>
    <row r="824" spans="1:34" x14ac:dyDescent="0.3">
      <c r="A824" s="124"/>
      <c r="B824" s="124"/>
      <c r="C824" s="124"/>
      <c r="D824" s="124"/>
      <c r="E824" s="124"/>
      <c r="F824" s="124"/>
      <c r="G824" s="124"/>
      <c r="H824" s="124"/>
      <c r="I824" s="124"/>
      <c r="J824" s="60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</row>
    <row r="825" spans="1:34" x14ac:dyDescent="0.3">
      <c r="A825" s="124"/>
      <c r="B825" s="124"/>
      <c r="C825" s="124"/>
      <c r="D825" s="124"/>
      <c r="E825" s="124"/>
      <c r="F825" s="124"/>
      <c r="G825" s="124"/>
      <c r="H825" s="124"/>
      <c r="I825" s="124"/>
      <c r="J825" s="60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</row>
    <row r="826" spans="1:34" x14ac:dyDescent="0.3">
      <c r="A826" s="124"/>
      <c r="B826" s="124"/>
      <c r="C826" s="124"/>
      <c r="D826" s="124"/>
      <c r="E826" s="124"/>
      <c r="F826" s="124"/>
      <c r="G826" s="124"/>
      <c r="H826" s="124"/>
      <c r="I826" s="124"/>
      <c r="J826" s="60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</row>
    <row r="827" spans="1:34" x14ac:dyDescent="0.3">
      <c r="A827" s="124"/>
      <c r="B827" s="124"/>
      <c r="C827" s="124"/>
      <c r="D827" s="124"/>
      <c r="E827" s="124"/>
      <c r="F827" s="124"/>
      <c r="G827" s="124"/>
      <c r="H827" s="124"/>
      <c r="I827" s="124"/>
      <c r="J827" s="60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</row>
    <row r="828" spans="1:34" x14ac:dyDescent="0.3">
      <c r="A828" s="124"/>
      <c r="B828" s="124"/>
      <c r="C828" s="124"/>
      <c r="D828" s="124"/>
      <c r="E828" s="124"/>
      <c r="F828" s="124"/>
      <c r="G828" s="124"/>
      <c r="H828" s="124"/>
      <c r="I828" s="124"/>
      <c r="J828" s="60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</row>
    <row r="829" spans="1:34" x14ac:dyDescent="0.3">
      <c r="A829" s="124"/>
      <c r="B829" s="124"/>
      <c r="C829" s="124"/>
      <c r="D829" s="124"/>
      <c r="E829" s="124"/>
      <c r="F829" s="124"/>
      <c r="G829" s="124"/>
      <c r="H829" s="124"/>
      <c r="I829" s="124"/>
      <c r="J829" s="60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</row>
    <row r="830" spans="1:34" x14ac:dyDescent="0.3">
      <c r="A830" s="124"/>
      <c r="B830" s="124"/>
      <c r="C830" s="124"/>
      <c r="D830" s="124"/>
      <c r="E830" s="124"/>
      <c r="F830" s="124"/>
      <c r="G830" s="124"/>
      <c r="H830" s="124"/>
      <c r="I830" s="124"/>
      <c r="J830" s="60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</row>
    <row r="831" spans="1:34" x14ac:dyDescent="0.3">
      <c r="A831" s="124"/>
      <c r="B831" s="124"/>
      <c r="C831" s="124"/>
      <c r="D831" s="124"/>
      <c r="E831" s="124"/>
      <c r="F831" s="124"/>
      <c r="G831" s="124"/>
      <c r="H831" s="124"/>
      <c r="I831" s="124"/>
      <c r="J831" s="60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</row>
    <row r="832" spans="1:34" x14ac:dyDescent="0.3">
      <c r="A832" s="124"/>
      <c r="B832" s="124"/>
      <c r="C832" s="124"/>
      <c r="D832" s="124"/>
      <c r="E832" s="124"/>
      <c r="F832" s="124"/>
      <c r="G832" s="124"/>
      <c r="H832" s="124"/>
      <c r="I832" s="124"/>
      <c r="J832" s="60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</row>
    <row r="833" spans="1:34" x14ac:dyDescent="0.3">
      <c r="A833" s="124"/>
      <c r="B833" s="124"/>
      <c r="C833" s="124"/>
      <c r="D833" s="124"/>
      <c r="E833" s="124"/>
      <c r="F833" s="124"/>
      <c r="G833" s="124"/>
      <c r="H833" s="124"/>
      <c r="I833" s="124"/>
      <c r="J833" s="60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</row>
    <row r="834" spans="1:34" x14ac:dyDescent="0.3">
      <c r="A834" s="124"/>
      <c r="B834" s="124"/>
      <c r="C834" s="124"/>
      <c r="D834" s="124"/>
      <c r="E834" s="124"/>
      <c r="F834" s="124"/>
      <c r="G834" s="124"/>
      <c r="H834" s="124"/>
      <c r="I834" s="124"/>
      <c r="J834" s="60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</row>
    <row r="835" spans="1:34" x14ac:dyDescent="0.3">
      <c r="A835" s="124"/>
      <c r="B835" s="124"/>
      <c r="C835" s="124"/>
      <c r="D835" s="124"/>
      <c r="E835" s="124"/>
      <c r="F835" s="124"/>
      <c r="G835" s="124"/>
      <c r="H835" s="124"/>
      <c r="I835" s="124"/>
      <c r="J835" s="60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</row>
    <row r="836" spans="1:34" x14ac:dyDescent="0.3">
      <c r="A836" s="124"/>
      <c r="B836" s="124"/>
      <c r="C836" s="124"/>
      <c r="D836" s="124"/>
      <c r="E836" s="124"/>
      <c r="F836" s="124"/>
      <c r="G836" s="124"/>
      <c r="H836" s="124"/>
      <c r="I836" s="124"/>
      <c r="J836" s="60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</row>
    <row r="837" spans="1:34" x14ac:dyDescent="0.3">
      <c r="A837" s="124"/>
      <c r="B837" s="124"/>
      <c r="C837" s="124"/>
      <c r="D837" s="124"/>
      <c r="E837" s="124"/>
      <c r="F837" s="124"/>
      <c r="G837" s="124"/>
      <c r="H837" s="124"/>
      <c r="I837" s="124"/>
      <c r="J837" s="60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</row>
    <row r="838" spans="1:34" x14ac:dyDescent="0.3">
      <c r="A838" s="124"/>
      <c r="B838" s="124"/>
      <c r="C838" s="124"/>
      <c r="D838" s="124"/>
      <c r="E838" s="124"/>
      <c r="F838" s="124"/>
      <c r="G838" s="124"/>
      <c r="H838" s="124"/>
      <c r="I838" s="124"/>
      <c r="J838" s="60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</row>
    <row r="839" spans="1:34" x14ac:dyDescent="0.3">
      <c r="A839" s="124"/>
      <c r="B839" s="124"/>
      <c r="C839" s="124"/>
      <c r="D839" s="124"/>
      <c r="E839" s="124"/>
      <c r="F839" s="124"/>
      <c r="G839" s="124"/>
      <c r="H839" s="124"/>
      <c r="I839" s="124"/>
      <c r="J839" s="60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</row>
    <row r="840" spans="1:34" x14ac:dyDescent="0.3">
      <c r="A840" s="124"/>
      <c r="B840" s="124"/>
      <c r="C840" s="124"/>
      <c r="D840" s="124"/>
      <c r="E840" s="124"/>
      <c r="F840" s="124"/>
      <c r="G840" s="124"/>
      <c r="H840" s="124"/>
      <c r="I840" s="124"/>
      <c r="J840" s="60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</row>
    <row r="841" spans="1:34" x14ac:dyDescent="0.3">
      <c r="A841" s="124"/>
      <c r="B841" s="124"/>
      <c r="C841" s="124"/>
      <c r="D841" s="124"/>
      <c r="E841" s="124"/>
      <c r="F841" s="124"/>
      <c r="G841" s="124"/>
      <c r="H841" s="124"/>
      <c r="I841" s="124"/>
      <c r="J841" s="60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</row>
    <row r="842" spans="1:34" x14ac:dyDescent="0.3">
      <c r="A842" s="124"/>
      <c r="B842" s="124"/>
      <c r="C842" s="124"/>
      <c r="D842" s="124"/>
      <c r="E842" s="124"/>
      <c r="F842" s="124"/>
      <c r="G842" s="124"/>
      <c r="H842" s="124"/>
      <c r="I842" s="124"/>
      <c r="J842" s="60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</row>
    <row r="843" spans="1:34" x14ac:dyDescent="0.3">
      <c r="A843" s="124"/>
      <c r="B843" s="124"/>
      <c r="C843" s="124"/>
      <c r="D843" s="124"/>
      <c r="E843" s="124"/>
      <c r="F843" s="124"/>
      <c r="G843" s="124"/>
      <c r="H843" s="124"/>
      <c r="I843" s="124"/>
      <c r="J843" s="60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</row>
    <row r="844" spans="1:34" x14ac:dyDescent="0.3">
      <c r="A844" s="124"/>
      <c r="B844" s="124"/>
      <c r="C844" s="124"/>
      <c r="D844" s="124"/>
      <c r="E844" s="124"/>
      <c r="F844" s="124"/>
      <c r="G844" s="124"/>
      <c r="H844" s="124"/>
      <c r="I844" s="124"/>
      <c r="J844" s="60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</row>
    <row r="845" spans="1:34" x14ac:dyDescent="0.3">
      <c r="A845" s="124"/>
      <c r="B845" s="124"/>
      <c r="C845" s="124"/>
      <c r="D845" s="124"/>
      <c r="E845" s="124"/>
      <c r="F845" s="124"/>
      <c r="G845" s="124"/>
      <c r="H845" s="124"/>
      <c r="I845" s="124"/>
      <c r="J845" s="60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</row>
    <row r="846" spans="1:34" x14ac:dyDescent="0.3">
      <c r="A846" s="124"/>
      <c r="B846" s="124"/>
      <c r="C846" s="124"/>
      <c r="D846" s="124"/>
      <c r="E846" s="124"/>
      <c r="F846" s="124"/>
      <c r="G846" s="124"/>
      <c r="H846" s="124"/>
      <c r="I846" s="124"/>
      <c r="J846" s="60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</row>
    <row r="847" spans="1:34" x14ac:dyDescent="0.3">
      <c r="A847" s="124"/>
      <c r="B847" s="124"/>
      <c r="C847" s="124"/>
      <c r="D847" s="124"/>
      <c r="E847" s="124"/>
      <c r="F847" s="124"/>
      <c r="G847" s="124"/>
      <c r="H847" s="124"/>
      <c r="I847" s="124"/>
      <c r="J847" s="60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</row>
    <row r="848" spans="1:34" x14ac:dyDescent="0.3">
      <c r="A848" s="124"/>
      <c r="B848" s="124"/>
      <c r="C848" s="124"/>
      <c r="D848" s="124"/>
      <c r="E848" s="124"/>
      <c r="F848" s="124"/>
      <c r="G848" s="124"/>
      <c r="H848" s="124"/>
      <c r="I848" s="124"/>
      <c r="J848" s="60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</row>
    <row r="849" spans="1:34" x14ac:dyDescent="0.3">
      <c r="A849" s="124"/>
      <c r="B849" s="124"/>
      <c r="C849" s="124"/>
      <c r="D849" s="124"/>
      <c r="E849" s="124"/>
      <c r="F849" s="124"/>
      <c r="G849" s="124"/>
      <c r="H849" s="124"/>
      <c r="I849" s="124"/>
      <c r="J849" s="60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</row>
    <row r="850" spans="1:34" x14ac:dyDescent="0.3">
      <c r="A850" s="124"/>
      <c r="B850" s="124"/>
      <c r="C850" s="124"/>
      <c r="D850" s="124"/>
      <c r="E850" s="124"/>
      <c r="F850" s="124"/>
      <c r="G850" s="124"/>
      <c r="H850" s="124"/>
      <c r="I850" s="124"/>
      <c r="J850" s="60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</row>
    <row r="851" spans="1:34" x14ac:dyDescent="0.3">
      <c r="A851" s="124"/>
      <c r="B851" s="124"/>
      <c r="C851" s="124"/>
      <c r="D851" s="124"/>
      <c r="E851" s="124"/>
      <c r="F851" s="124"/>
      <c r="G851" s="124"/>
      <c r="H851" s="124"/>
      <c r="I851" s="124"/>
      <c r="J851" s="60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</row>
    <row r="852" spans="1:34" x14ac:dyDescent="0.3">
      <c r="A852" s="124"/>
      <c r="B852" s="124"/>
      <c r="C852" s="124"/>
      <c r="D852" s="124"/>
      <c r="E852" s="124"/>
      <c r="F852" s="124"/>
      <c r="G852" s="124"/>
      <c r="H852" s="124"/>
      <c r="I852" s="124"/>
      <c r="J852" s="60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</row>
    <row r="853" spans="1:34" x14ac:dyDescent="0.3">
      <c r="A853" s="124"/>
      <c r="B853" s="124"/>
      <c r="C853" s="124"/>
      <c r="D853" s="124"/>
      <c r="E853" s="124"/>
      <c r="F853" s="124"/>
      <c r="G853" s="124"/>
      <c r="H853" s="124"/>
      <c r="I853" s="124"/>
      <c r="J853" s="60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</row>
    <row r="854" spans="1:34" x14ac:dyDescent="0.3">
      <c r="A854" s="124"/>
      <c r="B854" s="124"/>
      <c r="C854" s="124"/>
      <c r="D854" s="124"/>
      <c r="E854" s="124"/>
      <c r="F854" s="124"/>
      <c r="G854" s="124"/>
      <c r="H854" s="124"/>
      <c r="I854" s="124"/>
      <c r="J854" s="60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</row>
    <row r="855" spans="1:34" x14ac:dyDescent="0.3">
      <c r="A855" s="124"/>
      <c r="B855" s="124"/>
      <c r="C855" s="124"/>
      <c r="D855" s="124"/>
      <c r="E855" s="124"/>
      <c r="F855" s="124"/>
      <c r="G855" s="124"/>
      <c r="H855" s="124"/>
      <c r="I855" s="124"/>
      <c r="J855" s="60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</row>
    <row r="856" spans="1:34" x14ac:dyDescent="0.3">
      <c r="A856" s="124"/>
      <c r="B856" s="124"/>
      <c r="C856" s="124"/>
      <c r="D856" s="124"/>
      <c r="E856" s="124"/>
      <c r="F856" s="124"/>
      <c r="G856" s="124"/>
      <c r="H856" s="124"/>
      <c r="I856" s="124"/>
      <c r="J856" s="60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</row>
    <row r="857" spans="1:34" x14ac:dyDescent="0.3">
      <c r="A857" s="124"/>
      <c r="B857" s="124"/>
      <c r="C857" s="124"/>
      <c r="D857" s="124"/>
      <c r="E857" s="124"/>
      <c r="F857" s="124"/>
      <c r="G857" s="124"/>
      <c r="H857" s="124"/>
      <c r="I857" s="124"/>
      <c r="J857" s="60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</row>
    <row r="858" spans="1:34" x14ac:dyDescent="0.3">
      <c r="A858" s="124"/>
      <c r="B858" s="124"/>
      <c r="C858" s="124"/>
      <c r="D858" s="124"/>
      <c r="E858" s="124"/>
      <c r="F858" s="124"/>
      <c r="G858" s="124"/>
      <c r="H858" s="124"/>
      <c r="I858" s="124"/>
      <c r="J858" s="60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</row>
    <row r="859" spans="1:34" x14ac:dyDescent="0.3">
      <c r="A859" s="124"/>
      <c r="B859" s="124"/>
      <c r="C859" s="124"/>
      <c r="D859" s="124"/>
      <c r="E859" s="124"/>
      <c r="F859" s="124"/>
      <c r="G859" s="124"/>
      <c r="H859" s="124"/>
      <c r="I859" s="124"/>
      <c r="J859" s="60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</row>
    <row r="860" spans="1:34" x14ac:dyDescent="0.3">
      <c r="A860" s="124"/>
      <c r="B860" s="124"/>
      <c r="C860" s="124"/>
      <c r="D860" s="124"/>
      <c r="E860" s="124"/>
      <c r="F860" s="124"/>
      <c r="G860" s="124"/>
      <c r="H860" s="124"/>
      <c r="I860" s="124"/>
      <c r="J860" s="60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</row>
    <row r="861" spans="1:34" x14ac:dyDescent="0.3">
      <c r="A861" s="124"/>
      <c r="B861" s="124"/>
      <c r="C861" s="124"/>
      <c r="D861" s="124"/>
      <c r="E861" s="124"/>
      <c r="F861" s="124"/>
      <c r="G861" s="124"/>
      <c r="H861" s="124"/>
      <c r="I861" s="124"/>
      <c r="J861" s="60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</row>
    <row r="862" spans="1:34" x14ac:dyDescent="0.3">
      <c r="A862" s="124"/>
      <c r="B862" s="124"/>
      <c r="C862" s="124"/>
      <c r="D862" s="124"/>
      <c r="E862" s="124"/>
      <c r="F862" s="124"/>
      <c r="G862" s="124"/>
      <c r="H862" s="124"/>
      <c r="I862" s="124"/>
      <c r="J862" s="60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</row>
    <row r="863" spans="1:34" x14ac:dyDescent="0.3">
      <c r="A863" s="124"/>
      <c r="B863" s="124"/>
      <c r="C863" s="124"/>
      <c r="D863" s="124"/>
      <c r="E863" s="124"/>
      <c r="F863" s="124"/>
      <c r="G863" s="124"/>
      <c r="H863" s="124"/>
      <c r="I863" s="124"/>
      <c r="J863" s="60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</row>
    <row r="864" spans="1:34" x14ac:dyDescent="0.3">
      <c r="A864" s="124"/>
      <c r="B864" s="124"/>
      <c r="C864" s="124"/>
      <c r="D864" s="124"/>
      <c r="E864" s="124"/>
      <c r="F864" s="124"/>
      <c r="G864" s="124"/>
      <c r="H864" s="124"/>
      <c r="I864" s="124"/>
      <c r="J864" s="60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</row>
    <row r="865" spans="1:34" x14ac:dyDescent="0.3">
      <c r="A865" s="124"/>
      <c r="B865" s="124"/>
      <c r="C865" s="124"/>
      <c r="D865" s="124"/>
      <c r="E865" s="124"/>
      <c r="F865" s="124"/>
      <c r="G865" s="124"/>
      <c r="H865" s="124"/>
      <c r="I865" s="124"/>
      <c r="J865" s="60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</row>
    <row r="866" spans="1:34" x14ac:dyDescent="0.3">
      <c r="A866" s="124"/>
      <c r="B866" s="124"/>
      <c r="C866" s="124"/>
      <c r="D866" s="124"/>
      <c r="E866" s="124"/>
      <c r="F866" s="124"/>
      <c r="G866" s="124"/>
      <c r="H866" s="124"/>
      <c r="I866" s="124"/>
      <c r="J866" s="60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</row>
    <row r="867" spans="1:34" x14ac:dyDescent="0.3">
      <c r="A867" s="124"/>
      <c r="B867" s="124"/>
      <c r="C867" s="124"/>
      <c r="D867" s="124"/>
      <c r="E867" s="124"/>
      <c r="F867" s="124"/>
      <c r="G867" s="124"/>
      <c r="H867" s="124"/>
      <c r="I867" s="124"/>
      <c r="J867" s="60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</row>
    <row r="868" spans="1:34" x14ac:dyDescent="0.3">
      <c r="A868" s="124"/>
      <c r="B868" s="124"/>
      <c r="C868" s="124"/>
      <c r="D868" s="124"/>
      <c r="E868" s="124"/>
      <c r="F868" s="124"/>
      <c r="G868" s="124"/>
      <c r="H868" s="124"/>
      <c r="I868" s="124"/>
      <c r="J868" s="60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</row>
    <row r="869" spans="1:34" x14ac:dyDescent="0.3">
      <c r="A869" s="124"/>
      <c r="B869" s="124"/>
      <c r="C869" s="124"/>
      <c r="D869" s="124"/>
      <c r="E869" s="124"/>
      <c r="F869" s="124"/>
      <c r="G869" s="124"/>
      <c r="H869" s="124"/>
      <c r="I869" s="124"/>
      <c r="J869" s="60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</row>
    <row r="870" spans="1:34" x14ac:dyDescent="0.3">
      <c r="A870" s="124"/>
      <c r="B870" s="124"/>
      <c r="C870" s="124"/>
      <c r="D870" s="124"/>
      <c r="E870" s="124"/>
      <c r="F870" s="124"/>
      <c r="G870" s="124"/>
      <c r="H870" s="124"/>
      <c r="I870" s="124"/>
      <c r="J870" s="60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</row>
    <row r="871" spans="1:34" x14ac:dyDescent="0.3">
      <c r="A871" s="124"/>
      <c r="B871" s="124"/>
      <c r="C871" s="124"/>
      <c r="D871" s="124"/>
      <c r="E871" s="124"/>
      <c r="F871" s="124"/>
      <c r="G871" s="124"/>
      <c r="H871" s="124"/>
      <c r="I871" s="124"/>
      <c r="J871" s="60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</row>
    <row r="872" spans="1:34" x14ac:dyDescent="0.3">
      <c r="A872" s="124"/>
      <c r="B872" s="124"/>
      <c r="C872" s="124"/>
      <c r="D872" s="124"/>
      <c r="E872" s="124"/>
      <c r="F872" s="124"/>
      <c r="G872" s="124"/>
      <c r="H872" s="124"/>
      <c r="I872" s="124"/>
      <c r="J872" s="60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</row>
    <row r="873" spans="1:34" x14ac:dyDescent="0.3">
      <c r="A873" s="124"/>
      <c r="B873" s="124"/>
      <c r="C873" s="124"/>
      <c r="D873" s="124"/>
      <c r="E873" s="124"/>
      <c r="F873" s="124"/>
      <c r="G873" s="124"/>
      <c r="H873" s="124"/>
      <c r="I873" s="124"/>
      <c r="J873" s="60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</row>
    <row r="874" spans="1:34" x14ac:dyDescent="0.3">
      <c r="A874" s="124"/>
      <c r="B874" s="124"/>
      <c r="C874" s="124"/>
      <c r="D874" s="124"/>
      <c r="E874" s="124"/>
      <c r="F874" s="124"/>
      <c r="G874" s="124"/>
      <c r="H874" s="124"/>
      <c r="I874" s="124"/>
      <c r="J874" s="60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</row>
    <row r="875" spans="1:34" x14ac:dyDescent="0.3">
      <c r="A875" s="124"/>
      <c r="B875" s="124"/>
      <c r="C875" s="124"/>
      <c r="D875" s="124"/>
      <c r="E875" s="124"/>
      <c r="F875" s="124"/>
      <c r="G875" s="124"/>
      <c r="H875" s="124"/>
      <c r="I875" s="124"/>
      <c r="J875" s="60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</row>
    <row r="876" spans="1:34" x14ac:dyDescent="0.3">
      <c r="A876" s="124"/>
      <c r="B876" s="124"/>
      <c r="C876" s="124"/>
      <c r="D876" s="124"/>
      <c r="E876" s="124"/>
      <c r="F876" s="124"/>
      <c r="G876" s="124"/>
      <c r="H876" s="124"/>
      <c r="I876" s="124"/>
      <c r="J876" s="60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</row>
    <row r="877" spans="1:34" x14ac:dyDescent="0.3">
      <c r="A877" s="124"/>
      <c r="B877" s="124"/>
      <c r="C877" s="124"/>
      <c r="D877" s="124"/>
      <c r="E877" s="124"/>
      <c r="F877" s="124"/>
      <c r="G877" s="124"/>
      <c r="H877" s="124"/>
      <c r="I877" s="124"/>
      <c r="J877" s="60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</row>
    <row r="878" spans="1:34" x14ac:dyDescent="0.3">
      <c r="A878" s="124"/>
      <c r="B878" s="124"/>
      <c r="C878" s="124"/>
      <c r="D878" s="124"/>
      <c r="E878" s="124"/>
      <c r="F878" s="124"/>
      <c r="G878" s="124"/>
      <c r="H878" s="124"/>
      <c r="I878" s="124"/>
      <c r="J878" s="60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</row>
    <row r="879" spans="1:34" x14ac:dyDescent="0.3">
      <c r="A879" s="124"/>
      <c r="B879" s="124"/>
      <c r="C879" s="124"/>
      <c r="D879" s="124"/>
      <c r="E879" s="124"/>
      <c r="F879" s="124"/>
      <c r="G879" s="124"/>
      <c r="H879" s="124"/>
      <c r="I879" s="124"/>
      <c r="J879" s="60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</row>
    <row r="880" spans="1:34" x14ac:dyDescent="0.3">
      <c r="A880" s="124"/>
      <c r="B880" s="124"/>
      <c r="C880" s="124"/>
      <c r="D880" s="124"/>
      <c r="E880" s="124"/>
      <c r="F880" s="124"/>
      <c r="G880" s="124"/>
      <c r="H880" s="124"/>
      <c r="I880" s="124"/>
      <c r="J880" s="60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</row>
    <row r="881" spans="1:34" x14ac:dyDescent="0.3">
      <c r="A881" s="124"/>
      <c r="B881" s="124"/>
      <c r="C881" s="124"/>
      <c r="D881" s="124"/>
      <c r="E881" s="124"/>
      <c r="F881" s="124"/>
      <c r="G881" s="124"/>
      <c r="H881" s="124"/>
      <c r="I881" s="124"/>
      <c r="J881" s="60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</row>
    <row r="882" spans="1:34" x14ac:dyDescent="0.3">
      <c r="A882" s="124"/>
      <c r="B882" s="124"/>
      <c r="C882" s="124"/>
      <c r="D882" s="124"/>
      <c r="E882" s="124"/>
      <c r="F882" s="124"/>
      <c r="G882" s="124"/>
      <c r="H882" s="124"/>
      <c r="I882" s="124"/>
      <c r="J882" s="60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</row>
    <row r="883" spans="1:34" x14ac:dyDescent="0.3">
      <c r="A883" s="124"/>
      <c r="B883" s="124"/>
      <c r="C883" s="124"/>
      <c r="D883" s="124"/>
      <c r="E883" s="124"/>
      <c r="F883" s="124"/>
      <c r="G883" s="124"/>
      <c r="H883" s="124"/>
      <c r="I883" s="124"/>
      <c r="J883" s="60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</row>
    <row r="884" spans="1:34" x14ac:dyDescent="0.3">
      <c r="A884" s="124"/>
      <c r="B884" s="124"/>
      <c r="C884" s="124"/>
      <c r="D884" s="124"/>
      <c r="E884" s="124"/>
      <c r="F884" s="124"/>
      <c r="G884" s="124"/>
      <c r="H884" s="124"/>
      <c r="I884" s="124"/>
      <c r="J884" s="60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</row>
    <row r="885" spans="1:34" x14ac:dyDescent="0.3">
      <c r="A885" s="124"/>
      <c r="B885" s="124"/>
      <c r="C885" s="124"/>
      <c r="D885" s="124"/>
      <c r="E885" s="124"/>
      <c r="F885" s="124"/>
      <c r="G885" s="124"/>
      <c r="H885" s="124"/>
      <c r="I885" s="124"/>
      <c r="J885" s="60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</row>
    <row r="886" spans="1:34" x14ac:dyDescent="0.3">
      <c r="A886" s="124"/>
      <c r="B886" s="124"/>
      <c r="C886" s="124"/>
      <c r="D886" s="124"/>
      <c r="E886" s="124"/>
      <c r="F886" s="124"/>
      <c r="G886" s="124"/>
      <c r="H886" s="124"/>
      <c r="I886" s="124"/>
      <c r="J886" s="60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</row>
    <row r="887" spans="1:34" x14ac:dyDescent="0.3">
      <c r="A887" s="124"/>
      <c r="B887" s="124"/>
      <c r="C887" s="124"/>
      <c r="D887" s="124"/>
      <c r="E887" s="124"/>
      <c r="F887" s="124"/>
      <c r="G887" s="124"/>
      <c r="H887" s="124"/>
      <c r="I887" s="124"/>
      <c r="J887" s="60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</row>
    <row r="888" spans="1:34" x14ac:dyDescent="0.3">
      <c r="A888" s="124"/>
      <c r="B888" s="124"/>
      <c r="C888" s="124"/>
      <c r="D888" s="124"/>
      <c r="E888" s="124"/>
      <c r="F888" s="124"/>
      <c r="G888" s="124"/>
      <c r="H888" s="124"/>
      <c r="I888" s="124"/>
      <c r="J888" s="60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</row>
    <row r="889" spans="1:34" x14ac:dyDescent="0.3">
      <c r="A889" s="124"/>
      <c r="B889" s="124"/>
      <c r="C889" s="124"/>
      <c r="D889" s="124"/>
      <c r="E889" s="124"/>
      <c r="F889" s="124"/>
      <c r="G889" s="124"/>
      <c r="H889" s="124"/>
      <c r="I889" s="124"/>
      <c r="J889" s="60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</row>
    <row r="890" spans="1:34" x14ac:dyDescent="0.3">
      <c r="A890" s="124"/>
      <c r="B890" s="124"/>
      <c r="C890" s="124"/>
      <c r="D890" s="124"/>
      <c r="E890" s="124"/>
      <c r="F890" s="124"/>
      <c r="G890" s="124"/>
      <c r="H890" s="124"/>
      <c r="I890" s="124"/>
      <c r="J890" s="60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</row>
    <row r="891" spans="1:34" x14ac:dyDescent="0.3">
      <c r="A891" s="124"/>
      <c r="B891" s="124"/>
      <c r="C891" s="124"/>
      <c r="D891" s="124"/>
      <c r="E891" s="124"/>
      <c r="F891" s="124"/>
      <c r="G891" s="124"/>
      <c r="H891" s="124"/>
      <c r="I891" s="124"/>
      <c r="J891" s="60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</row>
    <row r="892" spans="1:34" x14ac:dyDescent="0.3">
      <c r="A892" s="124"/>
      <c r="B892" s="124"/>
      <c r="C892" s="124"/>
      <c r="D892" s="124"/>
      <c r="E892" s="124"/>
      <c r="F892" s="124"/>
      <c r="G892" s="124"/>
      <c r="H892" s="124"/>
      <c r="I892" s="124"/>
      <c r="J892" s="60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</row>
    <row r="893" spans="1:34" x14ac:dyDescent="0.3">
      <c r="A893" s="124"/>
      <c r="B893" s="124"/>
      <c r="C893" s="124"/>
      <c r="D893" s="124"/>
      <c r="E893" s="124"/>
      <c r="F893" s="124"/>
      <c r="G893" s="124"/>
      <c r="H893" s="124"/>
      <c r="I893" s="124"/>
      <c r="J893" s="60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</row>
    <row r="894" spans="1:34" x14ac:dyDescent="0.3">
      <c r="A894" s="124"/>
      <c r="B894" s="124"/>
      <c r="C894" s="124"/>
      <c r="D894" s="124"/>
      <c r="E894" s="124"/>
      <c r="F894" s="124"/>
      <c r="G894" s="124"/>
      <c r="H894" s="124"/>
      <c r="I894" s="124"/>
      <c r="J894" s="60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</row>
    <row r="895" spans="1:34" x14ac:dyDescent="0.3">
      <c r="A895" s="124"/>
      <c r="B895" s="124"/>
      <c r="C895" s="124"/>
      <c r="D895" s="124"/>
      <c r="E895" s="124"/>
      <c r="F895" s="124"/>
      <c r="G895" s="124"/>
      <c r="H895" s="124"/>
      <c r="I895" s="124"/>
      <c r="J895" s="60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</row>
    <row r="896" spans="1:34" x14ac:dyDescent="0.3">
      <c r="A896" s="124"/>
      <c r="B896" s="124"/>
      <c r="C896" s="124"/>
      <c r="D896" s="124"/>
      <c r="E896" s="124"/>
      <c r="F896" s="124"/>
      <c r="G896" s="124"/>
      <c r="H896" s="124"/>
      <c r="I896" s="124"/>
      <c r="J896" s="60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</row>
    <row r="897" spans="1:34" x14ac:dyDescent="0.3">
      <c r="A897" s="124"/>
      <c r="B897" s="124"/>
      <c r="C897" s="124"/>
      <c r="D897" s="124"/>
      <c r="E897" s="124"/>
      <c r="F897" s="124"/>
      <c r="G897" s="124"/>
      <c r="H897" s="124"/>
      <c r="I897" s="124"/>
      <c r="J897" s="60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</row>
    <row r="898" spans="1:34" x14ac:dyDescent="0.3">
      <c r="A898" s="124"/>
      <c r="B898" s="124"/>
      <c r="C898" s="124"/>
      <c r="D898" s="124"/>
      <c r="E898" s="124"/>
      <c r="F898" s="124"/>
      <c r="G898" s="124"/>
      <c r="H898" s="124"/>
      <c r="I898" s="124"/>
      <c r="J898" s="60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</row>
    <row r="899" spans="1:34" x14ac:dyDescent="0.3">
      <c r="A899" s="124"/>
      <c r="B899" s="124"/>
      <c r="C899" s="124"/>
      <c r="D899" s="124"/>
      <c r="E899" s="124"/>
      <c r="F899" s="124"/>
      <c r="G899" s="124"/>
      <c r="H899" s="124"/>
      <c r="I899" s="124"/>
      <c r="J899" s="60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</row>
    <row r="900" spans="1:34" x14ac:dyDescent="0.3">
      <c r="A900" s="124"/>
      <c r="B900" s="124"/>
      <c r="C900" s="124"/>
      <c r="D900" s="124"/>
      <c r="E900" s="124"/>
      <c r="F900" s="124"/>
      <c r="G900" s="124"/>
      <c r="H900" s="124"/>
      <c r="I900" s="124"/>
      <c r="J900" s="60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</row>
    <row r="901" spans="1:34" x14ac:dyDescent="0.3">
      <c r="A901" s="124"/>
      <c r="B901" s="124"/>
      <c r="C901" s="124"/>
      <c r="D901" s="124"/>
      <c r="E901" s="124"/>
      <c r="F901" s="124"/>
      <c r="G901" s="124"/>
      <c r="H901" s="124"/>
      <c r="I901" s="124"/>
      <c r="J901" s="60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</row>
    <row r="902" spans="1:34" x14ac:dyDescent="0.3">
      <c r="A902" s="124"/>
      <c r="B902" s="124"/>
      <c r="C902" s="124"/>
      <c r="D902" s="124"/>
      <c r="E902" s="124"/>
      <c r="F902" s="124"/>
      <c r="G902" s="124"/>
      <c r="H902" s="124"/>
      <c r="I902" s="124"/>
      <c r="J902" s="60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</row>
    <row r="903" spans="1:34" x14ac:dyDescent="0.3">
      <c r="A903" s="124"/>
      <c r="B903" s="124"/>
      <c r="C903" s="124"/>
      <c r="D903" s="124"/>
      <c r="E903" s="124"/>
      <c r="F903" s="124"/>
      <c r="G903" s="124"/>
      <c r="H903" s="124"/>
      <c r="I903" s="124"/>
      <c r="J903" s="60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</row>
    <row r="904" spans="1:34" x14ac:dyDescent="0.3">
      <c r="A904" s="124"/>
      <c r="B904" s="124"/>
      <c r="C904" s="124"/>
      <c r="D904" s="124"/>
      <c r="E904" s="124"/>
      <c r="F904" s="124"/>
      <c r="G904" s="124"/>
      <c r="H904" s="124"/>
      <c r="I904" s="124"/>
      <c r="J904" s="60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</row>
    <row r="905" spans="1:34" x14ac:dyDescent="0.3">
      <c r="A905" s="124"/>
      <c r="B905" s="124"/>
      <c r="C905" s="124"/>
      <c r="D905" s="124"/>
      <c r="E905" s="124"/>
      <c r="F905" s="124"/>
      <c r="G905" s="124"/>
      <c r="H905" s="124"/>
      <c r="I905" s="124"/>
      <c r="J905" s="60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</row>
    <row r="906" spans="1:34" x14ac:dyDescent="0.3">
      <c r="A906" s="124"/>
      <c r="B906" s="124"/>
      <c r="C906" s="124"/>
      <c r="D906" s="124"/>
      <c r="E906" s="124"/>
      <c r="F906" s="124"/>
      <c r="G906" s="124"/>
      <c r="H906" s="124"/>
      <c r="I906" s="124"/>
      <c r="J906" s="60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</row>
    <row r="907" spans="1:34" x14ac:dyDescent="0.3">
      <c r="A907" s="124"/>
      <c r="B907" s="124"/>
      <c r="C907" s="124"/>
      <c r="D907" s="124"/>
      <c r="E907" s="124"/>
      <c r="F907" s="124"/>
      <c r="G907" s="124"/>
      <c r="H907" s="124"/>
      <c r="I907" s="124"/>
      <c r="J907" s="60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</row>
    <row r="908" spans="1:34" x14ac:dyDescent="0.3">
      <c r="A908" s="124"/>
      <c r="B908" s="124"/>
      <c r="C908" s="124"/>
      <c r="D908" s="124"/>
      <c r="E908" s="124"/>
      <c r="F908" s="124"/>
      <c r="G908" s="124"/>
      <c r="H908" s="124"/>
      <c r="I908" s="124"/>
      <c r="J908" s="60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</row>
    <row r="909" spans="1:34" x14ac:dyDescent="0.3">
      <c r="A909" s="124"/>
      <c r="B909" s="124"/>
      <c r="C909" s="124"/>
      <c r="D909" s="124"/>
      <c r="E909" s="124"/>
      <c r="F909" s="124"/>
      <c r="G909" s="124"/>
      <c r="H909" s="124"/>
      <c r="I909" s="124"/>
      <c r="J909" s="60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</row>
    <row r="910" spans="1:34" x14ac:dyDescent="0.3">
      <c r="A910" s="124"/>
      <c r="B910" s="124"/>
      <c r="C910" s="124"/>
      <c r="D910" s="124"/>
      <c r="E910" s="124"/>
      <c r="F910" s="124"/>
      <c r="G910" s="124"/>
      <c r="H910" s="124"/>
      <c r="I910" s="124"/>
      <c r="J910" s="60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</row>
    <row r="911" spans="1:34" x14ac:dyDescent="0.3">
      <c r="A911" s="124"/>
      <c r="B911" s="124"/>
      <c r="C911" s="124"/>
      <c r="D911" s="124"/>
      <c r="E911" s="124"/>
      <c r="F911" s="124"/>
      <c r="G911" s="124"/>
      <c r="H911" s="124"/>
      <c r="I911" s="124"/>
      <c r="J911" s="60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</row>
    <row r="912" spans="1:34" x14ac:dyDescent="0.3">
      <c r="A912" s="124"/>
      <c r="B912" s="124"/>
      <c r="C912" s="124"/>
      <c r="D912" s="124"/>
      <c r="E912" s="124"/>
      <c r="F912" s="124"/>
      <c r="G912" s="124"/>
      <c r="H912" s="124"/>
      <c r="I912" s="124"/>
      <c r="J912" s="60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</row>
    <row r="913" spans="1:34" x14ac:dyDescent="0.3">
      <c r="A913" s="124"/>
      <c r="B913" s="124"/>
      <c r="C913" s="124"/>
      <c r="D913" s="124"/>
      <c r="E913" s="124"/>
      <c r="F913" s="124"/>
      <c r="G913" s="124"/>
      <c r="H913" s="124"/>
      <c r="I913" s="124"/>
      <c r="J913" s="60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</row>
    <row r="914" spans="1:34" x14ac:dyDescent="0.3">
      <c r="A914" s="124"/>
      <c r="B914" s="124"/>
      <c r="C914" s="124"/>
      <c r="D914" s="124"/>
      <c r="E914" s="124"/>
      <c r="F914" s="124"/>
      <c r="G914" s="124"/>
      <c r="H914" s="124"/>
      <c r="I914" s="124"/>
      <c r="J914" s="60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</row>
    <row r="915" spans="1:34" x14ac:dyDescent="0.3">
      <c r="A915" s="124"/>
      <c r="B915" s="124"/>
      <c r="C915" s="124"/>
      <c r="D915" s="124"/>
      <c r="E915" s="124"/>
      <c r="F915" s="124"/>
      <c r="G915" s="124"/>
      <c r="H915" s="124"/>
      <c r="I915" s="124"/>
      <c r="J915" s="60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</row>
    <row r="916" spans="1:34" x14ac:dyDescent="0.3">
      <c r="A916" s="124"/>
      <c r="B916" s="124"/>
      <c r="C916" s="124"/>
      <c r="D916" s="124"/>
      <c r="E916" s="124"/>
      <c r="F916" s="124"/>
      <c r="G916" s="124"/>
      <c r="H916" s="124"/>
      <c r="I916" s="124"/>
      <c r="J916" s="60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</row>
    <row r="917" spans="1:34" x14ac:dyDescent="0.3">
      <c r="A917" s="124"/>
      <c r="B917" s="124"/>
      <c r="C917" s="124"/>
      <c r="D917" s="124"/>
      <c r="E917" s="124"/>
      <c r="F917" s="124"/>
      <c r="G917" s="124"/>
      <c r="H917" s="124"/>
      <c r="I917" s="124"/>
      <c r="J917" s="60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</row>
    <row r="918" spans="1:34" x14ac:dyDescent="0.3">
      <c r="A918" s="124"/>
      <c r="B918" s="124"/>
      <c r="C918" s="124"/>
      <c r="D918" s="124"/>
      <c r="E918" s="124"/>
      <c r="F918" s="124"/>
      <c r="G918" s="124"/>
      <c r="H918" s="124"/>
      <c r="I918" s="124"/>
      <c r="J918" s="60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</row>
    <row r="919" spans="1:34" x14ac:dyDescent="0.3">
      <c r="A919" s="124"/>
      <c r="B919" s="124"/>
      <c r="C919" s="124"/>
      <c r="D919" s="124"/>
      <c r="E919" s="124"/>
      <c r="F919" s="124"/>
      <c r="G919" s="124"/>
      <c r="H919" s="124"/>
      <c r="I919" s="124"/>
      <c r="J919" s="60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</row>
    <row r="920" spans="1:34" x14ac:dyDescent="0.3">
      <c r="A920" s="124"/>
      <c r="B920" s="124"/>
      <c r="C920" s="124"/>
      <c r="D920" s="124"/>
      <c r="E920" s="124"/>
      <c r="F920" s="124"/>
      <c r="G920" s="124"/>
      <c r="H920" s="124"/>
      <c r="I920" s="124"/>
      <c r="J920" s="60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</row>
    <row r="921" spans="1:34" x14ac:dyDescent="0.3">
      <c r="A921" s="124"/>
      <c r="B921" s="124"/>
      <c r="C921" s="124"/>
      <c r="D921" s="124"/>
      <c r="E921" s="124"/>
      <c r="F921" s="124"/>
      <c r="G921" s="124"/>
      <c r="H921" s="124"/>
      <c r="I921" s="124"/>
      <c r="J921" s="60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</row>
    <row r="922" spans="1:34" x14ac:dyDescent="0.3">
      <c r="A922" s="124"/>
      <c r="B922" s="124"/>
      <c r="C922" s="124"/>
      <c r="D922" s="124"/>
      <c r="E922" s="124"/>
      <c r="F922" s="124"/>
      <c r="G922" s="124"/>
      <c r="H922" s="124"/>
      <c r="I922" s="124"/>
      <c r="J922" s="60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</row>
    <row r="923" spans="1:34" x14ac:dyDescent="0.3">
      <c r="A923" s="124"/>
      <c r="B923" s="124"/>
      <c r="C923" s="124"/>
      <c r="D923" s="124"/>
      <c r="E923" s="124"/>
      <c r="F923" s="124"/>
      <c r="G923" s="124"/>
      <c r="H923" s="124"/>
      <c r="I923" s="124"/>
      <c r="J923" s="60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</row>
    <row r="924" spans="1:34" x14ac:dyDescent="0.3">
      <c r="A924" s="124"/>
      <c r="B924" s="124"/>
      <c r="C924" s="124"/>
      <c r="D924" s="124"/>
      <c r="E924" s="124"/>
      <c r="F924" s="124"/>
      <c r="G924" s="124"/>
      <c r="H924" s="124"/>
      <c r="I924" s="124"/>
      <c r="J924" s="60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</row>
    <row r="925" spans="1:34" x14ac:dyDescent="0.3">
      <c r="A925" s="124"/>
      <c r="B925" s="124"/>
      <c r="C925" s="124"/>
      <c r="D925" s="124"/>
      <c r="E925" s="124"/>
      <c r="F925" s="124"/>
      <c r="G925" s="124"/>
      <c r="H925" s="124"/>
      <c r="I925" s="124"/>
      <c r="J925" s="60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</row>
    <row r="926" spans="1:34" x14ac:dyDescent="0.3">
      <c r="A926" s="124"/>
      <c r="B926" s="124"/>
      <c r="C926" s="124"/>
      <c r="D926" s="124"/>
      <c r="E926" s="124"/>
      <c r="F926" s="124"/>
      <c r="G926" s="124"/>
      <c r="H926" s="124"/>
      <c r="I926" s="124"/>
      <c r="J926" s="60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</row>
    <row r="927" spans="1:34" x14ac:dyDescent="0.3">
      <c r="A927" s="124"/>
      <c r="B927" s="124"/>
      <c r="C927" s="124"/>
      <c r="D927" s="124"/>
      <c r="E927" s="124"/>
      <c r="F927" s="124"/>
      <c r="G927" s="124"/>
      <c r="H927" s="124"/>
      <c r="I927" s="124"/>
      <c r="J927" s="60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</row>
    <row r="928" spans="1:34" x14ac:dyDescent="0.3">
      <c r="A928" s="124"/>
      <c r="B928" s="124"/>
      <c r="C928" s="124"/>
      <c r="D928" s="124"/>
      <c r="E928" s="124"/>
      <c r="F928" s="124"/>
      <c r="G928" s="124"/>
      <c r="H928" s="124"/>
      <c r="I928" s="124"/>
      <c r="J928" s="60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</row>
    <row r="929" spans="1:34" x14ac:dyDescent="0.3">
      <c r="A929" s="124"/>
      <c r="B929" s="124"/>
      <c r="C929" s="124"/>
      <c r="D929" s="124"/>
      <c r="E929" s="124"/>
      <c r="F929" s="124"/>
      <c r="G929" s="124"/>
      <c r="H929" s="124"/>
      <c r="I929" s="124"/>
      <c r="J929" s="60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</row>
    <row r="930" spans="1:34" x14ac:dyDescent="0.3">
      <c r="A930" s="124"/>
      <c r="B930" s="124"/>
      <c r="C930" s="124"/>
      <c r="D930" s="124"/>
      <c r="E930" s="124"/>
      <c r="F930" s="124"/>
      <c r="G930" s="124"/>
      <c r="H930" s="124"/>
      <c r="I930" s="124"/>
      <c r="J930" s="60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</row>
    <row r="931" spans="1:34" x14ac:dyDescent="0.3">
      <c r="A931" s="124"/>
      <c r="B931" s="124"/>
      <c r="C931" s="124"/>
      <c r="D931" s="124"/>
      <c r="E931" s="124"/>
      <c r="F931" s="124"/>
      <c r="G931" s="124"/>
      <c r="H931" s="124"/>
      <c r="I931" s="124"/>
      <c r="J931" s="60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</row>
    <row r="932" spans="1:34" x14ac:dyDescent="0.3">
      <c r="A932" s="124"/>
      <c r="B932" s="124"/>
      <c r="C932" s="124"/>
      <c r="D932" s="124"/>
      <c r="E932" s="124"/>
      <c r="F932" s="124"/>
      <c r="G932" s="124"/>
      <c r="H932" s="124"/>
      <c r="I932" s="124"/>
      <c r="J932" s="60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</row>
    <row r="933" spans="1:34" x14ac:dyDescent="0.3">
      <c r="A933" s="124"/>
      <c r="B933" s="124"/>
      <c r="C933" s="124"/>
      <c r="D933" s="124"/>
      <c r="E933" s="124"/>
      <c r="F933" s="124"/>
      <c r="G933" s="124"/>
      <c r="H933" s="124"/>
      <c r="I933" s="124"/>
      <c r="J933" s="60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</row>
    <row r="934" spans="1:34" x14ac:dyDescent="0.3">
      <c r="A934" s="124"/>
      <c r="B934" s="124"/>
      <c r="C934" s="124"/>
      <c r="D934" s="124"/>
      <c r="E934" s="124"/>
      <c r="F934" s="124"/>
      <c r="G934" s="124"/>
      <c r="H934" s="124"/>
      <c r="I934" s="124"/>
      <c r="J934" s="60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</row>
    <row r="935" spans="1:34" x14ac:dyDescent="0.3">
      <c r="A935" s="124"/>
      <c r="B935" s="124"/>
      <c r="C935" s="124"/>
      <c r="D935" s="124"/>
      <c r="E935" s="124"/>
      <c r="F935" s="124"/>
      <c r="G935" s="124"/>
      <c r="H935" s="124"/>
      <c r="I935" s="124"/>
      <c r="J935" s="60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</row>
    <row r="936" spans="1:34" x14ac:dyDescent="0.3">
      <c r="A936" s="124"/>
      <c r="B936" s="124"/>
      <c r="C936" s="124"/>
      <c r="D936" s="124"/>
      <c r="E936" s="124"/>
      <c r="F936" s="124"/>
      <c r="G936" s="124"/>
      <c r="H936" s="124"/>
      <c r="I936" s="124"/>
      <c r="J936" s="60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</row>
    <row r="937" spans="1:34" x14ac:dyDescent="0.3">
      <c r="A937" s="124"/>
      <c r="B937" s="124"/>
      <c r="C937" s="124"/>
      <c r="D937" s="124"/>
      <c r="E937" s="124"/>
      <c r="F937" s="124"/>
      <c r="G937" s="124"/>
      <c r="H937" s="124"/>
      <c r="I937" s="124"/>
      <c r="J937" s="60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</row>
    <row r="938" spans="1:34" x14ac:dyDescent="0.3">
      <c r="A938" s="124"/>
      <c r="B938" s="124"/>
      <c r="C938" s="124"/>
      <c r="D938" s="124"/>
      <c r="E938" s="124"/>
      <c r="F938" s="124"/>
      <c r="G938" s="124"/>
      <c r="H938" s="124"/>
      <c r="I938" s="124"/>
      <c r="J938" s="60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</row>
    <row r="939" spans="1:34" x14ac:dyDescent="0.3">
      <c r="A939" s="124"/>
      <c r="B939" s="124"/>
      <c r="C939" s="124"/>
      <c r="D939" s="124"/>
      <c r="E939" s="124"/>
      <c r="F939" s="124"/>
      <c r="G939" s="124"/>
      <c r="H939" s="124"/>
      <c r="I939" s="124"/>
      <c r="J939" s="60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</row>
    <row r="940" spans="1:34" x14ac:dyDescent="0.3">
      <c r="A940" s="124"/>
      <c r="B940" s="124"/>
      <c r="C940" s="124"/>
      <c r="D940" s="124"/>
      <c r="E940" s="124"/>
      <c r="F940" s="124"/>
      <c r="G940" s="124"/>
      <c r="H940" s="124"/>
      <c r="I940" s="124"/>
      <c r="J940" s="60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</row>
    <row r="941" spans="1:34" x14ac:dyDescent="0.3">
      <c r="A941" s="124"/>
      <c r="B941" s="124"/>
      <c r="C941" s="124"/>
      <c r="D941" s="124"/>
      <c r="E941" s="124"/>
      <c r="F941" s="124"/>
      <c r="G941" s="124"/>
      <c r="H941" s="124"/>
      <c r="I941" s="124"/>
      <c r="J941" s="60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</row>
    <row r="942" spans="1:34" x14ac:dyDescent="0.3">
      <c r="A942" s="124"/>
      <c r="B942" s="124"/>
      <c r="C942" s="124"/>
      <c r="D942" s="124"/>
      <c r="E942" s="124"/>
      <c r="F942" s="124"/>
      <c r="G942" s="124"/>
      <c r="H942" s="124"/>
      <c r="I942" s="124"/>
      <c r="J942" s="60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</row>
    <row r="943" spans="1:34" x14ac:dyDescent="0.3">
      <c r="A943" s="124"/>
      <c r="B943" s="124"/>
      <c r="C943" s="124"/>
      <c r="D943" s="124"/>
      <c r="E943" s="124"/>
      <c r="F943" s="124"/>
      <c r="G943" s="124"/>
      <c r="H943" s="124"/>
      <c r="I943" s="124"/>
      <c r="J943" s="60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</row>
    <row r="944" spans="1:34" x14ac:dyDescent="0.3">
      <c r="A944" s="124"/>
      <c r="B944" s="124"/>
      <c r="C944" s="124"/>
      <c r="D944" s="124"/>
      <c r="E944" s="124"/>
      <c r="F944" s="124"/>
      <c r="G944" s="124"/>
      <c r="H944" s="124"/>
      <c r="I944" s="124"/>
      <c r="J944" s="60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</row>
    <row r="945" spans="1:34" x14ac:dyDescent="0.3">
      <c r="A945" s="124"/>
      <c r="B945" s="124"/>
      <c r="C945" s="124"/>
      <c r="D945" s="124"/>
      <c r="E945" s="124"/>
      <c r="F945" s="124"/>
      <c r="G945" s="124"/>
      <c r="H945" s="124"/>
      <c r="I945" s="124"/>
      <c r="J945" s="60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</row>
    <row r="946" spans="1:34" x14ac:dyDescent="0.3">
      <c r="A946" s="124"/>
      <c r="B946" s="124"/>
      <c r="C946" s="124"/>
      <c r="D946" s="124"/>
      <c r="E946" s="124"/>
      <c r="F946" s="124"/>
      <c r="G946" s="124"/>
      <c r="H946" s="124"/>
      <c r="I946" s="124"/>
      <c r="J946" s="60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</row>
    <row r="947" spans="1:34" x14ac:dyDescent="0.3">
      <c r="A947" s="124"/>
      <c r="B947" s="124"/>
      <c r="C947" s="124"/>
      <c r="D947" s="124"/>
      <c r="E947" s="124"/>
      <c r="F947" s="124"/>
      <c r="G947" s="124"/>
      <c r="H947" s="124"/>
      <c r="I947" s="124"/>
      <c r="J947" s="60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</row>
    <row r="948" spans="1:34" x14ac:dyDescent="0.3">
      <c r="A948" s="124"/>
      <c r="B948" s="124"/>
      <c r="C948" s="124"/>
      <c r="D948" s="124"/>
      <c r="E948" s="124"/>
      <c r="F948" s="124"/>
      <c r="G948" s="124"/>
      <c r="H948" s="124"/>
      <c r="I948" s="124"/>
      <c r="J948" s="60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</row>
    <row r="949" spans="1:34" x14ac:dyDescent="0.3">
      <c r="A949" s="124"/>
      <c r="B949" s="124"/>
      <c r="C949" s="124"/>
      <c r="D949" s="124"/>
      <c r="E949" s="124"/>
      <c r="F949" s="124"/>
      <c r="G949" s="124"/>
      <c r="H949" s="124"/>
      <c r="I949" s="124"/>
      <c r="J949" s="60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</row>
    <row r="950" spans="1:34" x14ac:dyDescent="0.3">
      <c r="A950" s="124"/>
      <c r="B950" s="124"/>
      <c r="C950" s="124"/>
      <c r="D950" s="124"/>
      <c r="E950" s="124"/>
      <c r="F950" s="124"/>
      <c r="G950" s="124"/>
      <c r="H950" s="124"/>
      <c r="I950" s="124"/>
      <c r="J950" s="60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</row>
    <row r="951" spans="1:34" x14ac:dyDescent="0.3">
      <c r="A951" s="124"/>
      <c r="B951" s="124"/>
      <c r="C951" s="124"/>
      <c r="D951" s="124"/>
      <c r="E951" s="124"/>
      <c r="F951" s="124"/>
      <c r="G951" s="124"/>
      <c r="H951" s="124"/>
      <c r="I951" s="124"/>
      <c r="J951" s="60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</row>
    <row r="952" spans="1:34" x14ac:dyDescent="0.3">
      <c r="A952" s="124"/>
      <c r="B952" s="124"/>
      <c r="C952" s="124"/>
      <c r="D952" s="124"/>
      <c r="E952" s="124"/>
      <c r="F952" s="124"/>
      <c r="G952" s="124"/>
      <c r="H952" s="124"/>
      <c r="I952" s="124"/>
      <c r="J952" s="60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</row>
    <row r="953" spans="1:34" x14ac:dyDescent="0.3">
      <c r="A953" s="124"/>
      <c r="B953" s="124"/>
      <c r="C953" s="124"/>
      <c r="D953" s="124"/>
      <c r="E953" s="124"/>
      <c r="F953" s="124"/>
      <c r="G953" s="124"/>
      <c r="H953" s="124"/>
      <c r="I953" s="124"/>
      <c r="J953" s="60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</row>
    <row r="954" spans="1:34" x14ac:dyDescent="0.3">
      <c r="A954" s="124"/>
      <c r="B954" s="124"/>
      <c r="C954" s="124"/>
      <c r="D954" s="124"/>
      <c r="E954" s="124"/>
      <c r="F954" s="124"/>
      <c r="G954" s="124"/>
      <c r="H954" s="124"/>
      <c r="I954" s="124"/>
      <c r="J954" s="60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</row>
    <row r="955" spans="1:34" x14ac:dyDescent="0.3">
      <c r="A955" s="124"/>
      <c r="B955" s="124"/>
      <c r="C955" s="124"/>
      <c r="D955" s="124"/>
      <c r="E955" s="124"/>
      <c r="F955" s="124"/>
      <c r="G955" s="124"/>
      <c r="H955" s="124"/>
      <c r="I955" s="124"/>
      <c r="J955" s="60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</row>
    <row r="956" spans="1:34" x14ac:dyDescent="0.3">
      <c r="A956" s="124"/>
      <c r="B956" s="124"/>
      <c r="C956" s="124"/>
      <c r="D956" s="124"/>
      <c r="E956" s="124"/>
      <c r="F956" s="124"/>
      <c r="G956" s="124"/>
      <c r="H956" s="124"/>
      <c r="I956" s="124"/>
      <c r="J956" s="60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</row>
    <row r="957" spans="1:34" x14ac:dyDescent="0.3">
      <c r="A957" s="124"/>
      <c r="B957" s="124"/>
      <c r="C957" s="124"/>
      <c r="D957" s="124"/>
      <c r="E957" s="124"/>
      <c r="F957" s="124"/>
      <c r="G957" s="124"/>
      <c r="H957" s="124"/>
      <c r="I957" s="124"/>
      <c r="J957" s="60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</row>
    <row r="958" spans="1:34" x14ac:dyDescent="0.3">
      <c r="A958" s="124"/>
      <c r="B958" s="124"/>
      <c r="C958" s="124"/>
      <c r="D958" s="124"/>
      <c r="E958" s="124"/>
      <c r="F958" s="124"/>
      <c r="G958" s="124"/>
      <c r="H958" s="124"/>
      <c r="I958" s="124"/>
      <c r="J958" s="60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</row>
    <row r="959" spans="1:34" x14ac:dyDescent="0.3">
      <c r="A959" s="124"/>
      <c r="B959" s="124"/>
      <c r="C959" s="124"/>
      <c r="D959" s="124"/>
      <c r="E959" s="124"/>
      <c r="F959" s="124"/>
      <c r="G959" s="124"/>
      <c r="H959" s="124"/>
      <c r="I959" s="124"/>
      <c r="J959" s="60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</row>
    <row r="960" spans="1:34" x14ac:dyDescent="0.3">
      <c r="A960" s="124"/>
      <c r="B960" s="124"/>
      <c r="C960" s="124"/>
      <c r="D960" s="124"/>
      <c r="E960" s="124"/>
      <c r="F960" s="124"/>
      <c r="G960" s="124"/>
      <c r="H960" s="124"/>
      <c r="I960" s="124"/>
      <c r="J960" s="60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</row>
    <row r="961" spans="1:34" x14ac:dyDescent="0.3">
      <c r="A961" s="124"/>
      <c r="B961" s="124"/>
      <c r="C961" s="124"/>
      <c r="D961" s="124"/>
      <c r="E961" s="124"/>
      <c r="F961" s="124"/>
      <c r="G961" s="124"/>
      <c r="H961" s="124"/>
      <c r="I961" s="124"/>
      <c r="J961" s="60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</row>
    <row r="962" spans="1:34" x14ac:dyDescent="0.3">
      <c r="A962" s="124"/>
      <c r="B962" s="124"/>
      <c r="C962" s="124"/>
      <c r="D962" s="124"/>
      <c r="E962" s="124"/>
      <c r="F962" s="124"/>
      <c r="G962" s="124"/>
      <c r="H962" s="124"/>
      <c r="I962" s="124"/>
      <c r="J962" s="60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</row>
    <row r="963" spans="1:34" x14ac:dyDescent="0.3">
      <c r="A963" s="124"/>
      <c r="B963" s="124"/>
      <c r="C963" s="124"/>
      <c r="D963" s="124"/>
      <c r="E963" s="124"/>
      <c r="F963" s="124"/>
      <c r="G963" s="124"/>
      <c r="H963" s="124"/>
      <c r="I963" s="124"/>
      <c r="J963" s="60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</row>
    <row r="964" spans="1:34" x14ac:dyDescent="0.3">
      <c r="A964" s="124"/>
      <c r="B964" s="124"/>
      <c r="C964" s="124"/>
      <c r="D964" s="124"/>
      <c r="E964" s="124"/>
      <c r="F964" s="124"/>
      <c r="G964" s="124"/>
      <c r="H964" s="124"/>
      <c r="I964" s="124"/>
      <c r="J964" s="60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</row>
    <row r="965" spans="1:34" x14ac:dyDescent="0.3">
      <c r="A965" s="124"/>
      <c r="B965" s="124"/>
      <c r="C965" s="124"/>
      <c r="D965" s="124"/>
      <c r="E965" s="124"/>
      <c r="F965" s="124"/>
      <c r="G965" s="124"/>
      <c r="H965" s="124"/>
      <c r="I965" s="124"/>
      <c r="J965" s="60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</row>
    <row r="966" spans="1:34" x14ac:dyDescent="0.3">
      <c r="A966" s="124"/>
      <c r="B966" s="124"/>
      <c r="C966" s="124"/>
      <c r="D966" s="124"/>
      <c r="E966" s="124"/>
      <c r="F966" s="124"/>
      <c r="G966" s="124"/>
      <c r="H966" s="124"/>
      <c r="I966" s="124"/>
      <c r="J966" s="60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</row>
    <row r="967" spans="1:34" x14ac:dyDescent="0.3">
      <c r="A967" s="124"/>
      <c r="B967" s="124"/>
      <c r="C967" s="124"/>
      <c r="D967" s="124"/>
      <c r="E967" s="124"/>
      <c r="F967" s="124"/>
      <c r="G967" s="124"/>
      <c r="H967" s="124"/>
      <c r="I967" s="124"/>
      <c r="J967" s="60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</row>
    <row r="968" spans="1:34" x14ac:dyDescent="0.3">
      <c r="A968" s="124"/>
      <c r="B968" s="124"/>
      <c r="C968" s="124"/>
      <c r="D968" s="124"/>
      <c r="E968" s="124"/>
      <c r="F968" s="124"/>
      <c r="G968" s="124"/>
      <c r="H968" s="124"/>
      <c r="I968" s="124"/>
      <c r="J968" s="60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</row>
    <row r="969" spans="1:34" x14ac:dyDescent="0.3">
      <c r="A969" s="124"/>
      <c r="B969" s="124"/>
      <c r="C969" s="124"/>
      <c r="D969" s="124"/>
      <c r="E969" s="124"/>
      <c r="F969" s="124"/>
      <c r="G969" s="124"/>
      <c r="H969" s="124"/>
      <c r="I969" s="124"/>
      <c r="J969" s="60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</row>
    <row r="970" spans="1:34" x14ac:dyDescent="0.3">
      <c r="A970" s="124"/>
      <c r="B970" s="124"/>
      <c r="C970" s="124"/>
      <c r="D970" s="124"/>
      <c r="E970" s="124"/>
      <c r="F970" s="124"/>
      <c r="G970" s="124"/>
      <c r="H970" s="124"/>
      <c r="I970" s="124"/>
      <c r="J970" s="60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</row>
    <row r="971" spans="1:34" x14ac:dyDescent="0.3">
      <c r="A971" s="124"/>
      <c r="B971" s="124"/>
      <c r="C971" s="124"/>
      <c r="D971" s="124"/>
      <c r="E971" s="124"/>
      <c r="F971" s="124"/>
      <c r="G971" s="124"/>
      <c r="H971" s="124"/>
      <c r="I971" s="124"/>
      <c r="J971" s="60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</row>
    <row r="972" spans="1:34" x14ac:dyDescent="0.3">
      <c r="A972" s="124"/>
      <c r="B972" s="124"/>
      <c r="C972" s="124"/>
      <c r="D972" s="124"/>
      <c r="E972" s="124"/>
      <c r="F972" s="124"/>
      <c r="G972" s="124"/>
      <c r="H972" s="124"/>
      <c r="I972" s="124"/>
      <c r="J972" s="60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</row>
    <row r="973" spans="1:34" x14ac:dyDescent="0.3">
      <c r="A973" s="124"/>
      <c r="B973" s="124"/>
      <c r="C973" s="124"/>
      <c r="D973" s="124"/>
      <c r="E973" s="124"/>
      <c r="F973" s="124"/>
      <c r="G973" s="124"/>
      <c r="H973" s="124"/>
      <c r="I973" s="124"/>
      <c r="J973" s="60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</row>
    <row r="974" spans="1:34" x14ac:dyDescent="0.3">
      <c r="A974" s="124"/>
      <c r="B974" s="124"/>
      <c r="C974" s="124"/>
      <c r="D974" s="124"/>
      <c r="E974" s="124"/>
      <c r="F974" s="124"/>
      <c r="G974" s="124"/>
      <c r="H974" s="124"/>
      <c r="I974" s="124"/>
      <c r="J974" s="60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</row>
    <row r="975" spans="1:34" x14ac:dyDescent="0.3">
      <c r="A975" s="124"/>
      <c r="B975" s="124"/>
      <c r="C975" s="124"/>
      <c r="D975" s="124"/>
      <c r="E975" s="124"/>
      <c r="F975" s="124"/>
      <c r="G975" s="124"/>
      <c r="H975" s="124"/>
      <c r="I975" s="124"/>
      <c r="J975" s="60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</row>
    <row r="976" spans="1:34" x14ac:dyDescent="0.3">
      <c r="A976" s="124"/>
      <c r="B976" s="124"/>
      <c r="C976" s="124"/>
      <c r="D976" s="124"/>
      <c r="E976" s="124"/>
      <c r="F976" s="124"/>
      <c r="G976" s="124"/>
      <c r="H976" s="124"/>
      <c r="I976" s="124"/>
      <c r="J976" s="60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</row>
    <row r="977" spans="1:34" x14ac:dyDescent="0.3">
      <c r="A977" s="124"/>
      <c r="B977" s="124"/>
      <c r="C977" s="124"/>
      <c r="D977" s="124"/>
      <c r="E977" s="124"/>
      <c r="F977" s="124"/>
      <c r="G977" s="124"/>
      <c r="H977" s="124"/>
      <c r="I977" s="124"/>
      <c r="J977" s="60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</row>
    <row r="978" spans="1:34" x14ac:dyDescent="0.3">
      <c r="A978" s="124"/>
      <c r="B978" s="124"/>
      <c r="C978" s="124"/>
      <c r="D978" s="124"/>
      <c r="E978" s="124"/>
      <c r="F978" s="124"/>
      <c r="G978" s="124"/>
      <c r="H978" s="124"/>
      <c r="I978" s="124"/>
      <c r="J978" s="60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</row>
    <row r="979" spans="1:34" x14ac:dyDescent="0.3">
      <c r="A979" s="124"/>
      <c r="B979" s="124"/>
      <c r="C979" s="124"/>
      <c r="D979" s="124"/>
      <c r="E979" s="124"/>
      <c r="F979" s="124"/>
      <c r="G979" s="124"/>
      <c r="H979" s="124"/>
      <c r="I979" s="124"/>
      <c r="J979" s="60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</row>
    <row r="980" spans="1:34" x14ac:dyDescent="0.3">
      <c r="A980" s="124"/>
      <c r="B980" s="124"/>
      <c r="C980" s="124"/>
      <c r="D980" s="124"/>
      <c r="E980" s="124"/>
      <c r="F980" s="124"/>
      <c r="G980" s="124"/>
      <c r="H980" s="124"/>
      <c r="I980" s="124"/>
      <c r="J980" s="60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</row>
    <row r="981" spans="1:34" x14ac:dyDescent="0.3">
      <c r="A981" s="124"/>
      <c r="B981" s="124"/>
      <c r="C981" s="124"/>
      <c r="D981" s="124"/>
      <c r="E981" s="124"/>
      <c r="F981" s="124"/>
      <c r="G981" s="124"/>
      <c r="H981" s="124"/>
      <c r="I981" s="124"/>
      <c r="J981" s="60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</row>
    <row r="982" spans="1:34" x14ac:dyDescent="0.3">
      <c r="A982" s="124"/>
      <c r="B982" s="124"/>
      <c r="C982" s="124"/>
      <c r="D982" s="124"/>
      <c r="E982" s="124"/>
      <c r="F982" s="124"/>
      <c r="G982" s="124"/>
      <c r="H982" s="124"/>
      <c r="I982" s="124"/>
      <c r="J982" s="60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</row>
    <row r="983" spans="1:34" x14ac:dyDescent="0.3">
      <c r="A983" s="124"/>
      <c r="B983" s="124"/>
      <c r="C983" s="124"/>
      <c r="D983" s="124"/>
      <c r="E983" s="124"/>
      <c r="F983" s="124"/>
      <c r="G983" s="124"/>
      <c r="H983" s="124"/>
      <c r="I983" s="124"/>
      <c r="J983" s="60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</row>
    <row r="984" spans="1:34" x14ac:dyDescent="0.3">
      <c r="A984" s="124"/>
      <c r="B984" s="124"/>
      <c r="C984" s="124"/>
      <c r="D984" s="124"/>
      <c r="E984" s="124"/>
      <c r="F984" s="124"/>
      <c r="G984" s="124"/>
      <c r="H984" s="124"/>
      <c r="I984" s="124"/>
      <c r="J984" s="60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</row>
    <row r="985" spans="1:34" x14ac:dyDescent="0.3">
      <c r="A985" s="124"/>
      <c r="B985" s="124"/>
      <c r="C985" s="124"/>
      <c r="D985" s="124"/>
      <c r="E985" s="124"/>
      <c r="F985" s="124"/>
      <c r="G985" s="124"/>
      <c r="H985" s="124"/>
      <c r="I985" s="124"/>
      <c r="J985" s="60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</row>
    <row r="986" spans="1:34" x14ac:dyDescent="0.3">
      <c r="A986" s="124"/>
      <c r="B986" s="124"/>
      <c r="C986" s="124"/>
      <c r="D986" s="124"/>
      <c r="E986" s="124"/>
      <c r="F986" s="124"/>
      <c r="G986" s="124"/>
      <c r="H986" s="124"/>
      <c r="I986" s="124"/>
      <c r="J986" s="60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</row>
    <row r="987" spans="1:34" x14ac:dyDescent="0.3">
      <c r="A987" s="124"/>
      <c r="B987" s="124"/>
      <c r="C987" s="124"/>
      <c r="D987" s="124"/>
      <c r="E987" s="124"/>
      <c r="F987" s="124"/>
      <c r="G987" s="124"/>
      <c r="H987" s="124"/>
      <c r="I987" s="124"/>
      <c r="J987" s="60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</row>
    <row r="988" spans="1:34" x14ac:dyDescent="0.3">
      <c r="A988" s="124"/>
      <c r="B988" s="124"/>
      <c r="C988" s="124"/>
      <c r="D988" s="124"/>
      <c r="E988" s="124"/>
      <c r="F988" s="124"/>
      <c r="G988" s="124"/>
      <c r="H988" s="124"/>
      <c r="I988" s="124"/>
      <c r="J988" s="60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</row>
    <row r="989" spans="1:34" x14ac:dyDescent="0.3">
      <c r="A989" s="124"/>
      <c r="B989" s="124"/>
      <c r="C989" s="124"/>
      <c r="D989" s="124"/>
      <c r="E989" s="124"/>
      <c r="F989" s="124"/>
      <c r="G989" s="124"/>
      <c r="H989" s="124"/>
      <c r="I989" s="124"/>
      <c r="J989" s="60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</row>
    <row r="990" spans="1:34" x14ac:dyDescent="0.3">
      <c r="A990" s="124"/>
      <c r="B990" s="124"/>
      <c r="C990" s="124"/>
      <c r="D990" s="124"/>
      <c r="E990" s="124"/>
      <c r="F990" s="124"/>
      <c r="G990" s="124"/>
      <c r="H990" s="124"/>
      <c r="I990" s="124"/>
      <c r="J990" s="60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</row>
    <row r="991" spans="1:34" x14ac:dyDescent="0.3">
      <c r="A991" s="124"/>
      <c r="B991" s="124"/>
      <c r="C991" s="124"/>
      <c r="D991" s="124"/>
      <c r="E991" s="124"/>
      <c r="F991" s="124"/>
      <c r="G991" s="124"/>
      <c r="H991" s="124"/>
      <c r="I991" s="124"/>
      <c r="J991" s="60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</row>
    <row r="992" spans="1:34" x14ac:dyDescent="0.3">
      <c r="A992" s="124"/>
      <c r="B992" s="124"/>
      <c r="C992" s="124"/>
      <c r="D992" s="124"/>
      <c r="E992" s="124"/>
      <c r="F992" s="124"/>
      <c r="G992" s="124"/>
      <c r="H992" s="124"/>
      <c r="I992" s="124"/>
      <c r="J992" s="60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</row>
    <row r="993" spans="1:34" x14ac:dyDescent="0.3">
      <c r="A993" s="124"/>
      <c r="B993" s="124"/>
      <c r="C993" s="124"/>
      <c r="D993" s="124"/>
      <c r="E993" s="124"/>
      <c r="F993" s="124"/>
      <c r="G993" s="124"/>
      <c r="H993" s="124"/>
      <c r="I993" s="124"/>
      <c r="J993" s="60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</row>
    <row r="994" spans="1:34" x14ac:dyDescent="0.3">
      <c r="A994" s="124"/>
      <c r="B994" s="124"/>
      <c r="C994" s="124"/>
      <c r="D994" s="124"/>
      <c r="E994" s="124"/>
      <c r="F994" s="124"/>
      <c r="G994" s="124"/>
      <c r="H994" s="124"/>
      <c r="I994" s="124"/>
      <c r="J994" s="60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</row>
    <row r="995" spans="1:34" x14ac:dyDescent="0.3">
      <c r="A995" s="124"/>
      <c r="B995" s="124"/>
      <c r="C995" s="124"/>
      <c r="D995" s="124"/>
      <c r="E995" s="124"/>
      <c r="F995" s="124"/>
      <c r="G995" s="124"/>
      <c r="H995" s="124"/>
      <c r="I995" s="124"/>
      <c r="J995" s="60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</row>
    <row r="996" spans="1:34" x14ac:dyDescent="0.3">
      <c r="A996" s="124"/>
      <c r="B996" s="124"/>
      <c r="C996" s="124"/>
      <c r="D996" s="124"/>
      <c r="E996" s="124"/>
      <c r="F996" s="124"/>
      <c r="G996" s="124"/>
      <c r="H996" s="124"/>
      <c r="I996" s="124"/>
      <c r="J996" s="60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</row>
    <row r="997" spans="1:34" x14ac:dyDescent="0.3">
      <c r="A997" s="124"/>
      <c r="B997" s="124"/>
      <c r="C997" s="124"/>
      <c r="D997" s="124"/>
      <c r="E997" s="124"/>
      <c r="F997" s="124"/>
      <c r="G997" s="124"/>
      <c r="H997" s="124"/>
      <c r="I997" s="124"/>
      <c r="J997" s="60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</row>
    <row r="998" spans="1:34" x14ac:dyDescent="0.3">
      <c r="A998" s="124"/>
      <c r="B998" s="124"/>
      <c r="C998" s="124"/>
      <c r="D998" s="124"/>
      <c r="E998" s="124"/>
      <c r="F998" s="124"/>
      <c r="G998" s="124"/>
      <c r="H998" s="124"/>
      <c r="I998" s="124"/>
      <c r="J998" s="60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</row>
    <row r="999" spans="1:34" x14ac:dyDescent="0.3">
      <c r="A999" s="124"/>
      <c r="B999" s="124"/>
      <c r="C999" s="124"/>
      <c r="D999" s="124"/>
      <c r="E999" s="124"/>
      <c r="F999" s="124"/>
      <c r="G999" s="124"/>
      <c r="H999" s="124"/>
      <c r="I999" s="124"/>
      <c r="J999" s="60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</row>
    <row r="1000" spans="1:34" x14ac:dyDescent="0.3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60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</row>
    <row r="1001" spans="1:34" x14ac:dyDescent="0.3">
      <c r="A1001" s="124"/>
      <c r="B1001" s="124"/>
      <c r="C1001" s="124"/>
      <c r="D1001" s="124"/>
      <c r="E1001" s="124"/>
      <c r="F1001" s="124"/>
      <c r="G1001" s="124"/>
      <c r="H1001" s="124"/>
      <c r="I1001" s="124"/>
      <c r="J1001" s="60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</row>
    <row r="1002" spans="1:34" x14ac:dyDescent="0.3">
      <c r="A1002" s="124"/>
      <c r="B1002" s="124"/>
      <c r="C1002" s="124"/>
      <c r="D1002" s="124"/>
      <c r="E1002" s="124"/>
      <c r="F1002" s="124"/>
      <c r="G1002" s="124"/>
      <c r="H1002" s="124"/>
      <c r="I1002" s="124"/>
      <c r="J1002" s="60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</row>
    <row r="1003" spans="1:34" x14ac:dyDescent="0.3">
      <c r="A1003" s="124"/>
      <c r="B1003" s="124"/>
      <c r="C1003" s="124"/>
      <c r="D1003" s="124"/>
      <c r="E1003" s="124"/>
      <c r="F1003" s="124"/>
      <c r="G1003" s="124"/>
      <c r="H1003" s="124"/>
      <c r="I1003" s="124"/>
      <c r="J1003" s="60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24"/>
      <c r="AC1003" s="124"/>
      <c r="AD1003" s="124"/>
      <c r="AE1003" s="124"/>
      <c r="AF1003" s="124"/>
      <c r="AG1003" s="124"/>
      <c r="AH1003" s="124"/>
    </row>
    <row r="1004" spans="1:34" x14ac:dyDescent="0.3">
      <c r="A1004" s="124"/>
      <c r="B1004" s="124"/>
      <c r="C1004" s="124"/>
      <c r="D1004" s="124"/>
      <c r="E1004" s="124"/>
      <c r="F1004" s="124"/>
      <c r="G1004" s="124"/>
      <c r="H1004" s="124"/>
      <c r="I1004" s="124"/>
      <c r="J1004" s="60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24"/>
      <c r="AC1004" s="124"/>
      <c r="AD1004" s="124"/>
      <c r="AE1004" s="124"/>
      <c r="AF1004" s="124"/>
      <c r="AG1004" s="124"/>
      <c r="AH1004" s="124"/>
    </row>
    <row r="1005" spans="1:34" x14ac:dyDescent="0.3">
      <c r="A1005" s="124"/>
      <c r="B1005" s="124"/>
      <c r="C1005" s="124"/>
      <c r="D1005" s="124"/>
      <c r="E1005" s="124"/>
      <c r="F1005" s="124"/>
      <c r="G1005" s="124"/>
      <c r="H1005" s="124"/>
      <c r="I1005" s="124"/>
      <c r="J1005" s="60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24"/>
      <c r="AC1005" s="124"/>
      <c r="AD1005" s="124"/>
      <c r="AE1005" s="124"/>
      <c r="AF1005" s="124"/>
      <c r="AG1005" s="124"/>
      <c r="AH1005" s="124"/>
    </row>
    <row r="1006" spans="1:34" x14ac:dyDescent="0.3">
      <c r="A1006" s="124"/>
      <c r="B1006" s="124"/>
      <c r="C1006" s="124"/>
      <c r="D1006" s="124"/>
      <c r="E1006" s="124"/>
      <c r="F1006" s="124"/>
      <c r="G1006" s="124"/>
      <c r="H1006" s="124"/>
      <c r="I1006" s="124"/>
      <c r="J1006" s="60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  <c r="AE1006" s="124"/>
      <c r="AF1006" s="124"/>
      <c r="AG1006" s="124"/>
      <c r="AH1006" s="124"/>
    </row>
    <row r="1007" spans="1:34" x14ac:dyDescent="0.3">
      <c r="A1007" s="124"/>
      <c r="B1007" s="124"/>
      <c r="C1007" s="124"/>
      <c r="D1007" s="124"/>
      <c r="E1007" s="124"/>
      <c r="F1007" s="124"/>
      <c r="G1007" s="124"/>
      <c r="H1007" s="124"/>
      <c r="I1007" s="124"/>
      <c r="J1007" s="60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/>
    </row>
    <row r="1008" spans="1:34" x14ac:dyDescent="0.3">
      <c r="A1008" s="124"/>
      <c r="B1008" s="124"/>
      <c r="C1008" s="124"/>
      <c r="D1008" s="124"/>
      <c r="E1008" s="124"/>
      <c r="F1008" s="124"/>
      <c r="G1008" s="124"/>
      <c r="H1008" s="124"/>
      <c r="I1008" s="124"/>
      <c r="J1008" s="60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  <c r="AE1008" s="124"/>
      <c r="AF1008" s="124"/>
      <c r="AG1008" s="124"/>
      <c r="AH1008" s="124"/>
    </row>
    <row r="1009" spans="1:34" x14ac:dyDescent="0.3">
      <c r="A1009" s="124"/>
      <c r="B1009" s="124"/>
      <c r="C1009" s="124"/>
      <c r="D1009" s="124"/>
      <c r="E1009" s="124"/>
      <c r="F1009" s="124"/>
      <c r="G1009" s="124"/>
      <c r="H1009" s="124"/>
      <c r="I1009" s="124"/>
      <c r="J1009" s="60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  <c r="AE1009" s="124"/>
      <c r="AF1009" s="124"/>
      <c r="AG1009" s="124"/>
      <c r="AH1009" s="124"/>
    </row>
    <row r="1010" spans="1:34" x14ac:dyDescent="0.3">
      <c r="A1010" s="124"/>
      <c r="B1010" s="124"/>
      <c r="C1010" s="124"/>
      <c r="D1010" s="124"/>
      <c r="E1010" s="124"/>
      <c r="F1010" s="124"/>
      <c r="G1010" s="124"/>
      <c r="H1010" s="124"/>
      <c r="I1010" s="124"/>
      <c r="J1010" s="60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/>
      <c r="AE1010" s="124"/>
      <c r="AF1010" s="124"/>
      <c r="AG1010" s="124"/>
      <c r="AH1010" s="124"/>
    </row>
    <row r="1011" spans="1:34" x14ac:dyDescent="0.3">
      <c r="A1011" s="124"/>
      <c r="B1011" s="124"/>
      <c r="C1011" s="124"/>
      <c r="D1011" s="124"/>
      <c r="E1011" s="124"/>
      <c r="F1011" s="124"/>
      <c r="G1011" s="124"/>
      <c r="H1011" s="124"/>
      <c r="I1011" s="124"/>
      <c r="J1011" s="60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</row>
    <row r="1012" spans="1:34" x14ac:dyDescent="0.3">
      <c r="A1012" s="124"/>
      <c r="B1012" s="124"/>
      <c r="C1012" s="124"/>
      <c r="D1012" s="124"/>
      <c r="E1012" s="124"/>
      <c r="F1012" s="124"/>
      <c r="G1012" s="124"/>
      <c r="H1012" s="124"/>
      <c r="I1012" s="124"/>
      <c r="J1012" s="60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24"/>
      <c r="AC1012" s="124"/>
      <c r="AD1012" s="124"/>
      <c r="AE1012" s="124"/>
      <c r="AF1012" s="124"/>
      <c r="AG1012" s="124"/>
      <c r="AH1012" s="124"/>
    </row>
    <row r="1013" spans="1:34" x14ac:dyDescent="0.3">
      <c r="A1013" s="124"/>
      <c r="B1013" s="124"/>
      <c r="C1013" s="124"/>
      <c r="D1013" s="124"/>
      <c r="E1013" s="124"/>
      <c r="F1013" s="124"/>
      <c r="G1013" s="124"/>
      <c r="H1013" s="124"/>
      <c r="I1013" s="124"/>
      <c r="J1013" s="60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24"/>
      <c r="AC1013" s="124"/>
      <c r="AD1013" s="124"/>
      <c r="AE1013" s="124"/>
      <c r="AF1013" s="124"/>
      <c r="AG1013" s="124"/>
      <c r="AH1013" s="124"/>
    </row>
    <row r="1014" spans="1:34" x14ac:dyDescent="0.3">
      <c r="A1014" s="124"/>
      <c r="B1014" s="124"/>
      <c r="C1014" s="124"/>
      <c r="D1014" s="124"/>
      <c r="E1014" s="124"/>
      <c r="F1014" s="124"/>
      <c r="G1014" s="124"/>
      <c r="H1014" s="124"/>
      <c r="I1014" s="124"/>
      <c r="J1014" s="60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24"/>
      <c r="AC1014" s="124"/>
      <c r="AD1014" s="124"/>
      <c r="AE1014" s="124"/>
      <c r="AF1014" s="124"/>
      <c r="AG1014" s="124"/>
      <c r="AH1014" s="124"/>
    </row>
    <row r="1015" spans="1:34" x14ac:dyDescent="0.3">
      <c r="A1015" s="124"/>
      <c r="B1015" s="124"/>
      <c r="C1015" s="124"/>
      <c r="D1015" s="124"/>
      <c r="E1015" s="124"/>
      <c r="F1015" s="124"/>
      <c r="G1015" s="124"/>
      <c r="H1015" s="124"/>
      <c r="I1015" s="124"/>
      <c r="J1015" s="60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24"/>
      <c r="AC1015" s="124"/>
      <c r="AD1015" s="124"/>
      <c r="AE1015" s="124"/>
      <c r="AF1015" s="124"/>
      <c r="AG1015" s="124"/>
      <c r="AH1015" s="124"/>
    </row>
    <row r="1016" spans="1:34" x14ac:dyDescent="0.3">
      <c r="A1016" s="124"/>
      <c r="B1016" s="124"/>
      <c r="C1016" s="124"/>
      <c r="D1016" s="124"/>
      <c r="E1016" s="124"/>
      <c r="F1016" s="124"/>
      <c r="G1016" s="124"/>
      <c r="H1016" s="124"/>
      <c r="I1016" s="124"/>
      <c r="J1016" s="60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  <c r="AE1016" s="124"/>
      <c r="AF1016" s="124"/>
      <c r="AG1016" s="124"/>
      <c r="AH1016" s="124"/>
    </row>
    <row r="1017" spans="1:34" x14ac:dyDescent="0.3">
      <c r="A1017" s="124"/>
      <c r="B1017" s="124"/>
      <c r="C1017" s="124"/>
      <c r="D1017" s="124"/>
      <c r="E1017" s="124"/>
      <c r="F1017" s="124"/>
      <c r="G1017" s="124"/>
      <c r="H1017" s="124"/>
      <c r="I1017" s="124"/>
      <c r="J1017" s="60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  <c r="AE1017" s="124"/>
      <c r="AF1017" s="124"/>
      <c r="AG1017" s="124"/>
      <c r="AH1017" s="124"/>
    </row>
    <row r="1018" spans="1:34" x14ac:dyDescent="0.3">
      <c r="A1018" s="124"/>
      <c r="B1018" s="124"/>
      <c r="C1018" s="124"/>
      <c r="D1018" s="124"/>
      <c r="E1018" s="124"/>
      <c r="F1018" s="124"/>
      <c r="G1018" s="124"/>
      <c r="H1018" s="124"/>
      <c r="I1018" s="124"/>
      <c r="J1018" s="60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24"/>
      <c r="AC1018" s="124"/>
      <c r="AD1018" s="124"/>
      <c r="AE1018" s="124"/>
      <c r="AF1018" s="124"/>
      <c r="AG1018" s="124"/>
      <c r="AH1018" s="124"/>
    </row>
    <row r="1019" spans="1:34" x14ac:dyDescent="0.3">
      <c r="A1019" s="124"/>
      <c r="B1019" s="124"/>
      <c r="C1019" s="124"/>
      <c r="D1019" s="124"/>
      <c r="E1019" s="124"/>
      <c r="F1019" s="124"/>
      <c r="G1019" s="124"/>
      <c r="H1019" s="124"/>
      <c r="I1019" s="124"/>
      <c r="J1019" s="60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</row>
    <row r="1020" spans="1:34" x14ac:dyDescent="0.3">
      <c r="A1020" s="124"/>
      <c r="B1020" s="124"/>
      <c r="C1020" s="124"/>
      <c r="D1020" s="124"/>
      <c r="E1020" s="124"/>
      <c r="F1020" s="124"/>
      <c r="G1020" s="124"/>
      <c r="H1020" s="124"/>
      <c r="I1020" s="124"/>
      <c r="J1020" s="60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24"/>
      <c r="AC1020" s="124"/>
      <c r="AD1020" s="124"/>
      <c r="AE1020" s="124"/>
      <c r="AF1020" s="124"/>
      <c r="AG1020" s="124"/>
      <c r="AH1020" s="124"/>
    </row>
    <row r="1021" spans="1:34" x14ac:dyDescent="0.3">
      <c r="A1021" s="124"/>
      <c r="B1021" s="124"/>
      <c r="C1021" s="124"/>
      <c r="D1021" s="124"/>
      <c r="E1021" s="124"/>
      <c r="F1021" s="124"/>
      <c r="G1021" s="124"/>
      <c r="H1021" s="124"/>
      <c r="I1021" s="124"/>
      <c r="J1021" s="60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  <c r="AE1021" s="124"/>
      <c r="AF1021" s="124"/>
      <c r="AG1021" s="124"/>
      <c r="AH1021" s="124"/>
    </row>
    <row r="1022" spans="1:34" x14ac:dyDescent="0.3">
      <c r="A1022" s="124"/>
      <c r="B1022" s="124"/>
      <c r="C1022" s="124"/>
      <c r="D1022" s="124"/>
      <c r="E1022" s="124"/>
      <c r="F1022" s="124"/>
      <c r="G1022" s="124"/>
      <c r="H1022" s="124"/>
      <c r="I1022" s="124"/>
      <c r="J1022" s="60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  <c r="AE1022" s="124"/>
      <c r="AF1022" s="124"/>
      <c r="AG1022" s="124"/>
      <c r="AH1022" s="124"/>
    </row>
    <row r="1023" spans="1:34" x14ac:dyDescent="0.3">
      <c r="A1023" s="124"/>
      <c r="B1023" s="124"/>
      <c r="C1023" s="124"/>
      <c r="D1023" s="124"/>
      <c r="E1023" s="124"/>
      <c r="F1023" s="124"/>
      <c r="G1023" s="124"/>
      <c r="H1023" s="124"/>
      <c r="I1023" s="124"/>
      <c r="J1023" s="60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/>
      <c r="AE1023" s="124"/>
      <c r="AF1023" s="124"/>
      <c r="AG1023" s="124"/>
      <c r="AH1023" s="124"/>
    </row>
    <row r="1024" spans="1:34" x14ac:dyDescent="0.3">
      <c r="A1024" s="124"/>
      <c r="B1024" s="124"/>
      <c r="C1024" s="124"/>
      <c r="D1024" s="124"/>
      <c r="E1024" s="124"/>
      <c r="F1024" s="124"/>
      <c r="G1024" s="124"/>
      <c r="H1024" s="124"/>
      <c r="I1024" s="124"/>
      <c r="J1024" s="60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24"/>
      <c r="AC1024" s="124"/>
      <c r="AD1024" s="124"/>
      <c r="AE1024" s="124"/>
      <c r="AF1024" s="124"/>
      <c r="AG1024" s="124"/>
      <c r="AH1024" s="124"/>
    </row>
    <row r="1025" spans="1:34" x14ac:dyDescent="0.3">
      <c r="A1025" s="124"/>
      <c r="B1025" s="124"/>
      <c r="C1025" s="124"/>
      <c r="D1025" s="124"/>
      <c r="E1025" s="124"/>
      <c r="F1025" s="124"/>
      <c r="G1025" s="124"/>
      <c r="H1025" s="124"/>
      <c r="I1025" s="124"/>
      <c r="J1025" s="60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24"/>
      <c r="AC1025" s="124"/>
      <c r="AD1025" s="124"/>
      <c r="AE1025" s="124"/>
      <c r="AF1025" s="124"/>
      <c r="AG1025" s="124"/>
      <c r="AH1025" s="124"/>
    </row>
    <row r="1026" spans="1:34" x14ac:dyDescent="0.3">
      <c r="A1026" s="124"/>
      <c r="B1026" s="124"/>
      <c r="C1026" s="124"/>
      <c r="D1026" s="124"/>
      <c r="E1026" s="124"/>
      <c r="F1026" s="124"/>
      <c r="G1026" s="124"/>
      <c r="H1026" s="124"/>
      <c r="I1026" s="124"/>
      <c r="J1026" s="60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</row>
    <row r="1027" spans="1:34" x14ac:dyDescent="0.3">
      <c r="A1027" s="124"/>
      <c r="B1027" s="124"/>
      <c r="C1027" s="124"/>
      <c r="D1027" s="124"/>
      <c r="E1027" s="124"/>
      <c r="F1027" s="124"/>
      <c r="G1027" s="124"/>
      <c r="H1027" s="124"/>
      <c r="I1027" s="124"/>
      <c r="J1027" s="60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/>
      <c r="AH1027" s="124"/>
    </row>
    <row r="1028" spans="1:34" x14ac:dyDescent="0.3">
      <c r="A1028" s="124"/>
      <c r="B1028" s="124"/>
      <c r="C1028" s="124"/>
      <c r="D1028" s="124"/>
      <c r="E1028" s="124"/>
      <c r="F1028" s="124"/>
      <c r="G1028" s="124"/>
      <c r="H1028" s="124"/>
      <c r="I1028" s="124"/>
      <c r="J1028" s="60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24"/>
      <c r="AC1028" s="124"/>
      <c r="AD1028" s="124"/>
      <c r="AE1028" s="124"/>
      <c r="AF1028" s="124"/>
      <c r="AG1028" s="124"/>
      <c r="AH1028" s="124"/>
    </row>
    <row r="1029" spans="1:34" x14ac:dyDescent="0.3">
      <c r="A1029" s="124"/>
      <c r="B1029" s="124"/>
      <c r="C1029" s="124"/>
      <c r="D1029" s="124"/>
      <c r="E1029" s="124"/>
      <c r="F1029" s="124"/>
      <c r="G1029" s="124"/>
      <c r="H1029" s="124"/>
      <c r="I1029" s="124"/>
      <c r="J1029" s="60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  <c r="AE1029" s="124"/>
      <c r="AF1029" s="124"/>
      <c r="AG1029" s="124"/>
      <c r="AH1029" s="124"/>
    </row>
    <row r="1030" spans="1:34" x14ac:dyDescent="0.3">
      <c r="A1030" s="124"/>
      <c r="B1030" s="124"/>
      <c r="C1030" s="124"/>
      <c r="D1030" s="124"/>
      <c r="E1030" s="124"/>
      <c r="F1030" s="124"/>
      <c r="G1030" s="124"/>
      <c r="H1030" s="124"/>
      <c r="I1030" s="124"/>
      <c r="J1030" s="60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/>
      <c r="AF1030" s="124"/>
      <c r="AG1030" s="124"/>
      <c r="AH1030" s="124"/>
    </row>
    <row r="1031" spans="1:34" x14ac:dyDescent="0.3">
      <c r="A1031" s="124"/>
      <c r="B1031" s="124"/>
      <c r="C1031" s="124"/>
      <c r="D1031" s="124"/>
      <c r="E1031" s="124"/>
      <c r="F1031" s="124"/>
      <c r="G1031" s="124"/>
      <c r="H1031" s="124"/>
      <c r="I1031" s="124"/>
      <c r="J1031" s="60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/>
      <c r="AD1031" s="124"/>
      <c r="AE1031" s="124"/>
      <c r="AF1031" s="124"/>
      <c r="AG1031" s="124"/>
      <c r="AH1031" s="124"/>
    </row>
    <row r="1032" spans="1:34" x14ac:dyDescent="0.3">
      <c r="A1032" s="124"/>
      <c r="B1032" s="124"/>
      <c r="C1032" s="124"/>
      <c r="D1032" s="124"/>
      <c r="E1032" s="124"/>
      <c r="F1032" s="124"/>
      <c r="G1032" s="124"/>
      <c r="H1032" s="124"/>
      <c r="I1032" s="124"/>
      <c r="J1032" s="60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</row>
    <row r="1033" spans="1:34" x14ac:dyDescent="0.3">
      <c r="A1033" s="124"/>
      <c r="B1033" s="124"/>
      <c r="C1033" s="124"/>
      <c r="D1033" s="124"/>
      <c r="E1033" s="124"/>
      <c r="F1033" s="124"/>
      <c r="G1033" s="124"/>
      <c r="H1033" s="124"/>
      <c r="I1033" s="124"/>
      <c r="J1033" s="60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24"/>
      <c r="AC1033" s="124"/>
      <c r="AD1033" s="124"/>
      <c r="AE1033" s="124"/>
      <c r="AF1033" s="124"/>
      <c r="AG1033" s="124"/>
      <c r="AH1033" s="124"/>
    </row>
    <row r="1034" spans="1:34" x14ac:dyDescent="0.3">
      <c r="A1034" s="124"/>
      <c r="B1034" s="124"/>
      <c r="C1034" s="124"/>
      <c r="D1034" s="124"/>
      <c r="E1034" s="124"/>
      <c r="F1034" s="124"/>
      <c r="G1034" s="124"/>
      <c r="H1034" s="124"/>
      <c r="I1034" s="124"/>
      <c r="J1034" s="60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</row>
    <row r="1035" spans="1:34" x14ac:dyDescent="0.3">
      <c r="A1035" s="124"/>
      <c r="B1035" s="124"/>
      <c r="C1035" s="124"/>
      <c r="D1035" s="124"/>
      <c r="E1035" s="124"/>
      <c r="F1035" s="124"/>
      <c r="G1035" s="124"/>
      <c r="H1035" s="124"/>
      <c r="I1035" s="124"/>
      <c r="J1035" s="60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/>
      <c r="AD1035" s="124"/>
      <c r="AE1035" s="124"/>
      <c r="AF1035" s="124"/>
      <c r="AG1035" s="124"/>
      <c r="AH1035" s="124"/>
    </row>
    <row r="1036" spans="1:34" x14ac:dyDescent="0.3">
      <c r="A1036" s="124"/>
      <c r="B1036" s="124"/>
      <c r="C1036" s="124"/>
      <c r="D1036" s="124"/>
      <c r="E1036" s="124"/>
      <c r="F1036" s="124"/>
      <c r="G1036" s="124"/>
      <c r="H1036" s="124"/>
      <c r="I1036" s="124"/>
      <c r="J1036" s="60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  <c r="AE1036" s="124"/>
      <c r="AF1036" s="124"/>
      <c r="AG1036" s="124"/>
      <c r="AH1036" s="124"/>
    </row>
    <row r="1037" spans="1:34" x14ac:dyDescent="0.3">
      <c r="A1037" s="124"/>
      <c r="B1037" s="124"/>
      <c r="C1037" s="124"/>
      <c r="D1037" s="124"/>
      <c r="E1037" s="124"/>
      <c r="F1037" s="124"/>
      <c r="G1037" s="124"/>
      <c r="H1037" s="124"/>
      <c r="I1037" s="124"/>
      <c r="J1037" s="60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24"/>
      <c r="AC1037" s="124"/>
      <c r="AD1037" s="124"/>
      <c r="AE1037" s="124"/>
      <c r="AF1037" s="124"/>
      <c r="AG1037" s="124"/>
      <c r="AH1037" s="124"/>
    </row>
    <row r="1038" spans="1:34" x14ac:dyDescent="0.3">
      <c r="A1038" s="124"/>
      <c r="B1038" s="124"/>
      <c r="C1038" s="124"/>
      <c r="D1038" s="124"/>
      <c r="E1038" s="124"/>
      <c r="F1038" s="124"/>
      <c r="G1038" s="124"/>
      <c r="H1038" s="124"/>
      <c r="I1038" s="124"/>
      <c r="J1038" s="60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</row>
    <row r="1039" spans="1:34" x14ac:dyDescent="0.3">
      <c r="A1039" s="124"/>
      <c r="B1039" s="124"/>
      <c r="C1039" s="124"/>
      <c r="D1039" s="124"/>
      <c r="E1039" s="124"/>
      <c r="F1039" s="124"/>
      <c r="G1039" s="124"/>
      <c r="H1039" s="124"/>
      <c r="I1039" s="124"/>
      <c r="J1039" s="604"/>
      <c r="K1039" s="124"/>
      <c r="L1039" s="124"/>
      <c r="M1039" s="124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  <c r="AE1039" s="124"/>
      <c r="AF1039" s="124"/>
      <c r="AG1039" s="124"/>
      <c r="AH1039" s="124"/>
    </row>
    <row r="1040" spans="1:34" x14ac:dyDescent="0.3">
      <c r="A1040" s="124"/>
      <c r="B1040" s="124"/>
      <c r="C1040" s="124"/>
      <c r="D1040" s="124"/>
      <c r="E1040" s="124"/>
      <c r="F1040" s="124"/>
      <c r="G1040" s="124"/>
      <c r="H1040" s="124"/>
      <c r="I1040" s="124"/>
      <c r="J1040" s="604"/>
      <c r="K1040" s="124"/>
      <c r="L1040" s="124"/>
      <c r="M1040" s="124"/>
      <c r="N1040" s="124"/>
      <c r="O1040" s="124"/>
      <c r="P1040" s="124"/>
      <c r="Q1040" s="124"/>
      <c r="R1040" s="124"/>
      <c r="S1040" s="124"/>
      <c r="T1040" s="124"/>
      <c r="U1040" s="124"/>
      <c r="V1040" s="124"/>
      <c r="W1040" s="124"/>
      <c r="X1040" s="124"/>
      <c r="Y1040" s="124"/>
      <c r="Z1040" s="124"/>
      <c r="AA1040" s="124"/>
      <c r="AB1040" s="124"/>
      <c r="AC1040" s="124"/>
      <c r="AD1040" s="124"/>
      <c r="AE1040" s="124"/>
      <c r="AF1040" s="124"/>
      <c r="AG1040" s="124"/>
      <c r="AH1040" s="124"/>
    </row>
    <row r="1041" spans="1:34" x14ac:dyDescent="0.3">
      <c r="A1041" s="124"/>
      <c r="B1041" s="124"/>
      <c r="C1041" s="124"/>
      <c r="D1041" s="124"/>
      <c r="E1041" s="124"/>
      <c r="F1041" s="124"/>
      <c r="G1041" s="124"/>
      <c r="H1041" s="124"/>
      <c r="I1041" s="124"/>
      <c r="J1041" s="604"/>
      <c r="K1041" s="124"/>
      <c r="L1041" s="124"/>
      <c r="M1041" s="124"/>
      <c r="N1041" s="124"/>
      <c r="O1041" s="124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</row>
    <row r="1042" spans="1:34" x14ac:dyDescent="0.3">
      <c r="A1042" s="124"/>
      <c r="B1042" s="124"/>
      <c r="C1042" s="124"/>
      <c r="D1042" s="124"/>
      <c r="E1042" s="124"/>
      <c r="F1042" s="124"/>
      <c r="G1042" s="124"/>
      <c r="H1042" s="124"/>
      <c r="I1042" s="124"/>
      <c r="J1042" s="604"/>
      <c r="K1042" s="124"/>
      <c r="L1042" s="124"/>
      <c r="M1042" s="124"/>
      <c r="N1042" s="124"/>
      <c r="O1042" s="124"/>
      <c r="P1042" s="124"/>
      <c r="Q1042" s="124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24"/>
      <c r="AC1042" s="124"/>
      <c r="AD1042" s="124"/>
      <c r="AE1042" s="124"/>
      <c r="AF1042" s="124"/>
      <c r="AG1042" s="124"/>
      <c r="AH1042" s="124"/>
    </row>
    <row r="1043" spans="1:34" x14ac:dyDescent="0.3">
      <c r="A1043" s="124"/>
      <c r="B1043" s="124"/>
      <c r="C1043" s="124"/>
      <c r="D1043" s="124"/>
      <c r="E1043" s="124"/>
      <c r="F1043" s="124"/>
      <c r="G1043" s="124"/>
      <c r="H1043" s="124"/>
      <c r="I1043" s="124"/>
      <c r="J1043" s="604"/>
      <c r="K1043" s="124"/>
      <c r="L1043" s="124"/>
      <c r="M1043" s="124"/>
      <c r="N1043" s="124"/>
      <c r="O1043" s="124"/>
      <c r="P1043" s="124"/>
      <c r="Q1043" s="124"/>
      <c r="R1043" s="124"/>
      <c r="S1043" s="124"/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/>
      <c r="AH1043" s="124"/>
    </row>
    <row r="1044" spans="1:34" x14ac:dyDescent="0.3">
      <c r="A1044" s="124"/>
      <c r="B1044" s="124"/>
      <c r="C1044" s="124"/>
      <c r="D1044" s="124"/>
      <c r="E1044" s="124"/>
      <c r="F1044" s="124"/>
      <c r="G1044" s="124"/>
      <c r="H1044" s="124"/>
      <c r="I1044" s="124"/>
      <c r="J1044" s="604"/>
      <c r="K1044" s="124"/>
      <c r="L1044" s="124"/>
      <c r="M1044" s="124"/>
      <c r="N1044" s="124"/>
      <c r="O1044" s="124"/>
      <c r="P1044" s="124"/>
      <c r="Q1044" s="124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24"/>
      <c r="AC1044" s="124"/>
      <c r="AD1044" s="124"/>
      <c r="AE1044" s="124"/>
      <c r="AF1044" s="124"/>
      <c r="AG1044" s="124"/>
      <c r="AH1044" s="124"/>
    </row>
    <row r="1045" spans="1:34" x14ac:dyDescent="0.3">
      <c r="A1045" s="124"/>
      <c r="B1045" s="124"/>
      <c r="C1045" s="124"/>
      <c r="D1045" s="124"/>
      <c r="E1045" s="124"/>
      <c r="F1045" s="124"/>
      <c r="G1045" s="124"/>
      <c r="H1045" s="124"/>
      <c r="I1045" s="124"/>
      <c r="J1045" s="604"/>
      <c r="K1045" s="124"/>
      <c r="L1045" s="124"/>
      <c r="M1045" s="124"/>
      <c r="N1045" s="124"/>
      <c r="O1045" s="124"/>
      <c r="P1045" s="124"/>
      <c r="Q1045" s="124"/>
      <c r="R1045" s="124"/>
      <c r="S1045" s="124"/>
      <c r="T1045" s="124"/>
      <c r="U1045" s="124"/>
      <c r="V1045" s="124"/>
      <c r="W1045" s="124"/>
      <c r="X1045" s="124"/>
      <c r="Y1045" s="124"/>
      <c r="Z1045" s="124"/>
      <c r="AA1045" s="124"/>
      <c r="AB1045" s="124"/>
      <c r="AC1045" s="124"/>
      <c r="AD1045" s="124"/>
      <c r="AE1045" s="124"/>
      <c r="AF1045" s="124"/>
      <c r="AG1045" s="124"/>
      <c r="AH1045" s="124"/>
    </row>
    <row r="1046" spans="1:34" x14ac:dyDescent="0.3">
      <c r="A1046" s="124"/>
      <c r="B1046" s="124"/>
      <c r="C1046" s="124"/>
      <c r="D1046" s="124"/>
      <c r="E1046" s="124"/>
      <c r="F1046" s="124"/>
      <c r="G1046" s="124"/>
      <c r="H1046" s="124"/>
      <c r="I1046" s="124"/>
      <c r="J1046" s="604"/>
      <c r="K1046" s="124"/>
      <c r="L1046" s="124"/>
      <c r="M1046" s="124"/>
      <c r="N1046" s="124"/>
      <c r="O1046" s="124"/>
      <c r="P1046" s="124"/>
      <c r="Q1046" s="124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</row>
    <row r="1047" spans="1:34" x14ac:dyDescent="0.3">
      <c r="A1047" s="124"/>
      <c r="B1047" s="124"/>
      <c r="C1047" s="124"/>
      <c r="D1047" s="124"/>
      <c r="E1047" s="124"/>
      <c r="F1047" s="124"/>
      <c r="G1047" s="124"/>
      <c r="H1047" s="124"/>
      <c r="I1047" s="124"/>
      <c r="J1047" s="604"/>
      <c r="K1047" s="124"/>
      <c r="L1047" s="124"/>
      <c r="M1047" s="124"/>
      <c r="N1047" s="124"/>
      <c r="O1047" s="124"/>
      <c r="P1047" s="124"/>
      <c r="Q1047" s="124"/>
      <c r="R1047" s="124"/>
      <c r="S1047" s="124"/>
      <c r="T1047" s="124"/>
      <c r="U1047" s="124"/>
      <c r="V1047" s="124"/>
      <c r="W1047" s="124"/>
      <c r="X1047" s="124"/>
      <c r="Y1047" s="124"/>
      <c r="Z1047" s="124"/>
      <c r="AA1047" s="124"/>
      <c r="AB1047" s="124"/>
      <c r="AC1047" s="124"/>
      <c r="AD1047" s="124"/>
      <c r="AE1047" s="124"/>
      <c r="AF1047" s="124"/>
      <c r="AG1047" s="124"/>
      <c r="AH1047" s="124"/>
    </row>
    <row r="1048" spans="1:34" x14ac:dyDescent="0.3">
      <c r="A1048" s="124"/>
      <c r="B1048" s="124"/>
      <c r="C1048" s="124"/>
      <c r="D1048" s="124"/>
      <c r="E1048" s="124"/>
      <c r="F1048" s="124"/>
      <c r="G1048" s="124"/>
      <c r="H1048" s="124"/>
      <c r="I1048" s="124"/>
      <c r="J1048" s="604"/>
      <c r="K1048" s="124"/>
      <c r="L1048" s="124"/>
      <c r="M1048" s="124"/>
      <c r="N1048" s="124"/>
      <c r="O1048" s="124"/>
      <c r="P1048" s="124"/>
      <c r="Q1048" s="124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124"/>
      <c r="AD1048" s="124"/>
      <c r="AE1048" s="124"/>
      <c r="AF1048" s="124"/>
      <c r="AG1048" s="124"/>
      <c r="AH1048" s="124"/>
    </row>
    <row r="1049" spans="1:34" x14ac:dyDescent="0.3">
      <c r="A1049" s="124"/>
      <c r="B1049" s="124"/>
      <c r="C1049" s="124"/>
      <c r="D1049" s="124"/>
      <c r="E1049" s="124"/>
      <c r="F1049" s="124"/>
      <c r="G1049" s="124"/>
      <c r="H1049" s="124"/>
      <c r="I1049" s="124"/>
      <c r="J1049" s="604"/>
      <c r="K1049" s="124"/>
      <c r="L1049" s="124"/>
      <c r="M1049" s="124"/>
      <c r="N1049" s="124"/>
      <c r="O1049" s="124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/>
      <c r="AE1049" s="124"/>
      <c r="AF1049" s="124"/>
      <c r="AG1049" s="124"/>
      <c r="AH1049" s="124"/>
    </row>
    <row r="1050" spans="1:34" x14ac:dyDescent="0.3">
      <c r="A1050" s="124"/>
      <c r="B1050" s="124"/>
      <c r="C1050" s="124"/>
      <c r="D1050" s="124"/>
      <c r="E1050" s="124"/>
      <c r="F1050" s="124"/>
      <c r="G1050" s="124"/>
      <c r="H1050" s="124"/>
      <c r="I1050" s="124"/>
      <c r="J1050" s="604"/>
      <c r="K1050" s="124"/>
      <c r="L1050" s="124"/>
      <c r="M1050" s="124"/>
      <c r="N1050" s="124"/>
      <c r="O1050" s="124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</row>
    <row r="1051" spans="1:34" x14ac:dyDescent="0.3">
      <c r="A1051" s="124"/>
      <c r="B1051" s="124"/>
      <c r="C1051" s="124"/>
      <c r="D1051" s="124"/>
      <c r="E1051" s="124"/>
      <c r="F1051" s="124"/>
      <c r="G1051" s="124"/>
      <c r="H1051" s="124"/>
      <c r="I1051" s="124"/>
      <c r="J1051" s="604"/>
      <c r="K1051" s="124"/>
      <c r="L1051" s="124"/>
      <c r="M1051" s="124"/>
      <c r="N1051" s="124"/>
      <c r="O1051" s="124"/>
      <c r="P1051" s="124"/>
      <c r="Q1051" s="124"/>
      <c r="R1051" s="124"/>
      <c r="S1051" s="124"/>
      <c r="T1051" s="124"/>
      <c r="U1051" s="124"/>
      <c r="V1051" s="124"/>
      <c r="W1051" s="124"/>
      <c r="X1051" s="124"/>
      <c r="Y1051" s="124"/>
      <c r="Z1051" s="124"/>
      <c r="AA1051" s="124"/>
      <c r="AB1051" s="124"/>
      <c r="AC1051" s="124"/>
      <c r="AD1051" s="124"/>
      <c r="AE1051" s="124"/>
      <c r="AF1051" s="124"/>
      <c r="AG1051" s="124"/>
      <c r="AH1051" s="124"/>
    </row>
    <row r="1052" spans="1:34" x14ac:dyDescent="0.3">
      <c r="A1052" s="124"/>
      <c r="B1052" s="124"/>
      <c r="C1052" s="124"/>
      <c r="D1052" s="124"/>
      <c r="E1052" s="124"/>
      <c r="F1052" s="124"/>
      <c r="G1052" s="124"/>
      <c r="H1052" s="124"/>
      <c r="I1052" s="124"/>
      <c r="J1052" s="604"/>
      <c r="K1052" s="124"/>
      <c r="L1052" s="124"/>
      <c r="M1052" s="124"/>
      <c r="N1052" s="124"/>
      <c r="O1052" s="124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</row>
    <row r="1053" spans="1:34" x14ac:dyDescent="0.3">
      <c r="A1053" s="124"/>
      <c r="B1053" s="124"/>
      <c r="C1053" s="124"/>
      <c r="D1053" s="124"/>
      <c r="E1053" s="124"/>
      <c r="F1053" s="124"/>
      <c r="G1053" s="124"/>
      <c r="H1053" s="124"/>
      <c r="I1053" s="124"/>
      <c r="J1053" s="604"/>
      <c r="K1053" s="124"/>
      <c r="L1053" s="124"/>
      <c r="M1053" s="124"/>
      <c r="N1053" s="124"/>
      <c r="O1053" s="124"/>
      <c r="P1053" s="124"/>
      <c r="Q1053" s="124"/>
      <c r="R1053" s="124"/>
      <c r="S1053" s="124"/>
      <c r="T1053" s="124"/>
      <c r="U1053" s="124"/>
      <c r="V1053" s="124"/>
      <c r="W1053" s="124"/>
      <c r="X1053" s="124"/>
      <c r="Y1053" s="124"/>
      <c r="Z1053" s="124"/>
      <c r="AA1053" s="124"/>
      <c r="AB1053" s="124"/>
      <c r="AC1053" s="124"/>
      <c r="AD1053" s="124"/>
      <c r="AE1053" s="124"/>
      <c r="AF1053" s="124"/>
      <c r="AG1053" s="124"/>
      <c r="AH1053" s="124"/>
    </row>
    <row r="1054" spans="1:34" x14ac:dyDescent="0.3">
      <c r="A1054" s="124"/>
      <c r="B1054" s="124"/>
      <c r="C1054" s="124"/>
      <c r="D1054" s="124"/>
      <c r="E1054" s="124"/>
      <c r="F1054" s="124"/>
      <c r="G1054" s="124"/>
      <c r="H1054" s="124"/>
      <c r="I1054" s="124"/>
      <c r="J1054" s="604"/>
      <c r="K1054" s="124"/>
      <c r="L1054" s="124"/>
      <c r="M1054" s="124"/>
      <c r="N1054" s="124"/>
      <c r="O1054" s="124"/>
      <c r="P1054" s="124"/>
      <c r="Q1054" s="124"/>
      <c r="R1054" s="124"/>
      <c r="S1054" s="124"/>
      <c r="T1054" s="124"/>
      <c r="U1054" s="124"/>
      <c r="V1054" s="124"/>
      <c r="W1054" s="124"/>
      <c r="X1054" s="124"/>
      <c r="Y1054" s="124"/>
      <c r="Z1054" s="124"/>
      <c r="AA1054" s="124"/>
      <c r="AB1054" s="124"/>
      <c r="AC1054" s="124"/>
      <c r="AD1054" s="124"/>
      <c r="AE1054" s="124"/>
      <c r="AF1054" s="124"/>
      <c r="AG1054" s="124"/>
      <c r="AH1054" s="124"/>
    </row>
    <row r="1055" spans="1:34" x14ac:dyDescent="0.3">
      <c r="A1055" s="124"/>
      <c r="B1055" s="124"/>
      <c r="C1055" s="124"/>
      <c r="D1055" s="124"/>
      <c r="E1055" s="124"/>
      <c r="F1055" s="124"/>
      <c r="G1055" s="124"/>
      <c r="H1055" s="124"/>
      <c r="I1055" s="124"/>
      <c r="J1055" s="604"/>
      <c r="K1055" s="124"/>
      <c r="L1055" s="124"/>
      <c r="M1055" s="124"/>
      <c r="N1055" s="124"/>
      <c r="O1055" s="124"/>
      <c r="P1055" s="124"/>
      <c r="Q1055" s="124"/>
      <c r="R1055" s="124"/>
      <c r="S1055" s="124"/>
      <c r="T1055" s="124"/>
      <c r="U1055" s="124"/>
      <c r="V1055" s="124"/>
      <c r="W1055" s="124"/>
      <c r="X1055" s="124"/>
      <c r="Y1055" s="124"/>
      <c r="Z1055" s="124"/>
      <c r="AA1055" s="124"/>
      <c r="AB1055" s="124"/>
      <c r="AC1055" s="124"/>
      <c r="AD1055" s="124"/>
      <c r="AE1055" s="124"/>
      <c r="AF1055" s="124"/>
      <c r="AG1055" s="124"/>
      <c r="AH1055" s="124"/>
    </row>
    <row r="1056" spans="1:34" x14ac:dyDescent="0.3">
      <c r="A1056" s="124"/>
      <c r="B1056" s="124"/>
      <c r="C1056" s="124"/>
      <c r="D1056" s="124"/>
      <c r="E1056" s="124"/>
      <c r="F1056" s="124"/>
      <c r="G1056" s="124"/>
      <c r="H1056" s="124"/>
      <c r="I1056" s="124"/>
      <c r="J1056" s="604"/>
      <c r="K1056" s="124"/>
      <c r="L1056" s="124"/>
      <c r="M1056" s="124"/>
      <c r="N1056" s="124"/>
      <c r="O1056" s="124"/>
      <c r="P1056" s="124"/>
      <c r="Q1056" s="124"/>
      <c r="R1056" s="124"/>
      <c r="S1056" s="124"/>
      <c r="T1056" s="124"/>
      <c r="U1056" s="124"/>
      <c r="V1056" s="124"/>
      <c r="W1056" s="124"/>
      <c r="X1056" s="124"/>
      <c r="Y1056" s="124"/>
      <c r="Z1056" s="124"/>
      <c r="AA1056" s="124"/>
      <c r="AB1056" s="124"/>
      <c r="AC1056" s="124"/>
      <c r="AD1056" s="124"/>
      <c r="AE1056" s="124"/>
      <c r="AF1056" s="124"/>
      <c r="AG1056" s="124"/>
      <c r="AH1056" s="124"/>
    </row>
    <row r="1057" spans="1:34" x14ac:dyDescent="0.3">
      <c r="A1057" s="124"/>
      <c r="B1057" s="124"/>
      <c r="C1057" s="124"/>
      <c r="D1057" s="124"/>
      <c r="E1057" s="124"/>
      <c r="F1057" s="124"/>
      <c r="G1057" s="124"/>
      <c r="H1057" s="124"/>
      <c r="I1057" s="124"/>
      <c r="J1057" s="604"/>
      <c r="K1057" s="124"/>
      <c r="L1057" s="124"/>
      <c r="M1057" s="124"/>
      <c r="N1057" s="124"/>
      <c r="O1057" s="124"/>
      <c r="P1057" s="124"/>
      <c r="Q1057" s="124"/>
      <c r="R1057" s="124"/>
      <c r="S1057" s="124"/>
      <c r="T1057" s="124"/>
      <c r="U1057" s="124"/>
      <c r="V1057" s="124"/>
      <c r="W1057" s="124"/>
      <c r="X1057" s="124"/>
      <c r="Y1057" s="124"/>
      <c r="Z1057" s="124"/>
      <c r="AA1057" s="124"/>
      <c r="AB1057" s="124"/>
      <c r="AC1057" s="124"/>
      <c r="AD1057" s="124"/>
      <c r="AE1057" s="124"/>
      <c r="AF1057" s="124"/>
      <c r="AG1057" s="124"/>
      <c r="AH1057" s="124"/>
    </row>
    <row r="1058" spans="1:34" x14ac:dyDescent="0.3">
      <c r="A1058" s="124"/>
      <c r="B1058" s="124"/>
      <c r="C1058" s="124"/>
      <c r="D1058" s="124"/>
      <c r="E1058" s="124"/>
      <c r="F1058" s="124"/>
      <c r="G1058" s="124"/>
      <c r="H1058" s="124"/>
      <c r="I1058" s="124"/>
      <c r="J1058" s="604"/>
      <c r="K1058" s="124"/>
      <c r="L1058" s="124"/>
      <c r="M1058" s="124"/>
      <c r="N1058" s="124"/>
      <c r="O1058" s="124"/>
      <c r="P1058" s="124"/>
      <c r="Q1058" s="124"/>
      <c r="R1058" s="124"/>
      <c r="S1058" s="124"/>
      <c r="T1058" s="124"/>
      <c r="U1058" s="124"/>
      <c r="V1058" s="124"/>
      <c r="W1058" s="124"/>
      <c r="X1058" s="124"/>
      <c r="Y1058" s="124"/>
      <c r="Z1058" s="124"/>
      <c r="AA1058" s="124"/>
      <c r="AB1058" s="124"/>
      <c r="AC1058" s="124"/>
      <c r="AD1058" s="124"/>
      <c r="AE1058" s="124"/>
      <c r="AF1058" s="124"/>
      <c r="AG1058" s="124"/>
      <c r="AH1058" s="124"/>
    </row>
    <row r="1059" spans="1:34" x14ac:dyDescent="0.3">
      <c r="A1059" s="124"/>
      <c r="B1059" s="124"/>
      <c r="C1059" s="124"/>
      <c r="D1059" s="124"/>
      <c r="E1059" s="124"/>
      <c r="F1059" s="124"/>
      <c r="G1059" s="124"/>
      <c r="H1059" s="124"/>
      <c r="I1059" s="124"/>
      <c r="J1059" s="604"/>
      <c r="K1059" s="124"/>
      <c r="L1059" s="124"/>
      <c r="M1059" s="124"/>
      <c r="N1059" s="124"/>
      <c r="O1059" s="124"/>
      <c r="P1059" s="124"/>
      <c r="Q1059" s="124"/>
      <c r="R1059" s="124"/>
      <c r="S1059" s="124"/>
      <c r="T1059" s="124"/>
      <c r="U1059" s="124"/>
      <c r="V1059" s="124"/>
      <c r="W1059" s="124"/>
      <c r="X1059" s="124"/>
      <c r="Y1059" s="124"/>
      <c r="Z1059" s="124"/>
      <c r="AA1059" s="124"/>
      <c r="AB1059" s="124"/>
      <c r="AC1059" s="124"/>
      <c r="AD1059" s="124"/>
      <c r="AE1059" s="124"/>
      <c r="AF1059" s="124"/>
      <c r="AG1059" s="124"/>
      <c r="AH1059" s="124"/>
    </row>
    <row r="1060" spans="1:34" x14ac:dyDescent="0.3">
      <c r="A1060" s="124"/>
      <c r="B1060" s="124"/>
      <c r="C1060" s="124"/>
      <c r="D1060" s="124"/>
      <c r="E1060" s="124"/>
      <c r="F1060" s="124"/>
      <c r="G1060" s="124"/>
      <c r="H1060" s="124"/>
      <c r="I1060" s="124"/>
      <c r="J1060" s="604"/>
      <c r="K1060" s="124"/>
      <c r="L1060" s="124"/>
      <c r="M1060" s="124"/>
      <c r="N1060" s="124"/>
      <c r="O1060" s="124"/>
      <c r="P1060" s="124"/>
      <c r="Q1060" s="124"/>
      <c r="R1060" s="124"/>
      <c r="S1060" s="124"/>
      <c r="T1060" s="124"/>
      <c r="U1060" s="124"/>
      <c r="V1060" s="124"/>
      <c r="W1060" s="124"/>
      <c r="X1060" s="124"/>
      <c r="Y1060" s="124"/>
      <c r="Z1060" s="124"/>
      <c r="AA1060" s="124"/>
      <c r="AB1060" s="124"/>
      <c r="AC1060" s="124"/>
      <c r="AD1060" s="124"/>
      <c r="AE1060" s="124"/>
      <c r="AF1060" s="124"/>
      <c r="AG1060" s="124"/>
      <c r="AH1060" s="124"/>
    </row>
    <row r="1061" spans="1:34" x14ac:dyDescent="0.3">
      <c r="A1061" s="124"/>
      <c r="B1061" s="124"/>
      <c r="C1061" s="124"/>
      <c r="D1061" s="124"/>
      <c r="E1061" s="124"/>
      <c r="F1061" s="124"/>
      <c r="G1061" s="124"/>
      <c r="H1061" s="124"/>
      <c r="I1061" s="124"/>
      <c r="J1061" s="604"/>
      <c r="K1061" s="124"/>
      <c r="L1061" s="124"/>
      <c r="M1061" s="124"/>
      <c r="N1061" s="124"/>
      <c r="O1061" s="124"/>
      <c r="P1061" s="124"/>
      <c r="Q1061" s="124"/>
      <c r="R1061" s="124"/>
      <c r="S1061" s="124"/>
      <c r="T1061" s="124"/>
      <c r="U1061" s="124"/>
      <c r="V1061" s="124"/>
      <c r="W1061" s="124"/>
      <c r="X1061" s="124"/>
      <c r="Y1061" s="124"/>
      <c r="Z1061" s="124"/>
      <c r="AA1061" s="124"/>
      <c r="AB1061" s="124"/>
      <c r="AC1061" s="124"/>
      <c r="AD1061" s="124"/>
      <c r="AE1061" s="124"/>
      <c r="AF1061" s="124"/>
      <c r="AG1061" s="124"/>
      <c r="AH1061" s="124"/>
    </row>
    <row r="1062" spans="1:34" x14ac:dyDescent="0.3">
      <c r="A1062" s="124"/>
      <c r="B1062" s="124"/>
      <c r="C1062" s="124"/>
      <c r="D1062" s="124"/>
      <c r="E1062" s="124"/>
      <c r="F1062" s="124"/>
      <c r="G1062" s="124"/>
      <c r="H1062" s="124"/>
      <c r="I1062" s="124"/>
      <c r="J1062" s="604"/>
      <c r="K1062" s="124"/>
      <c r="L1062" s="124"/>
      <c r="M1062" s="124"/>
      <c r="N1062" s="124"/>
      <c r="O1062" s="124"/>
      <c r="P1062" s="124"/>
      <c r="Q1062" s="124"/>
      <c r="R1062" s="124"/>
      <c r="S1062" s="124"/>
      <c r="T1062" s="124"/>
      <c r="U1062" s="124"/>
      <c r="V1062" s="124"/>
      <c r="W1062" s="124"/>
      <c r="X1062" s="124"/>
      <c r="Y1062" s="124"/>
      <c r="Z1062" s="124"/>
      <c r="AA1062" s="124"/>
      <c r="AB1062" s="124"/>
      <c r="AC1062" s="124"/>
      <c r="AD1062" s="124"/>
      <c r="AE1062" s="124"/>
      <c r="AF1062" s="124"/>
      <c r="AG1062" s="124"/>
      <c r="AH1062" s="124"/>
    </row>
    <row r="1063" spans="1:34" x14ac:dyDescent="0.3">
      <c r="A1063" s="124"/>
      <c r="B1063" s="124"/>
      <c r="C1063" s="124"/>
      <c r="D1063" s="124"/>
      <c r="E1063" s="124"/>
      <c r="F1063" s="124"/>
      <c r="G1063" s="124"/>
      <c r="H1063" s="124"/>
      <c r="I1063" s="124"/>
      <c r="J1063" s="604"/>
      <c r="K1063" s="124"/>
      <c r="L1063" s="124"/>
      <c r="M1063" s="124"/>
      <c r="N1063" s="124"/>
      <c r="O1063" s="124"/>
      <c r="P1063" s="124"/>
      <c r="Q1063" s="124"/>
      <c r="R1063" s="124"/>
      <c r="S1063" s="124"/>
      <c r="T1063" s="124"/>
      <c r="U1063" s="124"/>
      <c r="V1063" s="124"/>
      <c r="W1063" s="124"/>
      <c r="X1063" s="124"/>
      <c r="Y1063" s="124"/>
      <c r="Z1063" s="124"/>
      <c r="AA1063" s="124"/>
      <c r="AB1063" s="124"/>
      <c r="AC1063" s="124"/>
      <c r="AD1063" s="124"/>
      <c r="AE1063" s="124"/>
      <c r="AF1063" s="124"/>
      <c r="AG1063" s="124"/>
      <c r="AH1063" s="124"/>
    </row>
    <row r="1064" spans="1:34" x14ac:dyDescent="0.3">
      <c r="A1064" s="124"/>
      <c r="B1064" s="124"/>
      <c r="C1064" s="124"/>
      <c r="D1064" s="124"/>
      <c r="E1064" s="124"/>
      <c r="F1064" s="124"/>
      <c r="G1064" s="124"/>
      <c r="H1064" s="124"/>
      <c r="I1064" s="124"/>
      <c r="J1064" s="604"/>
      <c r="K1064" s="124"/>
      <c r="L1064" s="124"/>
      <c r="M1064" s="124"/>
      <c r="N1064" s="124"/>
      <c r="O1064" s="124"/>
      <c r="P1064" s="124"/>
      <c r="Q1064" s="124"/>
      <c r="R1064" s="124"/>
      <c r="S1064" s="124"/>
      <c r="T1064" s="124"/>
      <c r="U1064" s="124"/>
      <c r="V1064" s="124"/>
      <c r="W1064" s="124"/>
      <c r="X1064" s="124"/>
      <c r="Y1064" s="124"/>
      <c r="Z1064" s="124"/>
      <c r="AA1064" s="124"/>
      <c r="AB1064" s="124"/>
      <c r="AC1064" s="124"/>
      <c r="AD1064" s="124"/>
      <c r="AE1064" s="124"/>
      <c r="AF1064" s="124"/>
      <c r="AG1064" s="124"/>
      <c r="AH1064" s="124"/>
    </row>
    <row r="1065" spans="1:34" x14ac:dyDescent="0.3">
      <c r="A1065" s="124"/>
      <c r="B1065" s="124"/>
      <c r="C1065" s="124"/>
      <c r="D1065" s="124"/>
      <c r="E1065" s="124"/>
      <c r="F1065" s="124"/>
      <c r="G1065" s="124"/>
      <c r="H1065" s="124"/>
      <c r="I1065" s="124"/>
      <c r="J1065" s="604"/>
      <c r="K1065" s="124"/>
      <c r="L1065" s="124"/>
      <c r="M1065" s="124"/>
      <c r="N1065" s="124"/>
      <c r="O1065" s="124"/>
      <c r="P1065" s="124"/>
      <c r="Q1065" s="124"/>
      <c r="R1065" s="124"/>
      <c r="S1065" s="124"/>
      <c r="T1065" s="124"/>
      <c r="U1065" s="124"/>
      <c r="V1065" s="124"/>
      <c r="W1065" s="124"/>
      <c r="X1065" s="124"/>
      <c r="Y1065" s="124"/>
      <c r="Z1065" s="124"/>
      <c r="AA1065" s="124"/>
      <c r="AB1065" s="124"/>
      <c r="AC1065" s="124"/>
      <c r="AD1065" s="124"/>
      <c r="AE1065" s="124"/>
      <c r="AF1065" s="124"/>
      <c r="AG1065" s="124"/>
      <c r="AH1065" s="124"/>
    </row>
    <row r="1066" spans="1:34" x14ac:dyDescent="0.3">
      <c r="A1066" s="124"/>
      <c r="B1066" s="124"/>
      <c r="C1066" s="124"/>
      <c r="D1066" s="124"/>
      <c r="E1066" s="124"/>
      <c r="F1066" s="124"/>
      <c r="G1066" s="124"/>
      <c r="H1066" s="124"/>
      <c r="I1066" s="124"/>
      <c r="J1066" s="604"/>
      <c r="K1066" s="124"/>
      <c r="L1066" s="124"/>
      <c r="M1066" s="124"/>
      <c r="N1066" s="124"/>
      <c r="O1066" s="124"/>
      <c r="P1066" s="124"/>
      <c r="Q1066" s="124"/>
      <c r="R1066" s="124"/>
      <c r="S1066" s="124"/>
      <c r="T1066" s="124"/>
      <c r="U1066" s="124"/>
      <c r="V1066" s="124"/>
      <c r="W1066" s="124"/>
      <c r="X1066" s="124"/>
      <c r="Y1066" s="124"/>
      <c r="Z1066" s="124"/>
      <c r="AA1066" s="124"/>
      <c r="AB1066" s="124"/>
      <c r="AC1066" s="124"/>
      <c r="AD1066" s="124"/>
      <c r="AE1066" s="124"/>
      <c r="AF1066" s="124"/>
      <c r="AG1066" s="124"/>
      <c r="AH1066" s="124"/>
    </row>
    <row r="1067" spans="1:34" x14ac:dyDescent="0.3">
      <c r="A1067" s="124"/>
      <c r="B1067" s="124"/>
      <c r="C1067" s="124"/>
      <c r="D1067" s="124"/>
      <c r="E1067" s="124"/>
      <c r="F1067" s="124"/>
      <c r="G1067" s="124"/>
      <c r="H1067" s="124"/>
      <c r="I1067" s="124"/>
      <c r="J1067" s="604"/>
      <c r="K1067" s="124"/>
      <c r="L1067" s="124"/>
      <c r="M1067" s="124"/>
      <c r="N1067" s="124"/>
      <c r="O1067" s="124"/>
      <c r="P1067" s="124"/>
      <c r="Q1067" s="124"/>
      <c r="R1067" s="124"/>
      <c r="S1067" s="124"/>
      <c r="T1067" s="124"/>
      <c r="U1067" s="124"/>
      <c r="V1067" s="124"/>
      <c r="W1067" s="124"/>
      <c r="X1067" s="124"/>
      <c r="Y1067" s="124"/>
      <c r="Z1067" s="124"/>
      <c r="AA1067" s="124"/>
      <c r="AB1067" s="124"/>
      <c r="AC1067" s="124"/>
      <c r="AD1067" s="124"/>
      <c r="AE1067" s="124"/>
      <c r="AF1067" s="124"/>
      <c r="AG1067" s="124"/>
      <c r="AH1067" s="124"/>
    </row>
    <row r="1068" spans="1:34" x14ac:dyDescent="0.3">
      <c r="A1068" s="124"/>
      <c r="B1068" s="124"/>
      <c r="C1068" s="124"/>
      <c r="D1068" s="124"/>
      <c r="E1068" s="124"/>
      <c r="F1068" s="124"/>
      <c r="G1068" s="124"/>
      <c r="H1068" s="124"/>
      <c r="I1068" s="124"/>
      <c r="J1068" s="604"/>
      <c r="K1068" s="124"/>
      <c r="L1068" s="124"/>
      <c r="M1068" s="124"/>
      <c r="N1068" s="124"/>
      <c r="O1068" s="124"/>
      <c r="P1068" s="124"/>
      <c r="Q1068" s="124"/>
      <c r="R1068" s="124"/>
      <c r="S1068" s="124"/>
      <c r="T1068" s="124"/>
      <c r="U1068" s="124"/>
      <c r="V1068" s="124"/>
      <c r="W1068" s="124"/>
      <c r="X1068" s="124"/>
      <c r="Y1068" s="124"/>
      <c r="Z1068" s="124"/>
      <c r="AA1068" s="124"/>
      <c r="AB1068" s="124"/>
      <c r="AC1068" s="124"/>
      <c r="AD1068" s="124"/>
      <c r="AE1068" s="124"/>
      <c r="AF1068" s="124"/>
      <c r="AG1068" s="124"/>
      <c r="AH1068" s="124"/>
    </row>
    <row r="1069" spans="1:34" x14ac:dyDescent="0.3">
      <c r="A1069" s="124"/>
      <c r="B1069" s="124"/>
      <c r="C1069" s="124"/>
      <c r="D1069" s="124"/>
      <c r="E1069" s="124"/>
      <c r="F1069" s="124"/>
      <c r="G1069" s="124"/>
      <c r="H1069" s="124"/>
      <c r="I1069" s="124"/>
      <c r="J1069" s="604"/>
      <c r="K1069" s="124"/>
      <c r="L1069" s="124"/>
      <c r="M1069" s="124"/>
      <c r="N1069" s="124"/>
      <c r="O1069" s="124"/>
      <c r="P1069" s="124"/>
      <c r="Q1069" s="124"/>
      <c r="R1069" s="124"/>
      <c r="S1069" s="124"/>
      <c r="T1069" s="124"/>
      <c r="U1069" s="124"/>
      <c r="V1069" s="124"/>
      <c r="W1069" s="124"/>
      <c r="X1069" s="124"/>
      <c r="Y1069" s="124"/>
      <c r="Z1069" s="124"/>
      <c r="AA1069" s="124"/>
      <c r="AB1069" s="124"/>
      <c r="AC1069" s="124"/>
      <c r="AD1069" s="124"/>
      <c r="AE1069" s="124"/>
      <c r="AF1069" s="124"/>
      <c r="AG1069" s="124"/>
      <c r="AH1069" s="124"/>
    </row>
    <row r="1070" spans="1:34" x14ac:dyDescent="0.3">
      <c r="A1070" s="124"/>
      <c r="B1070" s="124"/>
      <c r="C1070" s="124"/>
      <c r="D1070" s="124"/>
      <c r="E1070" s="124"/>
      <c r="F1070" s="124"/>
      <c r="G1070" s="124"/>
      <c r="H1070" s="124"/>
      <c r="I1070" s="124"/>
      <c r="J1070" s="604"/>
      <c r="K1070" s="124"/>
      <c r="L1070" s="124"/>
      <c r="M1070" s="124"/>
      <c r="N1070" s="124"/>
      <c r="O1070" s="124"/>
      <c r="P1070" s="124"/>
      <c r="Q1070" s="124"/>
      <c r="R1070" s="124"/>
      <c r="S1070" s="124"/>
      <c r="T1070" s="124"/>
      <c r="U1070" s="124"/>
      <c r="V1070" s="124"/>
      <c r="W1070" s="124"/>
      <c r="X1070" s="124"/>
      <c r="Y1070" s="124"/>
      <c r="Z1070" s="124"/>
      <c r="AA1070" s="124"/>
      <c r="AB1070" s="124"/>
      <c r="AC1070" s="124"/>
      <c r="AD1070" s="124"/>
      <c r="AE1070" s="124"/>
      <c r="AF1070" s="124"/>
      <c r="AG1070" s="124"/>
      <c r="AH1070" s="124"/>
    </row>
    <row r="1071" spans="1:34" x14ac:dyDescent="0.3">
      <c r="A1071" s="124"/>
      <c r="B1071" s="124"/>
      <c r="C1071" s="124"/>
      <c r="D1071" s="124"/>
      <c r="E1071" s="124"/>
      <c r="F1071" s="124"/>
      <c r="G1071" s="124"/>
      <c r="H1071" s="124"/>
      <c r="I1071" s="124"/>
      <c r="J1071" s="604"/>
      <c r="K1071" s="124"/>
      <c r="L1071" s="124"/>
      <c r="M1071" s="124"/>
      <c r="N1071" s="124"/>
      <c r="O1071" s="124"/>
      <c r="P1071" s="124"/>
      <c r="Q1071" s="124"/>
      <c r="R1071" s="124"/>
      <c r="S1071" s="124"/>
      <c r="T1071" s="124"/>
      <c r="U1071" s="124"/>
      <c r="V1071" s="124"/>
      <c r="W1071" s="124"/>
      <c r="X1071" s="124"/>
      <c r="Y1071" s="124"/>
      <c r="Z1071" s="124"/>
      <c r="AA1071" s="124"/>
      <c r="AB1071" s="124"/>
      <c r="AC1071" s="124"/>
      <c r="AD1071" s="124"/>
      <c r="AE1071" s="124"/>
      <c r="AF1071" s="124"/>
      <c r="AG1071" s="124"/>
      <c r="AH1071" s="124"/>
    </row>
    <row r="1072" spans="1:34" x14ac:dyDescent="0.3">
      <c r="A1072" s="124"/>
      <c r="B1072" s="124"/>
      <c r="C1072" s="124"/>
      <c r="D1072" s="124"/>
      <c r="E1072" s="124"/>
      <c r="F1072" s="124"/>
      <c r="G1072" s="124"/>
      <c r="H1072" s="124"/>
      <c r="I1072" s="124"/>
      <c r="J1072" s="604"/>
      <c r="K1072" s="124"/>
      <c r="L1072" s="124"/>
      <c r="M1072" s="124"/>
      <c r="N1072" s="124"/>
      <c r="O1072" s="124"/>
      <c r="P1072" s="124"/>
      <c r="Q1072" s="124"/>
      <c r="R1072" s="124"/>
      <c r="S1072" s="124"/>
      <c r="T1072" s="124"/>
      <c r="U1072" s="124"/>
      <c r="V1072" s="124"/>
      <c r="W1072" s="124"/>
      <c r="X1072" s="124"/>
      <c r="Y1072" s="124"/>
      <c r="Z1072" s="124"/>
      <c r="AA1072" s="124"/>
      <c r="AB1072" s="124"/>
      <c r="AC1072" s="124"/>
      <c r="AD1072" s="124"/>
      <c r="AE1072" s="124"/>
      <c r="AF1072" s="124"/>
      <c r="AG1072" s="124"/>
      <c r="AH1072" s="124"/>
    </row>
    <row r="1073" spans="1:34" x14ac:dyDescent="0.3">
      <c r="A1073" s="124"/>
      <c r="B1073" s="124"/>
      <c r="C1073" s="124"/>
      <c r="D1073" s="124"/>
      <c r="E1073" s="124"/>
      <c r="F1073" s="124"/>
      <c r="G1073" s="124"/>
      <c r="H1073" s="124"/>
      <c r="I1073" s="124"/>
      <c r="J1073" s="604"/>
      <c r="K1073" s="124"/>
      <c r="L1073" s="124"/>
      <c r="M1073" s="124"/>
      <c r="N1073" s="124"/>
      <c r="O1073" s="124"/>
      <c r="P1073" s="124"/>
      <c r="Q1073" s="124"/>
      <c r="R1073" s="124"/>
      <c r="S1073" s="124"/>
      <c r="T1073" s="124"/>
      <c r="U1073" s="124"/>
      <c r="V1073" s="124"/>
      <c r="W1073" s="124"/>
      <c r="X1073" s="124"/>
      <c r="Y1073" s="124"/>
      <c r="Z1073" s="124"/>
      <c r="AA1073" s="124"/>
      <c r="AB1073" s="124"/>
      <c r="AC1073" s="124"/>
      <c r="AD1073" s="124"/>
      <c r="AE1073" s="124"/>
      <c r="AF1073" s="124"/>
      <c r="AG1073" s="124"/>
      <c r="AH1073" s="124"/>
    </row>
    <row r="1074" spans="1:34" x14ac:dyDescent="0.3">
      <c r="A1074" s="124"/>
      <c r="B1074" s="124"/>
      <c r="C1074" s="124"/>
      <c r="D1074" s="124"/>
      <c r="E1074" s="124"/>
      <c r="F1074" s="124"/>
      <c r="G1074" s="124"/>
      <c r="H1074" s="124"/>
      <c r="I1074" s="124"/>
      <c r="J1074" s="604"/>
      <c r="K1074" s="124"/>
      <c r="L1074" s="124"/>
      <c r="M1074" s="124"/>
      <c r="N1074" s="124"/>
      <c r="O1074" s="124"/>
      <c r="P1074" s="124"/>
      <c r="Q1074" s="124"/>
      <c r="R1074" s="124"/>
      <c r="S1074" s="124"/>
      <c r="T1074" s="124"/>
      <c r="U1074" s="124"/>
      <c r="V1074" s="124"/>
      <c r="W1074" s="124"/>
      <c r="X1074" s="124"/>
      <c r="Y1074" s="124"/>
      <c r="Z1074" s="124"/>
      <c r="AA1074" s="124"/>
      <c r="AB1074" s="124"/>
      <c r="AC1074" s="124"/>
      <c r="AD1074" s="124"/>
      <c r="AE1074" s="124"/>
      <c r="AF1074" s="124"/>
      <c r="AG1074" s="124"/>
      <c r="AH1074" s="124"/>
    </row>
    <row r="1075" spans="1:34" x14ac:dyDescent="0.3">
      <c r="A1075" s="124"/>
      <c r="B1075" s="124"/>
      <c r="C1075" s="124"/>
      <c r="D1075" s="124"/>
      <c r="E1075" s="124"/>
      <c r="F1075" s="124"/>
      <c r="G1075" s="124"/>
      <c r="H1075" s="124"/>
      <c r="I1075" s="124"/>
      <c r="J1075" s="604"/>
      <c r="K1075" s="124"/>
      <c r="L1075" s="124"/>
      <c r="M1075" s="124"/>
      <c r="N1075" s="124"/>
      <c r="O1075" s="124"/>
      <c r="P1075" s="124"/>
      <c r="Q1075" s="124"/>
      <c r="R1075" s="124"/>
      <c r="S1075" s="124"/>
      <c r="T1075" s="124"/>
      <c r="U1075" s="124"/>
      <c r="V1075" s="124"/>
      <c r="W1075" s="124"/>
      <c r="X1075" s="124"/>
      <c r="Y1075" s="124"/>
      <c r="Z1075" s="124"/>
      <c r="AA1075" s="124"/>
      <c r="AB1075" s="124"/>
      <c r="AC1075" s="124"/>
      <c r="AD1075" s="124"/>
      <c r="AE1075" s="124"/>
      <c r="AF1075" s="124"/>
      <c r="AG1075" s="124"/>
      <c r="AH1075" s="124"/>
    </row>
    <row r="1076" spans="1:34" x14ac:dyDescent="0.3">
      <c r="A1076" s="124"/>
      <c r="B1076" s="124"/>
      <c r="C1076" s="124"/>
      <c r="D1076" s="124"/>
      <c r="E1076" s="124"/>
      <c r="F1076" s="124"/>
      <c r="G1076" s="124"/>
      <c r="H1076" s="124"/>
      <c r="I1076" s="124"/>
      <c r="J1076" s="604"/>
      <c r="K1076" s="124"/>
      <c r="L1076" s="124"/>
      <c r="M1076" s="124"/>
      <c r="N1076" s="124"/>
      <c r="O1076" s="124"/>
      <c r="P1076" s="124"/>
      <c r="Q1076" s="124"/>
      <c r="R1076" s="124"/>
      <c r="S1076" s="124"/>
      <c r="T1076" s="124"/>
      <c r="U1076" s="124"/>
      <c r="V1076" s="124"/>
      <c r="W1076" s="124"/>
      <c r="X1076" s="124"/>
      <c r="Y1076" s="124"/>
      <c r="Z1076" s="124"/>
      <c r="AA1076" s="124"/>
      <c r="AB1076" s="124"/>
      <c r="AC1076" s="124"/>
      <c r="AD1076" s="124"/>
      <c r="AE1076" s="124"/>
      <c r="AF1076" s="124"/>
      <c r="AG1076" s="124"/>
      <c r="AH1076" s="124"/>
    </row>
    <row r="1077" spans="1:34" x14ac:dyDescent="0.3">
      <c r="A1077" s="124"/>
      <c r="B1077" s="124"/>
      <c r="C1077" s="124"/>
      <c r="D1077" s="124"/>
      <c r="E1077" s="124"/>
      <c r="F1077" s="124"/>
      <c r="G1077" s="124"/>
      <c r="H1077" s="124"/>
      <c r="I1077" s="124"/>
      <c r="J1077" s="604"/>
      <c r="K1077" s="124"/>
      <c r="L1077" s="124"/>
      <c r="M1077" s="124"/>
      <c r="N1077" s="124"/>
      <c r="O1077" s="124"/>
      <c r="P1077" s="124"/>
      <c r="Q1077" s="124"/>
      <c r="R1077" s="124"/>
      <c r="S1077" s="124"/>
      <c r="T1077" s="124"/>
      <c r="U1077" s="124"/>
      <c r="V1077" s="124"/>
      <c r="W1077" s="124"/>
      <c r="X1077" s="124"/>
      <c r="Y1077" s="124"/>
      <c r="Z1077" s="124"/>
      <c r="AA1077" s="124"/>
      <c r="AB1077" s="124"/>
      <c r="AC1077" s="124"/>
      <c r="AD1077" s="124"/>
      <c r="AE1077" s="124"/>
      <c r="AF1077" s="124"/>
      <c r="AG1077" s="124"/>
      <c r="AH1077" s="124"/>
    </row>
    <row r="1078" spans="1:34" x14ac:dyDescent="0.3">
      <c r="A1078" s="124"/>
      <c r="B1078" s="124"/>
      <c r="C1078" s="124"/>
      <c r="D1078" s="124"/>
      <c r="E1078" s="124"/>
      <c r="F1078" s="124"/>
      <c r="G1078" s="124"/>
      <c r="H1078" s="124"/>
      <c r="I1078" s="124"/>
      <c r="J1078" s="604"/>
      <c r="K1078" s="124"/>
      <c r="L1078" s="124"/>
      <c r="M1078" s="124"/>
      <c r="N1078" s="124"/>
      <c r="O1078" s="124"/>
      <c r="P1078" s="124"/>
      <c r="Q1078" s="124"/>
      <c r="R1078" s="124"/>
      <c r="S1078" s="124"/>
      <c r="T1078" s="124"/>
      <c r="U1078" s="124"/>
      <c r="V1078" s="124"/>
      <c r="W1078" s="124"/>
      <c r="X1078" s="124"/>
      <c r="Y1078" s="124"/>
      <c r="Z1078" s="124"/>
      <c r="AA1078" s="124"/>
      <c r="AB1078" s="124"/>
      <c r="AC1078" s="124"/>
      <c r="AD1078" s="124"/>
      <c r="AE1078" s="124"/>
      <c r="AF1078" s="124"/>
      <c r="AG1078" s="124"/>
      <c r="AH1078" s="124"/>
    </row>
    <row r="1079" spans="1:34" x14ac:dyDescent="0.3">
      <c r="A1079" s="124"/>
      <c r="B1079" s="124"/>
      <c r="C1079" s="124"/>
      <c r="D1079" s="124"/>
      <c r="E1079" s="124"/>
      <c r="F1079" s="124"/>
      <c r="G1079" s="124"/>
      <c r="H1079" s="124"/>
      <c r="I1079" s="124"/>
      <c r="J1079" s="604"/>
      <c r="K1079" s="124"/>
      <c r="L1079" s="124"/>
      <c r="M1079" s="124"/>
      <c r="N1079" s="124"/>
      <c r="O1079" s="124"/>
      <c r="P1079" s="124"/>
      <c r="Q1079" s="124"/>
      <c r="R1079" s="124"/>
      <c r="S1079" s="124"/>
      <c r="T1079" s="124"/>
      <c r="U1079" s="124"/>
      <c r="V1079" s="124"/>
      <c r="W1079" s="124"/>
      <c r="X1079" s="124"/>
      <c r="Y1079" s="124"/>
      <c r="Z1079" s="124"/>
      <c r="AA1079" s="124"/>
      <c r="AB1079" s="124"/>
      <c r="AC1079" s="124"/>
      <c r="AD1079" s="124"/>
      <c r="AE1079" s="124"/>
      <c r="AF1079" s="124"/>
      <c r="AG1079" s="124"/>
      <c r="AH1079" s="124"/>
    </row>
    <row r="1080" spans="1:34" x14ac:dyDescent="0.3">
      <c r="A1080" s="124"/>
      <c r="B1080" s="124"/>
      <c r="C1080" s="124"/>
      <c r="D1080" s="124"/>
      <c r="E1080" s="124"/>
      <c r="F1080" s="124"/>
      <c r="G1080" s="124"/>
      <c r="H1080" s="124"/>
      <c r="I1080" s="124"/>
      <c r="J1080" s="604"/>
      <c r="K1080" s="124"/>
      <c r="L1080" s="124"/>
      <c r="M1080" s="124"/>
      <c r="N1080" s="124"/>
      <c r="O1080" s="124"/>
      <c r="P1080" s="124"/>
      <c r="Q1080" s="124"/>
      <c r="R1080" s="124"/>
      <c r="S1080" s="124"/>
      <c r="T1080" s="124"/>
      <c r="U1080" s="124"/>
      <c r="V1080" s="124"/>
      <c r="W1080" s="124"/>
      <c r="X1080" s="124"/>
      <c r="Y1080" s="124"/>
      <c r="Z1080" s="124"/>
      <c r="AA1080" s="124"/>
      <c r="AB1080" s="124"/>
      <c r="AC1080" s="124"/>
      <c r="AD1080" s="124"/>
      <c r="AE1080" s="124"/>
      <c r="AF1080" s="124"/>
      <c r="AG1080" s="124"/>
      <c r="AH1080" s="124"/>
    </row>
    <row r="1081" spans="1:34" x14ac:dyDescent="0.3">
      <c r="A1081" s="124"/>
      <c r="B1081" s="124"/>
      <c r="C1081" s="124"/>
      <c r="D1081" s="124"/>
      <c r="E1081" s="124"/>
      <c r="F1081" s="124"/>
      <c r="G1081" s="124"/>
      <c r="H1081" s="124"/>
      <c r="I1081" s="124"/>
      <c r="J1081" s="604"/>
      <c r="K1081" s="124"/>
      <c r="L1081" s="124"/>
      <c r="M1081" s="124"/>
      <c r="N1081" s="124"/>
      <c r="O1081" s="124"/>
      <c r="P1081" s="124"/>
      <c r="Q1081" s="124"/>
      <c r="R1081" s="124"/>
      <c r="S1081" s="124"/>
      <c r="T1081" s="124"/>
      <c r="U1081" s="124"/>
      <c r="V1081" s="124"/>
      <c r="W1081" s="124"/>
      <c r="X1081" s="124"/>
      <c r="Y1081" s="124"/>
      <c r="Z1081" s="124"/>
      <c r="AA1081" s="124"/>
      <c r="AB1081" s="124"/>
      <c r="AC1081" s="124"/>
      <c r="AD1081" s="124"/>
      <c r="AE1081" s="124"/>
      <c r="AF1081" s="124"/>
      <c r="AG1081" s="124"/>
      <c r="AH1081" s="124"/>
    </row>
    <row r="1082" spans="1:34" x14ac:dyDescent="0.3">
      <c r="A1082" s="124"/>
      <c r="B1082" s="124"/>
      <c r="C1082" s="124"/>
      <c r="D1082" s="124"/>
      <c r="E1082" s="124"/>
      <c r="F1082" s="124"/>
      <c r="G1082" s="124"/>
      <c r="H1082" s="124"/>
      <c r="I1082" s="124"/>
      <c r="J1082" s="604"/>
      <c r="K1082" s="124"/>
      <c r="L1082" s="124"/>
      <c r="M1082" s="124"/>
      <c r="N1082" s="124"/>
      <c r="O1082" s="124"/>
      <c r="P1082" s="124"/>
      <c r="Q1082" s="124"/>
      <c r="R1082" s="124"/>
      <c r="S1082" s="124"/>
      <c r="T1082" s="124"/>
      <c r="U1082" s="124"/>
      <c r="V1082" s="124"/>
      <c r="W1082" s="124"/>
      <c r="X1082" s="124"/>
      <c r="Y1082" s="124"/>
      <c r="Z1082" s="124"/>
      <c r="AA1082" s="124"/>
      <c r="AB1082" s="124"/>
      <c r="AC1082" s="124"/>
      <c r="AD1082" s="124"/>
      <c r="AE1082" s="124"/>
      <c r="AF1082" s="124"/>
      <c r="AG1082" s="124"/>
      <c r="AH1082" s="124"/>
    </row>
    <row r="1083" spans="1:34" x14ac:dyDescent="0.3">
      <c r="A1083" s="124"/>
      <c r="B1083" s="124"/>
      <c r="C1083" s="124"/>
      <c r="D1083" s="124"/>
      <c r="E1083" s="124"/>
      <c r="F1083" s="124"/>
      <c r="G1083" s="124"/>
      <c r="H1083" s="124"/>
      <c r="I1083" s="124"/>
      <c r="J1083" s="604"/>
      <c r="K1083" s="124"/>
      <c r="L1083" s="124"/>
      <c r="M1083" s="124"/>
      <c r="N1083" s="124"/>
      <c r="O1083" s="124"/>
      <c r="P1083" s="124"/>
      <c r="Q1083" s="124"/>
      <c r="R1083" s="124"/>
      <c r="S1083" s="124"/>
      <c r="T1083" s="124"/>
      <c r="U1083" s="124"/>
      <c r="V1083" s="124"/>
      <c r="W1083" s="124"/>
      <c r="X1083" s="124"/>
      <c r="Y1083" s="124"/>
      <c r="Z1083" s="124"/>
      <c r="AA1083" s="124"/>
      <c r="AB1083" s="124"/>
      <c r="AC1083" s="124"/>
      <c r="AD1083" s="124"/>
      <c r="AE1083" s="124"/>
      <c r="AF1083" s="124"/>
      <c r="AG1083" s="124"/>
      <c r="AH1083" s="124"/>
    </row>
    <row r="1084" spans="1:34" x14ac:dyDescent="0.3">
      <c r="A1084" s="124"/>
      <c r="B1084" s="124"/>
      <c r="C1084" s="124"/>
      <c r="D1084" s="124"/>
      <c r="E1084" s="124"/>
      <c r="F1084" s="124"/>
      <c r="G1084" s="124"/>
      <c r="H1084" s="124"/>
      <c r="I1084" s="124"/>
      <c r="J1084" s="604"/>
      <c r="K1084" s="124"/>
      <c r="L1084" s="124"/>
      <c r="M1084" s="124"/>
      <c r="N1084" s="124"/>
      <c r="O1084" s="124"/>
      <c r="P1084" s="124"/>
      <c r="Q1084" s="124"/>
      <c r="R1084" s="124"/>
      <c r="S1084" s="124"/>
      <c r="T1084" s="124"/>
      <c r="U1084" s="124"/>
      <c r="V1084" s="124"/>
      <c r="W1084" s="124"/>
      <c r="X1084" s="124"/>
      <c r="Y1084" s="124"/>
      <c r="Z1084" s="124"/>
      <c r="AA1084" s="124"/>
      <c r="AB1084" s="124"/>
      <c r="AC1084" s="124"/>
      <c r="AD1084" s="124"/>
      <c r="AE1084" s="124"/>
      <c r="AF1084" s="124"/>
      <c r="AG1084" s="124"/>
      <c r="AH1084" s="124"/>
    </row>
    <row r="1085" spans="1:34" x14ac:dyDescent="0.3">
      <c r="A1085" s="124"/>
      <c r="B1085" s="124"/>
      <c r="C1085" s="124"/>
      <c r="D1085" s="124"/>
      <c r="E1085" s="124"/>
      <c r="F1085" s="124"/>
      <c r="G1085" s="124"/>
      <c r="H1085" s="124"/>
      <c r="I1085" s="124"/>
      <c r="J1085" s="604"/>
      <c r="K1085" s="124"/>
      <c r="L1085" s="124"/>
      <c r="M1085" s="124"/>
      <c r="N1085" s="124"/>
      <c r="O1085" s="124"/>
      <c r="P1085" s="124"/>
      <c r="Q1085" s="124"/>
      <c r="R1085" s="124"/>
      <c r="S1085" s="124"/>
      <c r="T1085" s="124"/>
      <c r="U1085" s="124"/>
      <c r="V1085" s="124"/>
      <c r="W1085" s="124"/>
      <c r="X1085" s="124"/>
      <c r="Y1085" s="124"/>
      <c r="Z1085" s="124"/>
      <c r="AA1085" s="124"/>
      <c r="AB1085" s="124"/>
      <c r="AC1085" s="124"/>
      <c r="AD1085" s="124"/>
      <c r="AE1085" s="124"/>
      <c r="AF1085" s="124"/>
      <c r="AG1085" s="124"/>
      <c r="AH1085" s="124"/>
    </row>
    <row r="1086" spans="1:34" x14ac:dyDescent="0.3">
      <c r="A1086" s="124"/>
      <c r="B1086" s="124"/>
      <c r="C1086" s="124"/>
      <c r="D1086" s="124"/>
      <c r="E1086" s="124"/>
      <c r="F1086" s="124"/>
      <c r="G1086" s="124"/>
      <c r="H1086" s="124"/>
      <c r="I1086" s="124"/>
      <c r="J1086" s="604"/>
      <c r="K1086" s="124"/>
      <c r="L1086" s="124"/>
      <c r="M1086" s="124"/>
      <c r="N1086" s="124"/>
      <c r="O1086" s="124"/>
      <c r="P1086" s="124"/>
      <c r="Q1086" s="124"/>
      <c r="R1086" s="124"/>
      <c r="S1086" s="124"/>
      <c r="T1086" s="124"/>
      <c r="U1086" s="124"/>
      <c r="V1086" s="124"/>
      <c r="W1086" s="124"/>
      <c r="X1086" s="124"/>
      <c r="Y1086" s="124"/>
      <c r="Z1086" s="124"/>
      <c r="AA1086" s="124"/>
      <c r="AB1086" s="124"/>
      <c r="AC1086" s="124"/>
      <c r="AD1086" s="124"/>
      <c r="AE1086" s="124"/>
      <c r="AF1086" s="124"/>
      <c r="AG1086" s="124"/>
      <c r="AH1086" s="124"/>
    </row>
    <row r="1087" spans="1:34" x14ac:dyDescent="0.3">
      <c r="A1087" s="124"/>
      <c r="B1087" s="124"/>
      <c r="C1087" s="124"/>
      <c r="D1087" s="124"/>
      <c r="E1087" s="124"/>
      <c r="F1087" s="124"/>
      <c r="G1087" s="124"/>
      <c r="H1087" s="124"/>
      <c r="I1087" s="124"/>
      <c r="J1087" s="604"/>
      <c r="K1087" s="124"/>
      <c r="L1087" s="124"/>
      <c r="M1087" s="124"/>
      <c r="N1087" s="124"/>
      <c r="O1087" s="124"/>
      <c r="P1087" s="124"/>
      <c r="Q1087" s="124"/>
      <c r="R1087" s="124"/>
      <c r="S1087" s="124"/>
      <c r="T1087" s="124"/>
      <c r="U1087" s="124"/>
      <c r="V1087" s="124"/>
      <c r="W1087" s="124"/>
      <c r="X1087" s="124"/>
      <c r="Y1087" s="124"/>
      <c r="Z1087" s="124"/>
      <c r="AA1087" s="124"/>
      <c r="AB1087" s="124"/>
      <c r="AC1087" s="124"/>
      <c r="AD1087" s="124"/>
      <c r="AE1087" s="124"/>
      <c r="AF1087" s="124"/>
      <c r="AG1087" s="124"/>
      <c r="AH1087" s="124"/>
    </row>
    <row r="1088" spans="1:34" x14ac:dyDescent="0.3">
      <c r="A1088" s="124"/>
      <c r="B1088" s="124"/>
      <c r="C1088" s="124"/>
      <c r="D1088" s="124"/>
      <c r="E1088" s="124"/>
      <c r="F1088" s="124"/>
      <c r="G1088" s="124"/>
      <c r="H1088" s="124"/>
      <c r="I1088" s="124"/>
      <c r="J1088" s="604"/>
      <c r="K1088" s="124"/>
      <c r="L1088" s="124"/>
      <c r="M1088" s="124"/>
      <c r="N1088" s="124"/>
      <c r="O1088" s="124"/>
      <c r="P1088" s="124"/>
      <c r="Q1088" s="124"/>
      <c r="R1088" s="124"/>
      <c r="S1088" s="124"/>
      <c r="T1088" s="124"/>
      <c r="U1088" s="124"/>
      <c r="V1088" s="124"/>
      <c r="W1088" s="124"/>
      <c r="X1088" s="124"/>
      <c r="Y1088" s="124"/>
      <c r="Z1088" s="124"/>
      <c r="AA1088" s="124"/>
      <c r="AB1088" s="124"/>
      <c r="AC1088" s="124"/>
      <c r="AD1088" s="124"/>
      <c r="AE1088" s="124"/>
      <c r="AF1088" s="124"/>
      <c r="AG1088" s="124"/>
      <c r="AH1088" s="124"/>
    </row>
    <row r="1089" spans="1:34" x14ac:dyDescent="0.3">
      <c r="A1089" s="124"/>
      <c r="B1089" s="124"/>
      <c r="C1089" s="124"/>
      <c r="D1089" s="124"/>
      <c r="E1089" s="124"/>
      <c r="F1089" s="124"/>
      <c r="G1089" s="124"/>
      <c r="H1089" s="124"/>
      <c r="I1089" s="124"/>
      <c r="J1089" s="604"/>
      <c r="K1089" s="124"/>
      <c r="L1089" s="124"/>
      <c r="M1089" s="124"/>
      <c r="N1089" s="124"/>
      <c r="O1089" s="124"/>
      <c r="P1089" s="124"/>
      <c r="Q1089" s="124"/>
      <c r="R1089" s="124"/>
      <c r="S1089" s="124"/>
      <c r="T1089" s="124"/>
      <c r="U1089" s="124"/>
      <c r="V1089" s="124"/>
      <c r="W1089" s="124"/>
      <c r="X1089" s="124"/>
      <c r="Y1089" s="124"/>
      <c r="Z1089" s="124"/>
      <c r="AA1089" s="124"/>
      <c r="AB1089" s="124"/>
      <c r="AC1089" s="124"/>
      <c r="AD1089" s="124"/>
      <c r="AE1089" s="124"/>
      <c r="AF1089" s="124"/>
      <c r="AG1089" s="124"/>
      <c r="AH1089" s="124"/>
    </row>
    <row r="1090" spans="1:34" x14ac:dyDescent="0.3">
      <c r="A1090" s="124"/>
      <c r="B1090" s="124"/>
      <c r="C1090" s="124"/>
      <c r="D1090" s="124"/>
      <c r="E1090" s="124"/>
      <c r="F1090" s="124"/>
      <c r="G1090" s="124"/>
      <c r="H1090" s="124"/>
      <c r="I1090" s="124"/>
      <c r="J1090" s="604"/>
      <c r="K1090" s="124"/>
      <c r="L1090" s="124"/>
      <c r="M1090" s="124"/>
      <c r="N1090" s="124"/>
      <c r="O1090" s="124"/>
      <c r="P1090" s="124"/>
      <c r="Q1090" s="124"/>
      <c r="R1090" s="124"/>
      <c r="S1090" s="124"/>
      <c r="T1090" s="124"/>
      <c r="U1090" s="124"/>
      <c r="V1090" s="124"/>
      <c r="W1090" s="124"/>
      <c r="X1090" s="124"/>
      <c r="Y1090" s="124"/>
      <c r="Z1090" s="124"/>
      <c r="AA1090" s="124"/>
      <c r="AB1090" s="124"/>
      <c r="AC1090" s="124"/>
      <c r="AD1090" s="124"/>
      <c r="AE1090" s="124"/>
      <c r="AF1090" s="124"/>
      <c r="AG1090" s="124"/>
      <c r="AH1090" s="124"/>
    </row>
    <row r="1091" spans="1:34" x14ac:dyDescent="0.3">
      <c r="A1091" s="124"/>
      <c r="B1091" s="124"/>
      <c r="C1091" s="124"/>
      <c r="D1091" s="124"/>
      <c r="E1091" s="124"/>
      <c r="F1091" s="124"/>
      <c r="G1091" s="124"/>
      <c r="H1091" s="124"/>
      <c r="I1091" s="124"/>
      <c r="J1091" s="604"/>
      <c r="K1091" s="124"/>
      <c r="L1091" s="124"/>
      <c r="M1091" s="124"/>
      <c r="N1091" s="124"/>
      <c r="O1091" s="124"/>
      <c r="P1091" s="124"/>
      <c r="Q1091" s="124"/>
      <c r="R1091" s="124"/>
      <c r="S1091" s="124"/>
      <c r="T1091" s="124"/>
      <c r="U1091" s="124"/>
      <c r="V1091" s="124"/>
      <c r="W1091" s="124"/>
      <c r="X1091" s="124"/>
      <c r="Y1091" s="124"/>
      <c r="Z1091" s="124"/>
      <c r="AA1091" s="124"/>
      <c r="AB1091" s="124"/>
      <c r="AC1091" s="124"/>
      <c r="AD1091" s="124"/>
      <c r="AE1091" s="124"/>
      <c r="AF1091" s="124"/>
      <c r="AG1091" s="124"/>
      <c r="AH1091" s="124"/>
    </row>
    <row r="1092" spans="1:34" x14ac:dyDescent="0.3">
      <c r="A1092" s="124"/>
      <c r="B1092" s="124"/>
      <c r="C1092" s="124"/>
      <c r="D1092" s="124"/>
      <c r="E1092" s="124"/>
      <c r="F1092" s="124"/>
      <c r="G1092" s="124"/>
      <c r="H1092" s="124"/>
      <c r="I1092" s="124"/>
      <c r="J1092" s="604"/>
      <c r="K1092" s="124"/>
      <c r="L1092" s="124"/>
      <c r="M1092" s="124"/>
      <c r="N1092" s="124"/>
      <c r="O1092" s="124"/>
      <c r="P1092" s="124"/>
      <c r="Q1092" s="124"/>
      <c r="R1092" s="124"/>
      <c r="S1092" s="124"/>
      <c r="T1092" s="124"/>
      <c r="U1092" s="124"/>
      <c r="V1092" s="124"/>
      <c r="W1092" s="124"/>
      <c r="X1092" s="124"/>
      <c r="Y1092" s="124"/>
      <c r="Z1092" s="124"/>
      <c r="AA1092" s="124"/>
      <c r="AB1092" s="124"/>
      <c r="AC1092" s="124"/>
      <c r="AD1092" s="124"/>
      <c r="AE1092" s="124"/>
      <c r="AF1092" s="124"/>
      <c r="AG1092" s="124"/>
      <c r="AH1092" s="124"/>
    </row>
    <row r="1093" spans="1:34" x14ac:dyDescent="0.3">
      <c r="A1093" s="124"/>
      <c r="B1093" s="124"/>
      <c r="C1093" s="124"/>
      <c r="D1093" s="124"/>
      <c r="E1093" s="124"/>
      <c r="F1093" s="124"/>
      <c r="G1093" s="124"/>
      <c r="H1093" s="124"/>
      <c r="I1093" s="124"/>
      <c r="J1093" s="604"/>
      <c r="K1093" s="124"/>
      <c r="L1093" s="124"/>
      <c r="M1093" s="124"/>
      <c r="N1093" s="124"/>
      <c r="O1093" s="124"/>
      <c r="P1093" s="124"/>
      <c r="Q1093" s="124"/>
      <c r="R1093" s="124"/>
      <c r="S1093" s="124"/>
      <c r="T1093" s="124"/>
      <c r="U1093" s="124"/>
      <c r="V1093" s="124"/>
      <c r="W1093" s="124"/>
      <c r="X1093" s="124"/>
      <c r="Y1093" s="124"/>
      <c r="Z1093" s="124"/>
      <c r="AA1093" s="124"/>
      <c r="AB1093" s="124"/>
      <c r="AC1093" s="124"/>
      <c r="AD1093" s="124"/>
      <c r="AE1093" s="124"/>
      <c r="AF1093" s="124"/>
      <c r="AG1093" s="124"/>
      <c r="AH1093" s="124"/>
    </row>
    <row r="1094" spans="1:34" x14ac:dyDescent="0.3">
      <c r="A1094" s="124"/>
      <c r="B1094" s="124"/>
      <c r="C1094" s="124"/>
      <c r="D1094" s="124"/>
      <c r="E1094" s="124"/>
      <c r="F1094" s="124"/>
      <c r="G1094" s="124"/>
      <c r="H1094" s="124"/>
      <c r="I1094" s="124"/>
      <c r="J1094" s="604"/>
      <c r="K1094" s="124"/>
      <c r="L1094" s="124"/>
      <c r="M1094" s="124"/>
      <c r="N1094" s="124"/>
      <c r="O1094" s="124"/>
      <c r="P1094" s="124"/>
      <c r="Q1094" s="124"/>
      <c r="R1094" s="124"/>
      <c r="S1094" s="124"/>
      <c r="T1094" s="124"/>
      <c r="U1094" s="124"/>
      <c r="V1094" s="124"/>
      <c r="W1094" s="124"/>
      <c r="X1094" s="124"/>
      <c r="Y1094" s="124"/>
      <c r="Z1094" s="124"/>
      <c r="AA1094" s="124"/>
      <c r="AB1094" s="124"/>
      <c r="AC1094" s="124"/>
      <c r="AD1094" s="124"/>
      <c r="AE1094" s="124"/>
      <c r="AF1094" s="124"/>
      <c r="AG1094" s="124"/>
      <c r="AH1094" s="124"/>
    </row>
    <row r="1095" spans="1:34" x14ac:dyDescent="0.3">
      <c r="A1095" s="124"/>
      <c r="B1095" s="124"/>
      <c r="C1095" s="124"/>
      <c r="D1095" s="124"/>
      <c r="E1095" s="124"/>
      <c r="F1095" s="124"/>
      <c r="G1095" s="124"/>
      <c r="H1095" s="124"/>
      <c r="I1095" s="124"/>
      <c r="J1095" s="604"/>
      <c r="K1095" s="124"/>
      <c r="L1095" s="124"/>
      <c r="M1095" s="124"/>
      <c r="N1095" s="124"/>
      <c r="O1095" s="124"/>
      <c r="P1095" s="124"/>
      <c r="Q1095" s="124"/>
      <c r="R1095" s="124"/>
      <c r="S1095" s="124"/>
      <c r="T1095" s="124"/>
      <c r="U1095" s="124"/>
      <c r="V1095" s="124"/>
      <c r="W1095" s="124"/>
      <c r="X1095" s="124"/>
      <c r="Y1095" s="124"/>
      <c r="Z1095" s="124"/>
      <c r="AA1095" s="124"/>
      <c r="AB1095" s="124"/>
      <c r="AC1095" s="124"/>
      <c r="AD1095" s="124"/>
      <c r="AE1095" s="124"/>
      <c r="AF1095" s="124"/>
      <c r="AG1095" s="124"/>
      <c r="AH1095" s="124"/>
    </row>
    <row r="1096" spans="1:34" x14ac:dyDescent="0.3">
      <c r="A1096" s="124"/>
      <c r="B1096" s="124"/>
      <c r="C1096" s="124"/>
      <c r="D1096" s="124"/>
      <c r="E1096" s="124"/>
      <c r="F1096" s="124"/>
      <c r="G1096" s="124"/>
      <c r="H1096" s="124"/>
      <c r="I1096" s="124"/>
      <c r="J1096" s="604"/>
      <c r="K1096" s="124"/>
      <c r="L1096" s="124"/>
      <c r="M1096" s="124"/>
      <c r="N1096" s="124"/>
      <c r="O1096" s="124"/>
      <c r="P1096" s="124"/>
      <c r="Q1096" s="124"/>
      <c r="R1096" s="124"/>
      <c r="S1096" s="124"/>
      <c r="T1096" s="124"/>
      <c r="U1096" s="124"/>
      <c r="V1096" s="124"/>
      <c r="W1096" s="124"/>
      <c r="X1096" s="124"/>
      <c r="Y1096" s="124"/>
      <c r="Z1096" s="124"/>
      <c r="AA1096" s="124"/>
      <c r="AB1096" s="124"/>
      <c r="AC1096" s="124"/>
      <c r="AD1096" s="124"/>
      <c r="AE1096" s="124"/>
      <c r="AF1096" s="124"/>
      <c r="AG1096" s="124"/>
      <c r="AH1096" s="124"/>
    </row>
    <row r="1097" spans="1:34" x14ac:dyDescent="0.3">
      <c r="A1097" s="124"/>
      <c r="B1097" s="124"/>
      <c r="C1097" s="124"/>
      <c r="D1097" s="124"/>
      <c r="E1097" s="124"/>
      <c r="F1097" s="124"/>
      <c r="G1097" s="124"/>
      <c r="H1097" s="124"/>
      <c r="I1097" s="124"/>
      <c r="J1097" s="604"/>
      <c r="K1097" s="124"/>
      <c r="L1097" s="124"/>
      <c r="M1097" s="124"/>
      <c r="N1097" s="124"/>
      <c r="O1097" s="124"/>
      <c r="P1097" s="124"/>
      <c r="Q1097" s="124"/>
      <c r="R1097" s="124"/>
      <c r="S1097" s="124"/>
      <c r="T1097" s="124"/>
      <c r="U1097" s="124"/>
      <c r="V1097" s="124"/>
      <c r="W1097" s="124"/>
      <c r="X1097" s="124"/>
      <c r="Y1097" s="124"/>
      <c r="Z1097" s="124"/>
      <c r="AA1097" s="124"/>
      <c r="AB1097" s="124"/>
      <c r="AC1097" s="124"/>
      <c r="AD1097" s="124"/>
      <c r="AE1097" s="124"/>
      <c r="AF1097" s="124"/>
      <c r="AG1097" s="124"/>
      <c r="AH1097" s="124"/>
    </row>
    <row r="1098" spans="1:34" x14ac:dyDescent="0.3">
      <c r="A1098" s="124"/>
      <c r="B1098" s="124"/>
      <c r="C1098" s="124"/>
      <c r="D1098" s="124"/>
      <c r="E1098" s="124"/>
      <c r="F1098" s="124"/>
      <c r="G1098" s="124"/>
      <c r="H1098" s="124"/>
      <c r="I1098" s="124"/>
      <c r="J1098" s="604"/>
      <c r="K1098" s="124"/>
      <c r="L1098" s="124"/>
      <c r="M1098" s="124"/>
      <c r="N1098" s="124"/>
      <c r="O1098" s="124"/>
      <c r="P1098" s="124"/>
      <c r="Q1098" s="124"/>
      <c r="R1098" s="124"/>
      <c r="S1098" s="124"/>
      <c r="T1098" s="124"/>
      <c r="U1098" s="124"/>
      <c r="V1098" s="124"/>
      <c r="W1098" s="124"/>
      <c r="X1098" s="124"/>
      <c r="Y1098" s="124"/>
      <c r="Z1098" s="124"/>
      <c r="AA1098" s="124"/>
      <c r="AB1098" s="124"/>
      <c r="AC1098" s="124"/>
      <c r="AD1098" s="124"/>
      <c r="AE1098" s="124"/>
      <c r="AF1098" s="124"/>
      <c r="AG1098" s="124"/>
      <c r="AH1098" s="124"/>
    </row>
    <row r="1099" spans="1:34" x14ac:dyDescent="0.3">
      <c r="A1099" s="124"/>
      <c r="B1099" s="124"/>
      <c r="C1099" s="124"/>
      <c r="D1099" s="124"/>
      <c r="E1099" s="124"/>
      <c r="F1099" s="124"/>
      <c r="G1099" s="124"/>
      <c r="H1099" s="124"/>
      <c r="I1099" s="124"/>
      <c r="J1099" s="604"/>
      <c r="K1099" s="124"/>
      <c r="L1099" s="124"/>
      <c r="M1099" s="124"/>
      <c r="N1099" s="124"/>
      <c r="O1099" s="124"/>
      <c r="P1099" s="124"/>
      <c r="Q1099" s="124"/>
      <c r="R1099" s="124"/>
      <c r="S1099" s="124"/>
      <c r="T1099" s="124"/>
      <c r="U1099" s="124"/>
      <c r="V1099" s="124"/>
      <c r="W1099" s="124"/>
      <c r="X1099" s="124"/>
      <c r="Y1099" s="124"/>
      <c r="Z1099" s="124"/>
      <c r="AA1099" s="124"/>
      <c r="AB1099" s="124"/>
      <c r="AC1099" s="124"/>
      <c r="AD1099" s="124"/>
      <c r="AE1099" s="124"/>
      <c r="AF1099" s="124"/>
      <c r="AG1099" s="124"/>
      <c r="AH1099" s="124"/>
    </row>
    <row r="1100" spans="1:34" x14ac:dyDescent="0.3">
      <c r="A1100" s="124"/>
      <c r="B1100" s="124"/>
      <c r="C1100" s="124"/>
      <c r="D1100" s="124"/>
      <c r="E1100" s="124"/>
      <c r="F1100" s="124"/>
      <c r="G1100" s="124"/>
      <c r="H1100" s="124"/>
      <c r="I1100" s="124"/>
      <c r="J1100" s="604"/>
      <c r="K1100" s="124"/>
      <c r="L1100" s="124"/>
      <c r="M1100" s="124"/>
      <c r="N1100" s="124"/>
      <c r="O1100" s="124"/>
      <c r="P1100" s="124"/>
      <c r="Q1100" s="124"/>
      <c r="R1100" s="124"/>
      <c r="S1100" s="124"/>
      <c r="T1100" s="124"/>
      <c r="U1100" s="124"/>
      <c r="V1100" s="124"/>
      <c r="W1100" s="124"/>
      <c r="X1100" s="124"/>
      <c r="Y1100" s="124"/>
      <c r="Z1100" s="124"/>
      <c r="AA1100" s="124"/>
      <c r="AB1100" s="124"/>
      <c r="AC1100" s="124"/>
      <c r="AD1100" s="124"/>
      <c r="AE1100" s="124"/>
      <c r="AF1100" s="124"/>
      <c r="AG1100" s="124"/>
      <c r="AH1100" s="124"/>
    </row>
    <row r="1101" spans="1:34" x14ac:dyDescent="0.3">
      <c r="A1101" s="124"/>
      <c r="B1101" s="124"/>
      <c r="C1101" s="124"/>
      <c r="D1101" s="124"/>
      <c r="E1101" s="124"/>
      <c r="F1101" s="124"/>
      <c r="G1101" s="124"/>
      <c r="H1101" s="124"/>
      <c r="I1101" s="124"/>
      <c r="J1101" s="604"/>
      <c r="K1101" s="124"/>
      <c r="L1101" s="124"/>
      <c r="M1101" s="124"/>
      <c r="N1101" s="124"/>
      <c r="O1101" s="124"/>
      <c r="P1101" s="124"/>
      <c r="Q1101" s="124"/>
      <c r="R1101" s="124"/>
      <c r="S1101" s="124"/>
      <c r="T1101" s="124"/>
      <c r="U1101" s="124"/>
      <c r="V1101" s="124"/>
      <c r="W1101" s="124"/>
      <c r="X1101" s="124"/>
      <c r="Y1101" s="124"/>
      <c r="Z1101" s="124"/>
      <c r="AA1101" s="124"/>
      <c r="AB1101" s="124"/>
      <c r="AC1101" s="124"/>
      <c r="AD1101" s="124"/>
      <c r="AE1101" s="124"/>
      <c r="AF1101" s="124"/>
      <c r="AG1101" s="124"/>
      <c r="AH1101" s="124"/>
    </row>
    <row r="1102" spans="1:34" x14ac:dyDescent="0.3">
      <c r="A1102" s="124"/>
      <c r="B1102" s="124"/>
      <c r="C1102" s="124"/>
      <c r="D1102" s="124"/>
      <c r="E1102" s="124"/>
      <c r="F1102" s="124"/>
      <c r="G1102" s="124"/>
      <c r="H1102" s="124"/>
      <c r="I1102" s="124"/>
      <c r="J1102" s="604"/>
      <c r="K1102" s="124"/>
      <c r="L1102" s="124"/>
      <c r="M1102" s="124"/>
      <c r="N1102" s="124"/>
      <c r="O1102" s="124"/>
      <c r="P1102" s="124"/>
      <c r="Q1102" s="124"/>
      <c r="R1102" s="124"/>
      <c r="S1102" s="124"/>
      <c r="T1102" s="124"/>
      <c r="U1102" s="124"/>
      <c r="V1102" s="124"/>
      <c r="W1102" s="124"/>
      <c r="X1102" s="124"/>
      <c r="Y1102" s="124"/>
      <c r="Z1102" s="124"/>
      <c r="AA1102" s="124"/>
      <c r="AB1102" s="124"/>
      <c r="AC1102" s="124"/>
      <c r="AD1102" s="124"/>
      <c r="AE1102" s="124"/>
      <c r="AF1102" s="124"/>
      <c r="AG1102" s="124"/>
      <c r="AH1102" s="124"/>
    </row>
    <row r="1103" spans="1:34" x14ac:dyDescent="0.3">
      <c r="A1103" s="124"/>
      <c r="B1103" s="124"/>
      <c r="C1103" s="124"/>
      <c r="D1103" s="124"/>
      <c r="E1103" s="124"/>
      <c r="F1103" s="124"/>
      <c r="G1103" s="124"/>
      <c r="H1103" s="124"/>
      <c r="I1103" s="124"/>
      <c r="J1103" s="604"/>
      <c r="K1103" s="124"/>
      <c r="L1103" s="124"/>
      <c r="M1103" s="124"/>
      <c r="N1103" s="124"/>
      <c r="O1103" s="124"/>
      <c r="P1103" s="124"/>
      <c r="Q1103" s="124"/>
      <c r="R1103" s="124"/>
      <c r="S1103" s="124"/>
      <c r="T1103" s="124"/>
      <c r="U1103" s="124"/>
      <c r="V1103" s="124"/>
      <c r="W1103" s="124"/>
      <c r="X1103" s="124"/>
      <c r="Y1103" s="124"/>
      <c r="Z1103" s="124"/>
      <c r="AA1103" s="124"/>
      <c r="AB1103" s="124"/>
      <c r="AC1103" s="124"/>
      <c r="AD1103" s="124"/>
      <c r="AE1103" s="124"/>
      <c r="AF1103" s="124"/>
      <c r="AG1103" s="124"/>
      <c r="AH1103" s="124"/>
    </row>
    <row r="1104" spans="1:34" x14ac:dyDescent="0.3">
      <c r="A1104" s="124"/>
      <c r="B1104" s="124"/>
      <c r="C1104" s="124"/>
      <c r="D1104" s="124"/>
      <c r="E1104" s="124"/>
      <c r="F1104" s="124"/>
      <c r="G1104" s="124"/>
      <c r="H1104" s="124"/>
      <c r="I1104" s="124"/>
      <c r="J1104" s="604"/>
      <c r="K1104" s="124"/>
      <c r="L1104" s="124"/>
      <c r="M1104" s="124"/>
      <c r="N1104" s="124"/>
      <c r="O1104" s="124"/>
      <c r="P1104" s="124"/>
      <c r="Q1104" s="124"/>
      <c r="R1104" s="124"/>
      <c r="S1104" s="124"/>
      <c r="T1104" s="124"/>
      <c r="U1104" s="124"/>
      <c r="V1104" s="124"/>
      <c r="W1104" s="124"/>
      <c r="X1104" s="124"/>
      <c r="Y1104" s="124"/>
      <c r="Z1104" s="124"/>
      <c r="AA1104" s="124"/>
      <c r="AB1104" s="124"/>
      <c r="AC1104" s="124"/>
      <c r="AD1104" s="124"/>
      <c r="AE1104" s="124"/>
      <c r="AF1104" s="124"/>
      <c r="AG1104" s="124"/>
      <c r="AH1104" s="124"/>
    </row>
    <row r="1105" spans="1:34" x14ac:dyDescent="0.3">
      <c r="A1105" s="124"/>
      <c r="B1105" s="124"/>
      <c r="C1105" s="124"/>
      <c r="D1105" s="124"/>
      <c r="E1105" s="124"/>
      <c r="F1105" s="124"/>
      <c r="G1105" s="124"/>
      <c r="H1105" s="124"/>
      <c r="I1105" s="124"/>
      <c r="J1105" s="604"/>
      <c r="K1105" s="124"/>
      <c r="L1105" s="124"/>
      <c r="M1105" s="124"/>
      <c r="N1105" s="124"/>
      <c r="O1105" s="124"/>
      <c r="P1105" s="124"/>
      <c r="Q1105" s="124"/>
      <c r="R1105" s="124"/>
      <c r="S1105" s="124"/>
      <c r="T1105" s="124"/>
      <c r="U1105" s="124"/>
      <c r="V1105" s="124"/>
      <c r="W1105" s="124"/>
      <c r="X1105" s="124"/>
      <c r="Y1105" s="124"/>
      <c r="Z1105" s="124"/>
      <c r="AA1105" s="124"/>
      <c r="AB1105" s="124"/>
      <c r="AC1105" s="124"/>
      <c r="AD1105" s="124"/>
      <c r="AE1105" s="124"/>
      <c r="AF1105" s="124"/>
      <c r="AG1105" s="124"/>
      <c r="AH1105" s="124"/>
    </row>
    <row r="1106" spans="1:34" x14ac:dyDescent="0.3">
      <c r="A1106" s="124"/>
      <c r="B1106" s="124"/>
      <c r="C1106" s="124"/>
      <c r="D1106" s="124"/>
      <c r="E1106" s="124"/>
      <c r="F1106" s="124"/>
      <c r="G1106" s="124"/>
      <c r="H1106" s="124"/>
      <c r="I1106" s="124"/>
      <c r="J1106" s="604"/>
      <c r="K1106" s="124"/>
      <c r="L1106" s="124"/>
      <c r="M1106" s="124"/>
      <c r="N1106" s="124"/>
      <c r="O1106" s="124"/>
      <c r="P1106" s="124"/>
      <c r="Q1106" s="124"/>
      <c r="R1106" s="124"/>
      <c r="S1106" s="124"/>
      <c r="T1106" s="124"/>
      <c r="U1106" s="124"/>
      <c r="V1106" s="124"/>
      <c r="W1106" s="124"/>
      <c r="X1106" s="124"/>
      <c r="Y1106" s="124"/>
      <c r="Z1106" s="124"/>
      <c r="AA1106" s="124"/>
      <c r="AB1106" s="124"/>
      <c r="AC1106" s="124"/>
      <c r="AD1106" s="124"/>
      <c r="AE1106" s="124"/>
      <c r="AF1106" s="124"/>
      <c r="AG1106" s="124"/>
      <c r="AH1106" s="124"/>
    </row>
    <row r="1107" spans="1:34" x14ac:dyDescent="0.3">
      <c r="A1107" s="124"/>
      <c r="B1107" s="124"/>
      <c r="C1107" s="124"/>
      <c r="D1107" s="124"/>
      <c r="E1107" s="124"/>
      <c r="F1107" s="124"/>
      <c r="G1107" s="124"/>
      <c r="H1107" s="124"/>
      <c r="I1107" s="124"/>
      <c r="J1107" s="604"/>
      <c r="K1107" s="124"/>
      <c r="L1107" s="124"/>
      <c r="M1107" s="124"/>
      <c r="N1107" s="124"/>
      <c r="O1107" s="124"/>
      <c r="P1107" s="124"/>
      <c r="Q1107" s="124"/>
      <c r="R1107" s="124"/>
      <c r="S1107" s="124"/>
      <c r="T1107" s="124"/>
      <c r="U1107" s="124"/>
      <c r="V1107" s="124"/>
      <c r="W1107" s="124"/>
      <c r="X1107" s="124"/>
      <c r="Y1107" s="124"/>
      <c r="Z1107" s="124"/>
      <c r="AA1107" s="124"/>
      <c r="AB1107" s="124"/>
      <c r="AC1107" s="124"/>
      <c r="AD1107" s="124"/>
      <c r="AE1107" s="124"/>
      <c r="AF1107" s="124"/>
      <c r="AG1107" s="124"/>
      <c r="AH1107" s="124"/>
    </row>
    <row r="1108" spans="1:34" x14ac:dyDescent="0.3">
      <c r="A1108" s="124"/>
      <c r="B1108" s="124"/>
      <c r="C1108" s="124"/>
      <c r="D1108" s="124"/>
      <c r="E1108" s="124"/>
      <c r="F1108" s="124"/>
      <c r="G1108" s="124"/>
      <c r="H1108" s="124"/>
      <c r="I1108" s="124"/>
      <c r="J1108" s="604"/>
      <c r="K1108" s="124"/>
      <c r="L1108" s="124"/>
      <c r="M1108" s="124"/>
      <c r="N1108" s="124"/>
      <c r="O1108" s="124"/>
      <c r="P1108" s="124"/>
      <c r="Q1108" s="124"/>
      <c r="R1108" s="124"/>
      <c r="S1108" s="124"/>
      <c r="T1108" s="124"/>
      <c r="U1108" s="124"/>
      <c r="V1108" s="124"/>
      <c r="W1108" s="124"/>
      <c r="X1108" s="124"/>
      <c r="Y1108" s="124"/>
      <c r="Z1108" s="124"/>
      <c r="AA1108" s="124"/>
      <c r="AB1108" s="124"/>
      <c r="AC1108" s="124"/>
      <c r="AD1108" s="124"/>
      <c r="AE1108" s="124"/>
      <c r="AF1108" s="124"/>
      <c r="AG1108" s="124"/>
      <c r="AH1108" s="124"/>
    </row>
    <row r="1109" spans="1:34" x14ac:dyDescent="0.3">
      <c r="A1109" s="124"/>
      <c r="B1109" s="124"/>
      <c r="C1109" s="124"/>
      <c r="D1109" s="124"/>
      <c r="E1109" s="124"/>
      <c r="F1109" s="124"/>
      <c r="G1109" s="124"/>
      <c r="H1109" s="124"/>
      <c r="I1109" s="124"/>
      <c r="J1109" s="604"/>
      <c r="K1109" s="124"/>
      <c r="L1109" s="124"/>
      <c r="M1109" s="124"/>
      <c r="N1109" s="124"/>
      <c r="O1109" s="124"/>
      <c r="P1109" s="124"/>
      <c r="Q1109" s="124"/>
      <c r="R1109" s="124"/>
      <c r="S1109" s="124"/>
      <c r="T1109" s="124"/>
      <c r="U1109" s="124"/>
      <c r="V1109" s="124"/>
      <c r="W1109" s="124"/>
      <c r="X1109" s="124"/>
      <c r="Y1109" s="124"/>
      <c r="Z1109" s="124"/>
      <c r="AA1109" s="124"/>
      <c r="AB1109" s="124"/>
      <c r="AC1109" s="124"/>
      <c r="AD1109" s="124"/>
      <c r="AE1109" s="124"/>
      <c r="AF1109" s="124"/>
      <c r="AG1109" s="124"/>
      <c r="AH1109" s="124"/>
    </row>
    <row r="1110" spans="1:34" x14ac:dyDescent="0.3">
      <c r="A1110" s="124"/>
      <c r="B1110" s="124"/>
      <c r="C1110" s="124"/>
      <c r="D1110" s="124"/>
      <c r="E1110" s="124"/>
      <c r="F1110" s="124"/>
      <c r="G1110" s="124"/>
      <c r="H1110" s="124"/>
      <c r="I1110" s="124"/>
      <c r="J1110" s="604"/>
      <c r="K1110" s="124"/>
      <c r="L1110" s="124"/>
      <c r="M1110" s="124"/>
      <c r="N1110" s="124"/>
      <c r="O1110" s="124"/>
      <c r="P1110" s="124"/>
      <c r="Q1110" s="124"/>
      <c r="R1110" s="124"/>
      <c r="S1110" s="124"/>
      <c r="T1110" s="124"/>
      <c r="U1110" s="124"/>
      <c r="V1110" s="124"/>
      <c r="W1110" s="124"/>
      <c r="X1110" s="124"/>
      <c r="Y1110" s="124"/>
      <c r="Z1110" s="124"/>
      <c r="AA1110" s="124"/>
      <c r="AB1110" s="124"/>
      <c r="AC1110" s="124"/>
      <c r="AD1110" s="124"/>
      <c r="AE1110" s="124"/>
      <c r="AF1110" s="124"/>
      <c r="AG1110" s="124"/>
      <c r="AH1110" s="124"/>
    </row>
    <row r="1111" spans="1:34" x14ac:dyDescent="0.3">
      <c r="A1111" s="124"/>
      <c r="B1111" s="124"/>
      <c r="C1111" s="124"/>
      <c r="D1111" s="124"/>
      <c r="E1111" s="124"/>
      <c r="F1111" s="124"/>
      <c r="G1111" s="124"/>
      <c r="H1111" s="124"/>
      <c r="I1111" s="124"/>
      <c r="J1111" s="604"/>
      <c r="K1111" s="124"/>
      <c r="L1111" s="124"/>
      <c r="M1111" s="124"/>
      <c r="N1111" s="124"/>
      <c r="O1111" s="124"/>
      <c r="P1111" s="124"/>
      <c r="Q1111" s="124"/>
      <c r="R1111" s="124"/>
      <c r="S1111" s="124"/>
      <c r="T1111" s="124"/>
      <c r="U1111" s="124"/>
      <c r="V1111" s="124"/>
      <c r="W1111" s="124"/>
      <c r="X1111" s="124"/>
      <c r="Y1111" s="124"/>
      <c r="Z1111" s="124"/>
      <c r="AA1111" s="124"/>
      <c r="AB1111" s="124"/>
      <c r="AC1111" s="124"/>
      <c r="AD1111" s="124"/>
      <c r="AE1111" s="124"/>
      <c r="AF1111" s="124"/>
      <c r="AG1111" s="124"/>
      <c r="AH1111" s="124"/>
    </row>
    <row r="1112" spans="1:34" x14ac:dyDescent="0.3">
      <c r="A1112" s="124"/>
      <c r="B1112" s="124"/>
      <c r="C1112" s="124"/>
      <c r="D1112" s="124"/>
      <c r="E1112" s="124"/>
      <c r="F1112" s="124"/>
      <c r="G1112" s="124"/>
      <c r="H1112" s="124"/>
      <c r="I1112" s="124"/>
      <c r="J1112" s="604"/>
      <c r="K1112" s="124"/>
      <c r="L1112" s="124"/>
      <c r="M1112" s="124"/>
      <c r="N1112" s="124"/>
      <c r="O1112" s="124"/>
      <c r="P1112" s="124"/>
      <c r="Q1112" s="124"/>
      <c r="R1112" s="124"/>
      <c r="S1112" s="124"/>
      <c r="T1112" s="124"/>
      <c r="U1112" s="124"/>
      <c r="V1112" s="124"/>
      <c r="W1112" s="124"/>
      <c r="X1112" s="124"/>
      <c r="Y1112" s="124"/>
      <c r="Z1112" s="124"/>
      <c r="AA1112" s="124"/>
      <c r="AB1112" s="124"/>
      <c r="AC1112" s="124"/>
      <c r="AD1112" s="124"/>
      <c r="AE1112" s="124"/>
      <c r="AF1112" s="124"/>
      <c r="AG1112" s="124"/>
      <c r="AH1112" s="124"/>
    </row>
    <row r="1113" spans="1:34" x14ac:dyDescent="0.3">
      <c r="A1113" s="124"/>
      <c r="B1113" s="124"/>
      <c r="C1113" s="124"/>
      <c r="D1113" s="124"/>
      <c r="E1113" s="124"/>
      <c r="F1113" s="124"/>
      <c r="G1113" s="124"/>
      <c r="H1113" s="124"/>
      <c r="I1113" s="124"/>
      <c r="J1113" s="604"/>
      <c r="K1113" s="124"/>
      <c r="L1113" s="124"/>
      <c r="M1113" s="124"/>
      <c r="N1113" s="124"/>
      <c r="O1113" s="124"/>
      <c r="P1113" s="124"/>
      <c r="Q1113" s="124"/>
      <c r="R1113" s="124"/>
      <c r="S1113" s="124"/>
      <c r="T1113" s="124"/>
      <c r="U1113" s="124"/>
      <c r="V1113" s="124"/>
      <c r="W1113" s="124"/>
      <c r="X1113" s="124"/>
      <c r="Y1113" s="124"/>
      <c r="Z1113" s="124"/>
      <c r="AA1113" s="124"/>
      <c r="AB1113" s="124"/>
      <c r="AC1113" s="124"/>
      <c r="AD1113" s="124"/>
      <c r="AE1113" s="124"/>
      <c r="AF1113" s="124"/>
      <c r="AG1113" s="124"/>
      <c r="AH1113" s="124"/>
    </row>
    <row r="1114" spans="1:34" x14ac:dyDescent="0.3">
      <c r="A1114" s="124"/>
      <c r="B1114" s="124"/>
      <c r="C1114" s="124"/>
      <c r="D1114" s="124"/>
      <c r="E1114" s="124"/>
      <c r="F1114" s="124"/>
      <c r="G1114" s="124"/>
      <c r="H1114" s="124"/>
      <c r="I1114" s="124"/>
      <c r="J1114" s="604"/>
      <c r="K1114" s="124"/>
      <c r="L1114" s="124"/>
      <c r="M1114" s="124"/>
      <c r="N1114" s="124"/>
      <c r="O1114" s="124"/>
      <c r="P1114" s="124"/>
      <c r="Q1114" s="124"/>
      <c r="R1114" s="124"/>
      <c r="S1114" s="124"/>
      <c r="T1114" s="124"/>
      <c r="U1114" s="124"/>
      <c r="V1114" s="124"/>
      <c r="W1114" s="124"/>
      <c r="X1114" s="124"/>
      <c r="Y1114" s="124"/>
      <c r="Z1114" s="124"/>
      <c r="AA1114" s="124"/>
      <c r="AB1114" s="124"/>
      <c r="AC1114" s="124"/>
      <c r="AD1114" s="124"/>
      <c r="AE1114" s="124"/>
      <c r="AF1114" s="124"/>
      <c r="AG1114" s="124"/>
      <c r="AH1114" s="124"/>
    </row>
    <row r="1115" spans="1:34" x14ac:dyDescent="0.3">
      <c r="A1115" s="124"/>
      <c r="B1115" s="124"/>
      <c r="C1115" s="124"/>
      <c r="D1115" s="124"/>
      <c r="E1115" s="124"/>
      <c r="F1115" s="124"/>
      <c r="G1115" s="124"/>
      <c r="H1115" s="124"/>
      <c r="I1115" s="124"/>
      <c r="J1115" s="604"/>
      <c r="K1115" s="124"/>
      <c r="L1115" s="124"/>
      <c r="M1115" s="124"/>
      <c r="N1115" s="124"/>
      <c r="O1115" s="124"/>
      <c r="P1115" s="124"/>
      <c r="Q1115" s="124"/>
      <c r="R1115" s="124"/>
      <c r="S1115" s="124"/>
      <c r="T1115" s="124"/>
      <c r="U1115" s="124"/>
      <c r="V1115" s="124"/>
      <c r="W1115" s="124"/>
      <c r="X1115" s="124"/>
      <c r="Y1115" s="124"/>
      <c r="Z1115" s="124"/>
      <c r="AA1115" s="124"/>
      <c r="AB1115" s="124"/>
      <c r="AC1115" s="124"/>
      <c r="AD1115" s="124"/>
      <c r="AE1115" s="124"/>
      <c r="AF1115" s="124"/>
      <c r="AG1115" s="124"/>
      <c r="AH1115" s="124"/>
    </row>
    <row r="1116" spans="1:34" x14ac:dyDescent="0.3">
      <c r="A1116" s="124"/>
      <c r="B1116" s="124"/>
      <c r="C1116" s="124"/>
      <c r="D1116" s="124"/>
      <c r="E1116" s="124"/>
      <c r="F1116" s="124"/>
      <c r="G1116" s="124"/>
      <c r="H1116" s="124"/>
      <c r="I1116" s="124"/>
      <c r="J1116" s="604"/>
      <c r="K1116" s="124"/>
      <c r="L1116" s="124"/>
      <c r="M1116" s="124"/>
      <c r="N1116" s="124"/>
      <c r="O1116" s="124"/>
      <c r="P1116" s="124"/>
      <c r="Q1116" s="124"/>
      <c r="R1116" s="124"/>
      <c r="S1116" s="124"/>
      <c r="T1116" s="124"/>
      <c r="U1116" s="124"/>
      <c r="V1116" s="124"/>
      <c r="W1116" s="124"/>
      <c r="X1116" s="124"/>
      <c r="Y1116" s="124"/>
      <c r="Z1116" s="124"/>
      <c r="AA1116" s="124"/>
      <c r="AB1116" s="124"/>
      <c r="AC1116" s="124"/>
      <c r="AD1116" s="124"/>
      <c r="AE1116" s="124"/>
      <c r="AF1116" s="124"/>
      <c r="AG1116" s="124"/>
      <c r="AH1116" s="124"/>
    </row>
    <row r="1117" spans="1:34" x14ac:dyDescent="0.3">
      <c r="A1117" s="124"/>
      <c r="B1117" s="124"/>
      <c r="C1117" s="124"/>
      <c r="D1117" s="124"/>
      <c r="E1117" s="124"/>
      <c r="F1117" s="124"/>
      <c r="G1117" s="124"/>
      <c r="H1117" s="124"/>
      <c r="I1117" s="124"/>
      <c r="J1117" s="604"/>
      <c r="K1117" s="124"/>
      <c r="L1117" s="124"/>
      <c r="M1117" s="124"/>
      <c r="N1117" s="124"/>
      <c r="O1117" s="124"/>
      <c r="P1117" s="124"/>
      <c r="Q1117" s="124"/>
      <c r="R1117" s="124"/>
      <c r="S1117" s="124"/>
      <c r="T1117" s="124"/>
      <c r="U1117" s="124"/>
      <c r="V1117" s="124"/>
      <c r="W1117" s="124"/>
      <c r="X1117" s="124"/>
      <c r="Y1117" s="124"/>
      <c r="Z1117" s="124"/>
      <c r="AA1117" s="124"/>
      <c r="AB1117" s="124"/>
      <c r="AC1117" s="124"/>
      <c r="AD1117" s="124"/>
      <c r="AE1117" s="124"/>
      <c r="AF1117" s="124"/>
      <c r="AG1117" s="124"/>
      <c r="AH1117" s="124"/>
    </row>
    <row r="1118" spans="1:34" x14ac:dyDescent="0.3">
      <c r="A1118" s="124"/>
      <c r="B1118" s="124"/>
      <c r="C1118" s="124"/>
      <c r="D1118" s="124"/>
      <c r="E1118" s="124"/>
      <c r="F1118" s="124"/>
      <c r="G1118" s="124"/>
      <c r="H1118" s="124"/>
      <c r="I1118" s="124"/>
      <c r="J1118" s="604"/>
      <c r="K1118" s="124"/>
      <c r="L1118" s="124"/>
      <c r="M1118" s="124"/>
      <c r="N1118" s="124"/>
      <c r="O1118" s="124"/>
      <c r="P1118" s="124"/>
      <c r="Q1118" s="124"/>
      <c r="R1118" s="124"/>
      <c r="S1118" s="124"/>
      <c r="T1118" s="124"/>
      <c r="U1118" s="124"/>
      <c r="V1118" s="124"/>
      <c r="W1118" s="124"/>
      <c r="X1118" s="124"/>
      <c r="Y1118" s="124"/>
      <c r="Z1118" s="124"/>
      <c r="AA1118" s="124"/>
      <c r="AB1118" s="124"/>
      <c r="AC1118" s="124"/>
      <c r="AD1118" s="124"/>
      <c r="AE1118" s="124"/>
      <c r="AF1118" s="124"/>
      <c r="AG1118" s="124"/>
      <c r="AH1118" s="124"/>
    </row>
    <row r="1119" spans="1:34" x14ac:dyDescent="0.3">
      <c r="A1119" s="124"/>
      <c r="B1119" s="124"/>
      <c r="C1119" s="124"/>
      <c r="D1119" s="124"/>
      <c r="E1119" s="124"/>
      <c r="F1119" s="124"/>
      <c r="G1119" s="124"/>
      <c r="H1119" s="124"/>
      <c r="I1119" s="124"/>
      <c r="J1119" s="604"/>
      <c r="K1119" s="124"/>
      <c r="L1119" s="124"/>
      <c r="M1119" s="124"/>
      <c r="N1119" s="124"/>
      <c r="O1119" s="124"/>
      <c r="P1119" s="124"/>
      <c r="Q1119" s="124"/>
      <c r="R1119" s="124"/>
      <c r="S1119" s="124"/>
      <c r="T1119" s="124"/>
      <c r="U1119" s="124"/>
      <c r="V1119" s="124"/>
      <c r="W1119" s="124"/>
      <c r="X1119" s="124"/>
      <c r="Y1119" s="124"/>
      <c r="Z1119" s="124"/>
      <c r="AA1119" s="124"/>
      <c r="AB1119" s="124"/>
      <c r="AC1119" s="124"/>
      <c r="AD1119" s="124"/>
      <c r="AE1119" s="124"/>
      <c r="AF1119" s="124"/>
      <c r="AG1119" s="124"/>
      <c r="AH1119" s="124"/>
    </row>
    <row r="1120" spans="1:34" x14ac:dyDescent="0.3">
      <c r="A1120" s="124"/>
      <c r="B1120" s="124"/>
      <c r="C1120" s="124"/>
      <c r="D1120" s="124"/>
      <c r="E1120" s="124"/>
      <c r="F1120" s="124"/>
      <c r="G1120" s="124"/>
      <c r="H1120" s="124"/>
      <c r="I1120" s="124"/>
      <c r="J1120" s="604"/>
      <c r="K1120" s="124"/>
      <c r="L1120" s="124"/>
      <c r="M1120" s="124"/>
      <c r="N1120" s="124"/>
      <c r="O1120" s="124"/>
      <c r="P1120" s="124"/>
      <c r="Q1120" s="124"/>
      <c r="R1120" s="124"/>
      <c r="S1120" s="124"/>
      <c r="T1120" s="124"/>
      <c r="U1120" s="124"/>
      <c r="V1120" s="124"/>
      <c r="W1120" s="124"/>
      <c r="X1120" s="124"/>
      <c r="Y1120" s="124"/>
      <c r="Z1120" s="124"/>
      <c r="AA1120" s="124"/>
      <c r="AB1120" s="124"/>
      <c r="AC1120" s="124"/>
      <c r="AD1120" s="124"/>
      <c r="AE1120" s="124"/>
      <c r="AF1120" s="124"/>
      <c r="AG1120" s="124"/>
      <c r="AH1120" s="124"/>
    </row>
    <row r="1121" spans="1:34" x14ac:dyDescent="0.3">
      <c r="A1121" s="124"/>
      <c r="B1121" s="124"/>
      <c r="C1121" s="124"/>
      <c r="D1121" s="124"/>
      <c r="E1121" s="124"/>
      <c r="F1121" s="124"/>
      <c r="G1121" s="124"/>
      <c r="H1121" s="124"/>
      <c r="I1121" s="124"/>
      <c r="J1121" s="604"/>
      <c r="K1121" s="124"/>
      <c r="L1121" s="124"/>
      <c r="M1121" s="124"/>
      <c r="N1121" s="124"/>
      <c r="O1121" s="124"/>
      <c r="P1121" s="124"/>
      <c r="Q1121" s="124"/>
      <c r="R1121" s="124"/>
      <c r="S1121" s="124"/>
      <c r="T1121" s="124"/>
      <c r="U1121" s="124"/>
      <c r="V1121" s="124"/>
      <c r="W1121" s="124"/>
      <c r="X1121" s="124"/>
      <c r="Y1121" s="124"/>
      <c r="Z1121" s="124"/>
      <c r="AA1121" s="124"/>
      <c r="AB1121" s="124"/>
      <c r="AC1121" s="124"/>
      <c r="AD1121" s="124"/>
      <c r="AE1121" s="124"/>
      <c r="AF1121" s="124"/>
      <c r="AG1121" s="124"/>
      <c r="AH1121" s="124"/>
    </row>
    <row r="1122" spans="1:34" x14ac:dyDescent="0.3">
      <c r="A1122" s="124"/>
      <c r="B1122" s="124"/>
      <c r="C1122" s="124"/>
      <c r="D1122" s="124"/>
      <c r="E1122" s="124"/>
      <c r="F1122" s="124"/>
      <c r="G1122" s="124"/>
      <c r="H1122" s="124"/>
      <c r="I1122" s="124"/>
      <c r="J1122" s="604"/>
      <c r="K1122" s="124"/>
      <c r="L1122" s="124"/>
      <c r="M1122" s="124"/>
      <c r="N1122" s="124"/>
      <c r="O1122" s="124"/>
      <c r="P1122" s="124"/>
      <c r="Q1122" s="124"/>
      <c r="R1122" s="124"/>
      <c r="S1122" s="124"/>
      <c r="T1122" s="124"/>
      <c r="U1122" s="124"/>
      <c r="V1122" s="124"/>
      <c r="W1122" s="124"/>
      <c r="X1122" s="124"/>
      <c r="Y1122" s="124"/>
      <c r="Z1122" s="124"/>
      <c r="AA1122" s="124"/>
      <c r="AB1122" s="124"/>
      <c r="AC1122" s="124"/>
      <c r="AD1122" s="124"/>
      <c r="AE1122" s="124"/>
      <c r="AF1122" s="124"/>
      <c r="AG1122" s="124"/>
      <c r="AH1122" s="124"/>
    </row>
    <row r="1123" spans="1:34" x14ac:dyDescent="0.3">
      <c r="A1123" s="124"/>
      <c r="B1123" s="124"/>
      <c r="C1123" s="124"/>
      <c r="D1123" s="124"/>
      <c r="E1123" s="124"/>
      <c r="F1123" s="124"/>
      <c r="G1123" s="124"/>
      <c r="H1123" s="124"/>
      <c r="I1123" s="124"/>
      <c r="J1123" s="604"/>
      <c r="K1123" s="124"/>
      <c r="L1123" s="124"/>
      <c r="M1123" s="124"/>
      <c r="N1123" s="124"/>
      <c r="O1123" s="124"/>
      <c r="P1123" s="124"/>
      <c r="Q1123" s="124"/>
      <c r="R1123" s="124"/>
      <c r="S1123" s="124"/>
      <c r="T1123" s="124"/>
      <c r="U1123" s="124"/>
      <c r="V1123" s="124"/>
      <c r="W1123" s="124"/>
      <c r="X1123" s="124"/>
      <c r="Y1123" s="124"/>
      <c r="Z1123" s="124"/>
      <c r="AA1123" s="124"/>
      <c r="AB1123" s="124"/>
      <c r="AC1123" s="124"/>
      <c r="AD1123" s="124"/>
      <c r="AE1123" s="124"/>
      <c r="AF1123" s="124"/>
      <c r="AG1123" s="124"/>
      <c r="AH1123" s="124"/>
    </row>
    <row r="1124" spans="1:34" x14ac:dyDescent="0.3">
      <c r="A1124" s="124"/>
      <c r="B1124" s="124"/>
      <c r="C1124" s="124"/>
      <c r="D1124" s="124"/>
      <c r="E1124" s="124"/>
      <c r="F1124" s="124"/>
      <c r="G1124" s="124"/>
      <c r="H1124" s="124"/>
      <c r="I1124" s="124"/>
      <c r="J1124" s="604"/>
      <c r="K1124" s="124"/>
      <c r="L1124" s="124"/>
      <c r="M1124" s="124"/>
      <c r="N1124" s="124"/>
      <c r="O1124" s="124"/>
      <c r="P1124" s="124"/>
      <c r="Q1124" s="124"/>
      <c r="R1124" s="124"/>
      <c r="S1124" s="124"/>
      <c r="T1124" s="124"/>
      <c r="U1124" s="124"/>
      <c r="V1124" s="124"/>
      <c r="W1124" s="124"/>
      <c r="X1124" s="124"/>
      <c r="Y1124" s="124"/>
      <c r="Z1124" s="124"/>
      <c r="AA1124" s="124"/>
      <c r="AB1124" s="124"/>
      <c r="AC1124" s="124"/>
      <c r="AD1124" s="124"/>
      <c r="AE1124" s="124"/>
      <c r="AF1124" s="124"/>
      <c r="AG1124" s="124"/>
      <c r="AH1124" s="124"/>
    </row>
    <row r="1125" spans="1:34" x14ac:dyDescent="0.3">
      <c r="A1125" s="124"/>
      <c r="B1125" s="124"/>
      <c r="C1125" s="124"/>
      <c r="D1125" s="124"/>
      <c r="E1125" s="124"/>
      <c r="F1125" s="124"/>
      <c r="G1125" s="124"/>
      <c r="H1125" s="124"/>
      <c r="I1125" s="124"/>
      <c r="J1125" s="604"/>
      <c r="K1125" s="124"/>
      <c r="L1125" s="124"/>
      <c r="M1125" s="124"/>
      <c r="N1125" s="124"/>
      <c r="O1125" s="124"/>
      <c r="P1125" s="124"/>
      <c r="Q1125" s="124"/>
      <c r="R1125" s="124"/>
      <c r="S1125" s="124"/>
      <c r="T1125" s="124"/>
      <c r="U1125" s="124"/>
      <c r="V1125" s="124"/>
      <c r="W1125" s="124"/>
      <c r="X1125" s="124"/>
      <c r="Y1125" s="124"/>
      <c r="Z1125" s="124"/>
      <c r="AA1125" s="124"/>
      <c r="AB1125" s="124"/>
      <c r="AC1125" s="124"/>
      <c r="AD1125" s="124"/>
      <c r="AE1125" s="124"/>
      <c r="AF1125" s="124"/>
      <c r="AG1125" s="124"/>
      <c r="AH1125" s="124"/>
    </row>
    <row r="1126" spans="1:34" x14ac:dyDescent="0.3">
      <c r="A1126" s="124"/>
      <c r="B1126" s="124"/>
      <c r="C1126" s="124"/>
      <c r="D1126" s="124"/>
      <c r="E1126" s="124"/>
      <c r="F1126" s="124"/>
      <c r="G1126" s="124"/>
      <c r="H1126" s="124"/>
      <c r="I1126" s="124"/>
      <c r="J1126" s="604"/>
      <c r="K1126" s="124"/>
      <c r="L1126" s="124"/>
      <c r="M1126" s="124"/>
      <c r="N1126" s="124"/>
      <c r="O1126" s="124"/>
      <c r="P1126" s="124"/>
      <c r="Q1126" s="124"/>
      <c r="R1126" s="124"/>
      <c r="S1126" s="124"/>
      <c r="T1126" s="124"/>
      <c r="U1126" s="124"/>
      <c r="V1126" s="124"/>
      <c r="W1126" s="124"/>
      <c r="X1126" s="124"/>
      <c r="Y1126" s="124"/>
      <c r="Z1126" s="124"/>
      <c r="AA1126" s="124"/>
      <c r="AB1126" s="124"/>
      <c r="AC1126" s="124"/>
      <c r="AD1126" s="124"/>
      <c r="AE1126" s="124"/>
      <c r="AF1126" s="124"/>
      <c r="AG1126" s="124"/>
      <c r="AH1126" s="124"/>
    </row>
    <row r="1127" spans="1:34" x14ac:dyDescent="0.3">
      <c r="A1127" s="124"/>
      <c r="B1127" s="124"/>
      <c r="C1127" s="124"/>
      <c r="D1127" s="124"/>
      <c r="E1127" s="124"/>
      <c r="F1127" s="124"/>
      <c r="G1127" s="124"/>
      <c r="H1127" s="124"/>
      <c r="I1127" s="124"/>
      <c r="J1127" s="604"/>
      <c r="K1127" s="124"/>
      <c r="L1127" s="124"/>
      <c r="M1127" s="124"/>
      <c r="N1127" s="124"/>
      <c r="O1127" s="124"/>
      <c r="P1127" s="124"/>
      <c r="Q1127" s="124"/>
      <c r="R1127" s="124"/>
      <c r="S1127" s="124"/>
      <c r="T1127" s="124"/>
      <c r="U1127" s="124"/>
      <c r="V1127" s="124"/>
      <c r="W1127" s="124"/>
      <c r="X1127" s="124"/>
      <c r="Y1127" s="124"/>
      <c r="Z1127" s="124"/>
      <c r="AA1127" s="124"/>
      <c r="AB1127" s="124"/>
      <c r="AC1127" s="124"/>
      <c r="AD1127" s="124"/>
      <c r="AE1127" s="124"/>
      <c r="AF1127" s="124"/>
      <c r="AG1127" s="124"/>
      <c r="AH1127" s="124"/>
    </row>
    <row r="1128" spans="1:34" x14ac:dyDescent="0.3">
      <c r="A1128" s="124"/>
      <c r="B1128" s="124"/>
      <c r="C1128" s="124"/>
      <c r="D1128" s="124"/>
      <c r="E1128" s="124"/>
      <c r="F1128" s="124"/>
      <c r="G1128" s="124"/>
      <c r="H1128" s="124"/>
      <c r="I1128" s="124"/>
      <c r="J1128" s="604"/>
      <c r="K1128" s="124"/>
      <c r="L1128" s="124"/>
      <c r="M1128" s="124"/>
      <c r="N1128" s="124"/>
      <c r="O1128" s="124"/>
      <c r="P1128" s="124"/>
      <c r="Q1128" s="124"/>
      <c r="R1128" s="124"/>
      <c r="S1128" s="124"/>
      <c r="T1128" s="124"/>
      <c r="U1128" s="124"/>
      <c r="V1128" s="124"/>
      <c r="W1128" s="124"/>
      <c r="X1128" s="124"/>
      <c r="Y1128" s="124"/>
      <c r="Z1128" s="124"/>
      <c r="AA1128" s="124"/>
      <c r="AB1128" s="124"/>
      <c r="AC1128" s="124"/>
      <c r="AD1128" s="124"/>
      <c r="AE1128" s="124"/>
      <c r="AF1128" s="124"/>
      <c r="AG1128" s="124"/>
      <c r="AH1128" s="124"/>
    </row>
    <row r="1129" spans="1:34" x14ac:dyDescent="0.3">
      <c r="A1129" s="124"/>
      <c r="B1129" s="124"/>
      <c r="C1129" s="124"/>
      <c r="D1129" s="124"/>
      <c r="E1129" s="124"/>
      <c r="F1129" s="124"/>
      <c r="G1129" s="124"/>
      <c r="H1129" s="124"/>
      <c r="I1129" s="124"/>
      <c r="J1129" s="604"/>
      <c r="K1129" s="124"/>
      <c r="L1129" s="124"/>
      <c r="M1129" s="124"/>
      <c r="N1129" s="124"/>
      <c r="O1129" s="124"/>
      <c r="P1129" s="124"/>
      <c r="Q1129" s="124"/>
      <c r="R1129" s="124"/>
      <c r="S1129" s="124"/>
      <c r="T1129" s="124"/>
      <c r="U1129" s="124"/>
      <c r="V1129" s="124"/>
      <c r="W1129" s="124"/>
      <c r="X1129" s="124"/>
      <c r="Y1129" s="124"/>
      <c r="Z1129" s="124"/>
      <c r="AA1129" s="124"/>
      <c r="AB1129" s="124"/>
      <c r="AC1129" s="124"/>
      <c r="AD1129" s="124"/>
      <c r="AE1129" s="124"/>
      <c r="AF1129" s="124"/>
      <c r="AG1129" s="124"/>
      <c r="AH1129" s="124"/>
    </row>
    <row r="1130" spans="1:34" x14ac:dyDescent="0.3">
      <c r="A1130" s="124"/>
      <c r="B1130" s="124"/>
      <c r="C1130" s="124"/>
      <c r="D1130" s="124"/>
      <c r="E1130" s="124"/>
      <c r="F1130" s="124"/>
      <c r="G1130" s="124"/>
      <c r="H1130" s="124"/>
      <c r="I1130" s="124"/>
      <c r="J1130" s="604"/>
      <c r="K1130" s="124"/>
      <c r="L1130" s="124"/>
      <c r="M1130" s="124"/>
      <c r="N1130" s="124"/>
      <c r="O1130" s="124"/>
      <c r="P1130" s="124"/>
      <c r="Q1130" s="124"/>
      <c r="R1130" s="124"/>
      <c r="S1130" s="124"/>
      <c r="T1130" s="124"/>
      <c r="U1130" s="124"/>
      <c r="V1130" s="124"/>
      <c r="W1130" s="124"/>
      <c r="X1130" s="124"/>
      <c r="Y1130" s="124"/>
      <c r="Z1130" s="124"/>
      <c r="AA1130" s="124"/>
      <c r="AB1130" s="124"/>
      <c r="AC1130" s="124"/>
      <c r="AD1130" s="124"/>
      <c r="AE1130" s="124"/>
      <c r="AF1130" s="124"/>
      <c r="AG1130" s="124"/>
      <c r="AH1130" s="124"/>
    </row>
    <row r="1131" spans="1:34" x14ac:dyDescent="0.3">
      <c r="A1131" s="124"/>
      <c r="B1131" s="124"/>
      <c r="C1131" s="124"/>
      <c r="D1131" s="124"/>
      <c r="E1131" s="124"/>
      <c r="F1131" s="124"/>
      <c r="G1131" s="124"/>
      <c r="H1131" s="124"/>
      <c r="I1131" s="124"/>
      <c r="J1131" s="604"/>
      <c r="K1131" s="124"/>
      <c r="L1131" s="124"/>
      <c r="M1131" s="124"/>
      <c r="N1131" s="124"/>
      <c r="O1131" s="124"/>
      <c r="P1131" s="124"/>
      <c r="Q1131" s="124"/>
      <c r="R1131" s="124"/>
      <c r="S1131" s="124"/>
      <c r="T1131" s="124"/>
      <c r="U1131" s="124"/>
      <c r="V1131" s="124"/>
      <c r="W1131" s="124"/>
      <c r="X1131" s="124"/>
      <c r="Y1131" s="124"/>
      <c r="Z1131" s="124"/>
      <c r="AA1131" s="124"/>
      <c r="AB1131" s="124"/>
      <c r="AC1131" s="124"/>
      <c r="AD1131" s="124"/>
      <c r="AE1131" s="124"/>
      <c r="AF1131" s="124"/>
      <c r="AG1131" s="124"/>
      <c r="AH1131" s="124"/>
    </row>
    <row r="1132" spans="1:34" x14ac:dyDescent="0.3">
      <c r="A1132" s="124"/>
      <c r="B1132" s="124"/>
      <c r="C1132" s="124"/>
      <c r="D1132" s="124"/>
      <c r="E1132" s="124"/>
      <c r="F1132" s="124"/>
      <c r="G1132" s="124"/>
      <c r="H1132" s="124"/>
      <c r="I1132" s="124"/>
      <c r="J1132" s="604"/>
      <c r="K1132" s="124"/>
      <c r="L1132" s="124"/>
      <c r="M1132" s="124"/>
      <c r="N1132" s="124"/>
      <c r="O1132" s="124"/>
      <c r="P1132" s="124"/>
      <c r="Q1132" s="124"/>
      <c r="R1132" s="124"/>
      <c r="S1132" s="124"/>
      <c r="T1132" s="124"/>
      <c r="U1132" s="124"/>
      <c r="V1132" s="124"/>
      <c r="W1132" s="124"/>
      <c r="X1132" s="124"/>
      <c r="Y1132" s="124"/>
      <c r="Z1132" s="124"/>
      <c r="AA1132" s="124"/>
      <c r="AB1132" s="124"/>
      <c r="AC1132" s="124"/>
      <c r="AD1132" s="124"/>
      <c r="AE1132" s="124"/>
      <c r="AF1132" s="124"/>
      <c r="AG1132" s="124"/>
      <c r="AH1132" s="124"/>
    </row>
    <row r="1133" spans="1:34" x14ac:dyDescent="0.3">
      <c r="A1133" s="124"/>
      <c r="B1133" s="124"/>
      <c r="C1133" s="124"/>
      <c r="D1133" s="124"/>
      <c r="E1133" s="124"/>
      <c r="F1133" s="124"/>
      <c r="G1133" s="124"/>
      <c r="H1133" s="124"/>
      <c r="I1133" s="124"/>
      <c r="J1133" s="604"/>
      <c r="K1133" s="124"/>
      <c r="L1133" s="124"/>
      <c r="M1133" s="124"/>
      <c r="N1133" s="124"/>
      <c r="O1133" s="124"/>
      <c r="P1133" s="124"/>
      <c r="Q1133" s="124"/>
      <c r="R1133" s="124"/>
      <c r="S1133" s="124"/>
      <c r="T1133" s="124"/>
      <c r="U1133" s="124"/>
      <c r="V1133" s="124"/>
      <c r="W1133" s="124"/>
      <c r="X1133" s="124"/>
      <c r="Y1133" s="124"/>
      <c r="Z1133" s="124"/>
      <c r="AA1133" s="124"/>
      <c r="AB1133" s="124"/>
      <c r="AC1133" s="124"/>
      <c r="AD1133" s="124"/>
      <c r="AE1133" s="124"/>
      <c r="AF1133" s="124"/>
      <c r="AG1133" s="124"/>
      <c r="AH1133" s="124"/>
    </row>
    <row r="1134" spans="1:34" x14ac:dyDescent="0.3">
      <c r="A1134" s="124"/>
      <c r="B1134" s="124"/>
      <c r="C1134" s="124"/>
      <c r="D1134" s="124"/>
      <c r="E1134" s="124"/>
      <c r="F1134" s="124"/>
      <c r="G1134" s="124"/>
      <c r="H1134" s="124"/>
      <c r="I1134" s="124"/>
      <c r="J1134" s="604"/>
      <c r="K1134" s="124"/>
      <c r="L1134" s="124"/>
      <c r="M1134" s="124"/>
      <c r="N1134" s="124"/>
      <c r="O1134" s="124"/>
      <c r="P1134" s="124"/>
      <c r="Q1134" s="124"/>
      <c r="R1134" s="124"/>
      <c r="S1134" s="124"/>
      <c r="T1134" s="124"/>
      <c r="U1134" s="124"/>
      <c r="V1134" s="124"/>
      <c r="W1134" s="124"/>
      <c r="X1134" s="124"/>
      <c r="Y1134" s="124"/>
      <c r="Z1134" s="124"/>
      <c r="AA1134" s="124"/>
      <c r="AB1134" s="124"/>
      <c r="AC1134" s="124"/>
      <c r="AD1134" s="124"/>
      <c r="AE1134" s="124"/>
      <c r="AF1134" s="124"/>
      <c r="AG1134" s="124"/>
      <c r="AH1134" s="124"/>
    </row>
    <row r="1135" spans="1:34" x14ac:dyDescent="0.3">
      <c r="A1135" s="124"/>
      <c r="B1135" s="124"/>
      <c r="C1135" s="124"/>
      <c r="D1135" s="124"/>
      <c r="E1135" s="124"/>
      <c r="F1135" s="124"/>
      <c r="G1135" s="124"/>
      <c r="H1135" s="124"/>
      <c r="I1135" s="124"/>
      <c r="J1135" s="604"/>
      <c r="K1135" s="124"/>
      <c r="L1135" s="124"/>
      <c r="M1135" s="124"/>
      <c r="N1135" s="124"/>
      <c r="O1135" s="124"/>
      <c r="P1135" s="124"/>
      <c r="Q1135" s="124"/>
      <c r="R1135" s="124"/>
      <c r="S1135" s="124"/>
      <c r="T1135" s="124"/>
      <c r="U1135" s="124"/>
      <c r="V1135" s="124"/>
      <c r="W1135" s="124"/>
      <c r="X1135" s="124"/>
      <c r="Y1135" s="124"/>
      <c r="Z1135" s="124"/>
      <c r="AA1135" s="124"/>
      <c r="AB1135" s="124"/>
      <c r="AC1135" s="124"/>
      <c r="AD1135" s="124"/>
      <c r="AE1135" s="124"/>
      <c r="AF1135" s="124"/>
      <c r="AG1135" s="124"/>
      <c r="AH1135" s="124"/>
    </row>
    <row r="1136" spans="1:34" x14ac:dyDescent="0.3">
      <c r="A1136" s="124"/>
      <c r="B1136" s="124"/>
      <c r="C1136" s="124"/>
      <c r="D1136" s="124"/>
      <c r="E1136" s="124"/>
      <c r="F1136" s="124"/>
      <c r="G1136" s="124"/>
      <c r="H1136" s="124"/>
      <c r="I1136" s="124"/>
      <c r="J1136" s="604"/>
      <c r="K1136" s="124"/>
      <c r="L1136" s="124"/>
      <c r="M1136" s="124"/>
      <c r="N1136" s="124"/>
      <c r="O1136" s="124"/>
      <c r="P1136" s="124"/>
      <c r="Q1136" s="124"/>
      <c r="R1136" s="124"/>
      <c r="S1136" s="124"/>
      <c r="T1136" s="124"/>
      <c r="U1136" s="124"/>
      <c r="V1136" s="124"/>
      <c r="W1136" s="124"/>
      <c r="X1136" s="124"/>
      <c r="Y1136" s="124"/>
      <c r="Z1136" s="124"/>
      <c r="AA1136" s="124"/>
      <c r="AB1136" s="124"/>
      <c r="AC1136" s="124"/>
      <c r="AD1136" s="124"/>
      <c r="AE1136" s="124"/>
      <c r="AF1136" s="124"/>
      <c r="AG1136" s="124"/>
      <c r="AH1136" s="124"/>
    </row>
    <row r="1137" spans="1:34" x14ac:dyDescent="0.3">
      <c r="A1137" s="124"/>
      <c r="B1137" s="124"/>
      <c r="C1137" s="124"/>
      <c r="D1137" s="124"/>
      <c r="E1137" s="124"/>
      <c r="F1137" s="124"/>
      <c r="G1137" s="124"/>
      <c r="H1137" s="124"/>
      <c r="I1137" s="124"/>
      <c r="J1137" s="604"/>
      <c r="K1137" s="124"/>
      <c r="L1137" s="124"/>
      <c r="M1137" s="124"/>
      <c r="N1137" s="124"/>
      <c r="O1137" s="124"/>
      <c r="P1137" s="124"/>
      <c r="Q1137" s="124"/>
      <c r="R1137" s="124"/>
      <c r="S1137" s="124"/>
      <c r="T1137" s="124"/>
      <c r="U1137" s="124"/>
      <c r="V1137" s="124"/>
      <c r="W1137" s="124"/>
      <c r="X1137" s="124"/>
      <c r="Y1137" s="124"/>
      <c r="Z1137" s="124"/>
      <c r="AA1137" s="124"/>
      <c r="AB1137" s="124"/>
      <c r="AC1137" s="124"/>
      <c r="AD1137" s="124"/>
      <c r="AE1137" s="124"/>
      <c r="AF1137" s="124"/>
      <c r="AG1137" s="124"/>
      <c r="AH1137" s="124"/>
    </row>
    <row r="1138" spans="1:34" x14ac:dyDescent="0.3">
      <c r="A1138" s="124"/>
      <c r="B1138" s="124"/>
      <c r="C1138" s="124"/>
      <c r="D1138" s="124"/>
      <c r="E1138" s="124"/>
      <c r="F1138" s="124"/>
      <c r="G1138" s="124"/>
      <c r="H1138" s="124"/>
      <c r="I1138" s="124"/>
      <c r="J1138" s="604"/>
      <c r="K1138" s="124"/>
      <c r="L1138" s="124"/>
      <c r="M1138" s="124"/>
      <c r="N1138" s="124"/>
      <c r="O1138" s="124"/>
      <c r="P1138" s="124"/>
      <c r="Q1138" s="124"/>
      <c r="R1138" s="124"/>
      <c r="S1138" s="124"/>
      <c r="T1138" s="124"/>
      <c r="U1138" s="124"/>
      <c r="V1138" s="124"/>
      <c r="W1138" s="124"/>
      <c r="X1138" s="124"/>
      <c r="Y1138" s="124"/>
      <c r="Z1138" s="124"/>
      <c r="AA1138" s="124"/>
      <c r="AB1138" s="124"/>
      <c r="AC1138" s="124"/>
      <c r="AD1138" s="124"/>
      <c r="AE1138" s="124"/>
      <c r="AF1138" s="124"/>
      <c r="AG1138" s="124"/>
      <c r="AH1138" s="124"/>
    </row>
    <row r="1139" spans="1:34" x14ac:dyDescent="0.3">
      <c r="A1139" s="124"/>
      <c r="B1139" s="124"/>
      <c r="C1139" s="124"/>
      <c r="D1139" s="124"/>
      <c r="E1139" s="124"/>
      <c r="F1139" s="124"/>
      <c r="G1139" s="124"/>
      <c r="H1139" s="124"/>
      <c r="I1139" s="124"/>
      <c r="J1139" s="604"/>
      <c r="K1139" s="124"/>
      <c r="L1139" s="124"/>
      <c r="M1139" s="124"/>
      <c r="N1139" s="124"/>
      <c r="O1139" s="124"/>
      <c r="P1139" s="124"/>
      <c r="Q1139" s="124"/>
      <c r="R1139" s="124"/>
      <c r="S1139" s="124"/>
      <c r="T1139" s="124"/>
      <c r="U1139" s="124"/>
      <c r="V1139" s="124"/>
      <c r="W1139" s="124"/>
      <c r="X1139" s="124"/>
      <c r="Y1139" s="124"/>
      <c r="Z1139" s="124"/>
      <c r="AA1139" s="124"/>
      <c r="AB1139" s="124"/>
      <c r="AC1139" s="124"/>
      <c r="AD1139" s="124"/>
      <c r="AE1139" s="124"/>
      <c r="AF1139" s="124"/>
      <c r="AG1139" s="124"/>
      <c r="AH1139" s="124"/>
    </row>
    <row r="1140" spans="1:34" x14ac:dyDescent="0.3">
      <c r="A1140" s="124"/>
      <c r="B1140" s="124"/>
      <c r="C1140" s="124"/>
      <c r="D1140" s="124"/>
      <c r="E1140" s="124"/>
      <c r="F1140" s="124"/>
      <c r="G1140" s="124"/>
      <c r="H1140" s="124"/>
      <c r="I1140" s="124"/>
      <c r="J1140" s="604"/>
      <c r="K1140" s="124"/>
      <c r="L1140" s="124"/>
      <c r="M1140" s="124"/>
      <c r="N1140" s="124"/>
      <c r="O1140" s="124"/>
      <c r="P1140" s="124"/>
      <c r="Q1140" s="124"/>
      <c r="R1140" s="124"/>
      <c r="S1140" s="124"/>
      <c r="T1140" s="124"/>
      <c r="U1140" s="124"/>
      <c r="V1140" s="124"/>
      <c r="W1140" s="124"/>
      <c r="X1140" s="124"/>
      <c r="Y1140" s="124"/>
      <c r="Z1140" s="124"/>
      <c r="AA1140" s="124"/>
      <c r="AB1140" s="124"/>
      <c r="AC1140" s="124"/>
      <c r="AD1140" s="124"/>
      <c r="AE1140" s="124"/>
      <c r="AF1140" s="124"/>
      <c r="AG1140" s="124"/>
      <c r="AH1140" s="124"/>
    </row>
    <row r="1141" spans="1:34" x14ac:dyDescent="0.3">
      <c r="A1141" s="124"/>
      <c r="B1141" s="124"/>
      <c r="C1141" s="124"/>
      <c r="D1141" s="124"/>
      <c r="E1141" s="124"/>
      <c r="F1141" s="124"/>
      <c r="G1141" s="124"/>
      <c r="H1141" s="124"/>
      <c r="I1141" s="124"/>
      <c r="J1141" s="604"/>
      <c r="K1141" s="124"/>
      <c r="L1141" s="124"/>
      <c r="M1141" s="124"/>
      <c r="N1141" s="124"/>
      <c r="O1141" s="124"/>
      <c r="P1141" s="124"/>
      <c r="Q1141" s="124"/>
      <c r="R1141" s="124"/>
      <c r="S1141" s="124"/>
      <c r="T1141" s="124"/>
      <c r="U1141" s="124"/>
      <c r="V1141" s="124"/>
      <c r="W1141" s="124"/>
      <c r="X1141" s="124"/>
      <c r="Y1141" s="124"/>
      <c r="Z1141" s="124"/>
      <c r="AA1141" s="124"/>
      <c r="AB1141" s="124"/>
      <c r="AC1141" s="124"/>
      <c r="AD1141" s="124"/>
      <c r="AE1141" s="124"/>
      <c r="AF1141" s="124"/>
      <c r="AG1141" s="124"/>
      <c r="AH1141" s="124"/>
    </row>
    <row r="1142" spans="1:34" x14ac:dyDescent="0.3">
      <c r="A1142" s="124"/>
      <c r="B1142" s="124"/>
      <c r="C1142" s="124"/>
      <c r="D1142" s="124"/>
      <c r="E1142" s="124"/>
      <c r="F1142" s="124"/>
      <c r="G1142" s="124"/>
      <c r="H1142" s="124"/>
      <c r="I1142" s="124"/>
      <c r="J1142" s="604"/>
      <c r="K1142" s="124"/>
      <c r="L1142" s="124"/>
      <c r="M1142" s="124"/>
      <c r="N1142" s="124"/>
      <c r="O1142" s="124"/>
      <c r="P1142" s="124"/>
      <c r="Q1142" s="124"/>
      <c r="R1142" s="124"/>
      <c r="S1142" s="124"/>
      <c r="T1142" s="124"/>
      <c r="U1142" s="124"/>
      <c r="V1142" s="124"/>
      <c r="W1142" s="124"/>
      <c r="X1142" s="124"/>
      <c r="Y1142" s="124"/>
      <c r="Z1142" s="124"/>
      <c r="AA1142" s="124"/>
      <c r="AB1142" s="124"/>
      <c r="AC1142" s="124"/>
      <c r="AD1142" s="124"/>
      <c r="AE1142" s="124"/>
      <c r="AF1142" s="124"/>
      <c r="AG1142" s="124"/>
      <c r="AH1142" s="124"/>
    </row>
    <row r="1143" spans="1:34" x14ac:dyDescent="0.3">
      <c r="A1143" s="124"/>
      <c r="B1143" s="124"/>
      <c r="C1143" s="124"/>
      <c r="D1143" s="124"/>
      <c r="E1143" s="124"/>
      <c r="F1143" s="124"/>
      <c r="G1143" s="124"/>
      <c r="H1143" s="124"/>
      <c r="I1143" s="124"/>
      <c r="J1143" s="604"/>
      <c r="K1143" s="124"/>
      <c r="L1143" s="124"/>
      <c r="M1143" s="124"/>
      <c r="N1143" s="124"/>
      <c r="O1143" s="124"/>
      <c r="P1143" s="124"/>
      <c r="Q1143" s="124"/>
      <c r="R1143" s="124"/>
      <c r="S1143" s="124"/>
      <c r="T1143" s="124"/>
      <c r="U1143" s="124"/>
      <c r="V1143" s="124"/>
      <c r="W1143" s="124"/>
      <c r="X1143" s="124"/>
      <c r="Y1143" s="124"/>
      <c r="Z1143" s="124"/>
      <c r="AA1143" s="124"/>
      <c r="AB1143" s="124"/>
      <c r="AC1143" s="124"/>
      <c r="AD1143" s="124"/>
      <c r="AE1143" s="124"/>
      <c r="AF1143" s="124"/>
      <c r="AG1143" s="124"/>
      <c r="AH1143" s="124"/>
    </row>
    <row r="1144" spans="1:34" x14ac:dyDescent="0.3">
      <c r="A1144" s="124"/>
      <c r="B1144" s="124"/>
      <c r="C1144" s="124"/>
      <c r="D1144" s="124"/>
      <c r="E1144" s="124"/>
      <c r="F1144" s="124"/>
      <c r="G1144" s="124"/>
      <c r="H1144" s="124"/>
      <c r="I1144" s="124"/>
      <c r="J1144" s="604"/>
      <c r="K1144" s="124"/>
      <c r="L1144" s="124"/>
      <c r="M1144" s="124"/>
      <c r="N1144" s="124"/>
      <c r="O1144" s="124"/>
      <c r="P1144" s="124"/>
      <c r="Q1144" s="124"/>
      <c r="R1144" s="124"/>
      <c r="S1144" s="124"/>
      <c r="T1144" s="124"/>
      <c r="U1144" s="124"/>
      <c r="V1144" s="124"/>
      <c r="W1144" s="124"/>
      <c r="X1144" s="124"/>
      <c r="Y1144" s="124"/>
      <c r="Z1144" s="124"/>
      <c r="AA1144" s="124"/>
      <c r="AB1144" s="124"/>
      <c r="AC1144" s="124"/>
      <c r="AD1144" s="124"/>
      <c r="AE1144" s="124"/>
      <c r="AF1144" s="124"/>
      <c r="AG1144" s="124"/>
      <c r="AH1144" s="124"/>
    </row>
    <row r="1145" spans="1:34" x14ac:dyDescent="0.3">
      <c r="A1145" s="124"/>
      <c r="B1145" s="124"/>
      <c r="C1145" s="124"/>
      <c r="D1145" s="124"/>
      <c r="E1145" s="124"/>
      <c r="F1145" s="124"/>
      <c r="G1145" s="124"/>
      <c r="H1145" s="124"/>
      <c r="I1145" s="124"/>
      <c r="J1145" s="604"/>
      <c r="K1145" s="124"/>
      <c r="L1145" s="124"/>
      <c r="M1145" s="124"/>
      <c r="N1145" s="124"/>
      <c r="O1145" s="124"/>
      <c r="P1145" s="124"/>
      <c r="Q1145" s="124"/>
      <c r="R1145" s="124"/>
      <c r="S1145" s="124"/>
      <c r="T1145" s="124"/>
      <c r="U1145" s="124"/>
      <c r="V1145" s="124"/>
      <c r="W1145" s="124"/>
      <c r="X1145" s="124"/>
      <c r="Y1145" s="124"/>
      <c r="Z1145" s="124"/>
      <c r="AA1145" s="124"/>
      <c r="AB1145" s="124"/>
      <c r="AC1145" s="124"/>
      <c r="AD1145" s="124"/>
      <c r="AE1145" s="124"/>
      <c r="AF1145" s="124"/>
      <c r="AG1145" s="124"/>
      <c r="AH1145" s="124"/>
    </row>
    <row r="1146" spans="1:34" x14ac:dyDescent="0.3">
      <c r="A1146" s="124"/>
      <c r="B1146" s="124"/>
      <c r="C1146" s="124"/>
      <c r="D1146" s="124"/>
      <c r="E1146" s="124"/>
      <c r="F1146" s="124"/>
      <c r="G1146" s="124"/>
      <c r="H1146" s="124"/>
      <c r="I1146" s="124"/>
      <c r="J1146" s="604"/>
      <c r="K1146" s="124"/>
      <c r="L1146" s="124"/>
      <c r="M1146" s="124"/>
      <c r="N1146" s="124"/>
      <c r="O1146" s="124"/>
      <c r="P1146" s="124"/>
      <c r="Q1146" s="124"/>
      <c r="R1146" s="124"/>
      <c r="S1146" s="124"/>
      <c r="T1146" s="124"/>
      <c r="U1146" s="124"/>
      <c r="V1146" s="124"/>
      <c r="W1146" s="124"/>
      <c r="X1146" s="124"/>
      <c r="Y1146" s="124"/>
      <c r="Z1146" s="124"/>
      <c r="AA1146" s="124"/>
      <c r="AB1146" s="124"/>
      <c r="AC1146" s="124"/>
      <c r="AD1146" s="124"/>
      <c r="AE1146" s="124"/>
      <c r="AF1146" s="124"/>
      <c r="AG1146" s="124"/>
      <c r="AH1146" s="124"/>
    </row>
    <row r="1147" spans="1:34" x14ac:dyDescent="0.3">
      <c r="A1147" s="124"/>
      <c r="B1147" s="124"/>
      <c r="C1147" s="124"/>
      <c r="D1147" s="124"/>
      <c r="E1147" s="124"/>
      <c r="F1147" s="124"/>
      <c r="G1147" s="124"/>
      <c r="H1147" s="124"/>
      <c r="I1147" s="124"/>
      <c r="J1147" s="604"/>
      <c r="K1147" s="124"/>
      <c r="L1147" s="124"/>
      <c r="M1147" s="124"/>
      <c r="N1147" s="124"/>
      <c r="O1147" s="124"/>
      <c r="P1147" s="124"/>
      <c r="Q1147" s="124"/>
      <c r="R1147" s="124"/>
      <c r="S1147" s="124"/>
      <c r="T1147" s="124"/>
      <c r="U1147" s="124"/>
      <c r="V1147" s="124"/>
      <c r="W1147" s="124"/>
      <c r="X1147" s="124"/>
      <c r="Y1147" s="124"/>
      <c r="Z1147" s="124"/>
      <c r="AA1147" s="124"/>
      <c r="AB1147" s="124"/>
      <c r="AC1147" s="124"/>
      <c r="AD1147" s="124"/>
      <c r="AE1147" s="124"/>
      <c r="AF1147" s="124"/>
      <c r="AG1147" s="124"/>
      <c r="AH1147" s="124"/>
    </row>
    <row r="1148" spans="1:34" x14ac:dyDescent="0.3">
      <c r="A1148" s="124"/>
      <c r="B1148" s="124"/>
      <c r="C1148" s="124"/>
      <c r="D1148" s="124"/>
      <c r="E1148" s="124"/>
      <c r="F1148" s="124"/>
      <c r="G1148" s="124"/>
      <c r="H1148" s="124"/>
      <c r="I1148" s="124"/>
      <c r="J1148" s="604"/>
      <c r="K1148" s="124"/>
      <c r="L1148" s="124"/>
      <c r="M1148" s="124"/>
      <c r="N1148" s="124"/>
      <c r="O1148" s="124"/>
      <c r="P1148" s="124"/>
      <c r="Q1148" s="124"/>
      <c r="R1148" s="124"/>
      <c r="S1148" s="124"/>
      <c r="T1148" s="124"/>
      <c r="U1148" s="124"/>
      <c r="V1148" s="124"/>
      <c r="W1148" s="124"/>
      <c r="X1148" s="124"/>
      <c r="Y1148" s="124"/>
      <c r="Z1148" s="124"/>
      <c r="AA1148" s="124"/>
      <c r="AB1148" s="124"/>
      <c r="AC1148" s="124"/>
      <c r="AD1148" s="124"/>
      <c r="AE1148" s="124"/>
      <c r="AF1148" s="124"/>
      <c r="AG1148" s="124"/>
      <c r="AH1148" s="124"/>
    </row>
    <row r="1149" spans="1:34" x14ac:dyDescent="0.3">
      <c r="A1149" s="124"/>
      <c r="B1149" s="124"/>
      <c r="C1149" s="124"/>
      <c r="D1149" s="124"/>
      <c r="E1149" s="124"/>
      <c r="F1149" s="124"/>
      <c r="G1149" s="124"/>
      <c r="H1149" s="124"/>
      <c r="I1149" s="124"/>
      <c r="J1149" s="604"/>
      <c r="K1149" s="124"/>
      <c r="L1149" s="124"/>
      <c r="M1149" s="124"/>
      <c r="N1149" s="124"/>
      <c r="O1149" s="124"/>
      <c r="P1149" s="124"/>
      <c r="Q1149" s="124"/>
      <c r="R1149" s="124"/>
      <c r="S1149" s="124"/>
      <c r="T1149" s="124"/>
      <c r="U1149" s="124"/>
      <c r="V1149" s="124"/>
      <c r="W1149" s="124"/>
      <c r="X1149" s="124"/>
      <c r="Y1149" s="124"/>
      <c r="Z1149" s="124"/>
      <c r="AA1149" s="124"/>
      <c r="AB1149" s="124"/>
      <c r="AC1149" s="124"/>
      <c r="AD1149" s="124"/>
      <c r="AE1149" s="124"/>
      <c r="AF1149" s="124"/>
      <c r="AG1149" s="124"/>
      <c r="AH1149" s="124"/>
    </row>
    <row r="1150" spans="1:34" x14ac:dyDescent="0.3">
      <c r="A1150" s="124"/>
      <c r="B1150" s="124"/>
      <c r="C1150" s="124"/>
      <c r="D1150" s="124"/>
      <c r="E1150" s="124"/>
      <c r="F1150" s="124"/>
      <c r="G1150" s="124"/>
      <c r="H1150" s="124"/>
      <c r="I1150" s="124"/>
      <c r="J1150" s="604"/>
      <c r="K1150" s="124"/>
      <c r="L1150" s="124"/>
      <c r="M1150" s="124"/>
      <c r="N1150" s="124"/>
      <c r="O1150" s="124"/>
      <c r="P1150" s="124"/>
      <c r="Q1150" s="124"/>
      <c r="R1150" s="124"/>
      <c r="S1150" s="124"/>
      <c r="T1150" s="124"/>
      <c r="U1150" s="124"/>
      <c r="V1150" s="124"/>
      <c r="W1150" s="124"/>
      <c r="X1150" s="124"/>
      <c r="Y1150" s="124"/>
      <c r="Z1150" s="124"/>
      <c r="AA1150" s="124"/>
      <c r="AB1150" s="124"/>
      <c r="AC1150" s="124"/>
      <c r="AD1150" s="124"/>
      <c r="AE1150" s="124"/>
      <c r="AF1150" s="124"/>
      <c r="AG1150" s="124"/>
      <c r="AH1150" s="124"/>
    </row>
    <row r="1151" spans="1:34" x14ac:dyDescent="0.3">
      <c r="A1151" s="124"/>
      <c r="B1151" s="124"/>
      <c r="C1151" s="124"/>
      <c r="D1151" s="124"/>
      <c r="E1151" s="124"/>
      <c r="F1151" s="124"/>
      <c r="G1151" s="124"/>
      <c r="H1151" s="124"/>
      <c r="I1151" s="124"/>
      <c r="J1151" s="604"/>
      <c r="K1151" s="124"/>
      <c r="L1151" s="124"/>
      <c r="M1151" s="124"/>
      <c r="N1151" s="124"/>
      <c r="O1151" s="124"/>
      <c r="P1151" s="124"/>
      <c r="Q1151" s="124"/>
      <c r="R1151" s="124"/>
      <c r="S1151" s="124"/>
      <c r="T1151" s="124"/>
      <c r="U1151" s="124"/>
      <c r="V1151" s="124"/>
      <c r="W1151" s="124"/>
      <c r="X1151" s="124"/>
      <c r="Y1151" s="124"/>
      <c r="Z1151" s="124"/>
      <c r="AA1151" s="124"/>
      <c r="AB1151" s="124"/>
      <c r="AC1151" s="124"/>
      <c r="AD1151" s="124"/>
      <c r="AE1151" s="124"/>
      <c r="AF1151" s="124"/>
      <c r="AG1151" s="124"/>
      <c r="AH1151" s="124"/>
    </row>
    <row r="1152" spans="1:34" x14ac:dyDescent="0.3">
      <c r="A1152" s="124"/>
      <c r="B1152" s="124"/>
      <c r="C1152" s="124"/>
      <c r="D1152" s="124"/>
      <c r="E1152" s="124"/>
      <c r="F1152" s="124"/>
      <c r="G1152" s="124"/>
      <c r="H1152" s="124"/>
      <c r="I1152" s="124"/>
      <c r="J1152" s="604"/>
      <c r="K1152" s="124"/>
      <c r="L1152" s="124"/>
      <c r="M1152" s="124"/>
      <c r="N1152" s="124"/>
      <c r="O1152" s="124"/>
      <c r="P1152" s="124"/>
      <c r="Q1152" s="124"/>
      <c r="R1152" s="124"/>
      <c r="S1152" s="124"/>
      <c r="T1152" s="124"/>
      <c r="U1152" s="124"/>
      <c r="V1152" s="124"/>
      <c r="W1152" s="124"/>
      <c r="X1152" s="124"/>
      <c r="Y1152" s="124"/>
      <c r="Z1152" s="124"/>
      <c r="AA1152" s="124"/>
      <c r="AB1152" s="124"/>
      <c r="AC1152" s="124"/>
      <c r="AD1152" s="124"/>
      <c r="AE1152" s="124"/>
      <c r="AF1152" s="124"/>
      <c r="AG1152" s="124"/>
      <c r="AH1152" s="124"/>
    </row>
    <row r="1153" spans="1:34" x14ac:dyDescent="0.3">
      <c r="A1153" s="124"/>
      <c r="B1153" s="124"/>
      <c r="C1153" s="124"/>
      <c r="D1153" s="124"/>
      <c r="E1153" s="124"/>
      <c r="F1153" s="124"/>
      <c r="G1153" s="124"/>
      <c r="H1153" s="124"/>
      <c r="I1153" s="124"/>
      <c r="J1153" s="604"/>
      <c r="K1153" s="124"/>
      <c r="L1153" s="124"/>
      <c r="M1153" s="124"/>
      <c r="N1153" s="124"/>
      <c r="O1153" s="124"/>
      <c r="P1153" s="124"/>
      <c r="Q1153" s="124"/>
      <c r="R1153" s="124"/>
      <c r="S1153" s="124"/>
      <c r="T1153" s="124"/>
      <c r="U1153" s="124"/>
      <c r="V1153" s="124"/>
      <c r="W1153" s="124"/>
      <c r="X1153" s="124"/>
      <c r="Y1153" s="124"/>
      <c r="Z1153" s="124"/>
      <c r="AA1153" s="124"/>
      <c r="AB1153" s="124"/>
      <c r="AC1153" s="124"/>
      <c r="AD1153" s="124"/>
      <c r="AE1153" s="124"/>
      <c r="AF1153" s="124"/>
      <c r="AG1153" s="124"/>
      <c r="AH1153" s="124"/>
    </row>
    <row r="1154" spans="1:34" x14ac:dyDescent="0.3">
      <c r="A1154" s="124"/>
      <c r="B1154" s="124"/>
      <c r="C1154" s="124"/>
      <c r="D1154" s="124"/>
      <c r="E1154" s="124"/>
      <c r="F1154" s="124"/>
      <c r="G1154" s="124"/>
      <c r="H1154" s="124"/>
      <c r="I1154" s="124"/>
      <c r="J1154" s="604"/>
      <c r="K1154" s="124"/>
      <c r="L1154" s="124"/>
      <c r="M1154" s="124"/>
      <c r="N1154" s="124"/>
      <c r="O1154" s="124"/>
      <c r="P1154" s="124"/>
      <c r="Q1154" s="124"/>
      <c r="R1154" s="124"/>
      <c r="S1154" s="124"/>
      <c r="T1154" s="124"/>
      <c r="U1154" s="124"/>
      <c r="V1154" s="124"/>
      <c r="W1154" s="124"/>
      <c r="X1154" s="124"/>
      <c r="Y1154" s="124"/>
      <c r="Z1154" s="124"/>
      <c r="AA1154" s="124"/>
      <c r="AB1154" s="124"/>
      <c r="AC1154" s="124"/>
      <c r="AD1154" s="124"/>
      <c r="AE1154" s="124"/>
      <c r="AF1154" s="124"/>
      <c r="AG1154" s="124"/>
      <c r="AH1154" s="124"/>
    </row>
    <row r="1155" spans="1:34" x14ac:dyDescent="0.3">
      <c r="A1155" s="124"/>
      <c r="B1155" s="124"/>
      <c r="C1155" s="124"/>
      <c r="D1155" s="124"/>
      <c r="E1155" s="124"/>
      <c r="F1155" s="124"/>
      <c r="G1155" s="124"/>
      <c r="H1155" s="124"/>
      <c r="I1155" s="124"/>
      <c r="J1155" s="604"/>
      <c r="K1155" s="124"/>
      <c r="L1155" s="124"/>
      <c r="M1155" s="124"/>
      <c r="N1155" s="124"/>
      <c r="O1155" s="124"/>
      <c r="P1155" s="124"/>
      <c r="Q1155" s="124"/>
      <c r="R1155" s="124"/>
      <c r="S1155" s="124"/>
      <c r="T1155" s="124"/>
      <c r="U1155" s="124"/>
      <c r="V1155" s="124"/>
      <c r="W1155" s="124"/>
      <c r="X1155" s="124"/>
      <c r="Y1155" s="124"/>
      <c r="Z1155" s="124"/>
      <c r="AA1155" s="124"/>
      <c r="AB1155" s="124"/>
      <c r="AC1155" s="124"/>
      <c r="AD1155" s="124"/>
      <c r="AE1155" s="124"/>
      <c r="AF1155" s="124"/>
      <c r="AG1155" s="124"/>
      <c r="AH1155" s="124"/>
    </row>
    <row r="1156" spans="1:34" x14ac:dyDescent="0.3">
      <c r="A1156" s="124"/>
      <c r="B1156" s="124"/>
      <c r="C1156" s="124"/>
      <c r="D1156" s="124"/>
      <c r="E1156" s="124"/>
      <c r="F1156" s="124"/>
      <c r="G1156" s="124"/>
      <c r="H1156" s="124"/>
      <c r="I1156" s="124"/>
      <c r="J1156" s="604"/>
      <c r="K1156" s="124"/>
      <c r="L1156" s="124"/>
      <c r="M1156" s="124"/>
      <c r="N1156" s="124"/>
      <c r="O1156" s="124"/>
      <c r="P1156" s="124"/>
      <c r="Q1156" s="124"/>
      <c r="R1156" s="124"/>
      <c r="S1156" s="124"/>
      <c r="T1156" s="124"/>
      <c r="U1156" s="124"/>
      <c r="V1156" s="124"/>
      <c r="W1156" s="124"/>
      <c r="X1156" s="124"/>
      <c r="Y1156" s="124"/>
      <c r="Z1156" s="124"/>
      <c r="AA1156" s="124"/>
      <c r="AB1156" s="124"/>
      <c r="AC1156" s="124"/>
      <c r="AD1156" s="124"/>
      <c r="AE1156" s="124"/>
      <c r="AF1156" s="124"/>
      <c r="AG1156" s="124"/>
      <c r="AH1156" s="124"/>
    </row>
    <row r="1157" spans="1:34" x14ac:dyDescent="0.3">
      <c r="A1157" s="124"/>
      <c r="B1157" s="124"/>
      <c r="C1157" s="124"/>
      <c r="D1157" s="124"/>
      <c r="E1157" s="124"/>
      <c r="F1157" s="124"/>
      <c r="G1157" s="124"/>
      <c r="H1157" s="124"/>
      <c r="I1157" s="124"/>
      <c r="J1157" s="604"/>
      <c r="K1157" s="124"/>
      <c r="L1157" s="124"/>
      <c r="M1157" s="124"/>
      <c r="N1157" s="124"/>
      <c r="O1157" s="124"/>
      <c r="P1157" s="124"/>
      <c r="Q1157" s="124"/>
      <c r="R1157" s="124"/>
      <c r="S1157" s="124"/>
      <c r="T1157" s="124"/>
      <c r="U1157" s="124"/>
      <c r="V1157" s="124"/>
      <c r="W1157" s="124"/>
      <c r="X1157" s="124"/>
      <c r="Y1157" s="124"/>
      <c r="Z1157" s="124"/>
      <c r="AA1157" s="124"/>
      <c r="AB1157" s="124"/>
      <c r="AC1157" s="124"/>
      <c r="AD1157" s="124"/>
      <c r="AE1157" s="124"/>
      <c r="AF1157" s="124"/>
      <c r="AG1157" s="124"/>
      <c r="AH1157" s="124"/>
    </row>
    <row r="1158" spans="1:34" x14ac:dyDescent="0.3">
      <c r="A1158" s="124"/>
      <c r="B1158" s="124"/>
      <c r="C1158" s="124"/>
      <c r="D1158" s="124"/>
      <c r="E1158" s="124"/>
      <c r="F1158" s="124"/>
      <c r="G1158" s="124"/>
      <c r="H1158" s="124"/>
      <c r="I1158" s="124"/>
      <c r="J1158" s="604"/>
      <c r="K1158" s="124"/>
      <c r="L1158" s="124"/>
      <c r="M1158" s="124"/>
      <c r="N1158" s="124"/>
      <c r="O1158" s="124"/>
      <c r="P1158" s="124"/>
      <c r="Q1158" s="124"/>
      <c r="R1158" s="124"/>
      <c r="S1158" s="124"/>
      <c r="T1158" s="124"/>
      <c r="U1158" s="124"/>
      <c r="V1158" s="124"/>
      <c r="W1158" s="124"/>
      <c r="X1158" s="124"/>
      <c r="Y1158" s="124"/>
      <c r="Z1158" s="124"/>
      <c r="AA1158" s="124"/>
      <c r="AB1158" s="124"/>
      <c r="AC1158" s="124"/>
      <c r="AD1158" s="124"/>
      <c r="AE1158" s="124"/>
      <c r="AF1158" s="124"/>
      <c r="AG1158" s="124"/>
      <c r="AH1158" s="124"/>
    </row>
    <row r="1159" spans="1:34" x14ac:dyDescent="0.3">
      <c r="A1159" s="124"/>
      <c r="B1159" s="124"/>
      <c r="C1159" s="124"/>
      <c r="D1159" s="124"/>
      <c r="E1159" s="124"/>
      <c r="F1159" s="124"/>
      <c r="G1159" s="124"/>
      <c r="H1159" s="124"/>
      <c r="I1159" s="124"/>
      <c r="J1159" s="604"/>
      <c r="K1159" s="124"/>
      <c r="L1159" s="124"/>
      <c r="M1159" s="124"/>
      <c r="N1159" s="124"/>
      <c r="O1159" s="124"/>
      <c r="P1159" s="124"/>
      <c r="Q1159" s="124"/>
      <c r="R1159" s="124"/>
      <c r="S1159" s="124"/>
      <c r="T1159" s="124"/>
      <c r="U1159" s="124"/>
      <c r="V1159" s="124"/>
      <c r="W1159" s="124"/>
      <c r="X1159" s="124"/>
      <c r="Y1159" s="124"/>
      <c r="Z1159" s="124"/>
      <c r="AA1159" s="124"/>
      <c r="AB1159" s="124"/>
      <c r="AC1159" s="124"/>
      <c r="AD1159" s="124"/>
      <c r="AE1159" s="124"/>
      <c r="AF1159" s="124"/>
      <c r="AG1159" s="124"/>
      <c r="AH1159" s="124"/>
    </row>
    <row r="1160" spans="1:34" x14ac:dyDescent="0.3">
      <c r="A1160" s="124"/>
      <c r="B1160" s="124"/>
      <c r="C1160" s="124"/>
      <c r="D1160" s="124"/>
      <c r="E1160" s="124"/>
      <c r="F1160" s="124"/>
      <c r="G1160" s="124"/>
      <c r="H1160" s="124"/>
      <c r="I1160" s="124"/>
      <c r="J1160" s="604"/>
      <c r="K1160" s="124"/>
      <c r="L1160" s="124"/>
      <c r="M1160" s="124"/>
      <c r="N1160" s="124"/>
      <c r="O1160" s="124"/>
      <c r="P1160" s="124"/>
      <c r="Q1160" s="124"/>
      <c r="R1160" s="124"/>
      <c r="S1160" s="124"/>
      <c r="T1160" s="124"/>
      <c r="U1160" s="124"/>
      <c r="V1160" s="124"/>
      <c r="W1160" s="124"/>
      <c r="X1160" s="124"/>
      <c r="Y1160" s="124"/>
      <c r="Z1160" s="124"/>
      <c r="AA1160" s="124"/>
      <c r="AB1160" s="124"/>
      <c r="AC1160" s="124"/>
      <c r="AD1160" s="124"/>
      <c r="AE1160" s="124"/>
      <c r="AF1160" s="124"/>
      <c r="AG1160" s="124"/>
      <c r="AH1160" s="124"/>
    </row>
    <row r="1161" spans="1:34" x14ac:dyDescent="0.3">
      <c r="A1161" s="124"/>
      <c r="B1161" s="124"/>
      <c r="C1161" s="124"/>
      <c r="D1161" s="124"/>
      <c r="E1161" s="124"/>
      <c r="F1161" s="124"/>
      <c r="G1161" s="124"/>
      <c r="H1161" s="124"/>
      <c r="I1161" s="124"/>
      <c r="J1161" s="604"/>
      <c r="K1161" s="124"/>
      <c r="L1161" s="124"/>
      <c r="M1161" s="124"/>
      <c r="N1161" s="124"/>
      <c r="O1161" s="124"/>
      <c r="P1161" s="124"/>
      <c r="Q1161" s="124"/>
      <c r="R1161" s="124"/>
      <c r="S1161" s="124"/>
      <c r="T1161" s="124"/>
      <c r="U1161" s="124"/>
      <c r="V1161" s="124"/>
      <c r="W1161" s="124"/>
      <c r="X1161" s="124"/>
      <c r="Y1161" s="124"/>
      <c r="Z1161" s="124"/>
      <c r="AA1161" s="124"/>
      <c r="AB1161" s="124"/>
      <c r="AC1161" s="124"/>
      <c r="AD1161" s="124"/>
      <c r="AE1161" s="124"/>
      <c r="AF1161" s="124"/>
      <c r="AG1161" s="124"/>
      <c r="AH1161" s="124"/>
    </row>
    <row r="1162" spans="1:34" x14ac:dyDescent="0.3">
      <c r="A1162" s="124"/>
      <c r="B1162" s="124"/>
      <c r="C1162" s="124"/>
      <c r="D1162" s="124"/>
      <c r="E1162" s="124"/>
      <c r="F1162" s="124"/>
      <c r="G1162" s="124"/>
      <c r="H1162" s="124"/>
      <c r="I1162" s="124"/>
      <c r="J1162" s="604"/>
      <c r="K1162" s="124"/>
      <c r="L1162" s="124"/>
      <c r="M1162" s="124"/>
      <c r="N1162" s="124"/>
      <c r="O1162" s="124"/>
      <c r="P1162" s="124"/>
      <c r="Q1162" s="124"/>
      <c r="R1162" s="124"/>
      <c r="S1162" s="124"/>
      <c r="T1162" s="124"/>
      <c r="U1162" s="124"/>
      <c r="V1162" s="124"/>
      <c r="W1162" s="124"/>
      <c r="X1162" s="124"/>
      <c r="Y1162" s="124"/>
      <c r="Z1162" s="124"/>
      <c r="AA1162" s="124"/>
      <c r="AB1162" s="124"/>
      <c r="AC1162" s="124"/>
      <c r="AD1162" s="124"/>
      <c r="AE1162" s="124"/>
      <c r="AF1162" s="124"/>
      <c r="AG1162" s="124"/>
      <c r="AH1162" s="124"/>
    </row>
    <row r="1163" spans="1:34" x14ac:dyDescent="0.3">
      <c r="A1163" s="124"/>
      <c r="B1163" s="124"/>
      <c r="C1163" s="124"/>
      <c r="D1163" s="124"/>
      <c r="E1163" s="124"/>
      <c r="F1163" s="124"/>
      <c r="G1163" s="124"/>
      <c r="H1163" s="124"/>
      <c r="I1163" s="124"/>
      <c r="J1163" s="604"/>
      <c r="K1163" s="124"/>
      <c r="L1163" s="124"/>
      <c r="M1163" s="124"/>
      <c r="N1163" s="124"/>
      <c r="O1163" s="124"/>
      <c r="P1163" s="124"/>
      <c r="Q1163" s="124"/>
      <c r="R1163" s="124"/>
      <c r="S1163" s="124"/>
      <c r="T1163" s="124"/>
      <c r="U1163" s="124"/>
      <c r="V1163" s="124"/>
      <c r="W1163" s="124"/>
      <c r="X1163" s="124"/>
      <c r="Y1163" s="124"/>
      <c r="Z1163" s="124"/>
      <c r="AA1163" s="124"/>
      <c r="AB1163" s="124"/>
      <c r="AC1163" s="124"/>
      <c r="AD1163" s="124"/>
      <c r="AE1163" s="124"/>
      <c r="AF1163" s="124"/>
      <c r="AG1163" s="124"/>
      <c r="AH1163" s="124"/>
    </row>
    <row r="1164" spans="1:34" x14ac:dyDescent="0.3">
      <c r="A1164" s="124"/>
      <c r="B1164" s="124"/>
      <c r="C1164" s="124"/>
      <c r="D1164" s="124"/>
      <c r="E1164" s="124"/>
      <c r="F1164" s="124"/>
      <c r="G1164" s="124"/>
      <c r="H1164" s="124"/>
      <c r="I1164" s="124"/>
      <c r="J1164" s="604"/>
      <c r="K1164" s="124"/>
      <c r="L1164" s="124"/>
      <c r="M1164" s="124"/>
      <c r="N1164" s="124"/>
      <c r="O1164" s="124"/>
      <c r="P1164" s="124"/>
      <c r="Q1164" s="124"/>
      <c r="R1164" s="124"/>
      <c r="S1164" s="124"/>
      <c r="T1164" s="124"/>
      <c r="U1164" s="124"/>
      <c r="V1164" s="124"/>
      <c r="W1164" s="124"/>
      <c r="X1164" s="124"/>
      <c r="Y1164" s="124"/>
      <c r="Z1164" s="124"/>
      <c r="AA1164" s="124"/>
      <c r="AB1164" s="124"/>
      <c r="AC1164" s="124"/>
      <c r="AD1164" s="124"/>
      <c r="AE1164" s="124"/>
      <c r="AF1164" s="124"/>
      <c r="AG1164" s="124"/>
      <c r="AH1164" s="124"/>
    </row>
    <row r="1165" spans="1:34" x14ac:dyDescent="0.3">
      <c r="A1165" s="124"/>
      <c r="B1165" s="124"/>
      <c r="C1165" s="124"/>
      <c r="D1165" s="124"/>
      <c r="E1165" s="124"/>
      <c r="F1165" s="124"/>
      <c r="G1165" s="124"/>
      <c r="H1165" s="124"/>
      <c r="I1165" s="124"/>
      <c r="J1165" s="604"/>
      <c r="K1165" s="124"/>
      <c r="L1165" s="124"/>
      <c r="M1165" s="124"/>
      <c r="N1165" s="124"/>
      <c r="O1165" s="124"/>
      <c r="P1165" s="124"/>
      <c r="Q1165" s="124"/>
      <c r="R1165" s="124"/>
      <c r="S1165" s="124"/>
      <c r="T1165" s="124"/>
      <c r="U1165" s="124"/>
      <c r="V1165" s="124"/>
      <c r="W1165" s="124"/>
      <c r="X1165" s="124"/>
      <c r="Y1165" s="124"/>
      <c r="Z1165" s="124"/>
      <c r="AA1165" s="124"/>
      <c r="AB1165" s="124"/>
      <c r="AC1165" s="124"/>
      <c r="AD1165" s="124"/>
      <c r="AE1165" s="124"/>
      <c r="AF1165" s="124"/>
      <c r="AG1165" s="124"/>
      <c r="AH1165" s="124"/>
    </row>
    <row r="1166" spans="1:34" x14ac:dyDescent="0.3">
      <c r="A1166" s="124"/>
      <c r="B1166" s="124"/>
      <c r="C1166" s="124"/>
      <c r="D1166" s="124"/>
      <c r="E1166" s="124"/>
      <c r="F1166" s="124"/>
      <c r="G1166" s="124"/>
      <c r="H1166" s="124"/>
      <c r="I1166" s="124"/>
      <c r="J1166" s="604"/>
      <c r="K1166" s="124"/>
      <c r="L1166" s="124"/>
      <c r="M1166" s="124"/>
      <c r="N1166" s="124"/>
      <c r="O1166" s="124"/>
      <c r="P1166" s="124"/>
      <c r="Q1166" s="124"/>
      <c r="R1166" s="124"/>
      <c r="S1166" s="124"/>
      <c r="T1166" s="124"/>
      <c r="U1166" s="124"/>
      <c r="V1166" s="124"/>
      <c r="W1166" s="124"/>
      <c r="X1166" s="124"/>
      <c r="Y1166" s="124"/>
      <c r="Z1166" s="124"/>
      <c r="AA1166" s="124"/>
      <c r="AB1166" s="124"/>
      <c r="AC1166" s="124"/>
      <c r="AD1166" s="124"/>
      <c r="AE1166" s="124"/>
      <c r="AF1166" s="124"/>
      <c r="AG1166" s="124"/>
      <c r="AH1166" s="124"/>
    </row>
    <row r="1167" spans="1:34" x14ac:dyDescent="0.3">
      <c r="A1167" s="124"/>
      <c r="B1167" s="124"/>
      <c r="C1167" s="124"/>
      <c r="D1167" s="124"/>
      <c r="E1167" s="124"/>
      <c r="F1167" s="124"/>
      <c r="G1167" s="124"/>
      <c r="H1167" s="124"/>
      <c r="I1167" s="124"/>
      <c r="J1167" s="604"/>
      <c r="K1167" s="124"/>
      <c r="L1167" s="124"/>
      <c r="M1167" s="124"/>
      <c r="N1167" s="124"/>
      <c r="O1167" s="124"/>
      <c r="P1167" s="124"/>
      <c r="Q1167" s="124"/>
      <c r="R1167" s="124"/>
      <c r="S1167" s="124"/>
      <c r="T1167" s="124"/>
      <c r="U1167" s="124"/>
      <c r="V1167" s="124"/>
      <c r="W1167" s="124"/>
      <c r="X1167" s="124"/>
      <c r="Y1167" s="124"/>
      <c r="Z1167" s="124"/>
      <c r="AA1167" s="124"/>
      <c r="AB1167" s="124"/>
      <c r="AC1167" s="124"/>
      <c r="AD1167" s="124"/>
      <c r="AE1167" s="124"/>
      <c r="AF1167" s="124"/>
      <c r="AG1167" s="124"/>
      <c r="AH1167" s="124"/>
    </row>
    <row r="1168" spans="1:34" x14ac:dyDescent="0.3">
      <c r="A1168" s="124"/>
      <c r="B1168" s="124"/>
      <c r="C1168" s="124"/>
      <c r="D1168" s="124"/>
      <c r="E1168" s="124"/>
      <c r="F1168" s="124"/>
      <c r="G1168" s="124"/>
      <c r="H1168" s="124"/>
      <c r="I1168" s="124"/>
      <c r="J1168" s="604"/>
      <c r="K1168" s="124"/>
      <c r="L1168" s="124"/>
      <c r="M1168" s="124"/>
      <c r="N1168" s="124"/>
      <c r="O1168" s="124"/>
      <c r="P1168" s="124"/>
      <c r="Q1168" s="124"/>
      <c r="R1168" s="124"/>
      <c r="S1168" s="124"/>
      <c r="T1168" s="124"/>
      <c r="U1168" s="124"/>
      <c r="V1168" s="124"/>
      <c r="W1168" s="124"/>
      <c r="X1168" s="124"/>
      <c r="Y1168" s="124"/>
      <c r="Z1168" s="124"/>
      <c r="AA1168" s="124"/>
      <c r="AB1168" s="124"/>
      <c r="AC1168" s="124"/>
      <c r="AD1168" s="124"/>
      <c r="AE1168" s="124"/>
      <c r="AF1168" s="124"/>
      <c r="AG1168" s="124"/>
      <c r="AH1168" s="124"/>
    </row>
    <row r="1169" spans="1:34" x14ac:dyDescent="0.3">
      <c r="A1169" s="124"/>
      <c r="B1169" s="124"/>
      <c r="C1169" s="124"/>
      <c r="D1169" s="124"/>
      <c r="E1169" s="124"/>
      <c r="F1169" s="124"/>
      <c r="G1169" s="124"/>
      <c r="H1169" s="124"/>
      <c r="I1169" s="124"/>
      <c r="J1169" s="604"/>
      <c r="K1169" s="124"/>
      <c r="L1169" s="124"/>
      <c r="M1169" s="124"/>
      <c r="N1169" s="124"/>
      <c r="O1169" s="124"/>
      <c r="P1169" s="124"/>
      <c r="Q1169" s="124"/>
      <c r="R1169" s="124"/>
      <c r="S1169" s="124"/>
      <c r="T1169" s="124"/>
      <c r="U1169" s="124"/>
      <c r="V1169" s="124"/>
      <c r="W1169" s="124"/>
      <c r="X1169" s="124"/>
      <c r="Y1169" s="124"/>
      <c r="Z1169" s="124"/>
      <c r="AA1169" s="124"/>
      <c r="AB1169" s="124"/>
      <c r="AC1169" s="124"/>
      <c r="AD1169" s="124"/>
      <c r="AE1169" s="124"/>
      <c r="AF1169" s="124"/>
      <c r="AG1169" s="124"/>
      <c r="AH1169" s="124"/>
    </row>
    <row r="1170" spans="1:34" x14ac:dyDescent="0.3">
      <c r="A1170" s="124"/>
      <c r="B1170" s="124"/>
      <c r="C1170" s="124"/>
      <c r="D1170" s="124"/>
      <c r="E1170" s="124"/>
      <c r="F1170" s="124"/>
      <c r="G1170" s="124"/>
      <c r="H1170" s="124"/>
      <c r="I1170" s="124"/>
      <c r="J1170" s="604"/>
      <c r="K1170" s="124"/>
      <c r="L1170" s="124"/>
      <c r="M1170" s="124"/>
      <c r="N1170" s="124"/>
      <c r="O1170" s="124"/>
      <c r="P1170" s="124"/>
      <c r="Q1170" s="124"/>
      <c r="R1170" s="124"/>
      <c r="S1170" s="124"/>
      <c r="T1170" s="124"/>
      <c r="U1170" s="124"/>
      <c r="V1170" s="124"/>
      <c r="W1170" s="124"/>
      <c r="X1170" s="124"/>
      <c r="Y1170" s="124"/>
      <c r="Z1170" s="124"/>
      <c r="AA1170" s="124"/>
      <c r="AB1170" s="124"/>
      <c r="AC1170" s="124"/>
      <c r="AD1170" s="124"/>
      <c r="AE1170" s="124"/>
      <c r="AF1170" s="124"/>
      <c r="AG1170" s="124"/>
      <c r="AH1170" s="124"/>
    </row>
    <row r="1171" spans="1:34" x14ac:dyDescent="0.3">
      <c r="A1171" s="124"/>
      <c r="B1171" s="124"/>
      <c r="C1171" s="124"/>
      <c r="D1171" s="124"/>
      <c r="E1171" s="124"/>
      <c r="F1171" s="124"/>
      <c r="G1171" s="124"/>
      <c r="H1171" s="124"/>
      <c r="I1171" s="124"/>
      <c r="J1171" s="604"/>
      <c r="K1171" s="124"/>
      <c r="L1171" s="124"/>
      <c r="M1171" s="124"/>
      <c r="N1171" s="124"/>
      <c r="O1171" s="124"/>
      <c r="P1171" s="124"/>
      <c r="Q1171" s="124"/>
      <c r="R1171" s="124"/>
      <c r="S1171" s="124"/>
      <c r="T1171" s="124"/>
      <c r="U1171" s="124"/>
      <c r="V1171" s="124"/>
      <c r="W1171" s="124"/>
      <c r="X1171" s="124"/>
      <c r="Y1171" s="124"/>
      <c r="Z1171" s="124"/>
      <c r="AA1171" s="124"/>
      <c r="AB1171" s="124"/>
      <c r="AC1171" s="124"/>
      <c r="AD1171" s="124"/>
      <c r="AE1171" s="124"/>
      <c r="AF1171" s="124"/>
      <c r="AG1171" s="124"/>
      <c r="AH1171" s="124"/>
    </row>
    <row r="1172" spans="1:34" x14ac:dyDescent="0.3">
      <c r="A1172" s="124"/>
      <c r="B1172" s="124"/>
      <c r="C1172" s="124"/>
      <c r="D1172" s="124"/>
      <c r="E1172" s="124"/>
      <c r="F1172" s="124"/>
      <c r="G1172" s="124"/>
      <c r="H1172" s="124"/>
      <c r="I1172" s="124"/>
      <c r="J1172" s="604"/>
      <c r="K1172" s="124"/>
      <c r="L1172" s="124"/>
      <c r="M1172" s="124"/>
      <c r="N1172" s="124"/>
      <c r="O1172" s="124"/>
      <c r="P1172" s="124"/>
      <c r="Q1172" s="124"/>
      <c r="R1172" s="124"/>
      <c r="S1172" s="124"/>
      <c r="T1172" s="124"/>
      <c r="U1172" s="124"/>
      <c r="V1172" s="124"/>
      <c r="W1172" s="124"/>
      <c r="X1172" s="124"/>
      <c r="Y1172" s="124"/>
      <c r="Z1172" s="124"/>
      <c r="AA1172" s="124"/>
      <c r="AB1172" s="124"/>
      <c r="AC1172" s="124"/>
      <c r="AD1172" s="124"/>
      <c r="AE1172" s="124"/>
      <c r="AF1172" s="124"/>
      <c r="AG1172" s="124"/>
      <c r="AH1172" s="124"/>
    </row>
    <row r="1173" spans="1:34" x14ac:dyDescent="0.3">
      <c r="A1173" s="124"/>
      <c r="B1173" s="124"/>
      <c r="C1173" s="124"/>
      <c r="D1173" s="124"/>
      <c r="E1173" s="124"/>
      <c r="F1173" s="124"/>
      <c r="G1173" s="124"/>
      <c r="H1173" s="124"/>
      <c r="I1173" s="124"/>
      <c r="J1173" s="604"/>
      <c r="K1173" s="124"/>
      <c r="L1173" s="124"/>
      <c r="M1173" s="124"/>
      <c r="N1173" s="124"/>
      <c r="O1173" s="124"/>
      <c r="P1173" s="124"/>
      <c r="Q1173" s="124"/>
      <c r="R1173" s="124"/>
      <c r="S1173" s="124"/>
      <c r="T1173" s="124"/>
      <c r="U1173" s="124"/>
      <c r="V1173" s="124"/>
      <c r="W1173" s="124"/>
      <c r="X1173" s="124"/>
      <c r="Y1173" s="124"/>
      <c r="Z1173" s="124"/>
      <c r="AA1173" s="124"/>
      <c r="AB1173" s="124"/>
      <c r="AC1173" s="124"/>
      <c r="AD1173" s="124"/>
      <c r="AE1173" s="124"/>
      <c r="AF1173" s="124"/>
      <c r="AG1173" s="124"/>
      <c r="AH1173" s="124"/>
    </row>
    <row r="1174" spans="1:34" x14ac:dyDescent="0.3">
      <c r="A1174" s="124"/>
      <c r="B1174" s="124"/>
      <c r="C1174" s="124"/>
      <c r="D1174" s="124"/>
      <c r="E1174" s="124"/>
      <c r="F1174" s="124"/>
      <c r="G1174" s="124"/>
      <c r="H1174" s="124"/>
      <c r="I1174" s="124"/>
      <c r="J1174" s="604"/>
      <c r="K1174" s="124"/>
      <c r="L1174" s="124"/>
      <c r="M1174" s="124"/>
      <c r="N1174" s="124"/>
      <c r="O1174" s="124"/>
      <c r="P1174" s="124"/>
      <c r="Q1174" s="124"/>
      <c r="R1174" s="124"/>
      <c r="S1174" s="124"/>
      <c r="T1174" s="124"/>
      <c r="U1174" s="124"/>
      <c r="V1174" s="124"/>
      <c r="W1174" s="124"/>
      <c r="X1174" s="124"/>
      <c r="Y1174" s="124"/>
      <c r="Z1174" s="124"/>
      <c r="AA1174" s="124"/>
      <c r="AB1174" s="124"/>
      <c r="AC1174" s="124"/>
      <c r="AD1174" s="124"/>
      <c r="AE1174" s="124"/>
      <c r="AF1174" s="124"/>
      <c r="AG1174" s="124"/>
      <c r="AH1174" s="124"/>
    </row>
    <row r="1175" spans="1:34" x14ac:dyDescent="0.3">
      <c r="A1175" s="124"/>
      <c r="B1175" s="124"/>
      <c r="C1175" s="124"/>
      <c r="D1175" s="124"/>
      <c r="E1175" s="124"/>
      <c r="F1175" s="124"/>
      <c r="G1175" s="124"/>
      <c r="H1175" s="124"/>
      <c r="I1175" s="124"/>
      <c r="J1175" s="604"/>
      <c r="K1175" s="124"/>
      <c r="L1175" s="124"/>
      <c r="M1175" s="124"/>
      <c r="N1175" s="124"/>
      <c r="O1175" s="124"/>
      <c r="P1175" s="124"/>
      <c r="Q1175" s="124"/>
      <c r="R1175" s="124"/>
      <c r="S1175" s="124"/>
      <c r="T1175" s="124"/>
      <c r="U1175" s="124"/>
      <c r="V1175" s="124"/>
      <c r="W1175" s="124"/>
      <c r="X1175" s="124"/>
      <c r="Y1175" s="124"/>
      <c r="Z1175" s="124"/>
      <c r="AA1175" s="124"/>
      <c r="AB1175" s="124"/>
      <c r="AC1175" s="124"/>
      <c r="AD1175" s="124"/>
      <c r="AE1175" s="124"/>
      <c r="AF1175" s="124"/>
      <c r="AG1175" s="124"/>
      <c r="AH1175" s="124"/>
    </row>
    <row r="1176" spans="1:34" x14ac:dyDescent="0.3">
      <c r="A1176" s="124"/>
      <c r="B1176" s="124"/>
      <c r="C1176" s="124"/>
      <c r="D1176" s="124"/>
      <c r="E1176" s="124"/>
      <c r="F1176" s="124"/>
      <c r="G1176" s="124"/>
      <c r="H1176" s="124"/>
      <c r="I1176" s="124"/>
      <c r="J1176" s="604"/>
      <c r="K1176" s="124"/>
      <c r="L1176" s="124"/>
      <c r="M1176" s="124"/>
      <c r="N1176" s="124"/>
      <c r="O1176" s="124"/>
      <c r="P1176" s="124"/>
      <c r="Q1176" s="124"/>
      <c r="R1176" s="124"/>
      <c r="S1176" s="124"/>
      <c r="T1176" s="124"/>
      <c r="U1176" s="124"/>
      <c r="V1176" s="124"/>
      <c r="W1176" s="124"/>
      <c r="X1176" s="124"/>
      <c r="Y1176" s="124"/>
      <c r="Z1176" s="124"/>
      <c r="AA1176" s="124"/>
      <c r="AB1176" s="124"/>
      <c r="AC1176" s="124"/>
      <c r="AD1176" s="124"/>
      <c r="AE1176" s="124"/>
      <c r="AF1176" s="124"/>
      <c r="AG1176" s="124"/>
      <c r="AH1176" s="124"/>
    </row>
    <row r="1177" spans="1:34" x14ac:dyDescent="0.3">
      <c r="A1177" s="124"/>
      <c r="B1177" s="124"/>
      <c r="C1177" s="124"/>
      <c r="D1177" s="124"/>
      <c r="E1177" s="124"/>
      <c r="F1177" s="124"/>
      <c r="G1177" s="124"/>
      <c r="H1177" s="124"/>
      <c r="I1177" s="124"/>
      <c r="J1177" s="604"/>
      <c r="K1177" s="124"/>
      <c r="L1177" s="124"/>
      <c r="M1177" s="124"/>
      <c r="N1177" s="124"/>
      <c r="O1177" s="124"/>
      <c r="P1177" s="124"/>
      <c r="Q1177" s="124"/>
      <c r="R1177" s="124"/>
      <c r="S1177" s="124"/>
      <c r="T1177" s="124"/>
      <c r="U1177" s="124"/>
      <c r="V1177" s="124"/>
      <c r="W1177" s="124"/>
      <c r="X1177" s="124"/>
      <c r="Y1177" s="124"/>
      <c r="Z1177" s="124"/>
      <c r="AA1177" s="124"/>
      <c r="AB1177" s="124"/>
      <c r="AC1177" s="124"/>
      <c r="AD1177" s="124"/>
      <c r="AE1177" s="124"/>
      <c r="AF1177" s="124"/>
      <c r="AG1177" s="124"/>
      <c r="AH1177" s="124"/>
    </row>
    <row r="1178" spans="1:34" x14ac:dyDescent="0.3">
      <c r="A1178" s="124"/>
      <c r="B1178" s="124"/>
      <c r="C1178" s="124"/>
      <c r="D1178" s="124"/>
      <c r="E1178" s="124"/>
      <c r="F1178" s="124"/>
      <c r="G1178" s="124"/>
      <c r="H1178" s="124"/>
      <c r="I1178" s="124"/>
      <c r="J1178" s="604"/>
      <c r="K1178" s="124"/>
      <c r="L1178" s="124"/>
      <c r="M1178" s="124"/>
      <c r="N1178" s="124"/>
      <c r="O1178" s="124"/>
      <c r="P1178" s="124"/>
      <c r="Q1178" s="124"/>
      <c r="R1178" s="124"/>
      <c r="S1178" s="124"/>
      <c r="T1178" s="124"/>
      <c r="U1178" s="124"/>
      <c r="V1178" s="124"/>
      <c r="W1178" s="124"/>
      <c r="X1178" s="124"/>
      <c r="Y1178" s="124"/>
      <c r="Z1178" s="124"/>
      <c r="AA1178" s="124"/>
      <c r="AB1178" s="124"/>
      <c r="AC1178" s="124"/>
      <c r="AD1178" s="124"/>
      <c r="AE1178" s="124"/>
      <c r="AF1178" s="124"/>
      <c r="AG1178" s="124"/>
      <c r="AH1178" s="124"/>
    </row>
    <row r="1179" spans="1:34" x14ac:dyDescent="0.3">
      <c r="A1179" s="124"/>
      <c r="B1179" s="124"/>
      <c r="C1179" s="124"/>
      <c r="D1179" s="124"/>
      <c r="E1179" s="124"/>
      <c r="F1179" s="124"/>
      <c r="G1179" s="124"/>
      <c r="H1179" s="124"/>
      <c r="I1179" s="124"/>
      <c r="J1179" s="604"/>
      <c r="K1179" s="124"/>
      <c r="L1179" s="124"/>
      <c r="M1179" s="124"/>
      <c r="N1179" s="124"/>
      <c r="O1179" s="124"/>
      <c r="P1179" s="124"/>
      <c r="Q1179" s="124"/>
      <c r="R1179" s="124"/>
      <c r="S1179" s="124"/>
      <c r="T1179" s="124"/>
      <c r="U1179" s="124"/>
      <c r="V1179" s="124"/>
      <c r="W1179" s="124"/>
      <c r="X1179" s="124"/>
      <c r="Y1179" s="124"/>
      <c r="Z1179" s="124"/>
      <c r="AA1179" s="124"/>
      <c r="AB1179" s="124"/>
      <c r="AC1179" s="124"/>
      <c r="AD1179" s="124"/>
      <c r="AE1179" s="124"/>
      <c r="AF1179" s="124"/>
      <c r="AG1179" s="124"/>
      <c r="AH1179" s="124"/>
    </row>
    <row r="1180" spans="1:34" x14ac:dyDescent="0.3">
      <c r="A1180" s="124"/>
      <c r="B1180" s="124"/>
      <c r="C1180" s="124"/>
      <c r="D1180" s="124"/>
      <c r="E1180" s="124"/>
      <c r="F1180" s="124"/>
      <c r="G1180" s="124"/>
      <c r="H1180" s="124"/>
      <c r="I1180" s="124"/>
      <c r="J1180" s="604"/>
      <c r="K1180" s="124"/>
      <c r="L1180" s="124"/>
      <c r="M1180" s="124"/>
      <c r="N1180" s="124"/>
      <c r="O1180" s="124"/>
      <c r="P1180" s="124"/>
      <c r="Q1180" s="124"/>
      <c r="R1180" s="124"/>
      <c r="S1180" s="124"/>
      <c r="T1180" s="124"/>
      <c r="U1180" s="124"/>
      <c r="V1180" s="124"/>
      <c r="W1180" s="124"/>
      <c r="X1180" s="124"/>
      <c r="Y1180" s="124"/>
      <c r="Z1180" s="124"/>
      <c r="AA1180" s="124"/>
      <c r="AB1180" s="124"/>
      <c r="AC1180" s="124"/>
      <c r="AD1180" s="124"/>
      <c r="AE1180" s="124"/>
      <c r="AF1180" s="124"/>
      <c r="AG1180" s="124"/>
      <c r="AH1180" s="124"/>
    </row>
    <row r="1181" spans="1:34" x14ac:dyDescent="0.3">
      <c r="A1181" s="124"/>
      <c r="B1181" s="124"/>
      <c r="C1181" s="124"/>
      <c r="D1181" s="124"/>
      <c r="E1181" s="124"/>
      <c r="F1181" s="124"/>
      <c r="G1181" s="124"/>
      <c r="H1181" s="124"/>
      <c r="I1181" s="124"/>
      <c r="J1181" s="604"/>
      <c r="K1181" s="124"/>
      <c r="L1181" s="124"/>
      <c r="M1181" s="124"/>
      <c r="N1181" s="124"/>
      <c r="O1181" s="124"/>
      <c r="P1181" s="124"/>
      <c r="Q1181" s="124"/>
      <c r="R1181" s="124"/>
      <c r="S1181" s="124"/>
      <c r="T1181" s="124"/>
      <c r="U1181" s="124"/>
      <c r="V1181" s="124"/>
      <c r="W1181" s="124"/>
      <c r="X1181" s="124"/>
      <c r="Y1181" s="124"/>
      <c r="Z1181" s="124"/>
      <c r="AA1181" s="124"/>
      <c r="AB1181" s="124"/>
      <c r="AC1181" s="124"/>
      <c r="AD1181" s="124"/>
      <c r="AE1181" s="124"/>
      <c r="AF1181" s="124"/>
      <c r="AG1181" s="124"/>
      <c r="AH1181" s="124"/>
    </row>
    <row r="1182" spans="1:34" x14ac:dyDescent="0.3">
      <c r="A1182" s="124"/>
      <c r="B1182" s="124"/>
      <c r="C1182" s="124"/>
      <c r="D1182" s="124"/>
      <c r="E1182" s="124"/>
      <c r="F1182" s="124"/>
      <c r="G1182" s="124"/>
      <c r="H1182" s="124"/>
      <c r="I1182" s="124"/>
      <c r="J1182" s="604"/>
      <c r="K1182" s="124"/>
      <c r="L1182" s="124"/>
      <c r="M1182" s="124"/>
      <c r="N1182" s="124"/>
      <c r="O1182" s="124"/>
      <c r="P1182" s="124"/>
      <c r="Q1182" s="124"/>
      <c r="R1182" s="124"/>
      <c r="S1182" s="124"/>
      <c r="T1182" s="124"/>
      <c r="U1182" s="124"/>
      <c r="V1182" s="124"/>
      <c r="W1182" s="124"/>
      <c r="X1182" s="124"/>
      <c r="Y1182" s="124"/>
      <c r="Z1182" s="124"/>
      <c r="AA1182" s="124"/>
      <c r="AB1182" s="124"/>
      <c r="AC1182" s="124"/>
      <c r="AD1182" s="124"/>
      <c r="AE1182" s="124"/>
      <c r="AF1182" s="124"/>
      <c r="AG1182" s="124"/>
      <c r="AH1182" s="124"/>
    </row>
    <row r="1183" spans="1:34" x14ac:dyDescent="0.3">
      <c r="A1183" s="124"/>
      <c r="B1183" s="124"/>
      <c r="C1183" s="124"/>
      <c r="D1183" s="124"/>
      <c r="E1183" s="124"/>
      <c r="F1183" s="124"/>
      <c r="G1183" s="124"/>
      <c r="H1183" s="124"/>
      <c r="I1183" s="124"/>
      <c r="J1183" s="604"/>
      <c r="K1183" s="124"/>
      <c r="L1183" s="124"/>
      <c r="M1183" s="124"/>
      <c r="N1183" s="124"/>
      <c r="O1183" s="124"/>
      <c r="P1183" s="124"/>
      <c r="Q1183" s="124"/>
      <c r="R1183" s="124"/>
      <c r="S1183" s="124"/>
      <c r="T1183" s="124"/>
      <c r="U1183" s="124"/>
      <c r="V1183" s="124"/>
      <c r="W1183" s="124"/>
      <c r="X1183" s="124"/>
      <c r="Y1183" s="124"/>
      <c r="Z1183" s="124"/>
      <c r="AA1183" s="124"/>
      <c r="AB1183" s="124"/>
      <c r="AC1183" s="124"/>
      <c r="AD1183" s="124"/>
      <c r="AE1183" s="124"/>
      <c r="AF1183" s="124"/>
      <c r="AG1183" s="124"/>
      <c r="AH1183" s="124"/>
    </row>
    <row r="1184" spans="1:34" x14ac:dyDescent="0.3">
      <c r="A1184" s="124"/>
      <c r="B1184" s="124"/>
      <c r="C1184" s="124"/>
      <c r="D1184" s="124"/>
      <c r="E1184" s="124"/>
      <c r="F1184" s="124"/>
      <c r="G1184" s="124"/>
      <c r="H1184" s="124"/>
      <c r="I1184" s="124"/>
      <c r="J1184" s="604"/>
      <c r="K1184" s="124"/>
      <c r="L1184" s="124"/>
      <c r="M1184" s="124"/>
      <c r="N1184" s="124"/>
      <c r="O1184" s="124"/>
      <c r="P1184" s="124"/>
      <c r="Q1184" s="124"/>
      <c r="R1184" s="124"/>
      <c r="S1184" s="124"/>
      <c r="T1184" s="124"/>
      <c r="U1184" s="124"/>
      <c r="V1184" s="124"/>
      <c r="W1184" s="124"/>
      <c r="X1184" s="124"/>
      <c r="Y1184" s="124"/>
      <c r="Z1184" s="124"/>
      <c r="AA1184" s="124"/>
      <c r="AB1184" s="124"/>
      <c r="AC1184" s="124"/>
      <c r="AD1184" s="124"/>
      <c r="AE1184" s="124"/>
      <c r="AF1184" s="124"/>
      <c r="AG1184" s="124"/>
      <c r="AH1184" s="124"/>
    </row>
    <row r="1185" spans="1:34" x14ac:dyDescent="0.3">
      <c r="A1185" s="124"/>
      <c r="B1185" s="124"/>
      <c r="C1185" s="124"/>
      <c r="D1185" s="124"/>
      <c r="E1185" s="124"/>
      <c r="F1185" s="124"/>
      <c r="G1185" s="124"/>
      <c r="H1185" s="124"/>
      <c r="I1185" s="124"/>
      <c r="J1185" s="604"/>
      <c r="K1185" s="124"/>
      <c r="L1185" s="124"/>
      <c r="M1185" s="124"/>
      <c r="N1185" s="124"/>
      <c r="O1185" s="124"/>
      <c r="P1185" s="124"/>
      <c r="Q1185" s="124"/>
      <c r="R1185" s="124"/>
      <c r="S1185" s="124"/>
      <c r="T1185" s="124"/>
      <c r="U1185" s="124"/>
      <c r="V1185" s="124"/>
      <c r="W1185" s="124"/>
      <c r="X1185" s="124"/>
      <c r="Y1185" s="124"/>
      <c r="Z1185" s="124"/>
      <c r="AA1185" s="124"/>
      <c r="AB1185" s="124"/>
      <c r="AC1185" s="124"/>
      <c r="AD1185" s="124"/>
      <c r="AE1185" s="124"/>
      <c r="AF1185" s="124"/>
      <c r="AG1185" s="124"/>
      <c r="AH1185" s="124"/>
    </row>
    <row r="1186" spans="1:34" x14ac:dyDescent="0.3">
      <c r="A1186" s="124"/>
      <c r="B1186" s="124"/>
      <c r="C1186" s="124"/>
      <c r="D1186" s="124"/>
      <c r="E1186" s="124"/>
      <c r="F1186" s="124"/>
      <c r="G1186" s="124"/>
      <c r="H1186" s="124"/>
      <c r="I1186" s="124"/>
      <c r="J1186" s="604"/>
      <c r="K1186" s="124"/>
      <c r="L1186" s="124"/>
      <c r="M1186" s="124"/>
      <c r="N1186" s="124"/>
      <c r="O1186" s="124"/>
      <c r="P1186" s="124"/>
      <c r="Q1186" s="124"/>
      <c r="R1186" s="124"/>
      <c r="S1186" s="124"/>
      <c r="T1186" s="124"/>
      <c r="U1186" s="124"/>
      <c r="V1186" s="124"/>
      <c r="W1186" s="124"/>
      <c r="X1186" s="124"/>
      <c r="Y1186" s="124"/>
      <c r="Z1186" s="124"/>
      <c r="AA1186" s="124"/>
      <c r="AB1186" s="124"/>
      <c r="AC1186" s="124"/>
      <c r="AD1186" s="124"/>
      <c r="AE1186" s="124"/>
      <c r="AF1186" s="124"/>
      <c r="AG1186" s="124"/>
      <c r="AH1186" s="124"/>
    </row>
    <row r="1187" spans="1:34" x14ac:dyDescent="0.3">
      <c r="A1187" s="124"/>
      <c r="B1187" s="124"/>
      <c r="C1187" s="124"/>
      <c r="D1187" s="124"/>
      <c r="E1187" s="124"/>
      <c r="F1187" s="124"/>
      <c r="G1187" s="124"/>
      <c r="H1187" s="124"/>
      <c r="I1187" s="124"/>
      <c r="J1187" s="604"/>
      <c r="K1187" s="124"/>
      <c r="L1187" s="124"/>
      <c r="M1187" s="124"/>
      <c r="N1187" s="124"/>
      <c r="O1187" s="124"/>
      <c r="P1187" s="124"/>
      <c r="Q1187" s="124"/>
      <c r="R1187" s="124"/>
      <c r="S1187" s="124"/>
      <c r="T1187" s="124"/>
      <c r="U1187" s="124"/>
      <c r="V1187" s="124"/>
      <c r="W1187" s="124"/>
      <c r="X1187" s="124"/>
      <c r="Y1187" s="124"/>
      <c r="Z1187" s="124"/>
      <c r="AA1187" s="124"/>
      <c r="AB1187" s="124"/>
      <c r="AC1187" s="124"/>
      <c r="AD1187" s="124"/>
      <c r="AE1187" s="124"/>
      <c r="AF1187" s="124"/>
      <c r="AG1187" s="124"/>
      <c r="AH1187" s="124"/>
    </row>
    <row r="1188" spans="1:34" x14ac:dyDescent="0.3">
      <c r="A1188" s="124"/>
      <c r="B1188" s="124"/>
      <c r="C1188" s="124"/>
      <c r="D1188" s="124"/>
      <c r="E1188" s="124"/>
      <c r="F1188" s="124"/>
      <c r="G1188" s="124"/>
      <c r="H1188" s="124"/>
      <c r="I1188" s="124"/>
      <c r="J1188" s="604"/>
      <c r="K1188" s="124"/>
      <c r="L1188" s="124"/>
      <c r="M1188" s="124"/>
      <c r="N1188" s="124"/>
      <c r="O1188" s="124"/>
      <c r="P1188" s="124"/>
      <c r="Q1188" s="124"/>
      <c r="R1188" s="124"/>
      <c r="S1188" s="124"/>
      <c r="T1188" s="124"/>
      <c r="U1188" s="124"/>
      <c r="V1188" s="124"/>
      <c r="W1188" s="124"/>
      <c r="X1188" s="124"/>
      <c r="Y1188" s="124"/>
      <c r="Z1188" s="124"/>
      <c r="AA1188" s="124"/>
      <c r="AB1188" s="124"/>
      <c r="AC1188" s="124"/>
      <c r="AD1188" s="124"/>
      <c r="AE1188" s="124"/>
      <c r="AF1188" s="124"/>
      <c r="AG1188" s="124"/>
      <c r="AH1188" s="124"/>
    </row>
    <row r="1189" spans="1:34" x14ac:dyDescent="0.3">
      <c r="A1189" s="124"/>
      <c r="B1189" s="124"/>
      <c r="C1189" s="124"/>
      <c r="D1189" s="124"/>
      <c r="E1189" s="124"/>
      <c r="F1189" s="124"/>
      <c r="G1189" s="124"/>
      <c r="H1189" s="124"/>
      <c r="I1189" s="124"/>
      <c r="J1189" s="604"/>
      <c r="K1189" s="124"/>
      <c r="L1189" s="124"/>
      <c r="M1189" s="124"/>
      <c r="N1189" s="124"/>
      <c r="O1189" s="124"/>
      <c r="P1189" s="124"/>
      <c r="Q1189" s="124"/>
      <c r="R1189" s="124"/>
      <c r="S1189" s="124"/>
      <c r="T1189" s="124"/>
      <c r="U1189" s="124"/>
      <c r="V1189" s="124"/>
      <c r="W1189" s="124"/>
      <c r="X1189" s="124"/>
      <c r="Y1189" s="124"/>
      <c r="Z1189" s="124"/>
      <c r="AA1189" s="124"/>
      <c r="AB1189" s="124"/>
      <c r="AC1189" s="124"/>
      <c r="AD1189" s="124"/>
      <c r="AE1189" s="124"/>
      <c r="AF1189" s="124"/>
      <c r="AG1189" s="124"/>
      <c r="AH1189" s="124"/>
    </row>
    <row r="1190" spans="1:34" x14ac:dyDescent="0.3">
      <c r="A1190" s="124"/>
      <c r="B1190" s="124"/>
      <c r="C1190" s="124"/>
      <c r="D1190" s="124"/>
      <c r="E1190" s="124"/>
      <c r="F1190" s="124"/>
      <c r="G1190" s="124"/>
      <c r="H1190" s="124"/>
      <c r="I1190" s="124"/>
      <c r="J1190" s="604"/>
      <c r="K1190" s="124"/>
      <c r="L1190" s="124"/>
      <c r="M1190" s="124"/>
      <c r="N1190" s="124"/>
      <c r="O1190" s="124"/>
      <c r="P1190" s="124"/>
      <c r="Q1190" s="124"/>
      <c r="R1190" s="124"/>
      <c r="S1190" s="124"/>
      <c r="T1190" s="124"/>
      <c r="U1190" s="124"/>
      <c r="V1190" s="124"/>
      <c r="W1190" s="124"/>
      <c r="X1190" s="124"/>
      <c r="Y1190" s="124"/>
      <c r="Z1190" s="124"/>
      <c r="AA1190" s="124"/>
      <c r="AB1190" s="124"/>
      <c r="AC1190" s="124"/>
      <c r="AD1190" s="124"/>
      <c r="AE1190" s="124"/>
      <c r="AF1190" s="124"/>
      <c r="AG1190" s="124"/>
      <c r="AH1190" s="124"/>
    </row>
    <row r="1191" spans="1:34" x14ac:dyDescent="0.3">
      <c r="A1191" s="124"/>
      <c r="B1191" s="124"/>
      <c r="C1191" s="124"/>
      <c r="D1191" s="124"/>
      <c r="E1191" s="124"/>
      <c r="F1191" s="124"/>
      <c r="G1191" s="124"/>
      <c r="H1191" s="124"/>
      <c r="I1191" s="124"/>
      <c r="J1191" s="604"/>
      <c r="K1191" s="124"/>
      <c r="L1191" s="124"/>
      <c r="M1191" s="124"/>
      <c r="N1191" s="124"/>
      <c r="O1191" s="124"/>
      <c r="P1191" s="124"/>
      <c r="Q1191" s="124"/>
      <c r="R1191" s="124"/>
      <c r="S1191" s="124"/>
      <c r="T1191" s="124"/>
      <c r="U1191" s="124"/>
      <c r="V1191" s="124"/>
      <c r="W1191" s="124"/>
      <c r="X1191" s="124"/>
      <c r="Y1191" s="124"/>
      <c r="Z1191" s="124"/>
      <c r="AA1191" s="124"/>
      <c r="AB1191" s="124"/>
      <c r="AC1191" s="124"/>
      <c r="AD1191" s="124"/>
      <c r="AE1191" s="124"/>
      <c r="AF1191" s="124"/>
      <c r="AG1191" s="124"/>
      <c r="AH1191" s="124"/>
    </row>
    <row r="1192" spans="1:34" x14ac:dyDescent="0.3">
      <c r="A1192" s="124"/>
      <c r="B1192" s="124"/>
      <c r="C1192" s="124"/>
      <c r="D1192" s="124"/>
      <c r="E1192" s="124"/>
      <c r="F1192" s="124"/>
      <c r="G1192" s="124"/>
      <c r="H1192" s="124"/>
      <c r="I1192" s="124"/>
      <c r="J1192" s="604"/>
      <c r="K1192" s="124"/>
      <c r="L1192" s="124"/>
      <c r="M1192" s="124"/>
      <c r="N1192" s="124"/>
      <c r="O1192" s="124"/>
      <c r="P1192" s="124"/>
      <c r="Q1192" s="124"/>
      <c r="R1192" s="124"/>
      <c r="S1192" s="124"/>
      <c r="T1192" s="124"/>
      <c r="U1192" s="124"/>
      <c r="V1192" s="124"/>
      <c r="W1192" s="124"/>
      <c r="X1192" s="124"/>
      <c r="Y1192" s="124"/>
      <c r="Z1192" s="124"/>
      <c r="AA1192" s="124"/>
      <c r="AB1192" s="124"/>
      <c r="AC1192" s="124"/>
      <c r="AD1192" s="124"/>
      <c r="AE1192" s="124"/>
      <c r="AF1192" s="124"/>
      <c r="AG1192" s="124"/>
      <c r="AH1192" s="124"/>
    </row>
    <row r="1193" spans="1:34" x14ac:dyDescent="0.3">
      <c r="A1193" s="124"/>
      <c r="B1193" s="124"/>
      <c r="C1193" s="124"/>
      <c r="D1193" s="124"/>
      <c r="E1193" s="124"/>
      <c r="F1193" s="124"/>
      <c r="G1193" s="124"/>
      <c r="H1193" s="124"/>
      <c r="I1193" s="124"/>
      <c r="J1193" s="604"/>
      <c r="K1193" s="124"/>
      <c r="L1193" s="124"/>
      <c r="M1193" s="124"/>
      <c r="N1193" s="124"/>
      <c r="O1193" s="124"/>
      <c r="P1193" s="124"/>
      <c r="Q1193" s="124"/>
      <c r="R1193" s="124"/>
      <c r="S1193" s="124"/>
      <c r="T1193" s="124"/>
      <c r="U1193" s="124"/>
      <c r="V1193" s="124"/>
      <c r="W1193" s="124"/>
      <c r="X1193" s="124"/>
      <c r="Y1193" s="124"/>
      <c r="Z1193" s="124"/>
      <c r="AA1193" s="124"/>
      <c r="AB1193" s="124"/>
      <c r="AC1193" s="124"/>
      <c r="AD1193" s="124"/>
      <c r="AE1193" s="124"/>
      <c r="AF1193" s="124"/>
      <c r="AG1193" s="124"/>
      <c r="AH1193" s="124"/>
    </row>
    <row r="1194" spans="1:34" x14ac:dyDescent="0.3">
      <c r="A1194" s="124"/>
      <c r="B1194" s="124"/>
      <c r="C1194" s="124"/>
      <c r="D1194" s="124"/>
      <c r="E1194" s="124"/>
      <c r="F1194" s="124"/>
      <c r="G1194" s="124"/>
      <c r="H1194" s="124"/>
      <c r="I1194" s="124"/>
      <c r="J1194" s="604"/>
      <c r="K1194" s="124"/>
      <c r="L1194" s="124"/>
      <c r="M1194" s="124"/>
      <c r="N1194" s="124"/>
      <c r="O1194" s="124"/>
      <c r="P1194" s="124"/>
      <c r="Q1194" s="124"/>
      <c r="R1194" s="124"/>
      <c r="S1194" s="124"/>
      <c r="T1194" s="124"/>
      <c r="U1194" s="124"/>
      <c r="V1194" s="124"/>
      <c r="W1194" s="124"/>
      <c r="X1194" s="124"/>
      <c r="Y1194" s="124"/>
      <c r="Z1194" s="124"/>
      <c r="AA1194" s="124"/>
      <c r="AB1194" s="124"/>
      <c r="AC1194" s="124"/>
      <c r="AD1194" s="124"/>
      <c r="AE1194" s="124"/>
      <c r="AF1194" s="124"/>
      <c r="AG1194" s="124"/>
      <c r="AH1194" s="124"/>
    </row>
    <row r="1195" spans="1:34" x14ac:dyDescent="0.3">
      <c r="A1195" s="124"/>
      <c r="B1195" s="124"/>
      <c r="C1195" s="124"/>
      <c r="D1195" s="124"/>
      <c r="E1195" s="124"/>
      <c r="F1195" s="124"/>
      <c r="G1195" s="124"/>
      <c r="H1195" s="124"/>
      <c r="I1195" s="124"/>
      <c r="J1195" s="604"/>
      <c r="K1195" s="124"/>
      <c r="L1195" s="124"/>
      <c r="M1195" s="124"/>
      <c r="N1195" s="124"/>
      <c r="O1195" s="124"/>
      <c r="P1195" s="124"/>
      <c r="Q1195" s="124"/>
      <c r="R1195" s="124"/>
      <c r="S1195" s="124"/>
      <c r="T1195" s="124"/>
      <c r="U1195" s="124"/>
      <c r="V1195" s="124"/>
      <c r="W1195" s="124"/>
      <c r="X1195" s="124"/>
      <c r="Y1195" s="124"/>
      <c r="Z1195" s="124"/>
      <c r="AA1195" s="124"/>
      <c r="AB1195" s="124"/>
      <c r="AC1195" s="124"/>
      <c r="AD1195" s="124"/>
      <c r="AE1195" s="124"/>
      <c r="AF1195" s="124"/>
      <c r="AG1195" s="124"/>
      <c r="AH1195" s="124"/>
    </row>
    <row r="1196" spans="1:34" x14ac:dyDescent="0.3">
      <c r="A1196" s="124"/>
      <c r="B1196" s="124"/>
      <c r="C1196" s="124"/>
      <c r="D1196" s="124"/>
      <c r="E1196" s="124"/>
      <c r="F1196" s="124"/>
      <c r="G1196" s="124"/>
      <c r="H1196" s="124"/>
      <c r="I1196" s="124"/>
      <c r="J1196" s="604"/>
      <c r="K1196" s="124"/>
      <c r="L1196" s="124"/>
      <c r="M1196" s="124"/>
      <c r="N1196" s="124"/>
      <c r="O1196" s="124"/>
      <c r="P1196" s="124"/>
      <c r="Q1196" s="124"/>
      <c r="R1196" s="124"/>
      <c r="S1196" s="124"/>
      <c r="T1196" s="124"/>
      <c r="U1196" s="124"/>
      <c r="V1196" s="124"/>
      <c r="W1196" s="124"/>
      <c r="X1196" s="124"/>
      <c r="Y1196" s="124"/>
      <c r="Z1196" s="124"/>
      <c r="AA1196" s="124"/>
      <c r="AB1196" s="124"/>
      <c r="AC1196" s="124"/>
      <c r="AD1196" s="124"/>
      <c r="AE1196" s="124"/>
      <c r="AF1196" s="124"/>
      <c r="AG1196" s="124"/>
      <c r="AH1196" s="124"/>
    </row>
    <row r="1197" spans="1:34" x14ac:dyDescent="0.3">
      <c r="A1197" s="124"/>
      <c r="B1197" s="124"/>
      <c r="C1197" s="124"/>
      <c r="D1197" s="124"/>
      <c r="E1197" s="124"/>
      <c r="F1197" s="124"/>
      <c r="G1197" s="124"/>
      <c r="H1197" s="124"/>
      <c r="I1197" s="124"/>
      <c r="J1197" s="604"/>
      <c r="K1197" s="124"/>
      <c r="L1197" s="124"/>
      <c r="M1197" s="124"/>
      <c r="N1197" s="124"/>
      <c r="O1197" s="124"/>
      <c r="P1197" s="124"/>
      <c r="Q1197" s="124"/>
      <c r="R1197" s="124"/>
      <c r="S1197" s="124"/>
      <c r="T1197" s="124"/>
      <c r="U1197" s="124"/>
      <c r="V1197" s="124"/>
      <c r="W1197" s="124"/>
      <c r="X1197" s="124"/>
      <c r="Y1197" s="124"/>
      <c r="Z1197" s="124"/>
      <c r="AA1197" s="124"/>
      <c r="AB1197" s="124"/>
      <c r="AC1197" s="124"/>
      <c r="AD1197" s="124"/>
      <c r="AE1197" s="124"/>
      <c r="AF1197" s="124"/>
      <c r="AG1197" s="124"/>
      <c r="AH1197" s="124"/>
    </row>
    <row r="1198" spans="1:34" x14ac:dyDescent="0.3">
      <c r="A1198" s="124"/>
      <c r="B1198" s="124"/>
      <c r="C1198" s="124"/>
      <c r="D1198" s="124"/>
      <c r="E1198" s="124"/>
      <c r="F1198" s="124"/>
      <c r="G1198" s="124"/>
      <c r="H1198" s="124"/>
      <c r="I1198" s="124"/>
      <c r="J1198" s="604"/>
      <c r="K1198" s="124"/>
      <c r="L1198" s="124"/>
      <c r="M1198" s="124"/>
      <c r="N1198" s="124"/>
      <c r="O1198" s="124"/>
      <c r="P1198" s="124"/>
      <c r="Q1198" s="124"/>
      <c r="R1198" s="124"/>
      <c r="S1198" s="124"/>
      <c r="T1198" s="124"/>
      <c r="U1198" s="124"/>
      <c r="V1198" s="124"/>
      <c r="W1198" s="124"/>
      <c r="X1198" s="124"/>
      <c r="Y1198" s="124"/>
      <c r="Z1198" s="124"/>
      <c r="AA1198" s="124"/>
      <c r="AB1198" s="124"/>
      <c r="AC1198" s="124"/>
      <c r="AD1198" s="124"/>
      <c r="AE1198" s="124"/>
      <c r="AF1198" s="124"/>
      <c r="AG1198" s="124"/>
      <c r="AH1198" s="124"/>
    </row>
    <row r="1199" spans="1:34" x14ac:dyDescent="0.3">
      <c r="A1199" s="124"/>
      <c r="B1199" s="124"/>
      <c r="C1199" s="124"/>
      <c r="D1199" s="124"/>
      <c r="E1199" s="124"/>
      <c r="F1199" s="124"/>
      <c r="G1199" s="124"/>
      <c r="H1199" s="124"/>
      <c r="I1199" s="124"/>
      <c r="J1199" s="604"/>
      <c r="K1199" s="124"/>
      <c r="L1199" s="124"/>
      <c r="M1199" s="124"/>
      <c r="N1199" s="124"/>
      <c r="O1199" s="124"/>
      <c r="P1199" s="124"/>
      <c r="Q1199" s="124"/>
      <c r="R1199" s="124"/>
      <c r="S1199" s="124"/>
      <c r="T1199" s="124"/>
      <c r="U1199" s="124"/>
      <c r="V1199" s="124"/>
      <c r="W1199" s="124"/>
      <c r="X1199" s="124"/>
      <c r="Y1199" s="124"/>
      <c r="Z1199" s="124"/>
      <c r="AA1199" s="124"/>
      <c r="AB1199" s="124"/>
      <c r="AC1199" s="124"/>
      <c r="AD1199" s="124"/>
      <c r="AE1199" s="124"/>
      <c r="AF1199" s="124"/>
      <c r="AG1199" s="124"/>
      <c r="AH1199" s="124"/>
    </row>
    <row r="1200" spans="1:34" x14ac:dyDescent="0.3">
      <c r="A1200" s="124"/>
      <c r="B1200" s="124"/>
      <c r="C1200" s="124"/>
      <c r="D1200" s="124"/>
      <c r="E1200" s="124"/>
      <c r="F1200" s="124"/>
      <c r="G1200" s="124"/>
      <c r="H1200" s="124"/>
      <c r="I1200" s="124"/>
      <c r="J1200" s="604"/>
      <c r="K1200" s="124"/>
      <c r="L1200" s="124"/>
      <c r="M1200" s="124"/>
      <c r="N1200" s="124"/>
      <c r="O1200" s="124"/>
      <c r="P1200" s="124"/>
      <c r="Q1200" s="124"/>
      <c r="R1200" s="124"/>
      <c r="S1200" s="124"/>
      <c r="T1200" s="124"/>
      <c r="U1200" s="124"/>
      <c r="V1200" s="124"/>
      <c r="W1200" s="124"/>
      <c r="X1200" s="124"/>
      <c r="Y1200" s="124"/>
      <c r="Z1200" s="124"/>
      <c r="AA1200" s="124"/>
      <c r="AB1200" s="124"/>
      <c r="AC1200" s="124"/>
      <c r="AD1200" s="124"/>
      <c r="AE1200" s="124"/>
      <c r="AF1200" s="124"/>
      <c r="AG1200" s="124"/>
      <c r="AH1200" s="124"/>
    </row>
    <row r="1201" spans="1:34" x14ac:dyDescent="0.3">
      <c r="A1201" s="124"/>
      <c r="B1201" s="124"/>
      <c r="C1201" s="124"/>
      <c r="D1201" s="124"/>
      <c r="E1201" s="124"/>
      <c r="F1201" s="124"/>
      <c r="G1201" s="124"/>
      <c r="H1201" s="124"/>
      <c r="I1201" s="124"/>
      <c r="J1201" s="604"/>
      <c r="K1201" s="124"/>
      <c r="L1201" s="124"/>
      <c r="M1201" s="124"/>
      <c r="N1201" s="124"/>
      <c r="O1201" s="124"/>
      <c r="P1201" s="124"/>
      <c r="Q1201" s="124"/>
      <c r="R1201" s="124"/>
      <c r="S1201" s="124"/>
      <c r="T1201" s="124"/>
      <c r="U1201" s="124"/>
      <c r="V1201" s="124"/>
      <c r="W1201" s="124"/>
      <c r="X1201" s="124"/>
      <c r="Y1201" s="124"/>
      <c r="Z1201" s="124"/>
      <c r="AA1201" s="124"/>
      <c r="AB1201" s="124"/>
      <c r="AC1201" s="124"/>
      <c r="AD1201" s="124"/>
      <c r="AE1201" s="124"/>
      <c r="AF1201" s="124"/>
      <c r="AG1201" s="124"/>
      <c r="AH1201" s="124"/>
    </row>
    <row r="1202" spans="1:34" x14ac:dyDescent="0.3">
      <c r="A1202" s="124"/>
      <c r="B1202" s="124"/>
      <c r="C1202" s="124"/>
      <c r="D1202" s="124"/>
      <c r="E1202" s="124"/>
      <c r="F1202" s="124"/>
      <c r="G1202" s="124"/>
      <c r="H1202" s="124"/>
      <c r="I1202" s="124"/>
      <c r="J1202" s="604"/>
      <c r="K1202" s="124"/>
      <c r="L1202" s="124"/>
      <c r="M1202" s="124"/>
      <c r="N1202" s="124"/>
      <c r="O1202" s="124"/>
      <c r="P1202" s="124"/>
      <c r="Q1202" s="124"/>
      <c r="R1202" s="124"/>
      <c r="S1202" s="124"/>
      <c r="T1202" s="124"/>
      <c r="U1202" s="124"/>
      <c r="V1202" s="124"/>
      <c r="W1202" s="124"/>
      <c r="X1202" s="124"/>
      <c r="Y1202" s="124"/>
      <c r="Z1202" s="124"/>
      <c r="AA1202" s="124"/>
      <c r="AB1202" s="124"/>
      <c r="AC1202" s="124"/>
      <c r="AD1202" s="124"/>
      <c r="AE1202" s="124"/>
      <c r="AF1202" s="124"/>
      <c r="AG1202" s="124"/>
      <c r="AH1202" s="124"/>
    </row>
    <row r="1203" spans="1:34" x14ac:dyDescent="0.3">
      <c r="A1203" s="124"/>
      <c r="B1203" s="124"/>
      <c r="C1203" s="124"/>
      <c r="D1203" s="124"/>
      <c r="E1203" s="124"/>
      <c r="F1203" s="124"/>
      <c r="G1203" s="124"/>
      <c r="H1203" s="124"/>
      <c r="I1203" s="124"/>
      <c r="J1203" s="604"/>
      <c r="K1203" s="124"/>
      <c r="L1203" s="124"/>
      <c r="M1203" s="124"/>
      <c r="N1203" s="124"/>
      <c r="O1203" s="124"/>
      <c r="P1203" s="124"/>
      <c r="Q1203" s="124"/>
      <c r="R1203" s="124"/>
      <c r="S1203" s="124"/>
      <c r="T1203" s="124"/>
      <c r="U1203" s="124"/>
      <c r="V1203" s="124"/>
      <c r="W1203" s="124"/>
      <c r="X1203" s="124"/>
      <c r="Y1203" s="124"/>
      <c r="Z1203" s="124"/>
      <c r="AA1203" s="124"/>
      <c r="AB1203" s="124"/>
      <c r="AC1203" s="124"/>
      <c r="AD1203" s="124"/>
      <c r="AE1203" s="124"/>
      <c r="AF1203" s="124"/>
      <c r="AG1203" s="124"/>
      <c r="AH1203" s="124"/>
    </row>
    <row r="1204" spans="1:34" x14ac:dyDescent="0.3">
      <c r="A1204" s="124"/>
      <c r="B1204" s="124"/>
      <c r="C1204" s="124"/>
      <c r="D1204" s="124"/>
      <c r="E1204" s="124"/>
      <c r="F1204" s="124"/>
      <c r="G1204" s="124"/>
      <c r="H1204" s="124"/>
      <c r="I1204" s="124"/>
      <c r="J1204" s="604"/>
      <c r="K1204" s="124"/>
      <c r="L1204" s="124"/>
      <c r="M1204" s="124"/>
      <c r="N1204" s="124"/>
      <c r="O1204" s="124"/>
      <c r="P1204" s="124"/>
      <c r="Q1204" s="124"/>
      <c r="R1204" s="124"/>
      <c r="S1204" s="124"/>
      <c r="T1204" s="124"/>
      <c r="U1204" s="124"/>
      <c r="V1204" s="124"/>
      <c r="W1204" s="124"/>
      <c r="X1204" s="124"/>
      <c r="Y1204" s="124"/>
      <c r="Z1204" s="124"/>
      <c r="AA1204" s="124"/>
      <c r="AB1204" s="124"/>
      <c r="AC1204" s="124"/>
      <c r="AD1204" s="124"/>
      <c r="AE1204" s="124"/>
      <c r="AF1204" s="124"/>
      <c r="AG1204" s="124"/>
      <c r="AH1204" s="124"/>
    </row>
    <row r="1205" spans="1:34" x14ac:dyDescent="0.3">
      <c r="A1205" s="124"/>
      <c r="B1205" s="124"/>
      <c r="C1205" s="124"/>
      <c r="D1205" s="124"/>
      <c r="E1205" s="124"/>
      <c r="F1205" s="124"/>
      <c r="G1205" s="124"/>
      <c r="H1205" s="124"/>
      <c r="I1205" s="124"/>
      <c r="J1205" s="604"/>
      <c r="K1205" s="124"/>
      <c r="L1205" s="124"/>
      <c r="M1205" s="124"/>
      <c r="N1205" s="124"/>
      <c r="O1205" s="124"/>
      <c r="P1205" s="124"/>
      <c r="Q1205" s="124"/>
      <c r="R1205" s="124"/>
      <c r="S1205" s="124"/>
      <c r="T1205" s="124"/>
      <c r="U1205" s="124"/>
      <c r="V1205" s="124"/>
      <c r="W1205" s="124"/>
      <c r="X1205" s="124"/>
      <c r="Y1205" s="124"/>
      <c r="Z1205" s="124"/>
      <c r="AA1205" s="124"/>
      <c r="AB1205" s="124"/>
      <c r="AC1205" s="124"/>
      <c r="AD1205" s="124"/>
      <c r="AE1205" s="124"/>
      <c r="AF1205" s="124"/>
      <c r="AG1205" s="124"/>
      <c r="AH1205" s="124"/>
    </row>
    <row r="1206" spans="1:34" x14ac:dyDescent="0.3">
      <c r="A1206" s="124"/>
      <c r="B1206" s="124"/>
      <c r="C1206" s="124"/>
      <c r="D1206" s="124"/>
      <c r="E1206" s="124"/>
      <c r="F1206" s="124"/>
      <c r="G1206" s="124"/>
      <c r="H1206" s="124"/>
      <c r="I1206" s="124"/>
      <c r="J1206" s="604"/>
      <c r="K1206" s="124"/>
      <c r="L1206" s="124"/>
      <c r="M1206" s="124"/>
      <c r="N1206" s="124"/>
      <c r="O1206" s="124"/>
      <c r="P1206" s="124"/>
      <c r="Q1206" s="124"/>
      <c r="R1206" s="124"/>
      <c r="S1206" s="124"/>
      <c r="T1206" s="124"/>
      <c r="U1206" s="124"/>
      <c r="V1206" s="124"/>
      <c r="W1206" s="124"/>
      <c r="X1206" s="124"/>
      <c r="Y1206" s="124"/>
      <c r="Z1206" s="124"/>
      <c r="AA1206" s="124"/>
      <c r="AB1206" s="124"/>
      <c r="AC1206" s="124"/>
      <c r="AD1206" s="124"/>
      <c r="AE1206" s="124"/>
      <c r="AF1206" s="124"/>
      <c r="AG1206" s="124"/>
      <c r="AH1206" s="124"/>
    </row>
    <row r="1207" spans="1:34" x14ac:dyDescent="0.3">
      <c r="A1207" s="124"/>
      <c r="B1207" s="124"/>
      <c r="C1207" s="124"/>
      <c r="D1207" s="124"/>
      <c r="E1207" s="124"/>
      <c r="F1207" s="124"/>
      <c r="G1207" s="124"/>
      <c r="H1207" s="124"/>
      <c r="I1207" s="124"/>
      <c r="J1207" s="604"/>
      <c r="K1207" s="124"/>
      <c r="L1207" s="124"/>
      <c r="M1207" s="124"/>
      <c r="N1207" s="124"/>
      <c r="O1207" s="124"/>
      <c r="P1207" s="124"/>
      <c r="Q1207" s="124"/>
      <c r="R1207" s="124"/>
      <c r="S1207" s="124"/>
      <c r="T1207" s="124"/>
      <c r="U1207" s="124"/>
      <c r="V1207" s="124"/>
      <c r="W1207" s="124"/>
      <c r="X1207" s="124"/>
      <c r="Y1207" s="124"/>
      <c r="Z1207" s="124"/>
      <c r="AA1207" s="124"/>
      <c r="AB1207" s="124"/>
      <c r="AC1207" s="124"/>
      <c r="AD1207" s="124"/>
      <c r="AE1207" s="124"/>
      <c r="AF1207" s="124"/>
      <c r="AG1207" s="124"/>
      <c r="AH1207" s="124"/>
    </row>
    <row r="1208" spans="1:34" x14ac:dyDescent="0.3">
      <c r="A1208" s="124"/>
      <c r="B1208" s="124"/>
      <c r="C1208" s="124"/>
      <c r="D1208" s="124"/>
      <c r="E1208" s="124"/>
      <c r="F1208" s="124"/>
      <c r="G1208" s="124"/>
      <c r="H1208" s="124"/>
      <c r="I1208" s="124"/>
      <c r="J1208" s="604"/>
      <c r="K1208" s="124"/>
      <c r="L1208" s="124"/>
      <c r="M1208" s="124"/>
      <c r="N1208" s="124"/>
      <c r="O1208" s="124"/>
      <c r="P1208" s="124"/>
      <c r="Q1208" s="124"/>
      <c r="R1208" s="124"/>
      <c r="S1208" s="124"/>
      <c r="T1208" s="124"/>
      <c r="U1208" s="124"/>
      <c r="V1208" s="124"/>
      <c r="W1208" s="124"/>
      <c r="X1208" s="124"/>
      <c r="Y1208" s="124"/>
      <c r="Z1208" s="124"/>
      <c r="AA1208" s="124"/>
      <c r="AB1208" s="124"/>
      <c r="AC1208" s="124"/>
      <c r="AD1208" s="124"/>
      <c r="AE1208" s="124"/>
      <c r="AF1208" s="124"/>
      <c r="AG1208" s="124"/>
      <c r="AH1208" s="124"/>
    </row>
    <row r="1209" spans="1:34" x14ac:dyDescent="0.3">
      <c r="A1209" s="124"/>
      <c r="B1209" s="124"/>
      <c r="C1209" s="124"/>
      <c r="D1209" s="124"/>
      <c r="E1209" s="124"/>
      <c r="F1209" s="124"/>
      <c r="G1209" s="124"/>
      <c r="H1209" s="124"/>
      <c r="I1209" s="124"/>
      <c r="J1209" s="604"/>
      <c r="K1209" s="124"/>
      <c r="L1209" s="124"/>
      <c r="M1209" s="124"/>
      <c r="N1209" s="124"/>
      <c r="O1209" s="124"/>
      <c r="P1209" s="124"/>
      <c r="Q1209" s="124"/>
      <c r="R1209" s="124"/>
      <c r="S1209" s="124"/>
      <c r="T1209" s="124"/>
      <c r="U1209" s="124"/>
      <c r="V1209" s="124"/>
      <c r="W1209" s="124"/>
      <c r="X1209" s="124"/>
      <c r="Y1209" s="124"/>
      <c r="Z1209" s="124"/>
      <c r="AA1209" s="124"/>
      <c r="AB1209" s="124"/>
      <c r="AC1209" s="124"/>
      <c r="AD1209" s="124"/>
      <c r="AE1209" s="124"/>
      <c r="AF1209" s="124"/>
      <c r="AG1209" s="124"/>
      <c r="AH1209" s="124"/>
    </row>
    <row r="1210" spans="1:34" x14ac:dyDescent="0.3">
      <c r="A1210" s="124"/>
      <c r="B1210" s="124"/>
      <c r="C1210" s="124"/>
      <c r="D1210" s="124"/>
      <c r="E1210" s="124"/>
      <c r="F1210" s="124"/>
      <c r="G1210" s="124"/>
      <c r="H1210" s="124"/>
      <c r="I1210" s="124"/>
      <c r="J1210" s="604"/>
      <c r="K1210" s="124"/>
      <c r="L1210" s="124"/>
      <c r="M1210" s="124"/>
      <c r="N1210" s="124"/>
      <c r="O1210" s="124"/>
      <c r="P1210" s="124"/>
      <c r="Q1210" s="124"/>
      <c r="R1210" s="124"/>
      <c r="S1210" s="124"/>
      <c r="T1210" s="124"/>
      <c r="U1210" s="124"/>
      <c r="V1210" s="124"/>
      <c r="W1210" s="124"/>
      <c r="X1210" s="124"/>
      <c r="Y1210" s="124"/>
      <c r="Z1210" s="124"/>
      <c r="AA1210" s="124"/>
      <c r="AB1210" s="124"/>
      <c r="AC1210" s="124"/>
      <c r="AD1210" s="124"/>
      <c r="AE1210" s="124"/>
      <c r="AF1210" s="124"/>
      <c r="AG1210" s="124"/>
      <c r="AH1210" s="124"/>
    </row>
    <row r="1211" spans="1:34" x14ac:dyDescent="0.3">
      <c r="A1211" s="124"/>
      <c r="B1211" s="124"/>
      <c r="C1211" s="124"/>
      <c r="D1211" s="124"/>
      <c r="E1211" s="124"/>
      <c r="F1211" s="124"/>
      <c r="G1211" s="124"/>
      <c r="H1211" s="124"/>
      <c r="I1211" s="124"/>
      <c r="J1211" s="604"/>
      <c r="K1211" s="124"/>
      <c r="L1211" s="124"/>
      <c r="M1211" s="124"/>
      <c r="N1211" s="124"/>
      <c r="O1211" s="124"/>
      <c r="P1211" s="124"/>
      <c r="Q1211" s="124"/>
      <c r="R1211" s="124"/>
      <c r="S1211" s="124"/>
      <c r="T1211" s="124"/>
      <c r="U1211" s="124"/>
      <c r="V1211" s="124"/>
      <c r="W1211" s="124"/>
      <c r="X1211" s="124"/>
      <c r="Y1211" s="124"/>
      <c r="Z1211" s="124"/>
      <c r="AA1211" s="124"/>
      <c r="AB1211" s="124"/>
      <c r="AC1211" s="124"/>
      <c r="AD1211" s="124"/>
      <c r="AE1211" s="124"/>
      <c r="AF1211" s="124"/>
      <c r="AG1211" s="124"/>
      <c r="AH1211" s="124"/>
    </row>
    <row r="1212" spans="1:34" x14ac:dyDescent="0.3">
      <c r="A1212" s="124"/>
      <c r="B1212" s="124"/>
      <c r="C1212" s="124"/>
      <c r="D1212" s="124"/>
      <c r="E1212" s="124"/>
      <c r="F1212" s="124"/>
      <c r="G1212" s="124"/>
      <c r="H1212" s="124"/>
      <c r="I1212" s="124"/>
      <c r="J1212" s="604"/>
      <c r="K1212" s="124"/>
      <c r="L1212" s="124"/>
      <c r="M1212" s="124"/>
      <c r="N1212" s="124"/>
      <c r="O1212" s="124"/>
      <c r="P1212" s="124"/>
      <c r="Q1212" s="124"/>
      <c r="R1212" s="124"/>
      <c r="S1212" s="124"/>
      <c r="T1212" s="124"/>
      <c r="U1212" s="124"/>
      <c r="V1212" s="124"/>
      <c r="W1212" s="124"/>
      <c r="X1212" s="124"/>
      <c r="Y1212" s="124"/>
      <c r="Z1212" s="124"/>
      <c r="AA1212" s="124"/>
      <c r="AB1212" s="124"/>
      <c r="AC1212" s="124"/>
      <c r="AD1212" s="124"/>
      <c r="AE1212" s="124"/>
      <c r="AF1212" s="124"/>
      <c r="AG1212" s="124"/>
      <c r="AH1212" s="124"/>
    </row>
    <row r="1213" spans="1:34" x14ac:dyDescent="0.3">
      <c r="A1213" s="124"/>
      <c r="B1213" s="124"/>
      <c r="C1213" s="124"/>
      <c r="D1213" s="124"/>
      <c r="E1213" s="124"/>
      <c r="F1213" s="124"/>
      <c r="G1213" s="124"/>
      <c r="H1213" s="124"/>
      <c r="I1213" s="124"/>
      <c r="J1213" s="604"/>
      <c r="K1213" s="124"/>
      <c r="L1213" s="124"/>
      <c r="M1213" s="124"/>
      <c r="N1213" s="124"/>
      <c r="O1213" s="124"/>
      <c r="P1213" s="124"/>
      <c r="Q1213" s="124"/>
      <c r="R1213" s="124"/>
      <c r="S1213" s="124"/>
      <c r="T1213" s="124"/>
      <c r="U1213" s="124"/>
      <c r="V1213" s="124"/>
      <c r="W1213" s="124"/>
      <c r="X1213" s="124"/>
      <c r="Y1213" s="124"/>
      <c r="Z1213" s="124"/>
      <c r="AA1213" s="124"/>
      <c r="AB1213" s="124"/>
      <c r="AC1213" s="124"/>
      <c r="AD1213" s="124"/>
      <c r="AE1213" s="124"/>
      <c r="AF1213" s="124"/>
      <c r="AG1213" s="124"/>
      <c r="AH1213" s="124"/>
    </row>
    <row r="1214" spans="1:34" x14ac:dyDescent="0.3">
      <c r="A1214" s="124"/>
      <c r="B1214" s="124"/>
      <c r="C1214" s="124"/>
      <c r="D1214" s="124"/>
      <c r="E1214" s="124"/>
      <c r="F1214" s="124"/>
      <c r="G1214" s="124"/>
      <c r="H1214" s="124"/>
      <c r="I1214" s="124"/>
      <c r="J1214" s="604"/>
      <c r="K1214" s="124"/>
      <c r="L1214" s="124"/>
      <c r="M1214" s="124"/>
      <c r="N1214" s="124"/>
      <c r="O1214" s="124"/>
      <c r="P1214" s="124"/>
      <c r="Q1214" s="124"/>
      <c r="R1214" s="124"/>
      <c r="S1214" s="124"/>
      <c r="T1214" s="124"/>
      <c r="U1214" s="124"/>
      <c r="V1214" s="124"/>
      <c r="W1214" s="124"/>
      <c r="X1214" s="124"/>
      <c r="Y1214" s="124"/>
      <c r="Z1214" s="124"/>
      <c r="AA1214" s="124"/>
      <c r="AB1214" s="124"/>
      <c r="AC1214" s="124"/>
      <c r="AD1214" s="124"/>
      <c r="AE1214" s="124"/>
      <c r="AF1214" s="124"/>
      <c r="AG1214" s="124"/>
      <c r="AH1214" s="124"/>
    </row>
    <row r="1215" spans="1:34" x14ac:dyDescent="0.3">
      <c r="A1215" s="124"/>
      <c r="B1215" s="124"/>
      <c r="C1215" s="124"/>
      <c r="D1215" s="124"/>
      <c r="E1215" s="124"/>
      <c r="F1215" s="124"/>
      <c r="G1215" s="124"/>
      <c r="H1215" s="124"/>
      <c r="I1215" s="124"/>
      <c r="J1215" s="604"/>
      <c r="K1215" s="124"/>
      <c r="L1215" s="124"/>
      <c r="M1215" s="124"/>
      <c r="N1215" s="124"/>
      <c r="O1215" s="124"/>
      <c r="P1215" s="124"/>
      <c r="Q1215" s="124"/>
      <c r="R1215" s="124"/>
      <c r="S1215" s="124"/>
      <c r="T1215" s="124"/>
      <c r="U1215" s="124"/>
      <c r="V1215" s="124"/>
      <c r="W1215" s="124"/>
      <c r="X1215" s="124"/>
      <c r="Y1215" s="124"/>
      <c r="Z1215" s="124"/>
      <c r="AA1215" s="124"/>
      <c r="AB1215" s="124"/>
      <c r="AC1215" s="124"/>
      <c r="AD1215" s="124"/>
      <c r="AE1215" s="124"/>
      <c r="AF1215" s="124"/>
      <c r="AG1215" s="124"/>
      <c r="AH1215" s="124"/>
    </row>
    <row r="1216" spans="1:34" x14ac:dyDescent="0.3">
      <c r="A1216" s="124"/>
      <c r="B1216" s="124"/>
      <c r="C1216" s="124"/>
      <c r="D1216" s="124"/>
      <c r="E1216" s="124"/>
      <c r="F1216" s="124"/>
      <c r="G1216" s="124"/>
      <c r="H1216" s="124"/>
      <c r="I1216" s="124"/>
      <c r="J1216" s="604"/>
      <c r="K1216" s="124"/>
      <c r="L1216" s="124"/>
      <c r="M1216" s="124"/>
      <c r="N1216" s="124"/>
      <c r="O1216" s="124"/>
      <c r="P1216" s="124"/>
      <c r="Q1216" s="124"/>
      <c r="R1216" s="124"/>
      <c r="S1216" s="124"/>
      <c r="T1216" s="124"/>
      <c r="U1216" s="124"/>
      <c r="V1216" s="124"/>
      <c r="W1216" s="124"/>
      <c r="X1216" s="124"/>
      <c r="Y1216" s="124"/>
      <c r="Z1216" s="124"/>
      <c r="AA1216" s="124"/>
      <c r="AB1216" s="124"/>
      <c r="AC1216" s="124"/>
      <c r="AD1216" s="124"/>
      <c r="AE1216" s="124"/>
      <c r="AF1216" s="124"/>
      <c r="AG1216" s="124"/>
      <c r="AH1216" s="124"/>
    </row>
    <row r="1217" spans="1:34" x14ac:dyDescent="0.3">
      <c r="A1217" s="124"/>
      <c r="B1217" s="124"/>
      <c r="C1217" s="124"/>
      <c r="D1217" s="124"/>
      <c r="E1217" s="124"/>
      <c r="F1217" s="124"/>
      <c r="G1217" s="124"/>
      <c r="H1217" s="124"/>
      <c r="I1217" s="124"/>
      <c r="J1217" s="604"/>
      <c r="K1217" s="124"/>
      <c r="L1217" s="124"/>
      <c r="M1217" s="124"/>
      <c r="N1217" s="124"/>
      <c r="O1217" s="124"/>
      <c r="P1217" s="124"/>
      <c r="Q1217" s="124"/>
      <c r="R1217" s="124"/>
      <c r="S1217" s="124"/>
      <c r="T1217" s="124"/>
      <c r="U1217" s="124"/>
      <c r="V1217" s="124"/>
      <c r="W1217" s="124"/>
      <c r="X1217" s="124"/>
      <c r="Y1217" s="124"/>
      <c r="Z1217" s="124"/>
      <c r="AA1217" s="124"/>
      <c r="AB1217" s="124"/>
      <c r="AC1217" s="124"/>
      <c r="AD1217" s="124"/>
      <c r="AE1217" s="124"/>
      <c r="AF1217" s="124"/>
      <c r="AG1217" s="124"/>
      <c r="AH1217" s="124"/>
    </row>
    <row r="1218" spans="1:34" x14ac:dyDescent="0.3">
      <c r="A1218" s="124"/>
      <c r="B1218" s="124"/>
      <c r="C1218" s="124"/>
      <c r="D1218" s="124"/>
      <c r="E1218" s="124"/>
      <c r="F1218" s="124"/>
      <c r="G1218" s="124"/>
      <c r="H1218" s="124"/>
      <c r="I1218" s="124"/>
      <c r="J1218" s="604"/>
      <c r="K1218" s="124"/>
      <c r="L1218" s="124"/>
      <c r="M1218" s="124"/>
      <c r="N1218" s="124"/>
      <c r="O1218" s="124"/>
      <c r="P1218" s="124"/>
      <c r="Q1218" s="124"/>
      <c r="R1218" s="124"/>
      <c r="S1218" s="124"/>
      <c r="T1218" s="124"/>
      <c r="U1218" s="124"/>
      <c r="V1218" s="124"/>
      <c r="W1218" s="124"/>
      <c r="X1218" s="124"/>
      <c r="Y1218" s="124"/>
      <c r="Z1218" s="124"/>
      <c r="AA1218" s="124"/>
      <c r="AB1218" s="124"/>
      <c r="AC1218" s="124"/>
      <c r="AD1218" s="124"/>
      <c r="AE1218" s="124"/>
      <c r="AF1218" s="124"/>
      <c r="AG1218" s="124"/>
      <c r="AH1218" s="124"/>
    </row>
    <row r="1219" spans="1:34" x14ac:dyDescent="0.3">
      <c r="A1219" s="124"/>
      <c r="B1219" s="124"/>
      <c r="C1219" s="124"/>
      <c r="D1219" s="124"/>
      <c r="E1219" s="124"/>
      <c r="F1219" s="124"/>
      <c r="G1219" s="124"/>
      <c r="H1219" s="124"/>
      <c r="I1219" s="124"/>
      <c r="J1219" s="604"/>
      <c r="K1219" s="124"/>
      <c r="L1219" s="124"/>
      <c r="M1219" s="124"/>
      <c r="N1219" s="124"/>
      <c r="O1219" s="124"/>
      <c r="P1219" s="124"/>
      <c r="Q1219" s="124"/>
      <c r="R1219" s="124"/>
      <c r="S1219" s="124"/>
      <c r="T1219" s="124"/>
      <c r="U1219" s="124"/>
      <c r="V1219" s="124"/>
      <c r="W1219" s="124"/>
      <c r="X1219" s="124"/>
      <c r="Y1219" s="124"/>
      <c r="Z1219" s="124"/>
      <c r="AA1219" s="124"/>
      <c r="AB1219" s="124"/>
      <c r="AC1219" s="124"/>
      <c r="AD1219" s="124"/>
      <c r="AE1219" s="124"/>
      <c r="AF1219" s="124"/>
      <c r="AG1219" s="124"/>
      <c r="AH1219" s="124"/>
    </row>
    <row r="1220" spans="1:34" x14ac:dyDescent="0.3">
      <c r="A1220" s="124"/>
      <c r="B1220" s="124"/>
      <c r="C1220" s="124"/>
      <c r="D1220" s="124"/>
      <c r="E1220" s="124"/>
      <c r="F1220" s="124"/>
      <c r="G1220" s="124"/>
      <c r="H1220" s="124"/>
      <c r="I1220" s="124"/>
      <c r="J1220" s="604"/>
      <c r="K1220" s="124"/>
      <c r="L1220" s="124"/>
      <c r="M1220" s="124"/>
      <c r="N1220" s="124"/>
      <c r="O1220" s="124"/>
      <c r="P1220" s="124"/>
      <c r="Q1220" s="124"/>
      <c r="R1220" s="124"/>
      <c r="S1220" s="124"/>
      <c r="T1220" s="124"/>
      <c r="U1220" s="124"/>
      <c r="V1220" s="124"/>
      <c r="W1220" s="124"/>
      <c r="X1220" s="124"/>
      <c r="Y1220" s="124"/>
      <c r="Z1220" s="124"/>
      <c r="AA1220" s="124"/>
      <c r="AB1220" s="124"/>
      <c r="AC1220" s="124"/>
      <c r="AD1220" s="124"/>
      <c r="AE1220" s="124"/>
      <c r="AF1220" s="124"/>
      <c r="AG1220" s="124"/>
      <c r="AH1220" s="124"/>
    </row>
    <row r="1221" spans="1:34" x14ac:dyDescent="0.3">
      <c r="A1221" s="124"/>
      <c r="B1221" s="124"/>
      <c r="C1221" s="124"/>
      <c r="D1221" s="124"/>
      <c r="E1221" s="124"/>
      <c r="F1221" s="124"/>
      <c r="G1221" s="124"/>
      <c r="H1221" s="124"/>
      <c r="I1221" s="124"/>
      <c r="J1221" s="604"/>
      <c r="K1221" s="124"/>
      <c r="L1221" s="124"/>
      <c r="M1221" s="124"/>
      <c r="N1221" s="124"/>
      <c r="O1221" s="124"/>
      <c r="P1221" s="124"/>
      <c r="Q1221" s="124"/>
      <c r="R1221" s="124"/>
      <c r="S1221" s="124"/>
      <c r="T1221" s="124"/>
      <c r="U1221" s="124"/>
      <c r="V1221" s="124"/>
      <c r="W1221" s="124"/>
      <c r="X1221" s="124"/>
      <c r="Y1221" s="124"/>
      <c r="Z1221" s="124"/>
      <c r="AA1221" s="124"/>
      <c r="AB1221" s="124"/>
      <c r="AC1221" s="124"/>
      <c r="AD1221" s="124"/>
      <c r="AE1221" s="124"/>
      <c r="AF1221" s="124"/>
      <c r="AG1221" s="124"/>
      <c r="AH1221" s="124"/>
    </row>
    <row r="1222" spans="1:34" x14ac:dyDescent="0.3">
      <c r="A1222" s="124"/>
      <c r="B1222" s="124"/>
      <c r="C1222" s="124"/>
      <c r="D1222" s="124"/>
      <c r="E1222" s="124"/>
      <c r="F1222" s="124"/>
      <c r="G1222" s="124"/>
      <c r="H1222" s="124"/>
      <c r="I1222" s="124"/>
      <c r="J1222" s="604"/>
      <c r="K1222" s="124"/>
      <c r="L1222" s="124"/>
      <c r="M1222" s="124"/>
      <c r="N1222" s="124"/>
      <c r="O1222" s="124"/>
      <c r="P1222" s="124"/>
      <c r="Q1222" s="124"/>
      <c r="R1222" s="124"/>
      <c r="S1222" s="124"/>
      <c r="T1222" s="124"/>
      <c r="U1222" s="124"/>
      <c r="V1222" s="124"/>
      <c r="W1222" s="124"/>
      <c r="X1222" s="124"/>
      <c r="Y1222" s="124"/>
      <c r="Z1222" s="124"/>
      <c r="AA1222" s="124"/>
      <c r="AB1222" s="124"/>
      <c r="AC1222" s="124"/>
      <c r="AD1222" s="124"/>
      <c r="AE1222" s="124"/>
      <c r="AF1222" s="124"/>
      <c r="AG1222" s="124"/>
      <c r="AH1222" s="124"/>
    </row>
    <row r="1223" spans="1:34" x14ac:dyDescent="0.3">
      <c r="A1223" s="124"/>
      <c r="B1223" s="124"/>
      <c r="C1223" s="124"/>
      <c r="D1223" s="124"/>
      <c r="E1223" s="124"/>
      <c r="F1223" s="124"/>
      <c r="G1223" s="124"/>
      <c r="H1223" s="124"/>
      <c r="I1223" s="124"/>
      <c r="J1223" s="604"/>
      <c r="K1223" s="124"/>
      <c r="L1223" s="124"/>
      <c r="M1223" s="124"/>
      <c r="N1223" s="124"/>
      <c r="O1223" s="124"/>
      <c r="P1223" s="124"/>
      <c r="Q1223" s="124"/>
      <c r="R1223" s="124"/>
      <c r="S1223" s="124"/>
      <c r="T1223" s="124"/>
      <c r="U1223" s="124"/>
      <c r="V1223" s="124"/>
      <c r="W1223" s="124"/>
      <c r="X1223" s="124"/>
      <c r="Y1223" s="124"/>
      <c r="Z1223" s="124"/>
      <c r="AA1223" s="124"/>
      <c r="AB1223" s="124"/>
      <c r="AC1223" s="124"/>
      <c r="AD1223" s="124"/>
      <c r="AE1223" s="124"/>
      <c r="AF1223" s="124"/>
      <c r="AG1223" s="124"/>
      <c r="AH1223" s="124"/>
    </row>
    <row r="1224" spans="1:34" x14ac:dyDescent="0.3">
      <c r="A1224" s="124"/>
      <c r="B1224" s="124"/>
      <c r="C1224" s="124"/>
      <c r="D1224" s="124"/>
      <c r="E1224" s="124"/>
      <c r="F1224" s="124"/>
      <c r="G1224" s="124"/>
      <c r="H1224" s="124"/>
      <c r="I1224" s="124"/>
      <c r="J1224" s="604"/>
      <c r="K1224" s="124"/>
      <c r="L1224" s="124"/>
      <c r="M1224" s="124"/>
      <c r="N1224" s="124"/>
      <c r="O1224" s="124"/>
      <c r="P1224" s="124"/>
      <c r="Q1224" s="124"/>
      <c r="R1224" s="124"/>
      <c r="S1224" s="124"/>
      <c r="T1224" s="124"/>
      <c r="U1224" s="124"/>
      <c r="V1224" s="124"/>
      <c r="W1224" s="124"/>
      <c r="X1224" s="124"/>
      <c r="Y1224" s="124"/>
      <c r="Z1224" s="124"/>
      <c r="AA1224" s="124"/>
      <c r="AB1224" s="124"/>
      <c r="AC1224" s="124"/>
      <c r="AD1224" s="124"/>
      <c r="AE1224" s="124"/>
      <c r="AF1224" s="124"/>
      <c r="AG1224" s="124"/>
      <c r="AH1224" s="124"/>
    </row>
    <row r="1225" spans="1:34" x14ac:dyDescent="0.3">
      <c r="A1225" s="124"/>
      <c r="B1225" s="124"/>
      <c r="C1225" s="124"/>
      <c r="D1225" s="124"/>
      <c r="E1225" s="124"/>
      <c r="F1225" s="124"/>
      <c r="G1225" s="124"/>
      <c r="H1225" s="124"/>
      <c r="I1225" s="124"/>
      <c r="J1225" s="604"/>
      <c r="K1225" s="124"/>
      <c r="L1225" s="124"/>
      <c r="M1225" s="124"/>
      <c r="N1225" s="124"/>
      <c r="O1225" s="124"/>
      <c r="P1225" s="124"/>
      <c r="Q1225" s="124"/>
      <c r="R1225" s="124"/>
      <c r="S1225" s="124"/>
      <c r="T1225" s="124"/>
      <c r="U1225" s="124"/>
      <c r="V1225" s="124"/>
      <c r="W1225" s="124"/>
      <c r="X1225" s="124"/>
      <c r="Y1225" s="124"/>
      <c r="Z1225" s="124"/>
      <c r="AA1225" s="124"/>
      <c r="AB1225" s="124"/>
      <c r="AC1225" s="124"/>
      <c r="AD1225" s="124"/>
      <c r="AE1225" s="124"/>
      <c r="AF1225" s="124"/>
      <c r="AG1225" s="124"/>
      <c r="AH1225" s="124"/>
    </row>
    <row r="1226" spans="1:34" x14ac:dyDescent="0.3">
      <c r="A1226" s="124"/>
      <c r="B1226" s="124"/>
      <c r="C1226" s="124"/>
      <c r="D1226" s="124"/>
      <c r="E1226" s="124"/>
      <c r="F1226" s="124"/>
      <c r="G1226" s="124"/>
      <c r="H1226" s="124"/>
      <c r="I1226" s="124"/>
      <c r="J1226" s="604"/>
      <c r="K1226" s="124"/>
      <c r="L1226" s="124"/>
      <c r="M1226" s="124"/>
      <c r="N1226" s="124"/>
      <c r="O1226" s="124"/>
      <c r="P1226" s="124"/>
      <c r="Q1226" s="124"/>
      <c r="R1226" s="124"/>
      <c r="S1226" s="124"/>
      <c r="T1226" s="124"/>
      <c r="U1226" s="124"/>
      <c r="V1226" s="124"/>
      <c r="W1226" s="124"/>
      <c r="X1226" s="124"/>
      <c r="Y1226" s="124"/>
      <c r="Z1226" s="124"/>
      <c r="AA1226" s="124"/>
      <c r="AB1226" s="124"/>
      <c r="AC1226" s="124"/>
      <c r="AD1226" s="124"/>
      <c r="AE1226" s="124"/>
      <c r="AF1226" s="124"/>
      <c r="AG1226" s="124"/>
      <c r="AH1226" s="124"/>
    </row>
    <row r="1227" spans="1:34" x14ac:dyDescent="0.3">
      <c r="A1227" s="124"/>
      <c r="B1227" s="124"/>
      <c r="C1227" s="124"/>
      <c r="D1227" s="124"/>
      <c r="E1227" s="124"/>
      <c r="F1227" s="124"/>
      <c r="G1227" s="124"/>
      <c r="H1227" s="124"/>
      <c r="I1227" s="124"/>
      <c r="J1227" s="604"/>
      <c r="K1227" s="124"/>
      <c r="L1227" s="124"/>
      <c r="M1227" s="124"/>
      <c r="N1227" s="124"/>
      <c r="O1227" s="124"/>
      <c r="P1227" s="124"/>
      <c r="Q1227" s="124"/>
      <c r="R1227" s="124"/>
      <c r="S1227" s="124"/>
      <c r="T1227" s="124"/>
      <c r="U1227" s="124"/>
      <c r="V1227" s="124"/>
      <c r="W1227" s="124"/>
      <c r="X1227" s="124"/>
      <c r="Y1227" s="124"/>
      <c r="Z1227" s="124"/>
      <c r="AA1227" s="124"/>
      <c r="AB1227" s="124"/>
      <c r="AC1227" s="124"/>
      <c r="AD1227" s="124"/>
      <c r="AE1227" s="124"/>
      <c r="AF1227" s="124"/>
      <c r="AG1227" s="124"/>
      <c r="AH1227" s="124"/>
    </row>
    <row r="1228" spans="1:34" x14ac:dyDescent="0.3">
      <c r="A1228" s="124"/>
      <c r="B1228" s="124"/>
      <c r="C1228" s="124"/>
      <c r="D1228" s="124"/>
      <c r="E1228" s="124"/>
      <c r="F1228" s="124"/>
      <c r="G1228" s="124"/>
      <c r="H1228" s="124"/>
      <c r="I1228" s="124"/>
      <c r="J1228" s="604"/>
      <c r="K1228" s="124"/>
      <c r="L1228" s="124"/>
      <c r="M1228" s="124"/>
      <c r="N1228" s="124"/>
      <c r="O1228" s="124"/>
      <c r="P1228" s="124"/>
      <c r="Q1228" s="124"/>
      <c r="R1228" s="124"/>
      <c r="S1228" s="124"/>
      <c r="T1228" s="124"/>
      <c r="U1228" s="124"/>
      <c r="V1228" s="124"/>
      <c r="W1228" s="124"/>
      <c r="X1228" s="124"/>
      <c r="Y1228" s="124"/>
      <c r="Z1228" s="124"/>
      <c r="AA1228" s="124"/>
      <c r="AB1228" s="124"/>
      <c r="AC1228" s="124"/>
      <c r="AD1228" s="124"/>
      <c r="AE1228" s="124"/>
      <c r="AF1228" s="124"/>
      <c r="AG1228" s="124"/>
      <c r="AH1228" s="124"/>
    </row>
    <row r="1229" spans="1:34" x14ac:dyDescent="0.3">
      <c r="A1229" s="124"/>
      <c r="B1229" s="124"/>
      <c r="C1229" s="124"/>
      <c r="D1229" s="124"/>
      <c r="E1229" s="124"/>
      <c r="F1229" s="124"/>
      <c r="G1229" s="124"/>
      <c r="H1229" s="124"/>
      <c r="I1229" s="124"/>
      <c r="J1229" s="604"/>
      <c r="K1229" s="124"/>
      <c r="L1229" s="124"/>
      <c r="M1229" s="124"/>
      <c r="N1229" s="124"/>
      <c r="O1229" s="124"/>
      <c r="P1229" s="124"/>
      <c r="Q1229" s="124"/>
      <c r="R1229" s="124"/>
      <c r="S1229" s="124"/>
      <c r="T1229" s="124"/>
      <c r="U1229" s="124"/>
      <c r="V1229" s="124"/>
      <c r="W1229" s="124"/>
      <c r="X1229" s="124"/>
      <c r="Y1229" s="124"/>
      <c r="Z1229" s="124"/>
      <c r="AA1229" s="124"/>
      <c r="AB1229" s="124"/>
      <c r="AC1229" s="124"/>
      <c r="AD1229" s="124"/>
      <c r="AE1229" s="124"/>
      <c r="AF1229" s="124"/>
      <c r="AG1229" s="124"/>
      <c r="AH1229" s="124"/>
    </row>
    <row r="1230" spans="1:34" x14ac:dyDescent="0.3">
      <c r="A1230" s="124"/>
      <c r="B1230" s="124"/>
      <c r="C1230" s="124"/>
      <c r="D1230" s="124"/>
      <c r="E1230" s="124"/>
      <c r="F1230" s="124"/>
      <c r="G1230" s="124"/>
      <c r="H1230" s="124"/>
      <c r="I1230" s="124"/>
      <c r="J1230" s="604"/>
      <c r="K1230" s="124"/>
      <c r="L1230" s="124"/>
      <c r="M1230" s="124"/>
      <c r="N1230" s="124"/>
      <c r="O1230" s="124"/>
      <c r="P1230" s="124"/>
      <c r="Q1230" s="124"/>
      <c r="R1230" s="124"/>
      <c r="S1230" s="124"/>
      <c r="T1230" s="124"/>
      <c r="U1230" s="124"/>
      <c r="V1230" s="124"/>
      <c r="W1230" s="124"/>
      <c r="X1230" s="124"/>
      <c r="Y1230" s="124"/>
      <c r="Z1230" s="124"/>
      <c r="AA1230" s="124"/>
      <c r="AB1230" s="124"/>
      <c r="AC1230" s="124"/>
      <c r="AD1230" s="124"/>
      <c r="AE1230" s="124"/>
      <c r="AF1230" s="124"/>
      <c r="AG1230" s="124"/>
      <c r="AH1230" s="124"/>
    </row>
    <row r="1231" spans="1:34" x14ac:dyDescent="0.3">
      <c r="A1231" s="124"/>
      <c r="B1231" s="124"/>
      <c r="C1231" s="124"/>
      <c r="D1231" s="124"/>
      <c r="E1231" s="124"/>
      <c r="F1231" s="124"/>
      <c r="G1231" s="124"/>
      <c r="H1231" s="124"/>
      <c r="I1231" s="124"/>
      <c r="J1231" s="604"/>
      <c r="K1231" s="124"/>
      <c r="L1231" s="124"/>
      <c r="M1231" s="124"/>
      <c r="N1231" s="124"/>
      <c r="O1231" s="124"/>
      <c r="P1231" s="124"/>
      <c r="Q1231" s="124"/>
      <c r="R1231" s="124"/>
      <c r="S1231" s="124"/>
      <c r="T1231" s="124"/>
      <c r="U1231" s="124"/>
      <c r="V1231" s="124"/>
      <c r="W1231" s="124"/>
      <c r="X1231" s="124"/>
      <c r="Y1231" s="124"/>
      <c r="Z1231" s="124"/>
      <c r="AA1231" s="124"/>
      <c r="AB1231" s="124"/>
      <c r="AC1231" s="124"/>
      <c r="AD1231" s="124"/>
      <c r="AE1231" s="124"/>
      <c r="AF1231" s="124"/>
      <c r="AG1231" s="124"/>
      <c r="AH1231" s="124"/>
    </row>
    <row r="1232" spans="1:34" x14ac:dyDescent="0.3">
      <c r="A1232" s="124"/>
      <c r="B1232" s="124"/>
      <c r="C1232" s="124"/>
      <c r="D1232" s="124"/>
      <c r="E1232" s="124"/>
      <c r="F1232" s="124"/>
      <c r="G1232" s="124"/>
      <c r="H1232" s="124"/>
      <c r="I1232" s="124"/>
      <c r="J1232" s="604"/>
      <c r="K1232" s="124"/>
      <c r="L1232" s="124"/>
      <c r="M1232" s="124"/>
      <c r="N1232" s="124"/>
      <c r="O1232" s="124"/>
      <c r="P1232" s="124"/>
      <c r="Q1232" s="124"/>
      <c r="R1232" s="124"/>
      <c r="S1232" s="124"/>
      <c r="T1232" s="124"/>
      <c r="U1232" s="124"/>
      <c r="V1232" s="124"/>
      <c r="W1232" s="124"/>
      <c r="X1232" s="124"/>
      <c r="Y1232" s="124"/>
      <c r="Z1232" s="124"/>
      <c r="AA1232" s="124"/>
      <c r="AB1232" s="124"/>
      <c r="AC1232" s="124"/>
      <c r="AD1232" s="124"/>
      <c r="AE1232" s="124"/>
      <c r="AF1232" s="124"/>
      <c r="AG1232" s="124"/>
      <c r="AH1232" s="124"/>
    </row>
    <row r="1233" spans="1:34" x14ac:dyDescent="0.3">
      <c r="A1233" s="124"/>
      <c r="B1233" s="124"/>
      <c r="C1233" s="124"/>
      <c r="D1233" s="124"/>
      <c r="E1233" s="124"/>
      <c r="F1233" s="124"/>
      <c r="G1233" s="124"/>
      <c r="H1233" s="124"/>
      <c r="I1233" s="124"/>
      <c r="J1233" s="604"/>
      <c r="K1233" s="124"/>
      <c r="L1233" s="124"/>
      <c r="M1233" s="124"/>
      <c r="N1233" s="124"/>
      <c r="O1233" s="124"/>
      <c r="P1233" s="124"/>
      <c r="Q1233" s="124"/>
      <c r="R1233" s="124"/>
      <c r="S1233" s="124"/>
      <c r="T1233" s="124"/>
      <c r="U1233" s="124"/>
      <c r="V1233" s="124"/>
      <c r="W1233" s="124"/>
      <c r="X1233" s="124"/>
      <c r="Y1233" s="124"/>
      <c r="Z1233" s="124"/>
      <c r="AA1233" s="124"/>
      <c r="AB1233" s="124"/>
      <c r="AC1233" s="124"/>
      <c r="AD1233" s="124"/>
      <c r="AE1233" s="124"/>
      <c r="AF1233" s="124"/>
      <c r="AG1233" s="124"/>
      <c r="AH1233" s="124"/>
    </row>
    <row r="1234" spans="1:34" x14ac:dyDescent="0.3">
      <c r="A1234" s="124"/>
      <c r="B1234" s="124"/>
      <c r="C1234" s="124"/>
      <c r="D1234" s="124"/>
      <c r="E1234" s="124"/>
      <c r="F1234" s="124"/>
      <c r="G1234" s="124"/>
      <c r="H1234" s="124"/>
      <c r="I1234" s="124"/>
      <c r="J1234" s="604"/>
      <c r="K1234" s="124"/>
      <c r="L1234" s="124"/>
      <c r="M1234" s="124"/>
      <c r="N1234" s="124"/>
      <c r="O1234" s="124"/>
      <c r="P1234" s="124"/>
      <c r="Q1234" s="124"/>
      <c r="R1234" s="124"/>
      <c r="S1234" s="124"/>
      <c r="T1234" s="124"/>
      <c r="U1234" s="124"/>
      <c r="V1234" s="124"/>
      <c r="W1234" s="124"/>
      <c r="X1234" s="124"/>
      <c r="Y1234" s="124"/>
      <c r="Z1234" s="124"/>
      <c r="AA1234" s="124"/>
      <c r="AB1234" s="124"/>
      <c r="AC1234" s="124"/>
      <c r="AD1234" s="124"/>
      <c r="AE1234" s="124"/>
      <c r="AF1234" s="124"/>
      <c r="AG1234" s="124"/>
      <c r="AH1234" s="124"/>
    </row>
    <row r="1235" spans="1:34" x14ac:dyDescent="0.3">
      <c r="A1235" s="124"/>
      <c r="B1235" s="124"/>
      <c r="C1235" s="124"/>
      <c r="D1235" s="124"/>
      <c r="E1235" s="124"/>
      <c r="F1235" s="124"/>
      <c r="G1235" s="124"/>
      <c r="H1235" s="124"/>
      <c r="I1235" s="124"/>
      <c r="J1235" s="604"/>
      <c r="K1235" s="124"/>
      <c r="L1235" s="124"/>
      <c r="M1235" s="124"/>
      <c r="N1235" s="124"/>
      <c r="O1235" s="124"/>
      <c r="P1235" s="124"/>
      <c r="Q1235" s="124"/>
      <c r="R1235" s="124"/>
      <c r="S1235" s="124"/>
      <c r="T1235" s="124"/>
      <c r="U1235" s="124"/>
      <c r="V1235" s="124"/>
      <c r="W1235" s="124"/>
      <c r="X1235" s="124"/>
      <c r="Y1235" s="124"/>
      <c r="Z1235" s="124"/>
      <c r="AA1235" s="124"/>
      <c r="AB1235" s="124"/>
      <c r="AC1235" s="124"/>
      <c r="AD1235" s="124"/>
      <c r="AE1235" s="124"/>
      <c r="AF1235" s="124"/>
      <c r="AG1235" s="124"/>
      <c r="AH1235" s="124"/>
    </row>
    <row r="1236" spans="1:34" x14ac:dyDescent="0.3">
      <c r="A1236" s="124"/>
      <c r="B1236" s="124"/>
      <c r="C1236" s="124"/>
      <c r="D1236" s="124"/>
      <c r="E1236" s="124"/>
      <c r="F1236" s="124"/>
      <c r="G1236" s="124"/>
      <c r="H1236" s="124"/>
      <c r="I1236" s="124"/>
      <c r="J1236" s="604"/>
      <c r="K1236" s="124"/>
      <c r="L1236" s="124"/>
      <c r="M1236" s="124"/>
      <c r="N1236" s="124"/>
      <c r="O1236" s="124"/>
      <c r="P1236" s="124"/>
      <c r="Q1236" s="124"/>
      <c r="R1236" s="124"/>
      <c r="S1236" s="124"/>
      <c r="T1236" s="124"/>
      <c r="U1236" s="124"/>
      <c r="V1236" s="124"/>
      <c r="W1236" s="124"/>
      <c r="X1236" s="124"/>
      <c r="Y1236" s="124"/>
      <c r="Z1236" s="124"/>
      <c r="AA1236" s="124"/>
      <c r="AB1236" s="124"/>
      <c r="AC1236" s="124"/>
      <c r="AD1236" s="124"/>
      <c r="AE1236" s="124"/>
      <c r="AF1236" s="124"/>
      <c r="AG1236" s="124"/>
      <c r="AH1236" s="124"/>
    </row>
    <row r="1237" spans="1:34" x14ac:dyDescent="0.3">
      <c r="A1237" s="124"/>
      <c r="B1237" s="124"/>
      <c r="C1237" s="124"/>
      <c r="D1237" s="124"/>
      <c r="E1237" s="124"/>
      <c r="F1237" s="124"/>
      <c r="G1237" s="124"/>
      <c r="H1237" s="124"/>
      <c r="I1237" s="124"/>
      <c r="J1237" s="604"/>
      <c r="K1237" s="124"/>
      <c r="L1237" s="124"/>
      <c r="M1237" s="124"/>
      <c r="N1237" s="124"/>
      <c r="O1237" s="124"/>
      <c r="P1237" s="124"/>
      <c r="Q1237" s="124"/>
      <c r="R1237" s="124"/>
      <c r="S1237" s="124"/>
      <c r="T1237" s="124"/>
      <c r="U1237" s="124"/>
      <c r="V1237" s="124"/>
      <c r="W1237" s="124"/>
      <c r="X1237" s="124"/>
      <c r="Y1237" s="124"/>
      <c r="Z1237" s="124"/>
      <c r="AA1237" s="124"/>
      <c r="AB1237" s="124"/>
      <c r="AC1237" s="124"/>
      <c r="AD1237" s="124"/>
      <c r="AE1237" s="124"/>
      <c r="AF1237" s="124"/>
      <c r="AG1237" s="124"/>
      <c r="AH1237" s="124"/>
    </row>
    <row r="1238" spans="1:34" x14ac:dyDescent="0.3">
      <c r="A1238" s="124"/>
      <c r="B1238" s="124"/>
      <c r="C1238" s="124"/>
      <c r="D1238" s="124"/>
      <c r="E1238" s="124"/>
      <c r="F1238" s="124"/>
      <c r="G1238" s="124"/>
      <c r="H1238" s="124"/>
      <c r="I1238" s="124"/>
      <c r="J1238" s="604"/>
      <c r="K1238" s="124"/>
      <c r="L1238" s="124"/>
      <c r="M1238" s="124"/>
      <c r="N1238" s="124"/>
      <c r="O1238" s="124"/>
      <c r="P1238" s="124"/>
      <c r="Q1238" s="124"/>
      <c r="R1238" s="124"/>
      <c r="S1238" s="124"/>
      <c r="T1238" s="124"/>
      <c r="U1238" s="124"/>
      <c r="V1238" s="124"/>
      <c r="W1238" s="124"/>
      <c r="X1238" s="124"/>
      <c r="Y1238" s="124"/>
      <c r="Z1238" s="124"/>
      <c r="AA1238" s="124"/>
      <c r="AB1238" s="124"/>
      <c r="AC1238" s="124"/>
      <c r="AD1238" s="124"/>
      <c r="AE1238" s="124"/>
      <c r="AF1238" s="124"/>
      <c r="AG1238" s="124"/>
      <c r="AH1238" s="124"/>
    </row>
    <row r="1239" spans="1:34" x14ac:dyDescent="0.3">
      <c r="A1239" s="124"/>
      <c r="B1239" s="124"/>
      <c r="C1239" s="124"/>
      <c r="D1239" s="124"/>
      <c r="E1239" s="124"/>
      <c r="F1239" s="124"/>
      <c r="G1239" s="124"/>
      <c r="H1239" s="124"/>
      <c r="I1239" s="124"/>
      <c r="J1239" s="604"/>
      <c r="K1239" s="124"/>
      <c r="L1239" s="124"/>
      <c r="M1239" s="124"/>
      <c r="N1239" s="124"/>
      <c r="O1239" s="124"/>
      <c r="P1239" s="124"/>
      <c r="Q1239" s="124"/>
      <c r="R1239" s="124"/>
      <c r="S1239" s="124"/>
      <c r="T1239" s="124"/>
      <c r="U1239" s="124"/>
      <c r="V1239" s="124"/>
      <c r="W1239" s="124"/>
      <c r="X1239" s="124"/>
      <c r="Y1239" s="124"/>
      <c r="Z1239" s="124"/>
      <c r="AA1239" s="124"/>
      <c r="AB1239" s="124"/>
      <c r="AC1239" s="124"/>
      <c r="AD1239" s="124"/>
      <c r="AE1239" s="124"/>
      <c r="AF1239" s="124"/>
      <c r="AG1239" s="124"/>
      <c r="AH1239" s="124"/>
    </row>
    <row r="1240" spans="1:34" x14ac:dyDescent="0.3">
      <c r="A1240" s="124"/>
      <c r="B1240" s="124"/>
      <c r="C1240" s="124"/>
      <c r="D1240" s="124"/>
      <c r="E1240" s="124"/>
      <c r="F1240" s="124"/>
      <c r="G1240" s="124"/>
      <c r="H1240" s="124"/>
      <c r="I1240" s="124"/>
      <c r="J1240" s="604"/>
      <c r="K1240" s="124"/>
      <c r="L1240" s="124"/>
      <c r="M1240" s="124"/>
      <c r="N1240" s="124"/>
      <c r="O1240" s="124"/>
      <c r="P1240" s="124"/>
      <c r="Q1240" s="124"/>
      <c r="R1240" s="124"/>
      <c r="S1240" s="124"/>
      <c r="T1240" s="124"/>
      <c r="U1240" s="124"/>
      <c r="V1240" s="124"/>
      <c r="W1240" s="124"/>
      <c r="X1240" s="124"/>
      <c r="Y1240" s="124"/>
      <c r="Z1240" s="124"/>
      <c r="AA1240" s="124"/>
      <c r="AB1240" s="124"/>
      <c r="AC1240" s="124"/>
      <c r="AD1240" s="124"/>
      <c r="AE1240" s="124"/>
      <c r="AF1240" s="124"/>
      <c r="AG1240" s="124"/>
      <c r="AH1240" s="124"/>
    </row>
    <row r="1241" spans="1:34" x14ac:dyDescent="0.3">
      <c r="A1241" s="124"/>
      <c r="B1241" s="124"/>
      <c r="C1241" s="124"/>
      <c r="D1241" s="124"/>
      <c r="E1241" s="124"/>
      <c r="F1241" s="124"/>
      <c r="G1241" s="124"/>
      <c r="H1241" s="124"/>
      <c r="I1241" s="124"/>
      <c r="J1241" s="604"/>
      <c r="K1241" s="124"/>
      <c r="L1241" s="124"/>
      <c r="M1241" s="124"/>
      <c r="N1241" s="124"/>
      <c r="O1241" s="124"/>
      <c r="P1241" s="124"/>
      <c r="Q1241" s="124"/>
      <c r="R1241" s="124"/>
      <c r="S1241" s="124"/>
      <c r="T1241" s="124"/>
      <c r="U1241" s="124"/>
      <c r="V1241" s="124"/>
      <c r="W1241" s="124"/>
      <c r="X1241" s="124"/>
      <c r="Y1241" s="124"/>
      <c r="Z1241" s="124"/>
      <c r="AA1241" s="124"/>
      <c r="AB1241" s="124"/>
      <c r="AC1241" s="124"/>
      <c r="AD1241" s="124"/>
      <c r="AE1241" s="124"/>
      <c r="AF1241" s="124"/>
      <c r="AG1241" s="124"/>
      <c r="AH1241" s="124"/>
    </row>
    <row r="1242" spans="1:34" x14ac:dyDescent="0.3">
      <c r="A1242" s="124"/>
      <c r="B1242" s="124"/>
      <c r="C1242" s="124"/>
      <c r="D1242" s="124"/>
      <c r="E1242" s="124"/>
      <c r="F1242" s="124"/>
      <c r="G1242" s="124"/>
      <c r="H1242" s="124"/>
      <c r="I1242" s="124"/>
      <c r="J1242" s="604"/>
      <c r="K1242" s="124"/>
      <c r="L1242" s="124"/>
      <c r="M1242" s="124"/>
      <c r="N1242" s="124"/>
      <c r="O1242" s="124"/>
      <c r="P1242" s="124"/>
      <c r="Q1242" s="124"/>
      <c r="R1242" s="124"/>
      <c r="S1242" s="124"/>
      <c r="T1242" s="124"/>
      <c r="U1242" s="124"/>
      <c r="V1242" s="124"/>
      <c r="W1242" s="124"/>
      <c r="X1242" s="124"/>
      <c r="Y1242" s="124"/>
      <c r="Z1242" s="124"/>
      <c r="AA1242" s="124"/>
      <c r="AB1242" s="124"/>
      <c r="AC1242" s="124"/>
      <c r="AD1242" s="124"/>
      <c r="AE1242" s="124"/>
      <c r="AF1242" s="124"/>
      <c r="AG1242" s="124"/>
      <c r="AH1242" s="124"/>
    </row>
    <row r="1243" spans="1:34" x14ac:dyDescent="0.3">
      <c r="A1243" s="124"/>
      <c r="B1243" s="124"/>
      <c r="C1243" s="124"/>
      <c r="D1243" s="124"/>
      <c r="E1243" s="124"/>
      <c r="F1243" s="124"/>
      <c r="G1243" s="124"/>
      <c r="H1243" s="124"/>
      <c r="I1243" s="124"/>
      <c r="J1243" s="604"/>
      <c r="K1243" s="124"/>
      <c r="L1243" s="124"/>
      <c r="M1243" s="124"/>
      <c r="N1243" s="124"/>
      <c r="O1243" s="124"/>
      <c r="P1243" s="124"/>
      <c r="Q1243" s="124"/>
      <c r="R1243" s="124"/>
      <c r="S1243" s="124"/>
      <c r="T1243" s="124"/>
      <c r="U1243" s="124"/>
      <c r="V1243" s="124"/>
      <c r="W1243" s="124"/>
      <c r="X1243" s="124"/>
      <c r="Y1243" s="124"/>
      <c r="Z1243" s="124"/>
      <c r="AA1243" s="124"/>
      <c r="AB1243" s="124"/>
      <c r="AC1243" s="124"/>
      <c r="AD1243" s="124"/>
      <c r="AE1243" s="124"/>
      <c r="AF1243" s="124"/>
      <c r="AG1243" s="124"/>
      <c r="AH1243" s="124"/>
    </row>
    <row r="1244" spans="1:34" x14ac:dyDescent="0.3">
      <c r="A1244" s="124"/>
      <c r="B1244" s="124"/>
      <c r="C1244" s="124"/>
      <c r="D1244" s="124"/>
      <c r="E1244" s="124"/>
      <c r="F1244" s="124"/>
      <c r="G1244" s="124"/>
      <c r="H1244" s="124"/>
      <c r="I1244" s="124"/>
      <c r="J1244" s="604"/>
      <c r="K1244" s="124"/>
      <c r="L1244" s="124"/>
      <c r="M1244" s="124"/>
      <c r="N1244" s="124"/>
      <c r="O1244" s="124"/>
      <c r="P1244" s="124"/>
      <c r="Q1244" s="124"/>
      <c r="R1244" s="124"/>
      <c r="S1244" s="124"/>
      <c r="T1244" s="124"/>
      <c r="U1244" s="124"/>
      <c r="V1244" s="124"/>
      <c r="W1244" s="124"/>
      <c r="X1244" s="124"/>
      <c r="Y1244" s="124"/>
      <c r="Z1244" s="124"/>
      <c r="AA1244" s="124"/>
      <c r="AB1244" s="124"/>
      <c r="AC1244" s="124"/>
      <c r="AD1244" s="124"/>
      <c r="AE1244" s="124"/>
      <c r="AF1244" s="124"/>
      <c r="AG1244" s="124"/>
      <c r="AH1244" s="124"/>
    </row>
    <row r="1245" spans="1:34" x14ac:dyDescent="0.3">
      <c r="A1245" s="124"/>
      <c r="B1245" s="124"/>
      <c r="C1245" s="124"/>
      <c r="D1245" s="124"/>
      <c r="E1245" s="124"/>
      <c r="F1245" s="124"/>
      <c r="G1245" s="124"/>
      <c r="H1245" s="124"/>
      <c r="I1245" s="124"/>
      <c r="J1245" s="604"/>
      <c r="K1245" s="124"/>
      <c r="L1245" s="124"/>
      <c r="M1245" s="124"/>
      <c r="N1245" s="124"/>
      <c r="O1245" s="124"/>
      <c r="P1245" s="124"/>
      <c r="Q1245" s="124"/>
      <c r="R1245" s="124"/>
      <c r="S1245" s="124"/>
      <c r="T1245" s="124"/>
      <c r="U1245" s="124"/>
      <c r="V1245" s="124"/>
      <c r="W1245" s="124"/>
      <c r="X1245" s="124"/>
      <c r="Y1245" s="124"/>
      <c r="Z1245" s="124"/>
      <c r="AA1245" s="124"/>
      <c r="AB1245" s="124"/>
      <c r="AC1245" s="124"/>
      <c r="AD1245" s="124"/>
      <c r="AE1245" s="124"/>
      <c r="AF1245" s="124"/>
      <c r="AG1245" s="124"/>
      <c r="AH1245" s="124"/>
    </row>
    <row r="1246" spans="1:34" x14ac:dyDescent="0.3">
      <c r="A1246" s="124"/>
      <c r="B1246" s="124"/>
      <c r="C1246" s="124"/>
      <c r="D1246" s="124"/>
      <c r="E1246" s="124"/>
      <c r="F1246" s="124"/>
      <c r="G1246" s="124"/>
      <c r="H1246" s="124"/>
      <c r="I1246" s="124"/>
      <c r="J1246" s="604"/>
      <c r="K1246" s="124"/>
      <c r="L1246" s="124"/>
      <c r="M1246" s="124"/>
      <c r="N1246" s="124"/>
      <c r="O1246" s="124"/>
      <c r="P1246" s="124"/>
      <c r="Q1246" s="124"/>
      <c r="R1246" s="124"/>
      <c r="S1246" s="124"/>
      <c r="T1246" s="124"/>
      <c r="U1246" s="124"/>
      <c r="V1246" s="124"/>
      <c r="W1246" s="124"/>
      <c r="X1246" s="124"/>
      <c r="Y1246" s="124"/>
      <c r="Z1246" s="124"/>
      <c r="AA1246" s="124"/>
      <c r="AB1246" s="124"/>
      <c r="AC1246" s="124"/>
      <c r="AD1246" s="124"/>
      <c r="AE1246" s="124"/>
      <c r="AF1246" s="124"/>
      <c r="AG1246" s="124"/>
      <c r="AH1246" s="124"/>
    </row>
    <row r="1247" spans="1:34" x14ac:dyDescent="0.3">
      <c r="A1247" s="124"/>
      <c r="B1247" s="124"/>
      <c r="C1247" s="124"/>
      <c r="D1247" s="124"/>
      <c r="E1247" s="124"/>
      <c r="F1247" s="124"/>
      <c r="G1247" s="124"/>
      <c r="H1247" s="124"/>
      <c r="I1247" s="124"/>
      <c r="J1247" s="604"/>
      <c r="K1247" s="124"/>
      <c r="L1247" s="124"/>
      <c r="M1247" s="124"/>
      <c r="N1247" s="124"/>
      <c r="O1247" s="124"/>
      <c r="P1247" s="124"/>
      <c r="Q1247" s="124"/>
      <c r="R1247" s="124"/>
      <c r="S1247" s="124"/>
      <c r="T1247" s="124"/>
      <c r="U1247" s="124"/>
      <c r="V1247" s="124"/>
      <c r="W1247" s="124"/>
      <c r="X1247" s="124"/>
      <c r="Y1247" s="124"/>
      <c r="Z1247" s="124"/>
      <c r="AA1247" s="124"/>
      <c r="AB1247" s="124"/>
      <c r="AC1247" s="124"/>
      <c r="AD1247" s="124"/>
      <c r="AE1247" s="124"/>
      <c r="AF1247" s="124"/>
      <c r="AG1247" s="124"/>
      <c r="AH1247" s="124"/>
    </row>
    <row r="1248" spans="1:34" x14ac:dyDescent="0.3">
      <c r="A1248" s="124"/>
      <c r="B1248" s="124"/>
      <c r="C1248" s="124"/>
      <c r="D1248" s="124"/>
      <c r="E1248" s="124"/>
      <c r="F1248" s="124"/>
      <c r="G1248" s="124"/>
      <c r="H1248" s="124"/>
      <c r="I1248" s="124"/>
      <c r="J1248" s="604"/>
      <c r="K1248" s="124"/>
      <c r="L1248" s="124"/>
      <c r="M1248" s="124"/>
      <c r="N1248" s="124"/>
      <c r="O1248" s="124"/>
      <c r="P1248" s="124"/>
      <c r="Q1248" s="124"/>
      <c r="R1248" s="124"/>
      <c r="S1248" s="124"/>
      <c r="T1248" s="124"/>
      <c r="U1248" s="124"/>
      <c r="V1248" s="124"/>
      <c r="W1248" s="124"/>
      <c r="X1248" s="124"/>
      <c r="Y1248" s="124"/>
      <c r="Z1248" s="124"/>
      <c r="AA1248" s="124"/>
      <c r="AB1248" s="124"/>
      <c r="AC1248" s="124"/>
      <c r="AD1248" s="124"/>
      <c r="AE1248" s="124"/>
      <c r="AF1248" s="124"/>
      <c r="AG1248" s="124"/>
      <c r="AH1248" s="124"/>
    </row>
    <row r="1249" spans="1:34" x14ac:dyDescent="0.3">
      <c r="A1249" s="124"/>
      <c r="B1249" s="124"/>
      <c r="C1249" s="124"/>
      <c r="D1249" s="124"/>
      <c r="E1249" s="124"/>
      <c r="F1249" s="124"/>
      <c r="G1249" s="124"/>
      <c r="H1249" s="124"/>
      <c r="I1249" s="124"/>
      <c r="J1249" s="604"/>
      <c r="K1249" s="124"/>
      <c r="L1249" s="124"/>
      <c r="M1249" s="124"/>
      <c r="N1249" s="124"/>
      <c r="O1249" s="124"/>
      <c r="P1249" s="124"/>
      <c r="Q1249" s="124"/>
      <c r="R1249" s="124"/>
      <c r="S1249" s="124"/>
      <c r="T1249" s="124"/>
      <c r="U1249" s="124"/>
      <c r="V1249" s="124"/>
      <c r="W1249" s="124"/>
      <c r="X1249" s="124"/>
      <c r="Y1249" s="124"/>
      <c r="Z1249" s="124"/>
      <c r="AA1249" s="124"/>
      <c r="AB1249" s="124"/>
      <c r="AC1249" s="124"/>
      <c r="AD1249" s="124"/>
      <c r="AE1249" s="124"/>
      <c r="AF1249" s="124"/>
      <c r="AG1249" s="124"/>
      <c r="AH1249" s="124"/>
    </row>
    <row r="1250" spans="1:34" x14ac:dyDescent="0.3">
      <c r="A1250" s="124"/>
      <c r="B1250" s="124"/>
      <c r="C1250" s="124"/>
      <c r="D1250" s="124"/>
      <c r="E1250" s="124"/>
      <c r="F1250" s="124"/>
      <c r="G1250" s="124"/>
      <c r="H1250" s="124"/>
      <c r="I1250" s="124"/>
      <c r="J1250" s="604"/>
      <c r="K1250" s="124"/>
      <c r="L1250" s="124"/>
      <c r="M1250" s="124"/>
      <c r="N1250" s="124"/>
      <c r="O1250" s="124"/>
      <c r="P1250" s="124"/>
      <c r="Q1250" s="124"/>
      <c r="R1250" s="124"/>
      <c r="S1250" s="124"/>
      <c r="T1250" s="124"/>
      <c r="U1250" s="124"/>
      <c r="V1250" s="124"/>
      <c r="W1250" s="124"/>
      <c r="X1250" s="124"/>
      <c r="Y1250" s="124"/>
      <c r="Z1250" s="124"/>
      <c r="AA1250" s="124"/>
      <c r="AB1250" s="124"/>
      <c r="AC1250" s="124"/>
      <c r="AD1250" s="124"/>
      <c r="AE1250" s="124"/>
      <c r="AF1250" s="124"/>
      <c r="AG1250" s="124"/>
      <c r="AH1250" s="124"/>
    </row>
    <row r="1251" spans="1:34" x14ac:dyDescent="0.3">
      <c r="A1251" s="124"/>
      <c r="B1251" s="124"/>
      <c r="C1251" s="124"/>
      <c r="D1251" s="124"/>
      <c r="E1251" s="124"/>
      <c r="F1251" s="124"/>
      <c r="G1251" s="124"/>
      <c r="H1251" s="124"/>
      <c r="I1251" s="124"/>
      <c r="J1251" s="604"/>
      <c r="K1251" s="124"/>
      <c r="L1251" s="124"/>
      <c r="M1251" s="124"/>
      <c r="N1251" s="124"/>
      <c r="O1251" s="124"/>
      <c r="P1251" s="124"/>
      <c r="Q1251" s="124"/>
      <c r="R1251" s="124"/>
      <c r="S1251" s="124"/>
      <c r="T1251" s="124"/>
      <c r="U1251" s="124"/>
      <c r="V1251" s="124"/>
      <c r="W1251" s="124"/>
      <c r="X1251" s="124"/>
      <c r="Y1251" s="124"/>
      <c r="Z1251" s="124"/>
      <c r="AA1251" s="124"/>
      <c r="AB1251" s="124"/>
      <c r="AC1251" s="124"/>
      <c r="AD1251" s="124"/>
      <c r="AE1251" s="124"/>
      <c r="AF1251" s="124"/>
      <c r="AG1251" s="124"/>
      <c r="AH1251" s="124"/>
    </row>
    <row r="1252" spans="1:34" x14ac:dyDescent="0.3">
      <c r="A1252" s="124"/>
      <c r="B1252" s="124"/>
      <c r="C1252" s="124"/>
      <c r="D1252" s="124"/>
      <c r="E1252" s="124"/>
      <c r="F1252" s="124"/>
      <c r="G1252" s="124"/>
      <c r="H1252" s="124"/>
      <c r="I1252" s="124"/>
      <c r="J1252" s="604"/>
      <c r="K1252" s="124"/>
      <c r="L1252" s="124"/>
      <c r="M1252" s="124"/>
      <c r="N1252" s="124"/>
      <c r="O1252" s="124"/>
      <c r="P1252" s="124"/>
      <c r="Q1252" s="124"/>
      <c r="R1252" s="124"/>
      <c r="S1252" s="124"/>
      <c r="T1252" s="124"/>
      <c r="U1252" s="124"/>
      <c r="V1252" s="124"/>
      <c r="W1252" s="124"/>
      <c r="X1252" s="124"/>
      <c r="Y1252" s="124"/>
      <c r="Z1252" s="124"/>
      <c r="AA1252" s="124"/>
      <c r="AB1252" s="124"/>
      <c r="AC1252" s="124"/>
      <c r="AD1252" s="124"/>
      <c r="AE1252" s="124"/>
      <c r="AF1252" s="124"/>
      <c r="AG1252" s="124"/>
      <c r="AH1252" s="124"/>
    </row>
    <row r="1253" spans="1:34" x14ac:dyDescent="0.3">
      <c r="A1253" s="124"/>
      <c r="B1253" s="124"/>
      <c r="C1253" s="124"/>
      <c r="D1253" s="124"/>
      <c r="E1253" s="124"/>
      <c r="F1253" s="124"/>
      <c r="G1253" s="124"/>
      <c r="H1253" s="124"/>
      <c r="I1253" s="124"/>
      <c r="J1253" s="604"/>
      <c r="K1253" s="124"/>
      <c r="L1253" s="124"/>
      <c r="M1253" s="124"/>
      <c r="N1253" s="124"/>
      <c r="O1253" s="124"/>
      <c r="P1253" s="124"/>
      <c r="Q1253" s="124"/>
      <c r="R1253" s="124"/>
      <c r="S1253" s="124"/>
      <c r="T1253" s="124"/>
      <c r="U1253" s="124"/>
      <c r="V1253" s="124"/>
      <c r="W1253" s="124"/>
      <c r="X1253" s="124"/>
      <c r="Y1253" s="124"/>
      <c r="Z1253" s="124"/>
      <c r="AA1253" s="124"/>
      <c r="AB1253" s="124"/>
      <c r="AC1253" s="124"/>
      <c r="AD1253" s="124"/>
      <c r="AE1253" s="124"/>
      <c r="AF1253" s="124"/>
      <c r="AG1253" s="124"/>
      <c r="AH1253" s="124"/>
    </row>
    <row r="1254" spans="1:34" x14ac:dyDescent="0.3">
      <c r="A1254" s="124"/>
      <c r="B1254" s="124"/>
      <c r="C1254" s="124"/>
      <c r="D1254" s="124"/>
      <c r="E1254" s="124"/>
      <c r="F1254" s="124"/>
      <c r="G1254" s="124"/>
      <c r="H1254" s="124"/>
      <c r="I1254" s="124"/>
      <c r="J1254" s="604"/>
      <c r="K1254" s="124"/>
      <c r="L1254" s="124"/>
      <c r="M1254" s="124"/>
      <c r="N1254" s="124"/>
      <c r="O1254" s="124"/>
      <c r="P1254" s="124"/>
      <c r="Q1254" s="124"/>
      <c r="R1254" s="124"/>
      <c r="S1254" s="124"/>
      <c r="T1254" s="124"/>
      <c r="U1254" s="124"/>
      <c r="V1254" s="124"/>
      <c r="W1254" s="124"/>
      <c r="X1254" s="124"/>
      <c r="Y1254" s="124"/>
      <c r="Z1254" s="124"/>
      <c r="AA1254" s="124"/>
      <c r="AB1254" s="124"/>
      <c r="AC1254" s="124"/>
      <c r="AD1254" s="124"/>
      <c r="AE1254" s="124"/>
      <c r="AF1254" s="124"/>
      <c r="AG1254" s="124"/>
      <c r="AH1254" s="124"/>
    </row>
    <row r="1255" spans="1:34" x14ac:dyDescent="0.3">
      <c r="A1255" s="124"/>
      <c r="B1255" s="124"/>
      <c r="C1255" s="124"/>
      <c r="D1255" s="124"/>
      <c r="E1255" s="124"/>
      <c r="F1255" s="124"/>
      <c r="G1255" s="124"/>
      <c r="H1255" s="124"/>
      <c r="I1255" s="124"/>
      <c r="J1255" s="604"/>
      <c r="K1255" s="124"/>
      <c r="L1255" s="124"/>
      <c r="M1255" s="124"/>
      <c r="N1255" s="124"/>
      <c r="O1255" s="124"/>
      <c r="P1255" s="124"/>
      <c r="Q1255" s="124"/>
      <c r="R1255" s="124"/>
      <c r="S1255" s="124"/>
      <c r="T1255" s="124"/>
      <c r="U1255" s="124"/>
      <c r="V1255" s="124"/>
      <c r="W1255" s="124"/>
      <c r="X1255" s="124"/>
      <c r="Y1255" s="124"/>
      <c r="Z1255" s="124"/>
      <c r="AA1255" s="124"/>
      <c r="AB1255" s="124"/>
      <c r="AC1255" s="124"/>
      <c r="AD1255" s="124"/>
      <c r="AE1255" s="124"/>
      <c r="AF1255" s="124"/>
      <c r="AG1255" s="124"/>
      <c r="AH1255" s="124"/>
    </row>
    <row r="1256" spans="1:34" x14ac:dyDescent="0.3">
      <c r="A1256" s="124"/>
      <c r="B1256" s="124"/>
      <c r="C1256" s="124"/>
      <c r="D1256" s="124"/>
      <c r="E1256" s="124"/>
      <c r="F1256" s="124"/>
      <c r="G1256" s="124"/>
      <c r="H1256" s="124"/>
      <c r="I1256" s="124"/>
      <c r="J1256" s="604"/>
      <c r="K1256" s="124"/>
      <c r="L1256" s="124"/>
      <c r="M1256" s="124"/>
      <c r="N1256" s="124"/>
      <c r="O1256" s="124"/>
      <c r="P1256" s="124"/>
      <c r="Q1256" s="124"/>
      <c r="R1256" s="124"/>
      <c r="S1256" s="124"/>
      <c r="T1256" s="124"/>
      <c r="U1256" s="124"/>
      <c r="V1256" s="124"/>
      <c r="W1256" s="124"/>
      <c r="X1256" s="124"/>
      <c r="Y1256" s="124"/>
      <c r="Z1256" s="124"/>
      <c r="AA1256" s="124"/>
      <c r="AB1256" s="124"/>
      <c r="AC1256" s="124"/>
      <c r="AD1256" s="124"/>
      <c r="AE1256" s="124"/>
      <c r="AF1256" s="124"/>
      <c r="AG1256" s="124"/>
      <c r="AH1256" s="124"/>
    </row>
    <row r="1257" spans="1:34" x14ac:dyDescent="0.3">
      <c r="A1257" s="124"/>
      <c r="B1257" s="124"/>
      <c r="C1257" s="124"/>
      <c r="D1257" s="124"/>
      <c r="E1257" s="124"/>
      <c r="F1257" s="124"/>
      <c r="G1257" s="124"/>
      <c r="H1257" s="124"/>
      <c r="I1257" s="124"/>
      <c r="J1257" s="604"/>
      <c r="K1257" s="124"/>
      <c r="L1257" s="124"/>
      <c r="M1257" s="124"/>
      <c r="N1257" s="124"/>
      <c r="O1257" s="124"/>
      <c r="P1257" s="124"/>
      <c r="Q1257" s="124"/>
      <c r="R1257" s="124"/>
      <c r="S1257" s="124"/>
      <c r="T1257" s="124"/>
      <c r="U1257" s="124"/>
      <c r="V1257" s="124"/>
      <c r="W1257" s="124"/>
      <c r="X1257" s="124"/>
      <c r="Y1257" s="124"/>
      <c r="Z1257" s="124"/>
      <c r="AA1257" s="124"/>
      <c r="AB1257" s="124"/>
      <c r="AC1257" s="124"/>
      <c r="AD1257" s="124"/>
      <c r="AE1257" s="124"/>
      <c r="AF1257" s="124"/>
      <c r="AG1257" s="124"/>
      <c r="AH1257" s="124"/>
    </row>
    <row r="1258" spans="1:34" x14ac:dyDescent="0.3">
      <c r="A1258" s="124"/>
      <c r="B1258" s="124"/>
      <c r="C1258" s="124"/>
      <c r="D1258" s="124"/>
      <c r="E1258" s="124"/>
      <c r="F1258" s="124"/>
      <c r="G1258" s="124"/>
      <c r="H1258" s="124"/>
      <c r="I1258" s="124"/>
      <c r="J1258" s="604"/>
      <c r="K1258" s="124"/>
      <c r="L1258" s="124"/>
      <c r="M1258" s="124"/>
      <c r="N1258" s="124"/>
      <c r="O1258" s="124"/>
      <c r="P1258" s="124"/>
      <c r="Q1258" s="124"/>
      <c r="R1258" s="124"/>
      <c r="S1258" s="124"/>
      <c r="T1258" s="124"/>
      <c r="U1258" s="124"/>
      <c r="V1258" s="124"/>
      <c r="W1258" s="124"/>
      <c r="X1258" s="124"/>
      <c r="Y1258" s="124"/>
      <c r="Z1258" s="124"/>
      <c r="AA1258" s="124"/>
      <c r="AB1258" s="124"/>
      <c r="AC1258" s="124"/>
      <c r="AD1258" s="124"/>
      <c r="AE1258" s="124"/>
      <c r="AF1258" s="124"/>
      <c r="AG1258" s="124"/>
      <c r="AH1258" s="124"/>
    </row>
    <row r="1259" spans="1:34" x14ac:dyDescent="0.3">
      <c r="A1259" s="124"/>
      <c r="B1259" s="124"/>
      <c r="C1259" s="124"/>
      <c r="D1259" s="124"/>
      <c r="E1259" s="124"/>
      <c r="F1259" s="124"/>
      <c r="G1259" s="124"/>
      <c r="H1259" s="124"/>
      <c r="I1259" s="124"/>
      <c r="J1259" s="604"/>
      <c r="K1259" s="124"/>
      <c r="L1259" s="124"/>
      <c r="M1259" s="124"/>
      <c r="N1259" s="124"/>
      <c r="O1259" s="124"/>
      <c r="P1259" s="124"/>
      <c r="Q1259" s="124"/>
      <c r="R1259" s="124"/>
      <c r="S1259" s="124"/>
      <c r="T1259" s="124"/>
      <c r="U1259" s="124"/>
      <c r="V1259" s="124"/>
      <c r="W1259" s="124"/>
      <c r="X1259" s="124"/>
      <c r="Y1259" s="124"/>
      <c r="Z1259" s="124"/>
      <c r="AA1259" s="124"/>
      <c r="AB1259" s="124"/>
      <c r="AC1259" s="124"/>
      <c r="AD1259" s="124"/>
      <c r="AE1259" s="124"/>
      <c r="AF1259" s="124"/>
      <c r="AG1259" s="124"/>
      <c r="AH1259" s="124"/>
    </row>
    <row r="1260" spans="1:34" x14ac:dyDescent="0.3">
      <c r="A1260" s="124"/>
      <c r="B1260" s="124"/>
      <c r="C1260" s="124"/>
      <c r="D1260" s="124"/>
      <c r="E1260" s="124"/>
      <c r="F1260" s="124"/>
      <c r="G1260" s="124"/>
      <c r="H1260" s="124"/>
      <c r="I1260" s="124"/>
      <c r="J1260" s="604"/>
      <c r="K1260" s="124"/>
      <c r="L1260" s="124"/>
      <c r="M1260" s="124"/>
      <c r="N1260" s="124"/>
      <c r="O1260" s="124"/>
      <c r="P1260" s="124"/>
      <c r="Q1260" s="124"/>
      <c r="R1260" s="124"/>
      <c r="S1260" s="124"/>
      <c r="T1260" s="124"/>
      <c r="U1260" s="124"/>
      <c r="V1260" s="124"/>
      <c r="W1260" s="124"/>
      <c r="X1260" s="124"/>
      <c r="Y1260" s="124"/>
      <c r="Z1260" s="124"/>
      <c r="AA1260" s="124"/>
      <c r="AB1260" s="124"/>
      <c r="AC1260" s="124"/>
      <c r="AD1260" s="124"/>
      <c r="AE1260" s="124"/>
      <c r="AF1260" s="124"/>
      <c r="AG1260" s="124"/>
      <c r="AH1260" s="124"/>
    </row>
    <row r="1261" spans="1:34" x14ac:dyDescent="0.3">
      <c r="A1261" s="124"/>
      <c r="B1261" s="124"/>
      <c r="C1261" s="124"/>
      <c r="D1261" s="124"/>
      <c r="E1261" s="124"/>
      <c r="F1261" s="124"/>
      <c r="G1261" s="124"/>
      <c r="H1261" s="124"/>
      <c r="I1261" s="124"/>
      <c r="J1261" s="604"/>
      <c r="K1261" s="124"/>
      <c r="L1261" s="124"/>
      <c r="M1261" s="124"/>
      <c r="N1261" s="124"/>
      <c r="O1261" s="124"/>
      <c r="P1261" s="124"/>
      <c r="Q1261" s="124"/>
      <c r="R1261" s="124"/>
      <c r="S1261" s="124"/>
      <c r="T1261" s="124"/>
      <c r="U1261" s="124"/>
      <c r="V1261" s="124"/>
      <c r="W1261" s="124"/>
      <c r="X1261" s="124"/>
      <c r="Y1261" s="124"/>
      <c r="Z1261" s="124"/>
      <c r="AA1261" s="124"/>
      <c r="AB1261" s="124"/>
      <c r="AC1261" s="124"/>
      <c r="AD1261" s="124"/>
      <c r="AE1261" s="124"/>
      <c r="AF1261" s="124"/>
      <c r="AG1261" s="124"/>
      <c r="AH1261" s="124"/>
    </row>
    <row r="1262" spans="1:34" x14ac:dyDescent="0.3">
      <c r="A1262" s="124"/>
      <c r="B1262" s="124"/>
      <c r="C1262" s="124"/>
      <c r="D1262" s="124"/>
      <c r="E1262" s="124"/>
      <c r="F1262" s="124"/>
      <c r="G1262" s="124"/>
      <c r="H1262" s="124"/>
      <c r="I1262" s="124"/>
      <c r="J1262" s="604"/>
      <c r="K1262" s="124"/>
      <c r="L1262" s="124"/>
      <c r="M1262" s="124"/>
      <c r="N1262" s="124"/>
      <c r="O1262" s="124"/>
      <c r="P1262" s="124"/>
      <c r="Q1262" s="124"/>
      <c r="R1262" s="124"/>
      <c r="S1262" s="124"/>
      <c r="T1262" s="124"/>
      <c r="U1262" s="124"/>
      <c r="V1262" s="124"/>
      <c r="W1262" s="124"/>
      <c r="X1262" s="124"/>
      <c r="Y1262" s="124"/>
      <c r="Z1262" s="124"/>
      <c r="AA1262" s="124"/>
      <c r="AB1262" s="124"/>
      <c r="AC1262" s="124"/>
      <c r="AD1262" s="124"/>
      <c r="AE1262" s="124"/>
      <c r="AF1262" s="124"/>
      <c r="AG1262" s="124"/>
      <c r="AH1262" s="124"/>
    </row>
    <row r="1263" spans="1:34" x14ac:dyDescent="0.3">
      <c r="A1263" s="124"/>
      <c r="B1263" s="124"/>
      <c r="C1263" s="124"/>
      <c r="D1263" s="124"/>
      <c r="E1263" s="124"/>
      <c r="F1263" s="124"/>
      <c r="G1263" s="124"/>
      <c r="H1263" s="124"/>
      <c r="I1263" s="124"/>
      <c r="J1263" s="604"/>
      <c r="K1263" s="124"/>
      <c r="L1263" s="124"/>
      <c r="M1263" s="124"/>
      <c r="N1263" s="124"/>
      <c r="O1263" s="124"/>
      <c r="P1263" s="124"/>
      <c r="Q1263" s="124"/>
      <c r="R1263" s="124"/>
      <c r="S1263" s="124"/>
      <c r="T1263" s="124"/>
      <c r="U1263" s="124"/>
      <c r="V1263" s="124"/>
      <c r="W1263" s="124"/>
      <c r="X1263" s="124"/>
      <c r="Y1263" s="124"/>
      <c r="Z1263" s="124"/>
      <c r="AA1263" s="124"/>
      <c r="AB1263" s="124"/>
      <c r="AC1263" s="124"/>
      <c r="AD1263" s="124"/>
      <c r="AE1263" s="124"/>
      <c r="AF1263" s="124"/>
      <c r="AG1263" s="124"/>
      <c r="AH1263" s="124"/>
    </row>
    <row r="1264" spans="1:34" x14ac:dyDescent="0.3">
      <c r="A1264" s="124"/>
      <c r="B1264" s="124"/>
      <c r="C1264" s="124"/>
      <c r="D1264" s="124"/>
      <c r="E1264" s="124"/>
      <c r="F1264" s="124"/>
      <c r="G1264" s="124"/>
      <c r="H1264" s="124"/>
      <c r="I1264" s="124"/>
      <c r="J1264" s="604"/>
      <c r="K1264" s="124"/>
      <c r="L1264" s="124"/>
      <c r="M1264" s="124"/>
      <c r="N1264" s="124"/>
      <c r="O1264" s="124"/>
      <c r="P1264" s="124"/>
      <c r="Q1264" s="124"/>
      <c r="R1264" s="124"/>
      <c r="S1264" s="124"/>
      <c r="T1264" s="124"/>
      <c r="U1264" s="124"/>
      <c r="V1264" s="124"/>
      <c r="W1264" s="124"/>
      <c r="X1264" s="124"/>
      <c r="Y1264" s="124"/>
      <c r="Z1264" s="124"/>
      <c r="AA1264" s="124"/>
      <c r="AB1264" s="124"/>
      <c r="AC1264" s="124"/>
      <c r="AD1264" s="124"/>
      <c r="AE1264" s="124"/>
      <c r="AF1264" s="124"/>
      <c r="AG1264" s="124"/>
      <c r="AH1264" s="124"/>
    </row>
    <row r="1265" spans="1:34" x14ac:dyDescent="0.3">
      <c r="A1265" s="124"/>
      <c r="B1265" s="124"/>
      <c r="C1265" s="124"/>
      <c r="D1265" s="124"/>
      <c r="E1265" s="124"/>
      <c r="F1265" s="124"/>
      <c r="G1265" s="124"/>
      <c r="H1265" s="124"/>
      <c r="I1265" s="124"/>
      <c r="J1265" s="604"/>
      <c r="K1265" s="124"/>
      <c r="L1265" s="124"/>
      <c r="M1265" s="124"/>
      <c r="N1265" s="124"/>
      <c r="O1265" s="124"/>
      <c r="P1265" s="124"/>
      <c r="Q1265" s="124"/>
      <c r="R1265" s="124"/>
      <c r="S1265" s="124"/>
      <c r="T1265" s="124"/>
      <c r="U1265" s="124"/>
      <c r="V1265" s="124"/>
      <c r="W1265" s="124"/>
      <c r="X1265" s="124"/>
      <c r="Y1265" s="124"/>
      <c r="Z1265" s="124"/>
      <c r="AA1265" s="124"/>
      <c r="AB1265" s="124"/>
      <c r="AC1265" s="124"/>
      <c r="AD1265" s="124"/>
      <c r="AE1265" s="124"/>
      <c r="AF1265" s="124"/>
      <c r="AG1265" s="124"/>
      <c r="AH1265" s="124"/>
    </row>
    <row r="1266" spans="1:34" x14ac:dyDescent="0.3">
      <c r="A1266" s="124"/>
      <c r="B1266" s="124"/>
      <c r="C1266" s="124"/>
      <c r="D1266" s="124"/>
      <c r="E1266" s="124"/>
      <c r="F1266" s="124"/>
      <c r="G1266" s="124"/>
      <c r="H1266" s="124"/>
      <c r="I1266" s="124"/>
      <c r="J1266" s="604"/>
      <c r="K1266" s="124"/>
      <c r="L1266" s="124"/>
      <c r="M1266" s="124"/>
      <c r="N1266" s="124"/>
      <c r="O1266" s="124"/>
      <c r="P1266" s="124"/>
      <c r="Q1266" s="124"/>
      <c r="R1266" s="124"/>
      <c r="S1266" s="124"/>
      <c r="T1266" s="124"/>
      <c r="U1266" s="124"/>
      <c r="V1266" s="124"/>
      <c r="W1266" s="124"/>
      <c r="X1266" s="124"/>
      <c r="Y1266" s="124"/>
      <c r="Z1266" s="124"/>
      <c r="AA1266" s="124"/>
      <c r="AB1266" s="124"/>
      <c r="AC1266" s="124"/>
      <c r="AD1266" s="124"/>
      <c r="AE1266" s="124"/>
      <c r="AF1266" s="124"/>
      <c r="AG1266" s="124"/>
      <c r="AH1266" s="124"/>
    </row>
    <row r="1267" spans="1:34" x14ac:dyDescent="0.3">
      <c r="A1267" s="124"/>
      <c r="B1267" s="124"/>
      <c r="C1267" s="124"/>
      <c r="D1267" s="124"/>
      <c r="E1267" s="124"/>
      <c r="F1267" s="124"/>
      <c r="G1267" s="124"/>
      <c r="H1267" s="124"/>
      <c r="I1267" s="124"/>
      <c r="J1267" s="604"/>
      <c r="K1267" s="124"/>
      <c r="L1267" s="124"/>
      <c r="M1267" s="124"/>
      <c r="N1267" s="124"/>
      <c r="O1267" s="124"/>
      <c r="P1267" s="124"/>
      <c r="Q1267" s="124"/>
      <c r="R1267" s="124"/>
      <c r="S1267" s="124"/>
      <c r="T1267" s="124"/>
      <c r="U1267" s="124"/>
      <c r="V1267" s="124"/>
      <c r="W1267" s="124"/>
      <c r="X1267" s="124"/>
      <c r="Y1267" s="124"/>
      <c r="Z1267" s="124"/>
      <c r="AA1267" s="124"/>
      <c r="AB1267" s="124"/>
      <c r="AC1267" s="124"/>
      <c r="AD1267" s="124"/>
      <c r="AE1267" s="124"/>
      <c r="AF1267" s="124"/>
      <c r="AG1267" s="124"/>
      <c r="AH1267" s="124"/>
    </row>
    <row r="1268" spans="1:34" x14ac:dyDescent="0.3">
      <c r="A1268" s="124"/>
      <c r="B1268" s="124"/>
      <c r="C1268" s="124"/>
      <c r="D1268" s="124"/>
      <c r="E1268" s="124"/>
      <c r="F1268" s="124"/>
      <c r="G1268" s="124"/>
      <c r="H1268" s="124"/>
      <c r="I1268" s="124"/>
      <c r="J1268" s="604"/>
      <c r="K1268" s="124"/>
      <c r="L1268" s="124"/>
      <c r="M1268" s="124"/>
      <c r="N1268" s="124"/>
      <c r="O1268" s="124"/>
      <c r="P1268" s="124"/>
      <c r="Q1268" s="124"/>
      <c r="R1268" s="124"/>
      <c r="S1268" s="124"/>
      <c r="T1268" s="124"/>
      <c r="U1268" s="124"/>
      <c r="V1268" s="124"/>
      <c r="W1268" s="124"/>
      <c r="X1268" s="124"/>
      <c r="Y1268" s="124"/>
      <c r="Z1268" s="124"/>
      <c r="AA1268" s="124"/>
      <c r="AB1268" s="124"/>
      <c r="AC1268" s="124"/>
      <c r="AD1268" s="124"/>
      <c r="AE1268" s="124"/>
      <c r="AF1268" s="124"/>
      <c r="AG1268" s="124"/>
      <c r="AH1268" s="124"/>
    </row>
    <row r="1269" spans="1:34" x14ac:dyDescent="0.3">
      <c r="A1269" s="124"/>
      <c r="B1269" s="124"/>
      <c r="C1269" s="124"/>
      <c r="D1269" s="124"/>
      <c r="E1269" s="124"/>
      <c r="F1269" s="124"/>
      <c r="G1269" s="124"/>
      <c r="H1269" s="124"/>
      <c r="I1269" s="124"/>
      <c r="J1269" s="604"/>
      <c r="K1269" s="124"/>
      <c r="L1269" s="124"/>
      <c r="M1269" s="124"/>
      <c r="N1269" s="124"/>
      <c r="O1269" s="124"/>
      <c r="P1269" s="124"/>
      <c r="Q1269" s="124"/>
      <c r="R1269" s="124"/>
      <c r="S1269" s="124"/>
      <c r="T1269" s="124"/>
      <c r="U1269" s="124"/>
      <c r="V1269" s="124"/>
      <c r="W1269" s="124"/>
      <c r="X1269" s="124"/>
      <c r="Y1269" s="124"/>
      <c r="Z1269" s="124"/>
      <c r="AA1269" s="124"/>
      <c r="AB1269" s="124"/>
      <c r="AC1269" s="124"/>
      <c r="AD1269" s="124"/>
      <c r="AE1269" s="124"/>
      <c r="AF1269" s="124"/>
      <c r="AG1269" s="124"/>
      <c r="AH1269" s="124"/>
    </row>
    <row r="1270" spans="1:34" x14ac:dyDescent="0.3">
      <c r="A1270" s="124"/>
      <c r="B1270" s="124"/>
      <c r="C1270" s="124"/>
      <c r="D1270" s="124"/>
      <c r="E1270" s="124"/>
      <c r="F1270" s="124"/>
      <c r="G1270" s="124"/>
      <c r="H1270" s="124"/>
      <c r="I1270" s="124"/>
      <c r="J1270" s="604"/>
      <c r="K1270" s="124"/>
      <c r="L1270" s="124"/>
      <c r="M1270" s="124"/>
      <c r="N1270" s="124"/>
      <c r="O1270" s="124"/>
      <c r="P1270" s="124"/>
      <c r="Q1270" s="124"/>
      <c r="R1270" s="124"/>
      <c r="S1270" s="124"/>
      <c r="T1270" s="124"/>
      <c r="U1270" s="124"/>
      <c r="V1270" s="124"/>
      <c r="W1270" s="124"/>
      <c r="X1270" s="124"/>
      <c r="Y1270" s="124"/>
      <c r="Z1270" s="124"/>
      <c r="AA1270" s="124"/>
      <c r="AB1270" s="124"/>
      <c r="AC1270" s="124"/>
      <c r="AD1270" s="124"/>
      <c r="AE1270" s="124"/>
      <c r="AF1270" s="124"/>
      <c r="AG1270" s="124"/>
      <c r="AH1270" s="124"/>
    </row>
    <row r="1271" spans="1:34" x14ac:dyDescent="0.3">
      <c r="A1271" s="124"/>
      <c r="B1271" s="124"/>
      <c r="C1271" s="124"/>
      <c r="D1271" s="124"/>
      <c r="E1271" s="124"/>
      <c r="F1271" s="124"/>
      <c r="G1271" s="124"/>
      <c r="H1271" s="124"/>
      <c r="I1271" s="124"/>
      <c r="J1271" s="604"/>
      <c r="K1271" s="124"/>
      <c r="L1271" s="124"/>
      <c r="M1271" s="124"/>
      <c r="N1271" s="124"/>
      <c r="O1271" s="124"/>
      <c r="P1271" s="124"/>
      <c r="Q1271" s="124"/>
      <c r="R1271" s="124"/>
      <c r="S1271" s="124"/>
      <c r="T1271" s="124"/>
      <c r="U1271" s="124"/>
      <c r="V1271" s="124"/>
      <c r="W1271" s="124"/>
      <c r="X1271" s="124"/>
      <c r="Y1271" s="124"/>
      <c r="Z1271" s="124"/>
      <c r="AA1271" s="124"/>
      <c r="AB1271" s="124"/>
      <c r="AC1271" s="124"/>
      <c r="AD1271" s="124"/>
      <c r="AE1271" s="124"/>
      <c r="AF1271" s="124"/>
      <c r="AG1271" s="124"/>
      <c r="AH1271" s="124"/>
    </row>
    <row r="1272" spans="1:34" x14ac:dyDescent="0.3">
      <c r="A1272" s="124"/>
      <c r="B1272" s="124"/>
      <c r="C1272" s="124"/>
      <c r="D1272" s="124"/>
      <c r="E1272" s="124"/>
      <c r="F1272" s="124"/>
      <c r="G1272" s="124"/>
      <c r="H1272" s="124"/>
      <c r="I1272" s="124"/>
      <c r="J1272" s="604"/>
      <c r="K1272" s="124"/>
      <c r="L1272" s="124"/>
      <c r="M1272" s="124"/>
      <c r="N1272" s="124"/>
      <c r="O1272" s="124"/>
      <c r="P1272" s="124"/>
      <c r="Q1272" s="124"/>
      <c r="R1272" s="124"/>
      <c r="S1272" s="124"/>
      <c r="T1272" s="124"/>
      <c r="U1272" s="124"/>
      <c r="V1272" s="124"/>
      <c r="W1272" s="124"/>
      <c r="X1272" s="124"/>
      <c r="Y1272" s="124"/>
      <c r="Z1272" s="124"/>
      <c r="AA1272" s="124"/>
      <c r="AB1272" s="124"/>
      <c r="AC1272" s="124"/>
      <c r="AD1272" s="124"/>
      <c r="AE1272" s="124"/>
      <c r="AF1272" s="124"/>
      <c r="AG1272" s="124"/>
      <c r="AH1272" s="124"/>
    </row>
    <row r="1273" spans="1:34" x14ac:dyDescent="0.3">
      <c r="A1273" s="124"/>
      <c r="B1273" s="124"/>
      <c r="C1273" s="124"/>
      <c r="D1273" s="124"/>
      <c r="E1273" s="124"/>
      <c r="F1273" s="124"/>
      <c r="G1273" s="124"/>
      <c r="H1273" s="124"/>
      <c r="I1273" s="124"/>
      <c r="J1273" s="604"/>
      <c r="K1273" s="124"/>
      <c r="L1273" s="124"/>
      <c r="M1273" s="124"/>
      <c r="N1273" s="124"/>
      <c r="O1273" s="124"/>
      <c r="P1273" s="124"/>
      <c r="Q1273" s="124"/>
      <c r="R1273" s="124"/>
      <c r="S1273" s="124"/>
      <c r="T1273" s="124"/>
      <c r="U1273" s="124"/>
      <c r="V1273" s="124"/>
      <c r="W1273" s="124"/>
      <c r="X1273" s="124"/>
      <c r="Y1273" s="124"/>
      <c r="Z1273" s="124"/>
      <c r="AA1273" s="124"/>
      <c r="AB1273" s="124"/>
      <c r="AC1273" s="124"/>
      <c r="AD1273" s="124"/>
      <c r="AE1273" s="124"/>
      <c r="AF1273" s="124"/>
      <c r="AG1273" s="124"/>
      <c r="AH1273" s="124"/>
    </row>
    <row r="1274" spans="1:34" x14ac:dyDescent="0.3">
      <c r="A1274" s="124"/>
      <c r="B1274" s="124"/>
      <c r="C1274" s="124"/>
      <c r="D1274" s="124"/>
      <c r="E1274" s="124"/>
      <c r="F1274" s="124"/>
      <c r="G1274" s="124"/>
      <c r="H1274" s="124"/>
      <c r="I1274" s="124"/>
      <c r="J1274" s="604"/>
      <c r="K1274" s="124"/>
      <c r="L1274" s="124"/>
      <c r="M1274" s="124"/>
      <c r="N1274" s="124"/>
      <c r="O1274" s="124"/>
      <c r="P1274" s="124"/>
      <c r="Q1274" s="124"/>
      <c r="R1274" s="124"/>
      <c r="S1274" s="124"/>
      <c r="T1274" s="124"/>
      <c r="U1274" s="124"/>
      <c r="V1274" s="124"/>
      <c r="W1274" s="124"/>
      <c r="X1274" s="124"/>
      <c r="Y1274" s="124"/>
      <c r="Z1274" s="124"/>
      <c r="AA1274" s="124"/>
      <c r="AB1274" s="124"/>
      <c r="AC1274" s="124"/>
      <c r="AD1274" s="124"/>
      <c r="AE1274" s="124"/>
      <c r="AF1274" s="124"/>
      <c r="AG1274" s="124"/>
      <c r="AH1274" s="124"/>
    </row>
    <row r="1275" spans="1:34" x14ac:dyDescent="0.3">
      <c r="A1275" s="124"/>
      <c r="B1275" s="124"/>
      <c r="C1275" s="124"/>
      <c r="D1275" s="124"/>
      <c r="E1275" s="124"/>
      <c r="F1275" s="124"/>
      <c r="G1275" s="124"/>
      <c r="H1275" s="124"/>
      <c r="I1275" s="124"/>
      <c r="J1275" s="604"/>
      <c r="K1275" s="124"/>
      <c r="L1275" s="124"/>
      <c r="M1275" s="124"/>
      <c r="N1275" s="124"/>
      <c r="O1275" s="124"/>
      <c r="P1275" s="124"/>
      <c r="Q1275" s="124"/>
      <c r="R1275" s="124"/>
      <c r="S1275" s="124"/>
      <c r="T1275" s="124"/>
      <c r="U1275" s="124"/>
      <c r="V1275" s="124"/>
      <c r="W1275" s="124"/>
      <c r="X1275" s="124"/>
      <c r="Y1275" s="124"/>
      <c r="Z1275" s="124"/>
      <c r="AA1275" s="124"/>
      <c r="AB1275" s="124"/>
      <c r="AC1275" s="124"/>
      <c r="AD1275" s="124"/>
      <c r="AE1275" s="124"/>
      <c r="AF1275" s="124"/>
      <c r="AG1275" s="124"/>
      <c r="AH1275" s="124"/>
    </row>
    <row r="1276" spans="1:34" x14ac:dyDescent="0.3">
      <c r="A1276" s="124"/>
      <c r="B1276" s="124"/>
      <c r="C1276" s="124"/>
      <c r="D1276" s="124"/>
      <c r="E1276" s="124"/>
      <c r="F1276" s="124"/>
      <c r="G1276" s="124"/>
      <c r="H1276" s="124"/>
      <c r="I1276" s="124"/>
      <c r="J1276" s="604"/>
      <c r="K1276" s="124"/>
      <c r="L1276" s="124"/>
      <c r="M1276" s="124"/>
      <c r="N1276" s="124"/>
      <c r="O1276" s="124"/>
      <c r="P1276" s="124"/>
      <c r="Q1276" s="124"/>
      <c r="R1276" s="124"/>
      <c r="S1276" s="124"/>
      <c r="T1276" s="124"/>
      <c r="U1276" s="124"/>
      <c r="V1276" s="124"/>
      <c r="W1276" s="124"/>
      <c r="X1276" s="124"/>
      <c r="Y1276" s="124"/>
      <c r="Z1276" s="124"/>
      <c r="AA1276" s="124"/>
      <c r="AB1276" s="124"/>
      <c r="AC1276" s="124"/>
      <c r="AD1276" s="124"/>
      <c r="AE1276" s="124"/>
      <c r="AF1276" s="124"/>
      <c r="AG1276" s="124"/>
      <c r="AH1276" s="124"/>
    </row>
    <row r="1277" spans="1:34" x14ac:dyDescent="0.3">
      <c r="A1277" s="124"/>
      <c r="B1277" s="124"/>
      <c r="C1277" s="124"/>
      <c r="D1277" s="124"/>
      <c r="E1277" s="124"/>
      <c r="F1277" s="124"/>
      <c r="G1277" s="124"/>
      <c r="H1277" s="124"/>
      <c r="I1277" s="124"/>
      <c r="J1277" s="604"/>
      <c r="K1277" s="124"/>
      <c r="L1277" s="124"/>
      <c r="M1277" s="124"/>
      <c r="N1277" s="124"/>
      <c r="O1277" s="124"/>
      <c r="P1277" s="124"/>
      <c r="Q1277" s="124"/>
      <c r="R1277" s="124"/>
      <c r="S1277" s="124"/>
      <c r="T1277" s="124"/>
      <c r="U1277" s="124"/>
      <c r="V1277" s="124"/>
      <c r="W1277" s="124"/>
      <c r="X1277" s="124"/>
      <c r="Y1277" s="124"/>
      <c r="Z1277" s="124"/>
      <c r="AA1277" s="124"/>
      <c r="AB1277" s="124"/>
      <c r="AC1277" s="124"/>
      <c r="AD1277" s="124"/>
      <c r="AE1277" s="124"/>
      <c r="AF1277" s="124"/>
      <c r="AG1277" s="124"/>
      <c r="AH1277" s="124"/>
    </row>
    <row r="1278" spans="1:34" x14ac:dyDescent="0.3">
      <c r="A1278" s="124"/>
      <c r="B1278" s="124"/>
      <c r="C1278" s="124"/>
      <c r="D1278" s="124"/>
      <c r="E1278" s="124"/>
      <c r="F1278" s="124"/>
      <c r="G1278" s="124"/>
      <c r="H1278" s="124"/>
      <c r="I1278" s="124"/>
      <c r="J1278" s="604"/>
      <c r="K1278" s="124"/>
      <c r="L1278" s="124"/>
      <c r="M1278" s="124"/>
      <c r="N1278" s="124"/>
      <c r="O1278" s="124"/>
      <c r="P1278" s="124"/>
      <c r="Q1278" s="124"/>
      <c r="R1278" s="124"/>
      <c r="S1278" s="124"/>
      <c r="T1278" s="124"/>
      <c r="U1278" s="124"/>
      <c r="V1278" s="124"/>
      <c r="W1278" s="124"/>
      <c r="X1278" s="124"/>
      <c r="Y1278" s="124"/>
      <c r="Z1278" s="124"/>
      <c r="AA1278" s="124"/>
      <c r="AB1278" s="124"/>
      <c r="AC1278" s="124"/>
      <c r="AD1278" s="124"/>
      <c r="AE1278" s="124"/>
      <c r="AF1278" s="124"/>
      <c r="AG1278" s="124"/>
      <c r="AH1278" s="124"/>
    </row>
    <row r="1279" spans="1:34" x14ac:dyDescent="0.3">
      <c r="A1279" s="124"/>
      <c r="B1279" s="124"/>
      <c r="C1279" s="124"/>
      <c r="D1279" s="124"/>
      <c r="E1279" s="124"/>
      <c r="F1279" s="124"/>
      <c r="G1279" s="124"/>
      <c r="H1279" s="124"/>
      <c r="I1279" s="124"/>
      <c r="J1279" s="604"/>
      <c r="K1279" s="124"/>
      <c r="L1279" s="124"/>
      <c r="M1279" s="124"/>
      <c r="N1279" s="124"/>
      <c r="O1279" s="124"/>
      <c r="P1279" s="124"/>
      <c r="Q1279" s="124"/>
      <c r="R1279" s="124"/>
      <c r="S1279" s="124"/>
      <c r="T1279" s="124"/>
      <c r="U1279" s="124"/>
      <c r="V1279" s="124"/>
      <c r="W1279" s="124"/>
      <c r="X1279" s="124"/>
      <c r="Y1279" s="124"/>
      <c r="Z1279" s="124"/>
      <c r="AA1279" s="124"/>
      <c r="AB1279" s="124"/>
      <c r="AC1279" s="124"/>
      <c r="AD1279" s="124"/>
      <c r="AE1279" s="124"/>
      <c r="AF1279" s="124"/>
      <c r="AG1279" s="124"/>
      <c r="AH1279" s="124"/>
    </row>
    <row r="1280" spans="1:34" x14ac:dyDescent="0.3">
      <c r="A1280" s="124"/>
      <c r="B1280" s="124"/>
      <c r="C1280" s="124"/>
      <c r="D1280" s="124"/>
      <c r="E1280" s="124"/>
      <c r="F1280" s="124"/>
      <c r="G1280" s="124"/>
      <c r="H1280" s="124"/>
      <c r="I1280" s="124"/>
      <c r="J1280" s="604"/>
      <c r="K1280" s="124"/>
      <c r="L1280" s="124"/>
      <c r="M1280" s="124"/>
      <c r="N1280" s="124"/>
      <c r="O1280" s="124"/>
      <c r="P1280" s="124"/>
      <c r="Q1280" s="124"/>
      <c r="R1280" s="124"/>
      <c r="S1280" s="124"/>
      <c r="T1280" s="124"/>
      <c r="U1280" s="124"/>
      <c r="V1280" s="124"/>
      <c r="W1280" s="124"/>
      <c r="X1280" s="124"/>
      <c r="Y1280" s="124"/>
      <c r="Z1280" s="124"/>
      <c r="AA1280" s="124"/>
      <c r="AB1280" s="124"/>
      <c r="AC1280" s="124"/>
      <c r="AD1280" s="124"/>
      <c r="AE1280" s="124"/>
      <c r="AF1280" s="124"/>
      <c r="AG1280" s="124"/>
      <c r="AH1280" s="124"/>
    </row>
    <row r="1281" spans="1:34" x14ac:dyDescent="0.3">
      <c r="A1281" s="124"/>
      <c r="B1281" s="124"/>
      <c r="C1281" s="124"/>
      <c r="D1281" s="124"/>
      <c r="E1281" s="124"/>
      <c r="F1281" s="124"/>
      <c r="G1281" s="124"/>
      <c r="H1281" s="124"/>
      <c r="I1281" s="124"/>
      <c r="J1281" s="604"/>
      <c r="K1281" s="124"/>
      <c r="L1281" s="124"/>
      <c r="M1281" s="124"/>
      <c r="N1281" s="124"/>
      <c r="O1281" s="124"/>
      <c r="P1281" s="124"/>
      <c r="Q1281" s="124"/>
      <c r="R1281" s="124"/>
      <c r="S1281" s="124"/>
      <c r="T1281" s="124"/>
      <c r="U1281" s="124"/>
      <c r="V1281" s="124"/>
      <c r="W1281" s="124"/>
      <c r="X1281" s="124"/>
      <c r="Y1281" s="124"/>
      <c r="Z1281" s="124"/>
      <c r="AA1281" s="124"/>
      <c r="AB1281" s="124"/>
      <c r="AC1281" s="124"/>
      <c r="AD1281" s="124"/>
      <c r="AE1281" s="124"/>
      <c r="AF1281" s="124"/>
      <c r="AG1281" s="124"/>
      <c r="AH1281" s="124"/>
    </row>
    <row r="1282" spans="1:34" x14ac:dyDescent="0.3">
      <c r="A1282" s="124"/>
      <c r="B1282" s="124"/>
      <c r="C1282" s="124"/>
      <c r="D1282" s="124"/>
      <c r="E1282" s="124"/>
      <c r="F1282" s="124"/>
      <c r="G1282" s="124"/>
      <c r="H1282" s="124"/>
      <c r="I1282" s="124"/>
      <c r="J1282" s="604"/>
      <c r="K1282" s="124"/>
      <c r="L1282" s="124"/>
      <c r="M1282" s="124"/>
      <c r="N1282" s="124"/>
      <c r="O1282" s="124"/>
      <c r="P1282" s="124"/>
      <c r="Q1282" s="124"/>
      <c r="R1282" s="124"/>
      <c r="S1282" s="124"/>
      <c r="T1282" s="124"/>
      <c r="U1282" s="124"/>
      <c r="V1282" s="124"/>
      <c r="W1282" s="124"/>
      <c r="X1282" s="124"/>
      <c r="Y1282" s="124"/>
      <c r="Z1282" s="124"/>
      <c r="AA1282" s="124"/>
      <c r="AB1282" s="124"/>
      <c r="AC1282" s="124"/>
      <c r="AD1282" s="124"/>
      <c r="AE1282" s="124"/>
      <c r="AF1282" s="124"/>
      <c r="AG1282" s="124"/>
      <c r="AH1282" s="124"/>
    </row>
    <row r="1283" spans="1:34" x14ac:dyDescent="0.3">
      <c r="A1283" s="124"/>
      <c r="B1283" s="124"/>
      <c r="C1283" s="124"/>
      <c r="D1283" s="124"/>
      <c r="E1283" s="124"/>
      <c r="F1283" s="124"/>
      <c r="G1283" s="124"/>
      <c r="H1283" s="124"/>
      <c r="I1283" s="124"/>
      <c r="J1283" s="604"/>
      <c r="K1283" s="124"/>
      <c r="L1283" s="124"/>
      <c r="M1283" s="124"/>
      <c r="N1283" s="124"/>
      <c r="O1283" s="124"/>
      <c r="P1283" s="124"/>
      <c r="Q1283" s="124"/>
      <c r="R1283" s="124"/>
      <c r="S1283" s="124"/>
      <c r="T1283" s="124"/>
      <c r="U1283" s="124"/>
      <c r="V1283" s="124"/>
      <c r="W1283" s="124"/>
      <c r="X1283" s="124"/>
      <c r="Y1283" s="124"/>
      <c r="Z1283" s="124"/>
      <c r="AA1283" s="124"/>
      <c r="AB1283" s="124"/>
      <c r="AC1283" s="124"/>
      <c r="AD1283" s="124"/>
      <c r="AE1283" s="124"/>
      <c r="AF1283" s="124"/>
      <c r="AG1283" s="124"/>
      <c r="AH1283" s="124"/>
    </row>
    <row r="1284" spans="1:34" x14ac:dyDescent="0.3">
      <c r="A1284" s="124"/>
      <c r="B1284" s="124"/>
      <c r="C1284" s="124"/>
      <c r="D1284" s="124"/>
      <c r="E1284" s="124"/>
      <c r="F1284" s="124"/>
      <c r="G1284" s="124"/>
      <c r="H1284" s="124"/>
      <c r="I1284" s="124"/>
      <c r="J1284" s="604"/>
      <c r="K1284" s="124"/>
      <c r="L1284" s="124"/>
      <c r="M1284" s="124"/>
      <c r="N1284" s="124"/>
      <c r="O1284" s="124"/>
      <c r="P1284" s="124"/>
      <c r="Q1284" s="124"/>
      <c r="R1284" s="124"/>
      <c r="S1284" s="124"/>
      <c r="T1284" s="124"/>
      <c r="U1284" s="124"/>
      <c r="V1284" s="124"/>
      <c r="W1284" s="124"/>
      <c r="X1284" s="124"/>
      <c r="Y1284" s="124"/>
      <c r="Z1284" s="124"/>
      <c r="AA1284" s="124"/>
      <c r="AB1284" s="124"/>
      <c r="AC1284" s="124"/>
      <c r="AD1284" s="124"/>
      <c r="AE1284" s="124"/>
      <c r="AF1284" s="124"/>
      <c r="AG1284" s="124"/>
      <c r="AH1284" s="124"/>
    </row>
    <row r="1285" spans="1:34" x14ac:dyDescent="0.3">
      <c r="A1285" s="124"/>
      <c r="B1285" s="124"/>
      <c r="C1285" s="124"/>
      <c r="D1285" s="124"/>
      <c r="E1285" s="124"/>
      <c r="F1285" s="124"/>
      <c r="G1285" s="124"/>
      <c r="H1285" s="124"/>
      <c r="I1285" s="124"/>
      <c r="J1285" s="604"/>
      <c r="K1285" s="124"/>
      <c r="L1285" s="124"/>
      <c r="M1285" s="124"/>
      <c r="N1285" s="124"/>
      <c r="O1285" s="124"/>
      <c r="P1285" s="124"/>
      <c r="Q1285" s="124"/>
      <c r="R1285" s="124"/>
      <c r="S1285" s="124"/>
      <c r="T1285" s="124"/>
      <c r="U1285" s="124"/>
      <c r="V1285" s="124"/>
      <c r="W1285" s="124"/>
      <c r="X1285" s="124"/>
      <c r="Y1285" s="124"/>
      <c r="Z1285" s="124"/>
      <c r="AA1285" s="124"/>
      <c r="AB1285" s="124"/>
      <c r="AC1285" s="124"/>
      <c r="AD1285" s="124"/>
      <c r="AE1285" s="124"/>
      <c r="AF1285" s="124"/>
      <c r="AG1285" s="124"/>
      <c r="AH1285" s="124"/>
    </row>
    <row r="1286" spans="1:34" x14ac:dyDescent="0.3">
      <c r="A1286" s="124"/>
      <c r="B1286" s="124"/>
      <c r="C1286" s="124"/>
      <c r="D1286" s="124"/>
      <c r="E1286" s="124"/>
      <c r="F1286" s="124"/>
      <c r="G1286" s="124"/>
      <c r="H1286" s="124"/>
      <c r="I1286" s="124"/>
      <c r="J1286" s="604"/>
      <c r="K1286" s="124"/>
      <c r="L1286" s="124"/>
      <c r="M1286" s="124"/>
      <c r="N1286" s="124"/>
      <c r="O1286" s="124"/>
      <c r="P1286" s="124"/>
      <c r="Q1286" s="124"/>
      <c r="R1286" s="124"/>
      <c r="S1286" s="124"/>
      <c r="T1286" s="124"/>
      <c r="U1286" s="124"/>
      <c r="V1286" s="124"/>
      <c r="W1286" s="124"/>
      <c r="X1286" s="124"/>
      <c r="Y1286" s="124"/>
      <c r="Z1286" s="124"/>
      <c r="AA1286" s="124"/>
      <c r="AB1286" s="124"/>
      <c r="AC1286" s="124"/>
      <c r="AD1286" s="124"/>
      <c r="AE1286" s="124"/>
      <c r="AF1286" s="124"/>
      <c r="AG1286" s="124"/>
      <c r="AH1286" s="124"/>
    </row>
    <row r="1287" spans="1:34" x14ac:dyDescent="0.3">
      <c r="A1287" s="124"/>
      <c r="B1287" s="124"/>
      <c r="C1287" s="124"/>
      <c r="D1287" s="124"/>
      <c r="E1287" s="124"/>
      <c r="F1287" s="124"/>
      <c r="G1287" s="124"/>
      <c r="H1287" s="124"/>
      <c r="I1287" s="124"/>
      <c r="J1287" s="604"/>
      <c r="K1287" s="124"/>
      <c r="L1287" s="124"/>
      <c r="M1287" s="124"/>
      <c r="N1287" s="124"/>
      <c r="O1287" s="124"/>
      <c r="P1287" s="124"/>
      <c r="Q1287" s="124"/>
      <c r="R1287" s="124"/>
      <c r="S1287" s="124"/>
      <c r="T1287" s="124"/>
      <c r="U1287" s="124"/>
      <c r="V1287" s="124"/>
      <c r="W1287" s="124"/>
      <c r="X1287" s="124"/>
      <c r="Y1287" s="124"/>
      <c r="Z1287" s="124"/>
      <c r="AA1287" s="124"/>
      <c r="AB1287" s="124"/>
      <c r="AC1287" s="124"/>
      <c r="AD1287" s="124"/>
      <c r="AE1287" s="124"/>
      <c r="AF1287" s="124"/>
      <c r="AG1287" s="124"/>
      <c r="AH1287" s="124"/>
    </row>
    <row r="1288" spans="1:34" x14ac:dyDescent="0.3">
      <c r="A1288" s="124"/>
      <c r="B1288" s="124"/>
      <c r="C1288" s="124"/>
      <c r="D1288" s="124"/>
      <c r="E1288" s="124"/>
      <c r="F1288" s="124"/>
      <c r="G1288" s="124"/>
      <c r="H1288" s="124"/>
      <c r="I1288" s="124"/>
      <c r="J1288" s="604"/>
      <c r="K1288" s="124"/>
      <c r="L1288" s="124"/>
      <c r="M1288" s="124"/>
      <c r="N1288" s="124"/>
      <c r="O1288" s="124"/>
      <c r="P1288" s="124"/>
      <c r="Q1288" s="124"/>
      <c r="R1288" s="124"/>
      <c r="S1288" s="124"/>
      <c r="T1288" s="124"/>
      <c r="U1288" s="124"/>
      <c r="V1288" s="124"/>
      <c r="W1288" s="124"/>
      <c r="X1288" s="124"/>
      <c r="Y1288" s="124"/>
      <c r="Z1288" s="124"/>
      <c r="AA1288" s="124"/>
      <c r="AB1288" s="124"/>
      <c r="AC1288" s="124"/>
      <c r="AD1288" s="124"/>
      <c r="AE1288" s="124"/>
      <c r="AF1288" s="124"/>
      <c r="AG1288" s="124"/>
      <c r="AH1288" s="124"/>
    </row>
    <row r="1289" spans="1:34" x14ac:dyDescent="0.3">
      <c r="A1289" s="124"/>
      <c r="B1289" s="124"/>
      <c r="C1289" s="124"/>
      <c r="D1289" s="124"/>
      <c r="E1289" s="124"/>
      <c r="F1289" s="124"/>
      <c r="G1289" s="124"/>
      <c r="H1289" s="124"/>
      <c r="I1289" s="124"/>
      <c r="J1289" s="604"/>
      <c r="K1289" s="124"/>
      <c r="L1289" s="124"/>
      <c r="M1289" s="124"/>
      <c r="N1289" s="124"/>
      <c r="O1289" s="124"/>
      <c r="P1289" s="124"/>
      <c r="Q1289" s="124"/>
      <c r="R1289" s="124"/>
      <c r="S1289" s="124"/>
      <c r="T1289" s="124"/>
      <c r="U1289" s="124"/>
      <c r="V1289" s="124"/>
      <c r="W1289" s="124"/>
      <c r="X1289" s="124"/>
      <c r="Y1289" s="124"/>
      <c r="Z1289" s="124"/>
      <c r="AA1289" s="124"/>
      <c r="AB1289" s="124"/>
      <c r="AC1289" s="124"/>
      <c r="AD1289" s="124"/>
      <c r="AE1289" s="124"/>
      <c r="AF1289" s="124"/>
      <c r="AG1289" s="124"/>
      <c r="AH1289" s="124"/>
    </row>
    <row r="1290" spans="1:34" x14ac:dyDescent="0.3">
      <c r="A1290" s="124"/>
      <c r="B1290" s="124"/>
      <c r="C1290" s="124"/>
      <c r="D1290" s="124"/>
      <c r="E1290" s="124"/>
      <c r="F1290" s="124"/>
      <c r="G1290" s="124"/>
      <c r="H1290" s="124"/>
      <c r="I1290" s="124"/>
      <c r="J1290" s="604"/>
      <c r="K1290" s="124"/>
      <c r="L1290" s="124"/>
      <c r="M1290" s="124"/>
      <c r="N1290" s="124"/>
      <c r="O1290" s="124"/>
      <c r="P1290" s="124"/>
      <c r="Q1290" s="124"/>
      <c r="R1290" s="124"/>
      <c r="S1290" s="124"/>
      <c r="T1290" s="124"/>
      <c r="U1290" s="124"/>
      <c r="V1290" s="124"/>
      <c r="W1290" s="124"/>
      <c r="X1290" s="124"/>
      <c r="Y1290" s="124"/>
      <c r="Z1290" s="124"/>
      <c r="AA1290" s="124"/>
      <c r="AB1290" s="124"/>
      <c r="AC1290" s="124"/>
      <c r="AD1290" s="124"/>
      <c r="AE1290" s="124"/>
      <c r="AF1290" s="124"/>
      <c r="AG1290" s="124"/>
      <c r="AH1290" s="124"/>
    </row>
    <row r="1291" spans="1:34" x14ac:dyDescent="0.3">
      <c r="A1291" s="124"/>
      <c r="B1291" s="124"/>
      <c r="C1291" s="124"/>
      <c r="D1291" s="124"/>
      <c r="E1291" s="124"/>
      <c r="F1291" s="124"/>
      <c r="G1291" s="124"/>
      <c r="H1291" s="124"/>
      <c r="I1291" s="124"/>
      <c r="J1291" s="604"/>
      <c r="K1291" s="124"/>
      <c r="L1291" s="124"/>
      <c r="M1291" s="124"/>
      <c r="N1291" s="124"/>
      <c r="O1291" s="124"/>
      <c r="P1291" s="124"/>
      <c r="Q1291" s="124"/>
      <c r="R1291" s="124"/>
      <c r="S1291" s="124"/>
      <c r="T1291" s="124"/>
      <c r="U1291" s="124"/>
      <c r="V1291" s="124"/>
      <c r="W1291" s="124"/>
      <c r="X1291" s="124"/>
      <c r="Y1291" s="124"/>
      <c r="Z1291" s="124"/>
      <c r="AA1291" s="124"/>
      <c r="AB1291" s="124"/>
      <c r="AC1291" s="124"/>
      <c r="AD1291" s="124"/>
      <c r="AE1291" s="124"/>
      <c r="AF1291" s="124"/>
      <c r="AG1291" s="124"/>
      <c r="AH1291" s="124"/>
    </row>
    <row r="1292" spans="1:34" x14ac:dyDescent="0.3">
      <c r="A1292" s="124"/>
      <c r="B1292" s="124"/>
      <c r="C1292" s="124"/>
      <c r="D1292" s="124"/>
      <c r="E1292" s="124"/>
      <c r="F1292" s="124"/>
      <c r="G1292" s="124"/>
      <c r="H1292" s="124"/>
      <c r="I1292" s="124"/>
      <c r="J1292" s="604"/>
      <c r="K1292" s="124"/>
      <c r="L1292" s="124"/>
      <c r="M1292" s="124"/>
      <c r="N1292" s="124"/>
      <c r="O1292" s="124"/>
      <c r="P1292" s="124"/>
      <c r="Q1292" s="124"/>
      <c r="R1292" s="124"/>
      <c r="S1292" s="124"/>
      <c r="T1292" s="124"/>
      <c r="U1292" s="124"/>
      <c r="V1292" s="124"/>
      <c r="W1292" s="124"/>
      <c r="X1292" s="124"/>
      <c r="Y1292" s="124"/>
      <c r="Z1292" s="124"/>
      <c r="AA1292" s="124"/>
      <c r="AB1292" s="124"/>
      <c r="AC1292" s="124"/>
      <c r="AD1292" s="124"/>
      <c r="AE1292" s="124"/>
      <c r="AF1292" s="124"/>
      <c r="AG1292" s="124"/>
      <c r="AH1292" s="124"/>
    </row>
    <row r="1293" spans="1:34" x14ac:dyDescent="0.3">
      <c r="A1293" s="124"/>
      <c r="B1293" s="124"/>
      <c r="C1293" s="124"/>
      <c r="D1293" s="124"/>
      <c r="E1293" s="124"/>
      <c r="F1293" s="124"/>
      <c r="G1293" s="124"/>
      <c r="H1293" s="124"/>
      <c r="I1293" s="124"/>
      <c r="J1293" s="604"/>
      <c r="K1293" s="124"/>
      <c r="L1293" s="124"/>
      <c r="M1293" s="124"/>
      <c r="N1293" s="124"/>
      <c r="O1293" s="124"/>
      <c r="P1293" s="124"/>
      <c r="Q1293" s="124"/>
      <c r="R1293" s="124"/>
      <c r="S1293" s="124"/>
      <c r="T1293" s="124"/>
      <c r="U1293" s="124"/>
      <c r="V1293" s="124"/>
      <c r="W1293" s="124"/>
      <c r="X1293" s="124"/>
      <c r="Y1293" s="124"/>
      <c r="Z1293" s="124"/>
      <c r="AA1293" s="124"/>
      <c r="AB1293" s="124"/>
      <c r="AC1293" s="124"/>
      <c r="AD1293" s="124"/>
      <c r="AE1293" s="124"/>
      <c r="AF1293" s="124"/>
      <c r="AG1293" s="124"/>
      <c r="AH1293" s="124"/>
    </row>
    <row r="1294" spans="1:34" x14ac:dyDescent="0.3">
      <c r="A1294" s="124"/>
      <c r="B1294" s="124"/>
      <c r="C1294" s="124"/>
      <c r="D1294" s="124"/>
      <c r="E1294" s="124"/>
      <c r="F1294" s="124"/>
      <c r="G1294" s="124"/>
      <c r="H1294" s="124"/>
      <c r="I1294" s="124"/>
      <c r="J1294" s="604"/>
      <c r="K1294" s="124"/>
      <c r="L1294" s="124"/>
      <c r="M1294" s="124"/>
      <c r="N1294" s="124"/>
      <c r="O1294" s="124"/>
      <c r="P1294" s="124"/>
      <c r="Q1294" s="124"/>
      <c r="R1294" s="124"/>
      <c r="S1294" s="124"/>
      <c r="T1294" s="124"/>
      <c r="U1294" s="124"/>
      <c r="V1294" s="124"/>
      <c r="W1294" s="124"/>
      <c r="X1294" s="124"/>
      <c r="Y1294" s="124"/>
      <c r="Z1294" s="124"/>
      <c r="AA1294" s="124"/>
      <c r="AB1294" s="124"/>
      <c r="AC1294" s="124"/>
      <c r="AD1294" s="124"/>
      <c r="AE1294" s="124"/>
      <c r="AF1294" s="124"/>
      <c r="AG1294" s="124"/>
      <c r="AH1294" s="124"/>
    </row>
    <row r="1295" spans="1:34" x14ac:dyDescent="0.3">
      <c r="A1295" s="124"/>
      <c r="B1295" s="124"/>
      <c r="C1295" s="124"/>
      <c r="D1295" s="124"/>
      <c r="E1295" s="124"/>
      <c r="F1295" s="124"/>
      <c r="G1295" s="124"/>
      <c r="H1295" s="124"/>
      <c r="I1295" s="124"/>
      <c r="J1295" s="604"/>
      <c r="K1295" s="124"/>
      <c r="L1295" s="124"/>
      <c r="M1295" s="124"/>
      <c r="N1295" s="124"/>
      <c r="O1295" s="124"/>
      <c r="P1295" s="124"/>
      <c r="Q1295" s="124"/>
      <c r="R1295" s="124"/>
      <c r="S1295" s="124"/>
      <c r="T1295" s="124"/>
      <c r="U1295" s="124"/>
      <c r="V1295" s="124"/>
      <c r="W1295" s="124"/>
      <c r="X1295" s="124"/>
      <c r="Y1295" s="124"/>
      <c r="Z1295" s="124"/>
      <c r="AA1295" s="124"/>
      <c r="AB1295" s="124"/>
      <c r="AC1295" s="124"/>
      <c r="AD1295" s="124"/>
      <c r="AE1295" s="124"/>
      <c r="AF1295" s="124"/>
      <c r="AG1295" s="124"/>
      <c r="AH1295" s="124"/>
    </row>
    <row r="1296" spans="1:34" x14ac:dyDescent="0.3">
      <c r="A1296" s="124"/>
      <c r="B1296" s="124"/>
      <c r="C1296" s="124"/>
      <c r="D1296" s="124"/>
      <c r="E1296" s="124"/>
      <c r="F1296" s="124"/>
      <c r="G1296" s="124"/>
      <c r="H1296" s="124"/>
      <c r="I1296" s="124"/>
      <c r="J1296" s="604"/>
      <c r="K1296" s="124"/>
      <c r="L1296" s="124"/>
      <c r="M1296" s="124"/>
      <c r="N1296" s="124"/>
      <c r="O1296" s="124"/>
      <c r="P1296" s="124"/>
      <c r="Q1296" s="124"/>
      <c r="R1296" s="124"/>
      <c r="S1296" s="124"/>
      <c r="T1296" s="124"/>
      <c r="U1296" s="124"/>
      <c r="V1296" s="124"/>
      <c r="W1296" s="124"/>
      <c r="X1296" s="124"/>
      <c r="Y1296" s="124"/>
      <c r="Z1296" s="124"/>
      <c r="AA1296" s="124"/>
      <c r="AB1296" s="124"/>
      <c r="AC1296" s="124"/>
      <c r="AD1296" s="124"/>
      <c r="AE1296" s="124"/>
      <c r="AF1296" s="124"/>
      <c r="AG1296" s="124"/>
      <c r="AH1296" s="124"/>
    </row>
    <row r="1297" spans="1:34" x14ac:dyDescent="0.3">
      <c r="A1297" s="124"/>
      <c r="B1297" s="124"/>
      <c r="C1297" s="124"/>
      <c r="D1297" s="124"/>
      <c r="E1297" s="124"/>
      <c r="F1297" s="124"/>
      <c r="G1297" s="124"/>
      <c r="H1297" s="124"/>
      <c r="I1297" s="124"/>
      <c r="J1297" s="604"/>
      <c r="K1297" s="124"/>
      <c r="L1297" s="124"/>
      <c r="M1297" s="124"/>
      <c r="N1297" s="124"/>
      <c r="O1297" s="124"/>
      <c r="P1297" s="124"/>
      <c r="Q1297" s="124"/>
      <c r="R1297" s="124"/>
      <c r="S1297" s="124"/>
      <c r="T1297" s="124"/>
      <c r="U1297" s="124"/>
      <c r="V1297" s="124"/>
      <c r="W1297" s="124"/>
      <c r="X1297" s="124"/>
      <c r="Y1297" s="124"/>
      <c r="Z1297" s="124"/>
      <c r="AA1297" s="124"/>
      <c r="AB1297" s="124"/>
      <c r="AC1297" s="124"/>
      <c r="AD1297" s="124"/>
      <c r="AE1297" s="124"/>
      <c r="AF1297" s="124"/>
      <c r="AG1297" s="124"/>
      <c r="AH1297" s="124"/>
    </row>
    <row r="1298" spans="1:34" x14ac:dyDescent="0.3">
      <c r="A1298" s="124"/>
      <c r="B1298" s="124"/>
      <c r="C1298" s="124"/>
      <c r="D1298" s="124"/>
      <c r="E1298" s="124"/>
      <c r="F1298" s="124"/>
      <c r="G1298" s="124"/>
      <c r="H1298" s="124"/>
      <c r="I1298" s="124"/>
      <c r="J1298" s="604"/>
      <c r="K1298" s="124"/>
      <c r="L1298" s="124"/>
      <c r="M1298" s="124"/>
      <c r="N1298" s="124"/>
      <c r="O1298" s="124"/>
      <c r="P1298" s="124"/>
      <c r="Q1298" s="124"/>
      <c r="R1298" s="124"/>
      <c r="S1298" s="124"/>
      <c r="T1298" s="124"/>
      <c r="U1298" s="124"/>
      <c r="V1298" s="124"/>
      <c r="W1298" s="124"/>
      <c r="X1298" s="124"/>
      <c r="Y1298" s="124"/>
      <c r="Z1298" s="124"/>
      <c r="AA1298" s="124"/>
      <c r="AB1298" s="124"/>
      <c r="AC1298" s="124"/>
      <c r="AD1298" s="124"/>
      <c r="AE1298" s="124"/>
      <c r="AF1298" s="124"/>
      <c r="AG1298" s="124"/>
      <c r="AH1298" s="124"/>
    </row>
    <row r="1299" spans="1:34" x14ac:dyDescent="0.3">
      <c r="A1299" s="124"/>
      <c r="B1299" s="124"/>
      <c r="C1299" s="124"/>
      <c r="D1299" s="124"/>
      <c r="E1299" s="124"/>
      <c r="F1299" s="124"/>
      <c r="G1299" s="124"/>
      <c r="H1299" s="124"/>
      <c r="I1299" s="124"/>
      <c r="J1299" s="604"/>
      <c r="K1299" s="124"/>
      <c r="L1299" s="124"/>
      <c r="M1299" s="124"/>
      <c r="N1299" s="124"/>
      <c r="O1299" s="124"/>
      <c r="P1299" s="124"/>
      <c r="Q1299" s="124"/>
      <c r="R1299" s="124"/>
      <c r="S1299" s="124"/>
      <c r="T1299" s="124"/>
      <c r="U1299" s="124"/>
      <c r="V1299" s="124"/>
      <c r="W1299" s="124"/>
      <c r="X1299" s="124"/>
      <c r="Y1299" s="124"/>
      <c r="Z1299" s="124"/>
      <c r="AA1299" s="124"/>
      <c r="AB1299" s="124"/>
      <c r="AC1299" s="124"/>
      <c r="AD1299" s="124"/>
      <c r="AE1299" s="124"/>
      <c r="AF1299" s="124"/>
      <c r="AG1299" s="124"/>
      <c r="AH1299" s="124"/>
    </row>
    <row r="1300" spans="1:34" x14ac:dyDescent="0.3">
      <c r="A1300" s="124"/>
      <c r="B1300" s="124"/>
      <c r="C1300" s="124"/>
      <c r="D1300" s="124"/>
      <c r="E1300" s="124"/>
      <c r="F1300" s="124"/>
      <c r="G1300" s="124"/>
      <c r="H1300" s="124"/>
      <c r="I1300" s="124"/>
      <c r="J1300" s="604"/>
      <c r="K1300" s="124"/>
      <c r="L1300" s="124"/>
      <c r="M1300" s="124"/>
      <c r="N1300" s="124"/>
      <c r="O1300" s="124"/>
      <c r="P1300" s="124"/>
      <c r="Q1300" s="124"/>
      <c r="R1300" s="124"/>
      <c r="S1300" s="124"/>
      <c r="T1300" s="124"/>
      <c r="U1300" s="124"/>
      <c r="V1300" s="124"/>
      <c r="W1300" s="124"/>
      <c r="X1300" s="124"/>
      <c r="Y1300" s="124"/>
      <c r="Z1300" s="124"/>
      <c r="AA1300" s="124"/>
      <c r="AB1300" s="124"/>
      <c r="AC1300" s="124"/>
      <c r="AD1300" s="124"/>
      <c r="AE1300" s="124"/>
      <c r="AF1300" s="124"/>
      <c r="AG1300" s="124"/>
      <c r="AH1300" s="124"/>
    </row>
    <row r="1301" spans="1:34" x14ac:dyDescent="0.3">
      <c r="A1301" s="124"/>
      <c r="B1301" s="124"/>
      <c r="C1301" s="124"/>
      <c r="D1301" s="124"/>
      <c r="E1301" s="124"/>
      <c r="F1301" s="124"/>
      <c r="G1301" s="124"/>
      <c r="H1301" s="124"/>
      <c r="I1301" s="124"/>
      <c r="J1301" s="604"/>
      <c r="K1301" s="124"/>
      <c r="L1301" s="124"/>
      <c r="M1301" s="124"/>
      <c r="N1301" s="124"/>
      <c r="O1301" s="124"/>
      <c r="P1301" s="124"/>
      <c r="Q1301" s="124"/>
      <c r="R1301" s="124"/>
      <c r="S1301" s="124"/>
      <c r="T1301" s="124"/>
      <c r="U1301" s="124"/>
      <c r="V1301" s="124"/>
      <c r="W1301" s="124"/>
      <c r="X1301" s="124"/>
      <c r="Y1301" s="124"/>
      <c r="Z1301" s="124"/>
      <c r="AA1301" s="124"/>
      <c r="AB1301" s="124"/>
      <c r="AC1301" s="124"/>
      <c r="AD1301" s="124"/>
      <c r="AE1301" s="124"/>
      <c r="AF1301" s="124"/>
      <c r="AG1301" s="124"/>
      <c r="AH1301" s="124"/>
    </row>
    <row r="1302" spans="1:34" x14ac:dyDescent="0.3">
      <c r="A1302" s="124"/>
      <c r="B1302" s="124"/>
      <c r="C1302" s="124"/>
      <c r="D1302" s="124"/>
      <c r="E1302" s="124"/>
      <c r="F1302" s="124"/>
      <c r="G1302" s="124"/>
      <c r="H1302" s="124"/>
      <c r="I1302" s="124"/>
      <c r="J1302" s="604"/>
      <c r="K1302" s="124"/>
      <c r="L1302" s="124"/>
      <c r="M1302" s="124"/>
      <c r="N1302" s="124"/>
      <c r="O1302" s="124"/>
      <c r="P1302" s="124"/>
      <c r="Q1302" s="124"/>
      <c r="R1302" s="124"/>
      <c r="S1302" s="124"/>
      <c r="T1302" s="124"/>
      <c r="U1302" s="124"/>
      <c r="V1302" s="124"/>
      <c r="W1302" s="124"/>
      <c r="X1302" s="124"/>
      <c r="Y1302" s="124"/>
      <c r="Z1302" s="124"/>
      <c r="AA1302" s="124"/>
      <c r="AB1302" s="124"/>
      <c r="AC1302" s="124"/>
      <c r="AD1302" s="124"/>
      <c r="AE1302" s="124"/>
      <c r="AF1302" s="124"/>
      <c r="AG1302" s="124"/>
      <c r="AH1302" s="124"/>
    </row>
    <row r="1303" spans="1:34" x14ac:dyDescent="0.3">
      <c r="A1303" s="124"/>
      <c r="B1303" s="124"/>
      <c r="C1303" s="124"/>
      <c r="D1303" s="124"/>
      <c r="E1303" s="124"/>
      <c r="F1303" s="124"/>
      <c r="G1303" s="124"/>
      <c r="H1303" s="124"/>
      <c r="I1303" s="124"/>
      <c r="J1303" s="604"/>
      <c r="K1303" s="124"/>
      <c r="L1303" s="124"/>
      <c r="M1303" s="124"/>
      <c r="N1303" s="124"/>
      <c r="O1303" s="124"/>
      <c r="P1303" s="124"/>
      <c r="Q1303" s="124"/>
      <c r="R1303" s="124"/>
      <c r="S1303" s="124"/>
      <c r="T1303" s="124"/>
      <c r="U1303" s="124"/>
      <c r="V1303" s="124"/>
      <c r="W1303" s="124"/>
      <c r="X1303" s="124"/>
      <c r="Y1303" s="124"/>
      <c r="Z1303" s="124"/>
      <c r="AA1303" s="124"/>
      <c r="AB1303" s="124"/>
      <c r="AC1303" s="124"/>
      <c r="AD1303" s="124"/>
      <c r="AE1303" s="124"/>
      <c r="AF1303" s="124"/>
      <c r="AG1303" s="124"/>
      <c r="AH1303" s="124"/>
    </row>
    <row r="1304" spans="1:34" x14ac:dyDescent="0.3">
      <c r="A1304" s="124"/>
      <c r="B1304" s="124"/>
      <c r="C1304" s="124"/>
      <c r="D1304" s="124"/>
      <c r="E1304" s="124"/>
      <c r="F1304" s="124"/>
      <c r="G1304" s="124"/>
      <c r="H1304" s="124"/>
      <c r="I1304" s="124"/>
      <c r="J1304" s="604"/>
      <c r="K1304" s="124"/>
      <c r="L1304" s="124"/>
      <c r="M1304" s="124"/>
      <c r="N1304" s="124"/>
      <c r="O1304" s="124"/>
      <c r="P1304" s="124"/>
      <c r="Q1304" s="124"/>
      <c r="R1304" s="124"/>
      <c r="S1304" s="124"/>
      <c r="T1304" s="124"/>
      <c r="U1304" s="124"/>
      <c r="V1304" s="124"/>
      <c r="W1304" s="124"/>
      <c r="X1304" s="124"/>
      <c r="Y1304" s="124"/>
      <c r="Z1304" s="124"/>
      <c r="AA1304" s="124"/>
      <c r="AB1304" s="124"/>
      <c r="AC1304" s="124"/>
      <c r="AD1304" s="124"/>
      <c r="AE1304" s="124"/>
      <c r="AF1304" s="124"/>
      <c r="AG1304" s="124"/>
      <c r="AH1304" s="124"/>
    </row>
    <row r="1305" spans="1:34" x14ac:dyDescent="0.3">
      <c r="A1305" s="124"/>
      <c r="B1305" s="124"/>
      <c r="C1305" s="124"/>
      <c r="D1305" s="124"/>
      <c r="E1305" s="124"/>
      <c r="F1305" s="124"/>
      <c r="G1305" s="124"/>
      <c r="H1305" s="124"/>
      <c r="I1305" s="124"/>
      <c r="J1305" s="604"/>
      <c r="K1305" s="124"/>
      <c r="L1305" s="124"/>
      <c r="M1305" s="124"/>
      <c r="N1305" s="124"/>
      <c r="O1305" s="124"/>
      <c r="P1305" s="124"/>
      <c r="Q1305" s="124"/>
      <c r="R1305" s="124"/>
      <c r="S1305" s="124"/>
      <c r="T1305" s="124"/>
      <c r="U1305" s="124"/>
      <c r="V1305" s="124"/>
      <c r="W1305" s="124"/>
      <c r="X1305" s="124"/>
      <c r="Y1305" s="124"/>
      <c r="Z1305" s="124"/>
      <c r="AA1305" s="124"/>
      <c r="AB1305" s="124"/>
      <c r="AC1305" s="124"/>
      <c r="AD1305" s="124"/>
      <c r="AE1305" s="124"/>
      <c r="AF1305" s="124"/>
      <c r="AG1305" s="124"/>
      <c r="AH1305" s="124"/>
    </row>
    <row r="1306" spans="1:34" x14ac:dyDescent="0.3">
      <c r="A1306" s="124"/>
      <c r="B1306" s="124"/>
      <c r="C1306" s="124"/>
      <c r="D1306" s="124"/>
      <c r="E1306" s="124"/>
      <c r="F1306" s="124"/>
      <c r="G1306" s="124"/>
      <c r="H1306" s="124"/>
      <c r="I1306" s="124"/>
      <c r="J1306" s="604"/>
      <c r="K1306" s="124"/>
      <c r="L1306" s="124"/>
      <c r="M1306" s="124"/>
      <c r="N1306" s="124"/>
      <c r="O1306" s="124"/>
      <c r="P1306" s="124"/>
      <c r="Q1306" s="124"/>
      <c r="R1306" s="124"/>
      <c r="S1306" s="124"/>
      <c r="T1306" s="124"/>
      <c r="U1306" s="124"/>
      <c r="V1306" s="124"/>
      <c r="W1306" s="124"/>
      <c r="X1306" s="124"/>
      <c r="Y1306" s="124"/>
      <c r="Z1306" s="124"/>
      <c r="AA1306" s="124"/>
      <c r="AB1306" s="124"/>
      <c r="AC1306" s="124"/>
      <c r="AD1306" s="124"/>
      <c r="AE1306" s="124"/>
      <c r="AF1306" s="124"/>
      <c r="AG1306" s="124"/>
      <c r="AH1306" s="124"/>
    </row>
    <row r="1307" spans="1:34" x14ac:dyDescent="0.3">
      <c r="A1307" s="124"/>
      <c r="B1307" s="124"/>
      <c r="C1307" s="124"/>
      <c r="D1307" s="124"/>
      <c r="E1307" s="124"/>
      <c r="F1307" s="124"/>
      <c r="G1307" s="124"/>
      <c r="H1307" s="124"/>
      <c r="I1307" s="124"/>
      <c r="J1307" s="604"/>
      <c r="K1307" s="124"/>
      <c r="L1307" s="124"/>
      <c r="M1307" s="124"/>
      <c r="N1307" s="124"/>
      <c r="O1307" s="124"/>
      <c r="P1307" s="124"/>
      <c r="Q1307" s="124"/>
      <c r="R1307" s="124"/>
      <c r="S1307" s="124"/>
      <c r="T1307" s="124"/>
      <c r="U1307" s="124"/>
      <c r="V1307" s="124"/>
      <c r="W1307" s="124"/>
      <c r="X1307" s="124"/>
      <c r="Y1307" s="124"/>
      <c r="Z1307" s="124"/>
      <c r="AA1307" s="124"/>
      <c r="AB1307" s="124"/>
      <c r="AC1307" s="124"/>
      <c r="AD1307" s="124"/>
      <c r="AE1307" s="124"/>
      <c r="AF1307" s="124"/>
      <c r="AG1307" s="124"/>
      <c r="AH1307" s="124"/>
    </row>
    <row r="1308" spans="1:34" x14ac:dyDescent="0.3">
      <c r="A1308" s="124"/>
      <c r="B1308" s="124"/>
      <c r="C1308" s="124"/>
      <c r="D1308" s="124"/>
      <c r="E1308" s="124"/>
      <c r="F1308" s="124"/>
      <c r="G1308" s="124"/>
      <c r="H1308" s="124"/>
      <c r="I1308" s="124"/>
      <c r="J1308" s="604"/>
      <c r="K1308" s="124"/>
      <c r="L1308" s="124"/>
      <c r="M1308" s="124"/>
      <c r="N1308" s="124"/>
      <c r="O1308" s="124"/>
      <c r="P1308" s="124"/>
      <c r="Q1308" s="124"/>
      <c r="R1308" s="124"/>
      <c r="S1308" s="124"/>
      <c r="T1308" s="124"/>
      <c r="U1308" s="124"/>
      <c r="V1308" s="124"/>
      <c r="W1308" s="124"/>
      <c r="X1308" s="124"/>
      <c r="Y1308" s="124"/>
      <c r="Z1308" s="124"/>
      <c r="AA1308" s="124"/>
      <c r="AB1308" s="124"/>
      <c r="AC1308" s="124"/>
      <c r="AD1308" s="124"/>
      <c r="AE1308" s="124"/>
      <c r="AF1308" s="124"/>
      <c r="AG1308" s="124"/>
      <c r="AH1308" s="124"/>
    </row>
    <row r="1309" spans="1:34" x14ac:dyDescent="0.3">
      <c r="A1309" s="124"/>
      <c r="B1309" s="124"/>
      <c r="C1309" s="124"/>
      <c r="D1309" s="124"/>
      <c r="E1309" s="124"/>
      <c r="F1309" s="124"/>
      <c r="G1309" s="124"/>
      <c r="H1309" s="124"/>
      <c r="I1309" s="124"/>
      <c r="J1309" s="604"/>
      <c r="K1309" s="124"/>
      <c r="L1309" s="124"/>
      <c r="M1309" s="124"/>
      <c r="N1309" s="124"/>
      <c r="O1309" s="124"/>
      <c r="P1309" s="124"/>
      <c r="Q1309" s="124"/>
      <c r="R1309" s="124"/>
      <c r="S1309" s="124"/>
      <c r="T1309" s="124"/>
      <c r="U1309" s="124"/>
      <c r="V1309" s="124"/>
      <c r="W1309" s="124"/>
      <c r="X1309" s="124"/>
      <c r="Y1309" s="124"/>
      <c r="Z1309" s="124"/>
      <c r="AA1309" s="124"/>
      <c r="AB1309" s="124"/>
      <c r="AC1309" s="124"/>
      <c r="AD1309" s="124"/>
      <c r="AE1309" s="124"/>
      <c r="AF1309" s="124"/>
      <c r="AG1309" s="124"/>
      <c r="AH1309" s="124"/>
    </row>
    <row r="1310" spans="1:34" x14ac:dyDescent="0.3">
      <c r="A1310" s="124"/>
      <c r="B1310" s="124"/>
      <c r="C1310" s="124"/>
      <c r="D1310" s="124"/>
      <c r="E1310" s="124"/>
      <c r="F1310" s="124"/>
      <c r="G1310" s="124"/>
      <c r="H1310" s="124"/>
      <c r="I1310" s="124"/>
      <c r="J1310" s="604"/>
      <c r="K1310" s="124"/>
      <c r="L1310" s="124"/>
      <c r="M1310" s="124"/>
      <c r="N1310" s="124"/>
      <c r="O1310" s="124"/>
      <c r="P1310" s="124"/>
      <c r="Q1310" s="124"/>
      <c r="R1310" s="124"/>
      <c r="S1310" s="124"/>
      <c r="T1310" s="124"/>
      <c r="U1310" s="124"/>
      <c r="V1310" s="124"/>
      <c r="W1310" s="124"/>
      <c r="X1310" s="124"/>
      <c r="Y1310" s="124"/>
      <c r="Z1310" s="124"/>
      <c r="AA1310" s="124"/>
      <c r="AB1310" s="124"/>
      <c r="AC1310" s="124"/>
      <c r="AD1310" s="124"/>
      <c r="AE1310" s="124"/>
      <c r="AF1310" s="124"/>
      <c r="AG1310" s="124"/>
      <c r="AH1310" s="124"/>
    </row>
    <row r="1311" spans="1:34" x14ac:dyDescent="0.3">
      <c r="A1311" s="124"/>
      <c r="B1311" s="124"/>
      <c r="C1311" s="124"/>
      <c r="D1311" s="124"/>
      <c r="E1311" s="124"/>
      <c r="F1311" s="124"/>
      <c r="G1311" s="124"/>
      <c r="H1311" s="124"/>
      <c r="I1311" s="124"/>
      <c r="J1311" s="604"/>
      <c r="K1311" s="124"/>
      <c r="L1311" s="124"/>
      <c r="M1311" s="124"/>
      <c r="N1311" s="124"/>
      <c r="O1311" s="124"/>
      <c r="P1311" s="124"/>
      <c r="Q1311" s="124"/>
      <c r="R1311" s="124"/>
      <c r="S1311" s="124"/>
      <c r="T1311" s="124"/>
      <c r="U1311" s="124"/>
      <c r="V1311" s="124"/>
      <c r="W1311" s="124"/>
      <c r="X1311" s="124"/>
      <c r="Y1311" s="124"/>
      <c r="Z1311" s="124"/>
      <c r="AA1311" s="124"/>
      <c r="AB1311" s="124"/>
      <c r="AC1311" s="124"/>
      <c r="AD1311" s="124"/>
      <c r="AE1311" s="124"/>
      <c r="AF1311" s="124"/>
      <c r="AG1311" s="124"/>
      <c r="AH1311" s="124"/>
    </row>
    <row r="1312" spans="1:34" x14ac:dyDescent="0.3">
      <c r="A1312" s="124"/>
      <c r="B1312" s="124"/>
      <c r="C1312" s="124"/>
      <c r="D1312" s="124"/>
      <c r="E1312" s="124"/>
      <c r="F1312" s="124"/>
      <c r="G1312" s="124"/>
      <c r="H1312" s="124"/>
      <c r="I1312" s="124"/>
      <c r="J1312" s="604"/>
      <c r="K1312" s="124"/>
      <c r="L1312" s="124"/>
      <c r="M1312" s="124"/>
      <c r="N1312" s="124"/>
      <c r="O1312" s="124"/>
      <c r="P1312" s="124"/>
      <c r="Q1312" s="124"/>
      <c r="R1312" s="124"/>
      <c r="S1312" s="124"/>
      <c r="T1312" s="124"/>
      <c r="U1312" s="124"/>
      <c r="V1312" s="124"/>
      <c r="W1312" s="124"/>
      <c r="X1312" s="124"/>
      <c r="Y1312" s="124"/>
      <c r="Z1312" s="124"/>
      <c r="AA1312" s="124"/>
      <c r="AB1312" s="124"/>
      <c r="AC1312" s="124"/>
      <c r="AD1312" s="124"/>
      <c r="AE1312" s="124"/>
      <c r="AF1312" s="124"/>
      <c r="AG1312" s="124"/>
      <c r="AH1312" s="124"/>
    </row>
    <row r="1313" spans="1:34" x14ac:dyDescent="0.3">
      <c r="A1313" s="124"/>
      <c r="B1313" s="124"/>
      <c r="C1313" s="124"/>
      <c r="D1313" s="124"/>
      <c r="E1313" s="124"/>
      <c r="F1313" s="124"/>
      <c r="G1313" s="124"/>
      <c r="H1313" s="124"/>
      <c r="I1313" s="124"/>
      <c r="J1313" s="604"/>
      <c r="K1313" s="124"/>
      <c r="L1313" s="124"/>
      <c r="M1313" s="124"/>
      <c r="N1313" s="124"/>
      <c r="O1313" s="124"/>
      <c r="P1313" s="124"/>
      <c r="Q1313" s="124"/>
      <c r="R1313" s="124"/>
      <c r="S1313" s="124"/>
      <c r="T1313" s="124"/>
      <c r="U1313" s="124"/>
      <c r="V1313" s="124"/>
      <c r="W1313" s="124"/>
      <c r="X1313" s="124"/>
      <c r="Y1313" s="124"/>
      <c r="Z1313" s="124"/>
      <c r="AA1313" s="124"/>
      <c r="AB1313" s="124"/>
      <c r="AC1313" s="124"/>
      <c r="AD1313" s="124"/>
      <c r="AE1313" s="124"/>
      <c r="AF1313" s="124"/>
      <c r="AG1313" s="124"/>
      <c r="AH1313" s="124"/>
    </row>
    <row r="1314" spans="1:34" x14ac:dyDescent="0.3">
      <c r="A1314" s="124"/>
      <c r="B1314" s="124"/>
      <c r="C1314" s="124"/>
      <c r="D1314" s="124"/>
      <c r="E1314" s="124"/>
      <c r="F1314" s="124"/>
      <c r="G1314" s="124"/>
      <c r="H1314" s="124"/>
      <c r="I1314" s="124"/>
      <c r="J1314" s="604"/>
      <c r="K1314" s="124"/>
      <c r="L1314" s="124"/>
      <c r="M1314" s="124"/>
      <c r="N1314" s="124"/>
      <c r="O1314" s="124"/>
      <c r="P1314" s="124"/>
      <c r="Q1314" s="124"/>
      <c r="R1314" s="124"/>
      <c r="S1314" s="124"/>
      <c r="T1314" s="124"/>
      <c r="U1314" s="124"/>
      <c r="V1314" s="124"/>
      <c r="W1314" s="124"/>
      <c r="X1314" s="124"/>
      <c r="Y1314" s="124"/>
      <c r="Z1314" s="124"/>
      <c r="AA1314" s="124"/>
      <c r="AB1314" s="124"/>
      <c r="AC1314" s="124"/>
      <c r="AD1314" s="124"/>
      <c r="AE1314" s="124"/>
      <c r="AF1314" s="124"/>
      <c r="AG1314" s="124"/>
      <c r="AH1314" s="124"/>
    </row>
    <row r="1315" spans="1:34" x14ac:dyDescent="0.3">
      <c r="A1315" s="124"/>
      <c r="B1315" s="124"/>
      <c r="C1315" s="124"/>
      <c r="D1315" s="124"/>
      <c r="E1315" s="124"/>
      <c r="F1315" s="124"/>
      <c r="G1315" s="124"/>
      <c r="H1315" s="124"/>
      <c r="I1315" s="124"/>
      <c r="J1315" s="604"/>
      <c r="K1315" s="124"/>
      <c r="L1315" s="124"/>
      <c r="M1315" s="124"/>
      <c r="N1315" s="124"/>
      <c r="O1315" s="124"/>
      <c r="P1315" s="124"/>
      <c r="Q1315" s="124"/>
      <c r="R1315" s="124"/>
      <c r="S1315" s="124"/>
      <c r="T1315" s="124"/>
      <c r="U1315" s="124"/>
      <c r="V1315" s="124"/>
      <c r="W1315" s="124"/>
      <c r="X1315" s="124"/>
      <c r="Y1315" s="124"/>
      <c r="Z1315" s="124"/>
      <c r="AA1315" s="124"/>
      <c r="AB1315" s="124"/>
      <c r="AC1315" s="124"/>
      <c r="AD1315" s="124"/>
      <c r="AE1315" s="124"/>
      <c r="AF1315" s="124"/>
      <c r="AG1315" s="124"/>
      <c r="AH1315" s="124"/>
    </row>
    <row r="1316" spans="1:34" x14ac:dyDescent="0.3">
      <c r="A1316" s="124"/>
      <c r="B1316" s="124"/>
      <c r="C1316" s="124"/>
      <c r="D1316" s="124"/>
      <c r="E1316" s="124"/>
      <c r="F1316" s="124"/>
      <c r="G1316" s="124"/>
      <c r="H1316" s="124"/>
      <c r="I1316" s="124"/>
      <c r="J1316" s="604"/>
      <c r="K1316" s="124"/>
      <c r="L1316" s="124"/>
      <c r="M1316" s="124"/>
      <c r="N1316" s="124"/>
      <c r="O1316" s="124"/>
      <c r="P1316" s="124"/>
      <c r="Q1316" s="124"/>
      <c r="R1316" s="124"/>
      <c r="S1316" s="124"/>
      <c r="T1316" s="124"/>
      <c r="U1316" s="124"/>
      <c r="V1316" s="124"/>
      <c r="W1316" s="124"/>
      <c r="X1316" s="124"/>
      <c r="Y1316" s="124"/>
      <c r="Z1316" s="124"/>
      <c r="AA1316" s="124"/>
      <c r="AB1316" s="124"/>
      <c r="AC1316" s="124"/>
      <c r="AD1316" s="124"/>
      <c r="AE1316" s="124"/>
      <c r="AF1316" s="124"/>
      <c r="AG1316" s="124"/>
      <c r="AH1316" s="124"/>
    </row>
    <row r="1317" spans="1:34" x14ac:dyDescent="0.3">
      <c r="A1317" s="124"/>
      <c r="B1317" s="124"/>
      <c r="C1317" s="124"/>
      <c r="D1317" s="124"/>
      <c r="E1317" s="124"/>
      <c r="F1317" s="124"/>
      <c r="G1317" s="124"/>
      <c r="H1317" s="124"/>
      <c r="I1317" s="124"/>
      <c r="J1317" s="604"/>
      <c r="K1317" s="124"/>
      <c r="L1317" s="124"/>
      <c r="M1317" s="124"/>
      <c r="N1317" s="124"/>
      <c r="O1317" s="124"/>
      <c r="P1317" s="124"/>
      <c r="Q1317" s="124"/>
      <c r="R1317" s="124"/>
      <c r="S1317" s="124"/>
      <c r="T1317" s="124"/>
      <c r="U1317" s="124"/>
      <c r="V1317" s="124"/>
      <c r="W1317" s="124"/>
      <c r="X1317" s="124"/>
      <c r="Y1317" s="124"/>
      <c r="Z1317" s="124"/>
      <c r="AA1317" s="124"/>
      <c r="AB1317" s="124"/>
      <c r="AC1317" s="124"/>
      <c r="AD1317" s="124"/>
      <c r="AE1317" s="124"/>
      <c r="AF1317" s="124"/>
      <c r="AG1317" s="124"/>
      <c r="AH1317" s="124"/>
    </row>
    <row r="1318" spans="1:34" x14ac:dyDescent="0.3">
      <c r="A1318" s="124"/>
      <c r="B1318" s="124"/>
      <c r="C1318" s="124"/>
      <c r="D1318" s="124"/>
      <c r="E1318" s="124"/>
      <c r="F1318" s="124"/>
      <c r="G1318" s="124"/>
      <c r="H1318" s="124"/>
      <c r="I1318" s="124"/>
      <c r="J1318" s="604"/>
      <c r="K1318" s="124"/>
      <c r="L1318" s="124"/>
      <c r="M1318" s="124"/>
      <c r="N1318" s="124"/>
      <c r="O1318" s="124"/>
      <c r="P1318" s="124"/>
      <c r="Q1318" s="124"/>
      <c r="R1318" s="124"/>
      <c r="S1318" s="124"/>
      <c r="T1318" s="124"/>
      <c r="U1318" s="124"/>
      <c r="V1318" s="124"/>
      <c r="W1318" s="124"/>
      <c r="X1318" s="124"/>
      <c r="Y1318" s="124"/>
      <c r="Z1318" s="124"/>
      <c r="AA1318" s="124"/>
      <c r="AB1318" s="124"/>
      <c r="AC1318" s="124"/>
      <c r="AD1318" s="124"/>
      <c r="AE1318" s="124"/>
      <c r="AF1318" s="124"/>
      <c r="AG1318" s="124"/>
      <c r="AH1318" s="124"/>
    </row>
    <row r="1319" spans="1:34" x14ac:dyDescent="0.3">
      <c r="A1319" s="124"/>
      <c r="B1319" s="124"/>
      <c r="C1319" s="124"/>
      <c r="D1319" s="124"/>
      <c r="E1319" s="124"/>
      <c r="F1319" s="124"/>
      <c r="G1319" s="124"/>
      <c r="H1319" s="124"/>
      <c r="I1319" s="124"/>
      <c r="J1319" s="604"/>
      <c r="K1319" s="124"/>
      <c r="L1319" s="124"/>
      <c r="M1319" s="124"/>
      <c r="N1319" s="124"/>
      <c r="O1319" s="124"/>
      <c r="P1319" s="124"/>
      <c r="Q1319" s="124"/>
      <c r="R1319" s="124"/>
      <c r="S1319" s="124"/>
      <c r="T1319" s="124"/>
      <c r="U1319" s="124"/>
      <c r="V1319" s="124"/>
      <c r="W1319" s="124"/>
      <c r="X1319" s="124"/>
      <c r="Y1319" s="124"/>
      <c r="Z1319" s="124"/>
      <c r="AA1319" s="124"/>
      <c r="AB1319" s="124"/>
      <c r="AC1319" s="124"/>
      <c r="AD1319" s="124"/>
      <c r="AE1319" s="124"/>
      <c r="AF1319" s="124"/>
      <c r="AG1319" s="124"/>
      <c r="AH1319" s="124"/>
    </row>
    <row r="1320" spans="1:34" x14ac:dyDescent="0.3">
      <c r="A1320" s="124"/>
      <c r="B1320" s="124"/>
      <c r="C1320" s="124"/>
      <c r="D1320" s="124"/>
      <c r="E1320" s="124"/>
      <c r="F1320" s="124"/>
      <c r="G1320" s="124"/>
      <c r="H1320" s="124"/>
      <c r="I1320" s="124"/>
      <c r="J1320" s="604"/>
      <c r="K1320" s="124"/>
      <c r="L1320" s="124"/>
      <c r="M1320" s="124"/>
      <c r="N1320" s="124"/>
      <c r="O1320" s="124"/>
      <c r="P1320" s="124"/>
      <c r="Q1320" s="124"/>
      <c r="R1320" s="124"/>
      <c r="S1320" s="124"/>
      <c r="T1320" s="124"/>
      <c r="U1320" s="124"/>
      <c r="V1320" s="124"/>
      <c r="W1320" s="124"/>
      <c r="X1320" s="124"/>
      <c r="Y1320" s="124"/>
      <c r="Z1320" s="124"/>
      <c r="AA1320" s="124"/>
      <c r="AB1320" s="124"/>
      <c r="AC1320" s="124"/>
      <c r="AD1320" s="124"/>
      <c r="AE1320" s="124"/>
      <c r="AF1320" s="124"/>
      <c r="AG1320" s="124"/>
      <c r="AH1320" s="124"/>
    </row>
    <row r="1321" spans="1:34" x14ac:dyDescent="0.3">
      <c r="A1321" s="124"/>
      <c r="B1321" s="124"/>
      <c r="C1321" s="124"/>
      <c r="D1321" s="124"/>
      <c r="E1321" s="124"/>
      <c r="F1321" s="124"/>
      <c r="G1321" s="124"/>
      <c r="H1321" s="124"/>
      <c r="I1321" s="124"/>
      <c r="J1321" s="604"/>
      <c r="K1321" s="124"/>
      <c r="L1321" s="124"/>
      <c r="M1321" s="124"/>
      <c r="N1321" s="124"/>
      <c r="O1321" s="124"/>
      <c r="P1321" s="124"/>
      <c r="Q1321" s="124"/>
      <c r="R1321" s="124"/>
      <c r="S1321" s="124"/>
      <c r="T1321" s="124"/>
      <c r="U1321" s="124"/>
      <c r="V1321" s="124"/>
      <c r="W1321" s="124"/>
      <c r="X1321" s="124"/>
      <c r="Y1321" s="124"/>
      <c r="Z1321" s="124"/>
      <c r="AA1321" s="124"/>
      <c r="AB1321" s="124"/>
      <c r="AC1321" s="124"/>
      <c r="AD1321" s="124"/>
      <c r="AE1321" s="124"/>
      <c r="AF1321" s="124"/>
      <c r="AG1321" s="124"/>
      <c r="AH1321" s="124"/>
    </row>
    <row r="1322" spans="1:34" x14ac:dyDescent="0.3">
      <c r="A1322" s="124"/>
      <c r="B1322" s="124"/>
      <c r="C1322" s="124"/>
      <c r="D1322" s="124"/>
      <c r="E1322" s="124"/>
      <c r="F1322" s="124"/>
      <c r="G1322" s="124"/>
      <c r="H1322" s="124"/>
      <c r="I1322" s="124"/>
      <c r="J1322" s="604"/>
      <c r="K1322" s="124"/>
      <c r="L1322" s="124"/>
      <c r="M1322" s="124"/>
      <c r="N1322" s="124"/>
      <c r="O1322" s="124"/>
      <c r="P1322" s="124"/>
      <c r="Q1322" s="124"/>
      <c r="R1322" s="124"/>
      <c r="S1322" s="124"/>
      <c r="T1322" s="124"/>
      <c r="U1322" s="124"/>
      <c r="V1322" s="124"/>
      <c r="W1322" s="124"/>
      <c r="X1322" s="124"/>
      <c r="Y1322" s="124"/>
      <c r="Z1322" s="124"/>
      <c r="AA1322" s="124"/>
      <c r="AB1322" s="124"/>
      <c r="AC1322" s="124"/>
      <c r="AD1322" s="124"/>
      <c r="AE1322" s="124"/>
      <c r="AF1322" s="124"/>
      <c r="AG1322" s="124"/>
      <c r="AH1322" s="124"/>
    </row>
    <row r="1323" spans="1:34" x14ac:dyDescent="0.3">
      <c r="A1323" s="124"/>
      <c r="B1323" s="124"/>
      <c r="C1323" s="124"/>
      <c r="D1323" s="124"/>
      <c r="E1323" s="124"/>
      <c r="F1323" s="124"/>
      <c r="G1323" s="124"/>
      <c r="H1323" s="124"/>
      <c r="I1323" s="124"/>
      <c r="J1323" s="604"/>
      <c r="K1323" s="124"/>
      <c r="L1323" s="124"/>
      <c r="M1323" s="124"/>
      <c r="N1323" s="124"/>
      <c r="O1323" s="124"/>
      <c r="P1323" s="124"/>
      <c r="Q1323" s="124"/>
      <c r="R1323" s="124"/>
      <c r="S1323" s="124"/>
      <c r="T1323" s="124"/>
      <c r="U1323" s="124"/>
      <c r="V1323" s="124"/>
      <c r="W1323" s="124"/>
      <c r="X1323" s="124"/>
      <c r="Y1323" s="124"/>
      <c r="Z1323" s="124"/>
      <c r="AA1323" s="124"/>
      <c r="AB1323" s="124"/>
      <c r="AC1323" s="124"/>
      <c r="AD1323" s="124"/>
      <c r="AE1323" s="124"/>
      <c r="AF1323" s="124"/>
      <c r="AG1323" s="124"/>
      <c r="AH1323" s="124"/>
    </row>
    <row r="1324" spans="1:34" x14ac:dyDescent="0.3">
      <c r="A1324" s="124"/>
      <c r="B1324" s="124"/>
      <c r="C1324" s="124"/>
      <c r="D1324" s="124"/>
      <c r="E1324" s="124"/>
      <c r="F1324" s="124"/>
      <c r="G1324" s="124"/>
      <c r="H1324" s="124"/>
      <c r="I1324" s="124"/>
      <c r="J1324" s="604"/>
      <c r="K1324" s="124"/>
      <c r="L1324" s="124"/>
      <c r="M1324" s="124"/>
      <c r="N1324" s="124"/>
      <c r="O1324" s="124"/>
      <c r="P1324" s="124"/>
      <c r="Q1324" s="124"/>
      <c r="R1324" s="124"/>
      <c r="S1324" s="124"/>
      <c r="T1324" s="124"/>
      <c r="U1324" s="124"/>
      <c r="V1324" s="124"/>
      <c r="W1324" s="124"/>
      <c r="X1324" s="124"/>
      <c r="Y1324" s="124"/>
      <c r="Z1324" s="124"/>
      <c r="AA1324" s="124"/>
      <c r="AB1324" s="124"/>
      <c r="AC1324" s="124"/>
      <c r="AD1324" s="124"/>
      <c r="AE1324" s="124"/>
      <c r="AF1324" s="124"/>
      <c r="AG1324" s="124"/>
      <c r="AH1324" s="124"/>
    </row>
    <row r="1325" spans="1:34" x14ac:dyDescent="0.3">
      <c r="A1325" s="124"/>
      <c r="B1325" s="124"/>
      <c r="C1325" s="124"/>
      <c r="D1325" s="124"/>
      <c r="E1325" s="124"/>
      <c r="F1325" s="124"/>
      <c r="G1325" s="124"/>
      <c r="H1325" s="124"/>
      <c r="I1325" s="124"/>
      <c r="J1325" s="604"/>
      <c r="K1325" s="124"/>
      <c r="L1325" s="124"/>
      <c r="M1325" s="124"/>
      <c r="N1325" s="124"/>
      <c r="O1325" s="124"/>
      <c r="P1325" s="124"/>
      <c r="Q1325" s="124"/>
      <c r="R1325" s="124"/>
      <c r="S1325" s="124"/>
      <c r="T1325" s="124"/>
      <c r="U1325" s="124"/>
      <c r="V1325" s="124"/>
      <c r="W1325" s="124"/>
      <c r="X1325" s="124"/>
      <c r="Y1325" s="124"/>
      <c r="Z1325" s="124"/>
      <c r="AA1325" s="124"/>
      <c r="AB1325" s="124"/>
      <c r="AC1325" s="124"/>
      <c r="AD1325" s="124"/>
      <c r="AE1325" s="124"/>
      <c r="AF1325" s="124"/>
      <c r="AG1325" s="124"/>
      <c r="AH1325" s="124"/>
    </row>
    <row r="1326" spans="1:34" x14ac:dyDescent="0.3">
      <c r="A1326" s="124"/>
      <c r="B1326" s="124"/>
      <c r="C1326" s="124"/>
      <c r="D1326" s="124"/>
      <c r="E1326" s="124"/>
      <c r="F1326" s="124"/>
      <c r="G1326" s="124"/>
      <c r="H1326" s="124"/>
      <c r="I1326" s="124"/>
      <c r="J1326" s="604"/>
      <c r="K1326" s="124"/>
      <c r="L1326" s="124"/>
      <c r="M1326" s="124"/>
      <c r="N1326" s="124"/>
      <c r="O1326" s="124"/>
      <c r="P1326" s="124"/>
      <c r="Q1326" s="124"/>
      <c r="R1326" s="124"/>
      <c r="S1326" s="124"/>
      <c r="T1326" s="124"/>
      <c r="U1326" s="124"/>
      <c r="V1326" s="124"/>
      <c r="W1326" s="124"/>
      <c r="X1326" s="124"/>
      <c r="Y1326" s="124"/>
      <c r="Z1326" s="124"/>
      <c r="AA1326" s="124"/>
      <c r="AB1326" s="124"/>
      <c r="AC1326" s="124"/>
      <c r="AD1326" s="124"/>
      <c r="AE1326" s="124"/>
      <c r="AF1326" s="124"/>
      <c r="AG1326" s="124"/>
      <c r="AH1326" s="124"/>
    </row>
    <row r="1327" spans="1:34" x14ac:dyDescent="0.3">
      <c r="A1327" s="124"/>
      <c r="B1327" s="124"/>
      <c r="C1327" s="124"/>
      <c r="D1327" s="124"/>
      <c r="E1327" s="124"/>
      <c r="F1327" s="124"/>
      <c r="G1327" s="124"/>
      <c r="H1327" s="124"/>
      <c r="I1327" s="124"/>
      <c r="J1327" s="604"/>
      <c r="K1327" s="124"/>
      <c r="L1327" s="124"/>
      <c r="M1327" s="124"/>
      <c r="N1327" s="124"/>
      <c r="O1327" s="124"/>
      <c r="P1327" s="124"/>
      <c r="Q1327" s="124"/>
      <c r="R1327" s="124"/>
      <c r="S1327" s="124"/>
      <c r="T1327" s="124"/>
      <c r="U1327" s="124"/>
      <c r="V1327" s="124"/>
      <c r="W1327" s="124"/>
      <c r="X1327" s="124"/>
      <c r="Y1327" s="124"/>
      <c r="Z1327" s="124"/>
      <c r="AA1327" s="124"/>
      <c r="AB1327" s="124"/>
      <c r="AC1327" s="124"/>
      <c r="AD1327" s="124"/>
      <c r="AE1327" s="124"/>
      <c r="AF1327" s="124"/>
      <c r="AG1327" s="124"/>
      <c r="AH1327" s="124"/>
    </row>
    <row r="1328" spans="1:34" x14ac:dyDescent="0.3">
      <c r="A1328" s="124"/>
      <c r="B1328" s="124"/>
      <c r="C1328" s="124"/>
      <c r="D1328" s="124"/>
      <c r="E1328" s="124"/>
      <c r="F1328" s="124"/>
      <c r="G1328" s="124"/>
      <c r="H1328" s="124"/>
      <c r="I1328" s="124"/>
      <c r="J1328" s="604"/>
      <c r="K1328" s="124"/>
      <c r="L1328" s="124"/>
      <c r="M1328" s="124"/>
      <c r="N1328" s="124"/>
      <c r="O1328" s="124"/>
      <c r="P1328" s="124"/>
      <c r="Q1328" s="124"/>
      <c r="R1328" s="124"/>
      <c r="S1328" s="124"/>
      <c r="T1328" s="124"/>
      <c r="U1328" s="124"/>
      <c r="V1328" s="124"/>
      <c r="W1328" s="124"/>
      <c r="X1328" s="124"/>
      <c r="Y1328" s="124"/>
      <c r="Z1328" s="124"/>
      <c r="AA1328" s="124"/>
      <c r="AB1328" s="124"/>
      <c r="AC1328" s="124"/>
      <c r="AD1328" s="124"/>
      <c r="AE1328" s="124"/>
      <c r="AF1328" s="124"/>
      <c r="AG1328" s="124"/>
      <c r="AH1328" s="124"/>
    </row>
    <row r="1329" spans="1:34" x14ac:dyDescent="0.3">
      <c r="A1329" s="124"/>
      <c r="B1329" s="124"/>
      <c r="C1329" s="124"/>
      <c r="D1329" s="124"/>
      <c r="E1329" s="124"/>
      <c r="F1329" s="124"/>
      <c r="G1329" s="124"/>
      <c r="H1329" s="124"/>
      <c r="I1329" s="124"/>
      <c r="J1329" s="604"/>
      <c r="K1329" s="124"/>
      <c r="L1329" s="124"/>
      <c r="M1329" s="124"/>
      <c r="N1329" s="124"/>
      <c r="O1329" s="124"/>
      <c r="P1329" s="124"/>
      <c r="Q1329" s="124"/>
      <c r="R1329" s="124"/>
      <c r="S1329" s="124"/>
      <c r="T1329" s="124"/>
      <c r="U1329" s="124"/>
      <c r="V1329" s="124"/>
      <c r="W1329" s="124"/>
      <c r="X1329" s="124"/>
      <c r="Y1329" s="124"/>
      <c r="Z1329" s="124"/>
      <c r="AA1329" s="124"/>
      <c r="AB1329" s="124"/>
      <c r="AC1329" s="124"/>
      <c r="AD1329" s="124"/>
      <c r="AE1329" s="124"/>
      <c r="AF1329" s="124"/>
      <c r="AG1329" s="124"/>
      <c r="AH1329" s="124"/>
    </row>
    <row r="1330" spans="1:34" x14ac:dyDescent="0.3">
      <c r="A1330" s="124"/>
      <c r="B1330" s="124"/>
      <c r="C1330" s="124"/>
      <c r="D1330" s="124"/>
      <c r="E1330" s="124"/>
      <c r="F1330" s="124"/>
      <c r="G1330" s="124"/>
      <c r="H1330" s="124"/>
      <c r="I1330" s="124"/>
      <c r="J1330" s="604"/>
      <c r="K1330" s="124"/>
      <c r="L1330" s="124"/>
      <c r="M1330" s="124"/>
      <c r="N1330" s="124"/>
      <c r="O1330" s="124"/>
      <c r="P1330" s="124"/>
      <c r="Q1330" s="124"/>
      <c r="R1330" s="124"/>
      <c r="S1330" s="124"/>
      <c r="T1330" s="124"/>
      <c r="U1330" s="124"/>
      <c r="V1330" s="124"/>
      <c r="W1330" s="124"/>
      <c r="X1330" s="124"/>
      <c r="Y1330" s="124"/>
      <c r="Z1330" s="124"/>
      <c r="AA1330" s="124"/>
      <c r="AB1330" s="124"/>
      <c r="AC1330" s="124"/>
      <c r="AD1330" s="124"/>
      <c r="AE1330" s="124"/>
      <c r="AF1330" s="124"/>
      <c r="AG1330" s="124"/>
      <c r="AH1330" s="124"/>
    </row>
    <row r="1331" spans="1:34" x14ac:dyDescent="0.3">
      <c r="A1331" s="124"/>
      <c r="B1331" s="124"/>
      <c r="C1331" s="124"/>
      <c r="D1331" s="124"/>
      <c r="E1331" s="124"/>
      <c r="F1331" s="124"/>
      <c r="G1331" s="124"/>
      <c r="H1331" s="124"/>
      <c r="I1331" s="124"/>
      <c r="J1331" s="604"/>
      <c r="K1331" s="124"/>
      <c r="L1331" s="124"/>
      <c r="M1331" s="124"/>
      <c r="N1331" s="124"/>
      <c r="O1331" s="124"/>
      <c r="P1331" s="124"/>
      <c r="Q1331" s="124"/>
      <c r="R1331" s="124"/>
      <c r="S1331" s="124"/>
      <c r="T1331" s="124"/>
      <c r="U1331" s="124"/>
      <c r="V1331" s="124"/>
      <c r="W1331" s="124"/>
      <c r="X1331" s="124"/>
      <c r="Y1331" s="124"/>
      <c r="Z1331" s="124"/>
      <c r="AA1331" s="124"/>
      <c r="AB1331" s="124"/>
      <c r="AC1331" s="124"/>
      <c r="AD1331" s="124"/>
      <c r="AE1331" s="124"/>
      <c r="AF1331" s="124"/>
      <c r="AG1331" s="124"/>
      <c r="AH1331" s="124"/>
    </row>
    <row r="1332" spans="1:34" x14ac:dyDescent="0.3">
      <c r="A1332" s="124"/>
      <c r="B1332" s="124"/>
      <c r="C1332" s="124"/>
      <c r="D1332" s="124"/>
      <c r="E1332" s="124"/>
      <c r="F1332" s="124"/>
      <c r="G1332" s="124"/>
      <c r="H1332" s="124"/>
      <c r="I1332" s="124"/>
      <c r="J1332" s="604"/>
      <c r="K1332" s="124"/>
      <c r="L1332" s="124"/>
      <c r="M1332" s="124"/>
      <c r="N1332" s="124"/>
      <c r="O1332" s="124"/>
      <c r="P1332" s="124"/>
      <c r="Q1332" s="124"/>
      <c r="R1332" s="124"/>
      <c r="S1332" s="124"/>
      <c r="T1332" s="124"/>
      <c r="U1332" s="124"/>
      <c r="V1332" s="124"/>
      <c r="W1332" s="124"/>
      <c r="X1332" s="124"/>
      <c r="Y1332" s="124"/>
      <c r="Z1332" s="124"/>
      <c r="AA1332" s="124"/>
      <c r="AB1332" s="124"/>
      <c r="AC1332" s="124"/>
      <c r="AD1332" s="124"/>
      <c r="AE1332" s="124"/>
      <c r="AF1332" s="124"/>
      <c r="AG1332" s="124"/>
      <c r="AH1332" s="124"/>
    </row>
    <row r="1333" spans="1:34" x14ac:dyDescent="0.3">
      <c r="A1333" s="124"/>
      <c r="B1333" s="124"/>
      <c r="C1333" s="124"/>
      <c r="D1333" s="124"/>
      <c r="E1333" s="124"/>
      <c r="F1333" s="124"/>
      <c r="G1333" s="124"/>
      <c r="H1333" s="124"/>
      <c r="I1333" s="124"/>
      <c r="J1333" s="604"/>
      <c r="K1333" s="124"/>
      <c r="L1333" s="124"/>
      <c r="M1333" s="124"/>
      <c r="N1333" s="124"/>
      <c r="O1333" s="124"/>
      <c r="P1333" s="124"/>
      <c r="Q1333" s="124"/>
      <c r="R1333" s="124"/>
      <c r="S1333" s="124"/>
      <c r="T1333" s="124"/>
      <c r="U1333" s="124"/>
      <c r="V1333" s="124"/>
      <c r="W1333" s="124"/>
      <c r="X1333" s="124"/>
      <c r="Y1333" s="124"/>
      <c r="Z1333" s="124"/>
      <c r="AA1333" s="124"/>
      <c r="AB1333" s="124"/>
      <c r="AC1333" s="124"/>
      <c r="AD1333" s="124"/>
      <c r="AE1333" s="124"/>
      <c r="AF1333" s="124"/>
      <c r="AG1333" s="124"/>
      <c r="AH1333" s="124"/>
    </row>
    <row r="1334" spans="1:34" x14ac:dyDescent="0.3">
      <c r="A1334" s="124"/>
      <c r="B1334" s="124"/>
      <c r="C1334" s="124"/>
      <c r="D1334" s="124"/>
      <c r="E1334" s="124"/>
      <c r="F1334" s="124"/>
      <c r="G1334" s="124"/>
      <c r="H1334" s="124"/>
      <c r="I1334" s="124"/>
      <c r="J1334" s="604"/>
      <c r="K1334" s="124"/>
      <c r="L1334" s="124"/>
      <c r="M1334" s="124"/>
      <c r="N1334" s="124"/>
      <c r="O1334" s="124"/>
      <c r="P1334" s="124"/>
      <c r="Q1334" s="124"/>
      <c r="R1334" s="124"/>
      <c r="S1334" s="124"/>
      <c r="T1334" s="124"/>
      <c r="U1334" s="124"/>
      <c r="V1334" s="124"/>
      <c r="W1334" s="124"/>
      <c r="X1334" s="124"/>
      <c r="Y1334" s="124"/>
      <c r="Z1334" s="124"/>
      <c r="AA1334" s="124"/>
      <c r="AB1334" s="124"/>
      <c r="AC1334" s="124"/>
      <c r="AD1334" s="124"/>
      <c r="AE1334" s="124"/>
      <c r="AF1334" s="124"/>
      <c r="AG1334" s="124"/>
      <c r="AH1334" s="124"/>
    </row>
    <row r="1335" spans="1:34" x14ac:dyDescent="0.3">
      <c r="A1335" s="124"/>
      <c r="B1335" s="124"/>
      <c r="C1335" s="124"/>
      <c r="D1335" s="124"/>
      <c r="E1335" s="124"/>
      <c r="F1335" s="124"/>
      <c r="G1335" s="124"/>
      <c r="H1335" s="124"/>
      <c r="I1335" s="124"/>
      <c r="J1335" s="604"/>
      <c r="K1335" s="124"/>
      <c r="L1335" s="124"/>
      <c r="M1335" s="124"/>
      <c r="N1335" s="124"/>
    </row>
  </sheetData>
  <autoFilter ref="A7:K346" xr:uid="{0C5CFADB-A122-41E1-94DE-3A177E290784}">
    <filterColumn colId="2">
      <filters>
        <filter val="MARTEAU MASSE"/>
        <filter val="MARTEAU PIQUEUR BOSCH 3611C 35 000"/>
        <filter val="MARTEAU PIQUEUR BOSCH 3611C 36 000"/>
        <filter val="MARTEAU SIMPLE"/>
      </filters>
    </filterColumn>
    <sortState xmlns:xlrd2="http://schemas.microsoft.com/office/spreadsheetml/2017/richdata2" ref="A32:K39">
      <sortCondition ref="G7:G346"/>
    </sortState>
  </autoFilter>
  <mergeCells count="2">
    <mergeCell ref="C1:J2"/>
    <mergeCell ref="C4:J4"/>
  </mergeCells>
  <dataValidations count="1">
    <dataValidation allowBlank="1" showInputMessage="1" showErrorMessage="1" prompt="Entrez la quantité en stock de chaque article dans cette colonne" sqref="J8:K9" xr:uid="{D5597005-C403-4D8C-95C2-7331B8C0327F}"/>
  </dataValidation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EB9A-6563-4C93-9CF8-251A7249BAC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I252"/>
  <sheetViews>
    <sheetView view="pageBreakPreview" topLeftCell="A20" zoomScale="80" zoomScaleNormal="100" zoomScaleSheetLayoutView="80" workbookViewId="0">
      <selection activeCell="D15" sqref="D15"/>
    </sheetView>
  </sheetViews>
  <sheetFormatPr baseColWidth="10" defaultRowHeight="14.4" x14ac:dyDescent="0.3"/>
  <cols>
    <col min="1" max="1" width="23.88671875" bestFit="1" customWidth="1"/>
    <col min="2" max="2" width="12.88671875" bestFit="1" customWidth="1"/>
    <col min="3" max="4" width="78.6640625" bestFit="1" customWidth="1"/>
    <col min="5" max="5" width="17.109375" bestFit="1" customWidth="1"/>
    <col min="6" max="6" width="28.88671875" bestFit="1" customWidth="1"/>
    <col min="7" max="7" width="23.44140625" bestFit="1" customWidth="1"/>
    <col min="8" max="8" width="18.88671875" bestFit="1" customWidth="1"/>
    <col min="9" max="9" width="23.88671875" bestFit="1" customWidth="1"/>
  </cols>
  <sheetData>
    <row r="3" spans="1:9" x14ac:dyDescent="0.3">
      <c r="A3" s="6" t="s">
        <v>1055</v>
      </c>
      <c r="B3" s="6"/>
      <c r="C3" s="6" t="s">
        <v>0</v>
      </c>
      <c r="D3" s="7" t="s">
        <v>1157</v>
      </c>
      <c r="E3" s="7" t="s">
        <v>1760</v>
      </c>
      <c r="F3" s="7" t="s">
        <v>1169</v>
      </c>
      <c r="G3" s="273" t="s">
        <v>1517</v>
      </c>
      <c r="H3" s="294" t="s">
        <v>1518</v>
      </c>
      <c r="I3" s="29" t="s">
        <v>1154</v>
      </c>
    </row>
    <row r="4" spans="1:9" x14ac:dyDescent="0.3">
      <c r="A4" s="123" t="s">
        <v>2211</v>
      </c>
      <c r="B4" s="266" t="s">
        <v>2066</v>
      </c>
      <c r="C4" s="123" t="s">
        <v>1539</v>
      </c>
      <c r="D4" s="123" t="s">
        <v>1550</v>
      </c>
      <c r="E4" s="123" t="s">
        <v>1576</v>
      </c>
      <c r="F4" s="123" t="s">
        <v>1596</v>
      </c>
      <c r="G4" s="121" t="s">
        <v>1843</v>
      </c>
      <c r="H4" s="295" t="s">
        <v>1556</v>
      </c>
      <c r="I4" s="123" t="s">
        <v>1581</v>
      </c>
    </row>
    <row r="5" spans="1:9" x14ac:dyDescent="0.3">
      <c r="A5" s="123" t="s">
        <v>2212</v>
      </c>
      <c r="B5" s="266" t="s">
        <v>2067</v>
      </c>
      <c r="C5" s="123" t="s">
        <v>1545</v>
      </c>
      <c r="D5" s="123" t="s">
        <v>1554</v>
      </c>
      <c r="E5" s="123" t="s">
        <v>1576</v>
      </c>
      <c r="F5" s="123" t="s">
        <v>1596</v>
      </c>
      <c r="G5" s="121" t="s">
        <v>1983</v>
      </c>
      <c r="H5" s="295" t="s">
        <v>1569</v>
      </c>
      <c r="I5" s="123" t="s">
        <v>1591</v>
      </c>
    </row>
    <row r="6" spans="1:9" x14ac:dyDescent="0.3">
      <c r="A6" s="123" t="s">
        <v>2213</v>
      </c>
      <c r="B6" s="266" t="s">
        <v>2068</v>
      </c>
      <c r="C6" s="123" t="s">
        <v>1545</v>
      </c>
      <c r="D6" s="123" t="s">
        <v>1554</v>
      </c>
      <c r="E6" s="123" t="s">
        <v>1576</v>
      </c>
      <c r="F6" s="123" t="s">
        <v>1596</v>
      </c>
      <c r="G6" s="117" t="s">
        <v>1776</v>
      </c>
      <c r="H6" s="295" t="s">
        <v>1570</v>
      </c>
      <c r="I6" s="123" t="s">
        <v>1592</v>
      </c>
    </row>
    <row r="7" spans="1:9" x14ac:dyDescent="0.3">
      <c r="A7" s="123" t="s">
        <v>2214</v>
      </c>
      <c r="B7" s="266" t="s">
        <v>2069</v>
      </c>
      <c r="C7" s="123" t="s">
        <v>1547</v>
      </c>
      <c r="D7" s="123" t="s">
        <v>1218</v>
      </c>
      <c r="E7" s="123" t="s">
        <v>1576</v>
      </c>
      <c r="F7" s="123" t="s">
        <v>1596</v>
      </c>
      <c r="G7" s="121" t="s">
        <v>1775</v>
      </c>
      <c r="H7" s="295" t="s">
        <v>1572</v>
      </c>
      <c r="I7" s="123" t="s">
        <v>1593</v>
      </c>
    </row>
    <row r="8" spans="1:9" x14ac:dyDescent="0.3">
      <c r="A8" s="123" t="s">
        <v>2215</v>
      </c>
      <c r="B8" s="266" t="s">
        <v>2070</v>
      </c>
      <c r="C8" s="123" t="s">
        <v>1546</v>
      </c>
      <c r="D8" s="123" t="s">
        <v>1211</v>
      </c>
      <c r="E8" s="123" t="s">
        <v>1577</v>
      </c>
      <c r="F8" s="123" t="s">
        <v>1596</v>
      </c>
      <c r="G8" s="117" t="s">
        <v>1845</v>
      </c>
      <c r="H8" s="295" t="s">
        <v>1571</v>
      </c>
      <c r="I8" s="123" t="s">
        <v>1588</v>
      </c>
    </row>
    <row r="9" spans="1:9" x14ac:dyDescent="0.3">
      <c r="A9" s="123" t="s">
        <v>2216</v>
      </c>
      <c r="B9" s="292" t="s">
        <v>2084</v>
      </c>
      <c r="C9" s="123" t="s">
        <v>1541</v>
      </c>
      <c r="D9" s="123" t="s">
        <v>1208</v>
      </c>
      <c r="E9" s="123" t="s">
        <v>1576</v>
      </c>
      <c r="F9" s="123" t="s">
        <v>1596</v>
      </c>
      <c r="G9" s="117" t="s">
        <v>1777</v>
      </c>
      <c r="H9" s="295" t="s">
        <v>1558</v>
      </c>
      <c r="I9" s="123" t="s">
        <v>1582</v>
      </c>
    </row>
    <row r="10" spans="1:9" x14ac:dyDescent="0.3">
      <c r="A10" s="279" t="s">
        <v>2217</v>
      </c>
      <c r="B10" s="348" t="s">
        <v>2208</v>
      </c>
      <c r="C10" s="279" t="s">
        <v>1549</v>
      </c>
      <c r="D10" s="279" t="s">
        <v>1208</v>
      </c>
      <c r="E10" s="279" t="s">
        <v>1577</v>
      </c>
      <c r="F10" s="279" t="s">
        <v>1596</v>
      </c>
      <c r="G10" s="280"/>
      <c r="H10" s="296" t="s">
        <v>1575</v>
      </c>
      <c r="I10" s="279" t="s">
        <v>1594</v>
      </c>
    </row>
    <row r="11" spans="1:9" x14ac:dyDescent="0.3">
      <c r="A11" s="281" t="s">
        <v>2218</v>
      </c>
      <c r="B11" s="292" t="s">
        <v>2071</v>
      </c>
      <c r="C11" s="281" t="s">
        <v>1542</v>
      </c>
      <c r="D11" s="281" t="s">
        <v>1551</v>
      </c>
      <c r="E11" s="281" t="s">
        <v>1577</v>
      </c>
      <c r="F11" s="281" t="s">
        <v>1596</v>
      </c>
      <c r="G11" s="282" t="s">
        <v>1985</v>
      </c>
      <c r="H11" s="297" t="s">
        <v>1559</v>
      </c>
      <c r="I11" s="281" t="s">
        <v>1583</v>
      </c>
    </row>
    <row r="12" spans="1:9" x14ac:dyDescent="0.3">
      <c r="A12" s="123" t="s">
        <v>2219</v>
      </c>
      <c r="B12" s="292" t="s">
        <v>2072</v>
      </c>
      <c r="C12" s="123" t="s">
        <v>1542</v>
      </c>
      <c r="D12" s="123" t="s">
        <v>1551</v>
      </c>
      <c r="E12" s="123" t="s">
        <v>1576</v>
      </c>
      <c r="F12" s="123" t="s">
        <v>1596</v>
      </c>
      <c r="G12" s="121" t="s">
        <v>2008</v>
      </c>
      <c r="H12" s="295" t="s">
        <v>1560</v>
      </c>
      <c r="I12" s="123" t="s">
        <v>1584</v>
      </c>
    </row>
    <row r="13" spans="1:9" x14ac:dyDescent="0.3">
      <c r="A13" s="123" t="s">
        <v>2220</v>
      </c>
      <c r="B13" s="292" t="s">
        <v>2073</v>
      </c>
      <c r="C13" s="123" t="s">
        <v>1542</v>
      </c>
      <c r="D13" s="123" t="s">
        <v>1551</v>
      </c>
      <c r="E13" s="123" t="s">
        <v>1576</v>
      </c>
      <c r="F13" s="123" t="s">
        <v>1596</v>
      </c>
      <c r="G13" s="117" t="s">
        <v>1774</v>
      </c>
      <c r="H13" s="295" t="s">
        <v>1561</v>
      </c>
      <c r="I13" s="123" t="s">
        <v>1585</v>
      </c>
    </row>
    <row r="14" spans="1:9" x14ac:dyDescent="0.3">
      <c r="A14" s="123" t="s">
        <v>2221</v>
      </c>
      <c r="B14" s="292" t="s">
        <v>2074</v>
      </c>
      <c r="C14" s="123" t="s">
        <v>1542</v>
      </c>
      <c r="D14" s="123" t="s">
        <v>1551</v>
      </c>
      <c r="E14" s="123" t="s">
        <v>1576</v>
      </c>
      <c r="F14" s="123" t="s">
        <v>1596</v>
      </c>
      <c r="G14" s="121" t="s">
        <v>1846</v>
      </c>
      <c r="H14" s="295" t="s">
        <v>1562</v>
      </c>
      <c r="I14" s="123" t="s">
        <v>1583</v>
      </c>
    </row>
    <row r="15" spans="1:9" x14ac:dyDescent="0.3">
      <c r="A15" s="123" t="s">
        <v>2222</v>
      </c>
      <c r="B15" s="292" t="s">
        <v>2075</v>
      </c>
      <c r="C15" s="123" t="s">
        <v>1542</v>
      </c>
      <c r="D15" s="123" t="s">
        <v>1551</v>
      </c>
      <c r="E15" s="123" t="s">
        <v>1576</v>
      </c>
      <c r="F15" s="123" t="s">
        <v>1596</v>
      </c>
      <c r="G15" s="121" t="s">
        <v>1847</v>
      </c>
      <c r="H15" s="295" t="s">
        <v>1563</v>
      </c>
      <c r="I15" s="123" t="s">
        <v>1587</v>
      </c>
    </row>
    <row r="16" spans="1:9" x14ac:dyDescent="0.3">
      <c r="A16" s="123" t="s">
        <v>2223</v>
      </c>
      <c r="B16" s="292" t="s">
        <v>2076</v>
      </c>
      <c r="C16" s="123" t="s">
        <v>1542</v>
      </c>
      <c r="D16" s="123" t="s">
        <v>1551</v>
      </c>
      <c r="E16" s="123" t="s">
        <v>1578</v>
      </c>
      <c r="F16" s="123" t="s">
        <v>1596</v>
      </c>
      <c r="G16" s="121" t="s">
        <v>1772</v>
      </c>
      <c r="H16" s="295" t="s">
        <v>1564</v>
      </c>
      <c r="I16" s="123" t="s">
        <v>2061</v>
      </c>
    </row>
    <row r="17" spans="1:9" x14ac:dyDescent="0.3">
      <c r="A17" s="123" t="s">
        <v>2224</v>
      </c>
      <c r="B17" s="292" t="s">
        <v>2077</v>
      </c>
      <c r="C17" s="123" t="s">
        <v>1544</v>
      </c>
      <c r="D17" s="123" t="s">
        <v>1553</v>
      </c>
      <c r="E17" s="123" t="s">
        <v>1579</v>
      </c>
      <c r="F17" s="123" t="s">
        <v>1596</v>
      </c>
      <c r="G17" s="117" t="s">
        <v>1848</v>
      </c>
      <c r="H17" s="295" t="s">
        <v>1568</v>
      </c>
      <c r="I17" s="123" t="s">
        <v>1586</v>
      </c>
    </row>
    <row r="18" spans="1:9" x14ac:dyDescent="0.3">
      <c r="A18" s="123" t="s">
        <v>2225</v>
      </c>
      <c r="B18" s="292" t="s">
        <v>2078</v>
      </c>
      <c r="C18" s="123" t="s">
        <v>1543</v>
      </c>
      <c r="D18" s="123" t="s">
        <v>1552</v>
      </c>
      <c r="E18" s="123" t="s">
        <v>1579</v>
      </c>
      <c r="F18" s="123" t="s">
        <v>1596</v>
      </c>
      <c r="G18" s="117" t="s">
        <v>2009</v>
      </c>
      <c r="H18" s="295" t="s">
        <v>1565</v>
      </c>
      <c r="I18" s="123" t="s">
        <v>1588</v>
      </c>
    </row>
    <row r="19" spans="1:9" x14ac:dyDescent="0.3">
      <c r="A19" s="123" t="s">
        <v>2226</v>
      </c>
      <c r="B19" s="292" t="s">
        <v>2079</v>
      </c>
      <c r="C19" s="123" t="s">
        <v>1543</v>
      </c>
      <c r="D19" s="123" t="s">
        <v>1552</v>
      </c>
      <c r="E19" s="123" t="s">
        <v>1577</v>
      </c>
      <c r="F19" s="123" t="s">
        <v>1596</v>
      </c>
      <c r="G19" s="117" t="s">
        <v>2005</v>
      </c>
      <c r="H19" s="295" t="s">
        <v>1566</v>
      </c>
      <c r="I19" s="123" t="s">
        <v>1589</v>
      </c>
    </row>
    <row r="20" spans="1:9" x14ac:dyDescent="0.3">
      <c r="A20" s="123" t="s">
        <v>2227</v>
      </c>
      <c r="B20" s="292" t="s">
        <v>2080</v>
      </c>
      <c r="C20" s="123" t="s">
        <v>1543</v>
      </c>
      <c r="D20" s="123" t="s">
        <v>1552</v>
      </c>
      <c r="E20" s="123" t="s">
        <v>1980</v>
      </c>
      <c r="F20" s="123" t="s">
        <v>1596</v>
      </c>
      <c r="G20" s="117" t="s">
        <v>1979</v>
      </c>
      <c r="H20" s="295" t="s">
        <v>1567</v>
      </c>
      <c r="I20" s="123" t="s">
        <v>1590</v>
      </c>
    </row>
    <row r="21" spans="1:9" x14ac:dyDescent="0.3">
      <c r="A21" s="123" t="s">
        <v>2228</v>
      </c>
      <c r="B21" s="292" t="s">
        <v>2081</v>
      </c>
      <c r="C21" s="123" t="s">
        <v>1540</v>
      </c>
      <c r="D21" s="123" t="s">
        <v>1211</v>
      </c>
      <c r="E21" s="123" t="s">
        <v>1576</v>
      </c>
      <c r="F21" s="123" t="s">
        <v>1596</v>
      </c>
      <c r="G21" s="117" t="s">
        <v>2007</v>
      </c>
      <c r="H21" s="298" t="s">
        <v>1557</v>
      </c>
      <c r="I21" s="123" t="s">
        <v>1581</v>
      </c>
    </row>
    <row r="22" spans="1:9" x14ac:dyDescent="0.3">
      <c r="A22" s="123" t="s">
        <v>2229</v>
      </c>
      <c r="B22" s="292" t="s">
        <v>2082</v>
      </c>
      <c r="C22" s="123" t="s">
        <v>1989</v>
      </c>
      <c r="D22" s="123" t="s">
        <v>1208</v>
      </c>
      <c r="E22" s="123" t="s">
        <v>1577</v>
      </c>
      <c r="F22" s="123" t="s">
        <v>1596</v>
      </c>
      <c r="G22" s="117" t="s">
        <v>1849</v>
      </c>
      <c r="H22" s="123" t="s">
        <v>1573</v>
      </c>
      <c r="I22" s="123" t="s">
        <v>1588</v>
      </c>
    </row>
    <row r="23" spans="1:9" x14ac:dyDescent="0.3">
      <c r="A23" s="123" t="s">
        <v>2230</v>
      </c>
      <c r="B23" s="292" t="s">
        <v>2083</v>
      </c>
      <c r="C23" s="123" t="s">
        <v>1526</v>
      </c>
      <c r="D23" s="123" t="s">
        <v>1555</v>
      </c>
      <c r="E23" s="123" t="s">
        <v>1577</v>
      </c>
      <c r="F23" s="123" t="s">
        <v>1596</v>
      </c>
      <c r="G23" s="117" t="s">
        <v>1844</v>
      </c>
      <c r="H23" s="123" t="s">
        <v>1574</v>
      </c>
      <c r="I23" s="123" t="s">
        <v>1588</v>
      </c>
    </row>
    <row r="25" spans="1:9" x14ac:dyDescent="0.3">
      <c r="A25" s="6" t="s">
        <v>1055</v>
      </c>
      <c r="B25" s="6"/>
      <c r="C25" s="6" t="s">
        <v>0</v>
      </c>
      <c r="D25" s="7" t="s">
        <v>1157</v>
      </c>
      <c r="E25" s="274" t="s">
        <v>1760</v>
      </c>
      <c r="F25" s="7" t="s">
        <v>1169</v>
      </c>
      <c r="G25" s="51" t="s">
        <v>1517</v>
      </c>
      <c r="H25" s="272" t="s">
        <v>1518</v>
      </c>
    </row>
    <row r="26" spans="1:9" x14ac:dyDescent="0.3">
      <c r="A26" s="123" t="s">
        <v>2231</v>
      </c>
      <c r="B26" s="266" t="s">
        <v>2089</v>
      </c>
      <c r="C26" s="123" t="s">
        <v>1598</v>
      </c>
      <c r="D26" s="123" t="s">
        <v>1607</v>
      </c>
      <c r="E26" s="123" t="s">
        <v>1577</v>
      </c>
      <c r="F26" s="123" t="s">
        <v>1525</v>
      </c>
      <c r="G26" s="121" t="s">
        <v>1779</v>
      </c>
      <c r="H26" s="123" t="s">
        <v>1778</v>
      </c>
    </row>
    <row r="27" spans="1:9" x14ac:dyDescent="0.3">
      <c r="A27" s="123" t="s">
        <v>2232</v>
      </c>
      <c r="B27" s="266" t="s">
        <v>2090</v>
      </c>
      <c r="C27" s="123" t="s">
        <v>1598</v>
      </c>
      <c r="D27" s="123" t="s">
        <v>1607</v>
      </c>
      <c r="E27" s="123" t="s">
        <v>1623</v>
      </c>
      <c r="F27" s="123" t="s">
        <v>1525</v>
      </c>
      <c r="G27" s="121" t="s">
        <v>1988</v>
      </c>
      <c r="H27" s="123" t="s">
        <v>1614</v>
      </c>
    </row>
    <row r="28" spans="1:9" x14ac:dyDescent="0.3">
      <c r="A28" s="123" t="s">
        <v>2233</v>
      </c>
      <c r="B28" s="266" t="s">
        <v>2091</v>
      </c>
      <c r="C28" s="123" t="s">
        <v>1599</v>
      </c>
      <c r="D28" s="123" t="s">
        <v>1608</v>
      </c>
      <c r="E28" s="123" t="s">
        <v>1579</v>
      </c>
      <c r="F28" s="123" t="s">
        <v>1525</v>
      </c>
      <c r="G28" s="117"/>
      <c r="H28" s="123" t="s">
        <v>1615</v>
      </c>
    </row>
    <row r="29" spans="1:9" x14ac:dyDescent="0.3">
      <c r="A29" s="281" t="s">
        <v>2234</v>
      </c>
      <c r="B29" s="266" t="s">
        <v>2092</v>
      </c>
      <c r="C29" s="281" t="s">
        <v>1600</v>
      </c>
      <c r="D29" s="281" t="s">
        <v>1609</v>
      </c>
      <c r="E29" s="281" t="s">
        <v>1577</v>
      </c>
      <c r="F29" s="281" t="s">
        <v>1525</v>
      </c>
      <c r="G29" s="282" t="s">
        <v>1990</v>
      </c>
      <c r="H29" s="281" t="s">
        <v>1616</v>
      </c>
    </row>
    <row r="30" spans="1:9" x14ac:dyDescent="0.3">
      <c r="A30" s="123" t="s">
        <v>2235</v>
      </c>
      <c r="B30" s="266" t="s">
        <v>2093</v>
      </c>
      <c r="C30" s="123" t="s">
        <v>1601</v>
      </c>
      <c r="D30" s="123" t="s">
        <v>1208</v>
      </c>
      <c r="E30" s="123" t="s">
        <v>1577</v>
      </c>
      <c r="F30" s="123" t="s">
        <v>1525</v>
      </c>
      <c r="G30" s="117" t="s">
        <v>1987</v>
      </c>
      <c r="H30" s="265" t="s">
        <v>1617</v>
      </c>
    </row>
    <row r="31" spans="1:9" x14ac:dyDescent="0.3">
      <c r="A31" s="123" t="s">
        <v>2236</v>
      </c>
      <c r="B31" s="266" t="s">
        <v>2094</v>
      </c>
      <c r="C31" s="123" t="s">
        <v>1602</v>
      </c>
      <c r="D31" s="123" t="s">
        <v>1550</v>
      </c>
      <c r="E31" s="123" t="s">
        <v>1577</v>
      </c>
      <c r="F31" s="123" t="s">
        <v>1525</v>
      </c>
      <c r="G31" s="117" t="s">
        <v>1986</v>
      </c>
      <c r="H31" s="123" t="s">
        <v>1618</v>
      </c>
    </row>
    <row r="32" spans="1:9" x14ac:dyDescent="0.3">
      <c r="A32" s="123" t="s">
        <v>2237</v>
      </c>
      <c r="B32" s="266" t="s">
        <v>2095</v>
      </c>
      <c r="C32" s="123" t="s">
        <v>1603</v>
      </c>
      <c r="D32" s="123" t="s">
        <v>1208</v>
      </c>
      <c r="E32" s="123" t="s">
        <v>1577</v>
      </c>
      <c r="F32" s="123" t="s">
        <v>1525</v>
      </c>
      <c r="G32" s="117" t="s">
        <v>1852</v>
      </c>
      <c r="H32" s="123" t="s">
        <v>1619</v>
      </c>
    </row>
    <row r="33" spans="1:8" x14ac:dyDescent="0.3">
      <c r="A33" s="123" t="s">
        <v>2238</v>
      </c>
      <c r="B33" s="266" t="s">
        <v>2096</v>
      </c>
      <c r="C33" s="123" t="s">
        <v>1604</v>
      </c>
      <c r="D33" s="123" t="s">
        <v>1610</v>
      </c>
      <c r="E33" s="123" t="s">
        <v>1577</v>
      </c>
      <c r="F33" s="123" t="s">
        <v>1525</v>
      </c>
      <c r="G33" s="117" t="s">
        <v>1991</v>
      </c>
      <c r="H33" s="123" t="s">
        <v>2006</v>
      </c>
    </row>
    <row r="34" spans="1:8" x14ac:dyDescent="0.3">
      <c r="A34" s="123" t="s">
        <v>2239</v>
      </c>
      <c r="B34" s="266" t="s">
        <v>2097</v>
      </c>
      <c r="C34" s="123" t="s">
        <v>1605</v>
      </c>
      <c r="D34" s="123" t="s">
        <v>1611</v>
      </c>
      <c r="E34" s="123" t="s">
        <v>1577</v>
      </c>
      <c r="F34" s="123" t="s">
        <v>1525</v>
      </c>
      <c r="G34" s="117">
        <v>61275</v>
      </c>
      <c r="H34" s="123" t="s">
        <v>1621</v>
      </c>
    </row>
    <row r="35" spans="1:8" x14ac:dyDescent="0.3">
      <c r="A35" s="123" t="s">
        <v>2240</v>
      </c>
      <c r="B35" s="266" t="s">
        <v>2098</v>
      </c>
      <c r="C35" s="123" t="s">
        <v>1606</v>
      </c>
      <c r="D35" s="123" t="s">
        <v>1612</v>
      </c>
      <c r="E35" s="123" t="s">
        <v>1577</v>
      </c>
      <c r="F35" s="123" t="s">
        <v>1525</v>
      </c>
      <c r="G35" s="117" t="s">
        <v>1844</v>
      </c>
      <c r="H35" s="123" t="s">
        <v>1622</v>
      </c>
    </row>
    <row r="37" spans="1:8" x14ac:dyDescent="0.3">
      <c r="A37" s="299" t="s">
        <v>1055</v>
      </c>
      <c r="B37" s="299"/>
      <c r="C37" s="299" t="s">
        <v>0</v>
      </c>
      <c r="D37" s="339" t="s">
        <v>1157</v>
      </c>
      <c r="E37" s="339" t="s">
        <v>48</v>
      </c>
      <c r="F37" s="339" t="s">
        <v>1169</v>
      </c>
      <c r="G37" s="340" t="s">
        <v>1517</v>
      </c>
      <c r="H37" s="341" t="s">
        <v>1154</v>
      </c>
    </row>
    <row r="38" spans="1:8" x14ac:dyDescent="0.3">
      <c r="A38" s="123" t="s">
        <v>2718</v>
      </c>
      <c r="B38" s="266" t="s">
        <v>2118</v>
      </c>
      <c r="C38" s="267" t="s">
        <v>1630</v>
      </c>
      <c r="D38" s="123" t="s">
        <v>1647</v>
      </c>
      <c r="E38" s="267" t="s">
        <v>1577</v>
      </c>
      <c r="F38" s="267" t="s">
        <v>1523</v>
      </c>
      <c r="G38" s="117"/>
      <c r="H38" s="268"/>
    </row>
    <row r="39" spans="1:8" x14ac:dyDescent="0.3">
      <c r="A39" s="123" t="s">
        <v>2719</v>
      </c>
      <c r="B39" s="266" t="s">
        <v>2119</v>
      </c>
      <c r="C39" s="123" t="s">
        <v>2055</v>
      </c>
      <c r="D39" s="123" t="s">
        <v>1648</v>
      </c>
      <c r="E39" s="123" t="s">
        <v>1579</v>
      </c>
      <c r="F39" s="123" t="s">
        <v>1523</v>
      </c>
      <c r="G39" s="117" t="s">
        <v>1996</v>
      </c>
      <c r="H39" s="123" t="s">
        <v>1651</v>
      </c>
    </row>
    <row r="40" spans="1:8" x14ac:dyDescent="0.3">
      <c r="A40" s="123" t="s">
        <v>2241</v>
      </c>
      <c r="B40" s="266" t="s">
        <v>2120</v>
      </c>
      <c r="C40" s="123" t="s">
        <v>1632</v>
      </c>
      <c r="D40" s="123" t="s">
        <v>1647</v>
      </c>
      <c r="E40" s="123" t="s">
        <v>1577</v>
      </c>
      <c r="F40" s="123" t="s">
        <v>1523</v>
      </c>
      <c r="G40" s="117" t="s">
        <v>1997</v>
      </c>
      <c r="H40" s="123" t="s">
        <v>1652</v>
      </c>
    </row>
    <row r="41" spans="1:8" x14ac:dyDescent="0.3">
      <c r="A41" s="123" t="s">
        <v>2242</v>
      </c>
      <c r="B41" s="266" t="s">
        <v>2121</v>
      </c>
      <c r="C41" s="123" t="s">
        <v>1633</v>
      </c>
      <c r="D41" s="123" t="s">
        <v>1647</v>
      </c>
      <c r="E41" s="123" t="s">
        <v>1577</v>
      </c>
      <c r="F41" s="123" t="s">
        <v>1523</v>
      </c>
      <c r="G41" s="117"/>
      <c r="H41" s="123" t="s">
        <v>1652</v>
      </c>
    </row>
    <row r="42" spans="1:8" x14ac:dyDescent="0.3">
      <c r="A42" s="123" t="s">
        <v>2243</v>
      </c>
      <c r="B42" s="266" t="s">
        <v>2122</v>
      </c>
      <c r="C42" s="123" t="s">
        <v>2056</v>
      </c>
      <c r="D42" s="123" t="s">
        <v>1648</v>
      </c>
      <c r="E42" s="123" t="s">
        <v>1579</v>
      </c>
      <c r="F42" s="123" t="s">
        <v>1523</v>
      </c>
      <c r="G42" s="117" t="s">
        <v>2057</v>
      </c>
      <c r="H42" s="123"/>
    </row>
    <row r="43" spans="1:8" x14ac:dyDescent="0.3">
      <c r="A43" s="123" t="s">
        <v>2244</v>
      </c>
      <c r="B43" s="266" t="s">
        <v>2104</v>
      </c>
      <c r="C43" s="123" t="s">
        <v>1634</v>
      </c>
      <c r="D43" s="123" t="s">
        <v>1647</v>
      </c>
      <c r="E43" s="123" t="s">
        <v>1577</v>
      </c>
      <c r="F43" s="123" t="s">
        <v>1523</v>
      </c>
      <c r="G43" s="117" t="s">
        <v>1998</v>
      </c>
      <c r="H43" s="123" t="s">
        <v>1652</v>
      </c>
    </row>
    <row r="44" spans="1:8" x14ac:dyDescent="0.3">
      <c r="A44" s="123" t="s">
        <v>2245</v>
      </c>
      <c r="B44" s="266" t="s">
        <v>2105</v>
      </c>
      <c r="C44" s="123" t="s">
        <v>1635</v>
      </c>
      <c r="D44" s="123" t="s">
        <v>1302</v>
      </c>
      <c r="E44" s="123" t="s">
        <v>1579</v>
      </c>
      <c r="F44" s="123" t="s">
        <v>1523</v>
      </c>
      <c r="G44" s="271" t="s">
        <v>1999</v>
      </c>
      <c r="H44" s="123" t="s">
        <v>1651</v>
      </c>
    </row>
    <row r="45" spans="1:8" x14ac:dyDescent="0.3">
      <c r="A45" s="123" t="s">
        <v>2246</v>
      </c>
      <c r="B45" s="266" t="s">
        <v>2106</v>
      </c>
      <c r="C45" s="123" t="s">
        <v>1636</v>
      </c>
      <c r="D45" s="123" t="s">
        <v>1649</v>
      </c>
      <c r="E45" s="123" t="s">
        <v>1577</v>
      </c>
      <c r="F45" s="123" t="s">
        <v>1523</v>
      </c>
      <c r="G45" s="117"/>
      <c r="H45" s="123" t="s">
        <v>1652</v>
      </c>
    </row>
    <row r="46" spans="1:8" x14ac:dyDescent="0.3">
      <c r="A46" s="123" t="s">
        <v>2247</v>
      </c>
      <c r="B46" s="266" t="s">
        <v>2107</v>
      </c>
      <c r="C46" s="123" t="s">
        <v>1637</v>
      </c>
      <c r="D46" s="123" t="s">
        <v>1302</v>
      </c>
      <c r="E46" s="123" t="s">
        <v>1577</v>
      </c>
      <c r="F46" s="123" t="s">
        <v>1523</v>
      </c>
      <c r="G46" s="271">
        <v>861100823056</v>
      </c>
      <c r="H46" s="123"/>
    </row>
    <row r="47" spans="1:8" x14ac:dyDescent="0.3">
      <c r="A47" s="123" t="s">
        <v>2248</v>
      </c>
      <c r="B47" s="266" t="s">
        <v>2108</v>
      </c>
      <c r="C47" s="123" t="s">
        <v>1850</v>
      </c>
      <c r="D47" s="123" t="s">
        <v>1647</v>
      </c>
      <c r="E47" s="123" t="s">
        <v>1577</v>
      </c>
      <c r="F47" s="123" t="s">
        <v>1523</v>
      </c>
      <c r="G47" s="117" t="s">
        <v>2000</v>
      </c>
      <c r="H47" s="123" t="s">
        <v>1653</v>
      </c>
    </row>
    <row r="48" spans="1:8" x14ac:dyDescent="0.3">
      <c r="A48" s="123" t="s">
        <v>2249</v>
      </c>
      <c r="B48" s="266" t="s">
        <v>2109</v>
      </c>
      <c r="C48" s="123" t="s">
        <v>1851</v>
      </c>
      <c r="D48" s="123" t="s">
        <v>1647</v>
      </c>
      <c r="E48" s="123" t="s">
        <v>1577</v>
      </c>
      <c r="F48" s="123" t="s">
        <v>1523</v>
      </c>
      <c r="G48" s="117" t="s">
        <v>2001</v>
      </c>
      <c r="H48" s="123" t="s">
        <v>1654</v>
      </c>
    </row>
    <row r="49" spans="1:8" x14ac:dyDescent="0.3">
      <c r="A49" s="123" t="s">
        <v>2250</v>
      </c>
      <c r="B49" s="266" t="s">
        <v>2110</v>
      </c>
      <c r="C49" s="123" t="s">
        <v>1640</v>
      </c>
      <c r="D49" s="123" t="s">
        <v>1647</v>
      </c>
      <c r="E49" s="123" t="s">
        <v>1981</v>
      </c>
      <c r="F49" s="123" t="s">
        <v>1523</v>
      </c>
      <c r="G49" s="117" t="s">
        <v>2003</v>
      </c>
      <c r="H49" s="123" t="s">
        <v>1655</v>
      </c>
    </row>
    <row r="50" spans="1:8" x14ac:dyDescent="0.3">
      <c r="A50" s="123" t="s">
        <v>2251</v>
      </c>
      <c r="B50" s="266" t="s">
        <v>2111</v>
      </c>
      <c r="C50" s="123" t="s">
        <v>1640</v>
      </c>
      <c r="D50" s="123" t="s">
        <v>1647</v>
      </c>
      <c r="E50" s="123" t="s">
        <v>1577</v>
      </c>
      <c r="F50" s="123" t="s">
        <v>1523</v>
      </c>
      <c r="G50" s="117" t="s">
        <v>2002</v>
      </c>
      <c r="H50" s="123" t="s">
        <v>1656</v>
      </c>
    </row>
    <row r="51" spans="1:8" x14ac:dyDescent="0.3">
      <c r="A51" s="123" t="s">
        <v>2252</v>
      </c>
      <c r="B51" s="266" t="s">
        <v>2112</v>
      </c>
      <c r="C51" s="123" t="s">
        <v>1641</v>
      </c>
      <c r="D51" s="123" t="s">
        <v>1647</v>
      </c>
      <c r="E51" s="123" t="s">
        <v>1579</v>
      </c>
      <c r="F51" s="123" t="s">
        <v>1523</v>
      </c>
      <c r="G51" s="117" t="s">
        <v>2004</v>
      </c>
      <c r="H51" s="123" t="s">
        <v>1657</v>
      </c>
    </row>
    <row r="52" spans="1:8" x14ac:dyDescent="0.3">
      <c r="A52" s="123" t="s">
        <v>2253</v>
      </c>
      <c r="B52" s="266" t="s">
        <v>2113</v>
      </c>
      <c r="C52" s="123" t="s">
        <v>1642</v>
      </c>
      <c r="D52" s="123" t="s">
        <v>1647</v>
      </c>
      <c r="E52" s="123" t="s">
        <v>1579</v>
      </c>
      <c r="F52" s="123" t="s">
        <v>1523</v>
      </c>
      <c r="G52" s="117"/>
      <c r="H52" s="123" t="s">
        <v>1658</v>
      </c>
    </row>
    <row r="53" spans="1:8" x14ac:dyDescent="0.3">
      <c r="A53" s="123" t="s">
        <v>2254</v>
      </c>
      <c r="B53" s="266" t="s">
        <v>2114</v>
      </c>
      <c r="C53" s="123" t="s">
        <v>1643</v>
      </c>
      <c r="D53" s="123" t="s">
        <v>1647</v>
      </c>
      <c r="E53" s="123" t="s">
        <v>1577</v>
      </c>
      <c r="F53" s="123" t="s">
        <v>1523</v>
      </c>
      <c r="G53" s="117"/>
      <c r="H53" s="123" t="s">
        <v>1659</v>
      </c>
    </row>
    <row r="54" spans="1:8" x14ac:dyDescent="0.3">
      <c r="A54" s="281" t="s">
        <v>2255</v>
      </c>
      <c r="B54" s="266" t="s">
        <v>2115</v>
      </c>
      <c r="C54" s="281" t="s">
        <v>1644</v>
      </c>
      <c r="D54" s="281" t="s">
        <v>1650</v>
      </c>
      <c r="E54" s="281" t="s">
        <v>1577</v>
      </c>
      <c r="F54" s="281" t="s">
        <v>1523</v>
      </c>
      <c r="G54" s="282"/>
      <c r="H54" s="281" t="s">
        <v>1659</v>
      </c>
    </row>
    <row r="55" spans="1:8" x14ac:dyDescent="0.3">
      <c r="A55" s="123" t="s">
        <v>2256</v>
      </c>
      <c r="B55" s="266" t="s">
        <v>2116</v>
      </c>
      <c r="C55" s="123" t="s">
        <v>1645</v>
      </c>
      <c r="D55" s="123" t="s">
        <v>1647</v>
      </c>
      <c r="E55" s="123" t="s">
        <v>1981</v>
      </c>
      <c r="F55" s="123" t="s">
        <v>1523</v>
      </c>
      <c r="G55" s="117"/>
      <c r="H55" s="123" t="s">
        <v>1660</v>
      </c>
    </row>
    <row r="56" spans="1:8" x14ac:dyDescent="0.3">
      <c r="A56" s="123" t="s">
        <v>2257</v>
      </c>
      <c r="B56" s="266" t="s">
        <v>2117</v>
      </c>
      <c r="C56" s="123" t="s">
        <v>1646</v>
      </c>
      <c r="D56" s="123" t="s">
        <v>1647</v>
      </c>
      <c r="E56" s="123" t="s">
        <v>1977</v>
      </c>
      <c r="F56" s="123" t="s">
        <v>1523</v>
      </c>
      <c r="G56" s="117" t="s">
        <v>1978</v>
      </c>
      <c r="H56" s="123" t="s">
        <v>1652</v>
      </c>
    </row>
    <row r="60" spans="1:8" s="124" customFormat="1" x14ac:dyDescent="0.3">
      <c r="A60" s="6" t="s">
        <v>1055</v>
      </c>
      <c r="B60" s="6"/>
      <c r="C60" s="6" t="s">
        <v>0</v>
      </c>
      <c r="D60" s="7" t="s">
        <v>1760</v>
      </c>
      <c r="E60" s="7" t="s">
        <v>1522</v>
      </c>
      <c r="F60" s="51" t="s">
        <v>1517</v>
      </c>
    </row>
    <row r="61" spans="1:8" s="124" customFormat="1" x14ac:dyDescent="0.3">
      <c r="A61" s="123" t="s">
        <v>2690</v>
      </c>
      <c r="B61" s="266" t="s">
        <v>2180</v>
      </c>
      <c r="C61" s="123" t="s">
        <v>1971</v>
      </c>
      <c r="D61" s="123" t="s">
        <v>1726</v>
      </c>
      <c r="E61" s="123"/>
      <c r="F61" s="117"/>
    </row>
    <row r="62" spans="1:8" x14ac:dyDescent="0.3">
      <c r="A62" s="123" t="s">
        <v>2691</v>
      </c>
      <c r="B62" s="266" t="s">
        <v>2184</v>
      </c>
      <c r="C62" s="123" t="s">
        <v>1971</v>
      </c>
      <c r="D62" s="123" t="s">
        <v>1577</v>
      </c>
      <c r="E62" s="123"/>
      <c r="F62" s="117"/>
    </row>
    <row r="63" spans="1:8" x14ac:dyDescent="0.3">
      <c r="A63" s="123" t="s">
        <v>2692</v>
      </c>
      <c r="B63" s="266" t="s">
        <v>2186</v>
      </c>
      <c r="C63" s="123" t="s">
        <v>1971</v>
      </c>
      <c r="D63" s="123" t="s">
        <v>1759</v>
      </c>
      <c r="E63" s="123"/>
      <c r="F63" s="117"/>
    </row>
    <row r="64" spans="1:8" x14ac:dyDescent="0.3">
      <c r="A64" s="123" t="s">
        <v>2693</v>
      </c>
      <c r="B64" s="266" t="s">
        <v>2187</v>
      </c>
      <c r="C64" s="123" t="s">
        <v>1971</v>
      </c>
      <c r="D64" s="123" t="s">
        <v>1981</v>
      </c>
      <c r="E64" s="123"/>
      <c r="F64" s="117"/>
    </row>
    <row r="65" spans="1:6" x14ac:dyDescent="0.3">
      <c r="A65" s="123" t="s">
        <v>2694</v>
      </c>
      <c r="B65" s="266" t="s">
        <v>2206</v>
      </c>
      <c r="C65" s="123" t="s">
        <v>1971</v>
      </c>
      <c r="D65" s="123" t="s">
        <v>1981</v>
      </c>
      <c r="E65" s="123"/>
      <c r="F65" s="117"/>
    </row>
    <row r="66" spans="1:6" x14ac:dyDescent="0.3">
      <c r="A66" s="123" t="s">
        <v>2695</v>
      </c>
      <c r="B66" s="266" t="s">
        <v>2207</v>
      </c>
      <c r="C66" s="123" t="s">
        <v>1971</v>
      </c>
      <c r="D66" s="123" t="s">
        <v>1981</v>
      </c>
      <c r="E66" s="123"/>
      <c r="F66" s="117"/>
    </row>
    <row r="67" spans="1:6" x14ac:dyDescent="0.3">
      <c r="A67" s="123" t="s">
        <v>2696</v>
      </c>
      <c r="B67" s="266" t="s">
        <v>2188</v>
      </c>
      <c r="C67" s="123" t="s">
        <v>1972</v>
      </c>
      <c r="D67" s="123" t="s">
        <v>1726</v>
      </c>
      <c r="E67" s="123"/>
      <c r="F67" s="117"/>
    </row>
    <row r="68" spans="1:6" x14ac:dyDescent="0.3">
      <c r="A68" s="123" t="s">
        <v>2697</v>
      </c>
      <c r="B68" s="266" t="s">
        <v>2181</v>
      </c>
      <c r="C68" s="123" t="s">
        <v>1972</v>
      </c>
      <c r="D68" s="123" t="s">
        <v>1726</v>
      </c>
      <c r="E68" s="123"/>
      <c r="F68" s="117"/>
    </row>
    <row r="69" spans="1:6" x14ac:dyDescent="0.3">
      <c r="A69" s="123" t="s">
        <v>2698</v>
      </c>
      <c r="B69" s="266" t="s">
        <v>2182</v>
      </c>
      <c r="C69" s="123" t="s">
        <v>1972</v>
      </c>
      <c r="D69" s="123" t="s">
        <v>1726</v>
      </c>
      <c r="E69" s="123"/>
      <c r="F69" s="117"/>
    </row>
    <row r="70" spans="1:6" x14ac:dyDescent="0.3">
      <c r="A70" s="123" t="s">
        <v>2699</v>
      </c>
      <c r="B70" s="266" t="s">
        <v>2189</v>
      </c>
      <c r="C70" s="123" t="s">
        <v>1972</v>
      </c>
      <c r="D70" s="123" t="s">
        <v>1577</v>
      </c>
      <c r="E70" s="123"/>
      <c r="F70" s="117"/>
    </row>
    <row r="71" spans="1:6" x14ac:dyDescent="0.3">
      <c r="A71" s="123" t="s">
        <v>2700</v>
      </c>
      <c r="B71" s="266" t="s">
        <v>2190</v>
      </c>
      <c r="C71" s="123" t="s">
        <v>1972</v>
      </c>
      <c r="D71" s="123" t="s">
        <v>1577</v>
      </c>
      <c r="E71" s="123"/>
      <c r="F71" s="117"/>
    </row>
    <row r="72" spans="1:6" x14ac:dyDescent="0.3">
      <c r="A72" s="123" t="s">
        <v>2701</v>
      </c>
      <c r="B72" s="266" t="s">
        <v>2191</v>
      </c>
      <c r="C72" s="123" t="s">
        <v>1972</v>
      </c>
      <c r="D72" s="123" t="s">
        <v>1577</v>
      </c>
      <c r="E72" s="123"/>
      <c r="F72" s="117"/>
    </row>
    <row r="73" spans="1:6" x14ac:dyDescent="0.3">
      <c r="A73" s="123" t="s">
        <v>2702</v>
      </c>
      <c r="B73" s="266" t="s">
        <v>2192</v>
      </c>
      <c r="C73" s="123" t="s">
        <v>1972</v>
      </c>
      <c r="D73" s="123" t="s">
        <v>1759</v>
      </c>
      <c r="E73" s="123"/>
      <c r="F73" s="117"/>
    </row>
    <row r="74" spans="1:6" x14ac:dyDescent="0.3">
      <c r="A74" s="123" t="s">
        <v>2703</v>
      </c>
      <c r="B74" s="266" t="s">
        <v>2193</v>
      </c>
      <c r="C74" s="123" t="s">
        <v>1972</v>
      </c>
      <c r="D74" s="123" t="s">
        <v>1981</v>
      </c>
      <c r="E74" s="123"/>
      <c r="F74" s="117"/>
    </row>
    <row r="75" spans="1:6" s="124" customFormat="1" x14ac:dyDescent="0.3">
      <c r="A75" s="123" t="s">
        <v>2704</v>
      </c>
      <c r="B75" s="266" t="s">
        <v>2194</v>
      </c>
      <c r="C75" s="123" t="s">
        <v>1972</v>
      </c>
      <c r="D75" s="123" t="s">
        <v>1981</v>
      </c>
      <c r="E75" s="123"/>
      <c r="F75" s="121"/>
    </row>
    <row r="76" spans="1:6" s="124" customFormat="1" x14ac:dyDescent="0.3">
      <c r="A76" s="123" t="s">
        <v>2705</v>
      </c>
      <c r="B76" s="266" t="s">
        <v>2195</v>
      </c>
      <c r="C76" s="123" t="s">
        <v>1972</v>
      </c>
      <c r="D76" s="123" t="s">
        <v>1974</v>
      </c>
      <c r="E76" s="123"/>
      <c r="F76" s="121"/>
    </row>
    <row r="77" spans="1:6" s="124" customFormat="1" x14ac:dyDescent="0.3">
      <c r="A77" s="123" t="s">
        <v>2706</v>
      </c>
      <c r="B77" s="266" t="s">
        <v>2196</v>
      </c>
      <c r="C77" s="123" t="s">
        <v>1973</v>
      </c>
      <c r="D77" s="123" t="s">
        <v>1726</v>
      </c>
      <c r="E77" s="123"/>
      <c r="F77" s="121"/>
    </row>
    <row r="78" spans="1:6" x14ac:dyDescent="0.3">
      <c r="A78" s="123" t="s">
        <v>2707</v>
      </c>
      <c r="B78" s="266" t="s">
        <v>2185</v>
      </c>
      <c r="C78" s="123" t="s">
        <v>1973</v>
      </c>
      <c r="D78" s="123" t="s">
        <v>1726</v>
      </c>
      <c r="E78" s="123"/>
      <c r="F78" s="121"/>
    </row>
    <row r="79" spans="1:6" x14ac:dyDescent="0.3">
      <c r="A79" s="123" t="s">
        <v>2708</v>
      </c>
      <c r="B79" s="266" t="s">
        <v>2197</v>
      </c>
      <c r="C79" s="123" t="s">
        <v>1973</v>
      </c>
      <c r="D79" s="123" t="s">
        <v>1759</v>
      </c>
      <c r="E79" s="123"/>
      <c r="F79" s="117"/>
    </row>
    <row r="80" spans="1:6" x14ac:dyDescent="0.3">
      <c r="A80" s="123" t="s">
        <v>2709</v>
      </c>
      <c r="B80" s="266" t="s">
        <v>2183</v>
      </c>
      <c r="C80" s="123" t="s">
        <v>1973</v>
      </c>
      <c r="D80" s="123" t="s">
        <v>1981</v>
      </c>
      <c r="E80" s="123"/>
      <c r="F80" s="117"/>
    </row>
    <row r="81" spans="1:6" x14ac:dyDescent="0.3">
      <c r="A81" s="123" t="s">
        <v>2710</v>
      </c>
      <c r="B81" s="266" t="s">
        <v>2198</v>
      </c>
      <c r="C81" s="123" t="s">
        <v>1973</v>
      </c>
      <c r="D81" s="123" t="s">
        <v>1981</v>
      </c>
      <c r="E81" s="123"/>
      <c r="F81" s="117"/>
    </row>
    <row r="82" spans="1:6" x14ac:dyDescent="0.3">
      <c r="A82" s="123" t="s">
        <v>2711</v>
      </c>
      <c r="B82" s="266" t="s">
        <v>2199</v>
      </c>
      <c r="C82" s="123" t="s">
        <v>1973</v>
      </c>
      <c r="D82" s="123" t="s">
        <v>1981</v>
      </c>
      <c r="E82" s="123"/>
      <c r="F82" s="117"/>
    </row>
    <row r="83" spans="1:6" x14ac:dyDescent="0.3">
      <c r="A83" s="123" t="s">
        <v>2712</v>
      </c>
      <c r="B83" s="266" t="s">
        <v>2200</v>
      </c>
      <c r="C83" s="123" t="s">
        <v>1973</v>
      </c>
      <c r="D83" s="123" t="s">
        <v>1981</v>
      </c>
      <c r="E83" s="123"/>
      <c r="F83" s="117"/>
    </row>
    <row r="84" spans="1:6" x14ac:dyDescent="0.3">
      <c r="A84" s="346" t="s">
        <v>2713</v>
      </c>
      <c r="B84" s="266" t="s">
        <v>2201</v>
      </c>
      <c r="C84" s="346" t="s">
        <v>1973</v>
      </c>
      <c r="D84" s="346" t="s">
        <v>2054</v>
      </c>
      <c r="E84" s="346"/>
      <c r="F84" s="347"/>
    </row>
    <row r="85" spans="1:6" x14ac:dyDescent="0.3">
      <c r="A85" s="346" t="s">
        <v>2714</v>
      </c>
      <c r="B85" s="266" t="s">
        <v>2202</v>
      </c>
      <c r="C85" s="346" t="s">
        <v>1973</v>
      </c>
      <c r="D85" s="346" t="s">
        <v>2054</v>
      </c>
      <c r="E85" s="346"/>
      <c r="F85" s="347"/>
    </row>
    <row r="86" spans="1:6" x14ac:dyDescent="0.3">
      <c r="A86" s="116" t="s">
        <v>2715</v>
      </c>
      <c r="B86" s="292" t="s">
        <v>2203</v>
      </c>
      <c r="C86" s="116" t="s">
        <v>1973</v>
      </c>
      <c r="D86" s="116" t="s">
        <v>1974</v>
      </c>
      <c r="E86" s="116"/>
      <c r="F86" s="117"/>
    </row>
    <row r="87" spans="1:6" x14ac:dyDescent="0.3">
      <c r="A87" s="116" t="s">
        <v>2716</v>
      </c>
      <c r="B87" s="292" t="s">
        <v>2204</v>
      </c>
      <c r="C87" s="116" t="s">
        <v>1973</v>
      </c>
      <c r="D87" s="116" t="s">
        <v>1974</v>
      </c>
      <c r="E87" s="116"/>
      <c r="F87" s="117"/>
    </row>
    <row r="88" spans="1:6" x14ac:dyDescent="0.3">
      <c r="A88" s="123" t="s">
        <v>2717</v>
      </c>
      <c r="B88" s="266" t="s">
        <v>2205</v>
      </c>
      <c r="C88" s="123" t="s">
        <v>2029</v>
      </c>
      <c r="D88" s="123" t="s">
        <v>1981</v>
      </c>
      <c r="E88" s="123"/>
      <c r="F88" s="117"/>
    </row>
    <row r="90" spans="1:6" x14ac:dyDescent="0.3">
      <c r="A90" s="299" t="s">
        <v>1055</v>
      </c>
      <c r="B90" s="352"/>
      <c r="C90" s="299" t="s">
        <v>0</v>
      </c>
      <c r="D90" s="339" t="s">
        <v>2016</v>
      </c>
      <c r="E90" s="339" t="s">
        <v>1760</v>
      </c>
      <c r="F90" s="339" t="s">
        <v>1522</v>
      </c>
    </row>
    <row r="91" spans="1:6" x14ac:dyDescent="0.3">
      <c r="A91" s="123" t="s">
        <v>2277</v>
      </c>
      <c r="B91" s="266" t="s">
        <v>2135</v>
      </c>
      <c r="C91" s="123" t="s">
        <v>873</v>
      </c>
      <c r="D91" s="123"/>
      <c r="E91" s="123" t="s">
        <v>1577</v>
      </c>
      <c r="F91" s="123" t="s">
        <v>1725</v>
      </c>
    </row>
    <row r="92" spans="1:6" x14ac:dyDescent="0.3">
      <c r="A92" s="116" t="s">
        <v>2281</v>
      </c>
      <c r="B92" s="266" t="s">
        <v>2278</v>
      </c>
      <c r="C92" s="116" t="s">
        <v>2060</v>
      </c>
      <c r="D92" s="116"/>
      <c r="E92" s="116" t="s">
        <v>1726</v>
      </c>
      <c r="F92" s="116" t="s">
        <v>1725</v>
      </c>
    </row>
    <row r="93" spans="1:6" x14ac:dyDescent="0.3">
      <c r="A93" s="123" t="s">
        <v>2279</v>
      </c>
      <c r="B93" s="266" t="s">
        <v>2142</v>
      </c>
      <c r="C93" s="123" t="s">
        <v>1768</v>
      </c>
      <c r="D93" s="123"/>
      <c r="E93" s="123" t="s">
        <v>1577</v>
      </c>
      <c r="F93" s="123" t="s">
        <v>1725</v>
      </c>
    </row>
    <row r="94" spans="1:6" x14ac:dyDescent="0.3">
      <c r="A94" s="123" t="s">
        <v>2280</v>
      </c>
      <c r="B94" s="266" t="s">
        <v>2143</v>
      </c>
      <c r="C94" s="123" t="s">
        <v>2052</v>
      </c>
      <c r="D94" s="123"/>
      <c r="E94" s="123" t="s">
        <v>1981</v>
      </c>
      <c r="F94" s="123" t="s">
        <v>1725</v>
      </c>
    </row>
    <row r="95" spans="1:6" x14ac:dyDescent="0.3">
      <c r="A95" s="123" t="s">
        <v>2282</v>
      </c>
      <c r="B95" s="266" t="s">
        <v>2144</v>
      </c>
      <c r="C95" s="123" t="s">
        <v>2052</v>
      </c>
      <c r="D95" s="123"/>
      <c r="E95" s="123" t="s">
        <v>1981</v>
      </c>
      <c r="F95" s="123" t="s">
        <v>1725</v>
      </c>
    </row>
    <row r="96" spans="1:6" x14ac:dyDescent="0.3">
      <c r="A96" s="123" t="s">
        <v>2283</v>
      </c>
      <c r="B96" s="266" t="s">
        <v>2145</v>
      </c>
      <c r="C96" s="123" t="s">
        <v>1769</v>
      </c>
      <c r="D96" s="123"/>
      <c r="E96" s="123" t="s">
        <v>1726</v>
      </c>
      <c r="F96" s="123" t="s">
        <v>1725</v>
      </c>
    </row>
    <row r="97" spans="1:6" x14ac:dyDescent="0.3">
      <c r="A97" s="123" t="s">
        <v>2284</v>
      </c>
      <c r="B97" s="266" t="s">
        <v>2146</v>
      </c>
      <c r="C97" s="123" t="s">
        <v>1770</v>
      </c>
      <c r="D97" s="123"/>
      <c r="E97" s="123" t="s">
        <v>1577</v>
      </c>
      <c r="F97" s="123" t="s">
        <v>1725</v>
      </c>
    </row>
    <row r="98" spans="1:6" x14ac:dyDescent="0.3">
      <c r="A98" s="123" t="s">
        <v>2285</v>
      </c>
      <c r="B98" s="266" t="s">
        <v>2147</v>
      </c>
      <c r="C98" s="123" t="s">
        <v>1534</v>
      </c>
      <c r="D98" s="123"/>
      <c r="E98" s="266" t="s">
        <v>1981</v>
      </c>
      <c r="F98" s="123" t="s">
        <v>1725</v>
      </c>
    </row>
    <row r="99" spans="1:6" x14ac:dyDescent="0.3">
      <c r="A99" s="123" t="s">
        <v>2286</v>
      </c>
      <c r="B99" s="266" t="s">
        <v>2148</v>
      </c>
      <c r="C99" s="123" t="s">
        <v>1534</v>
      </c>
      <c r="D99" s="123"/>
      <c r="E99" s="266" t="s">
        <v>1578</v>
      </c>
      <c r="F99" s="123" t="s">
        <v>1725</v>
      </c>
    </row>
    <row r="100" spans="1:6" x14ac:dyDescent="0.3">
      <c r="A100" s="123" t="s">
        <v>2287</v>
      </c>
      <c r="B100" s="266" t="s">
        <v>2149</v>
      </c>
      <c r="C100" s="123" t="s">
        <v>1982</v>
      </c>
      <c r="D100" s="123"/>
      <c r="E100" s="266" t="s">
        <v>1981</v>
      </c>
      <c r="F100" s="123" t="s">
        <v>1725</v>
      </c>
    </row>
    <row r="101" spans="1:6" x14ac:dyDescent="0.3">
      <c r="A101" s="123" t="s">
        <v>2288</v>
      </c>
      <c r="B101" s="266" t="s">
        <v>2733</v>
      </c>
      <c r="C101" s="123" t="s">
        <v>1982</v>
      </c>
      <c r="D101" s="123"/>
      <c r="E101" s="266" t="s">
        <v>1578</v>
      </c>
      <c r="F101" s="123" t="s">
        <v>1725</v>
      </c>
    </row>
    <row r="102" spans="1:6" x14ac:dyDescent="0.3">
      <c r="A102" s="123" t="s">
        <v>2289</v>
      </c>
      <c r="B102" s="266" t="s">
        <v>2290</v>
      </c>
      <c r="C102" s="123" t="s">
        <v>1771</v>
      </c>
      <c r="D102" s="123"/>
      <c r="E102" s="123" t="s">
        <v>1726</v>
      </c>
      <c r="F102" s="123" t="s">
        <v>1725</v>
      </c>
    </row>
    <row r="103" spans="1:6" x14ac:dyDescent="0.3">
      <c r="A103" s="123" t="s">
        <v>2291</v>
      </c>
      <c r="B103" s="266" t="s">
        <v>2292</v>
      </c>
      <c r="C103" s="123" t="s">
        <v>1535</v>
      </c>
      <c r="D103" s="123"/>
      <c r="E103" s="279" t="s">
        <v>2754</v>
      </c>
      <c r="F103" s="123" t="s">
        <v>1725</v>
      </c>
    </row>
    <row r="104" spans="1:6" x14ac:dyDescent="0.3">
      <c r="A104" s="203" t="s">
        <v>2293</v>
      </c>
      <c r="B104" s="344" t="s">
        <v>2294</v>
      </c>
      <c r="C104" s="203" t="s">
        <v>2026</v>
      </c>
      <c r="D104" s="203"/>
      <c r="E104" s="279" t="s">
        <v>2754</v>
      </c>
      <c r="F104" s="123" t="s">
        <v>1725</v>
      </c>
    </row>
    <row r="105" spans="1:6" x14ac:dyDescent="0.3">
      <c r="A105" s="123" t="s">
        <v>2295</v>
      </c>
      <c r="B105" s="266" t="s">
        <v>2296</v>
      </c>
      <c r="C105" s="123" t="s">
        <v>2209</v>
      </c>
      <c r="D105" s="123"/>
      <c r="E105" s="123" t="s">
        <v>2210</v>
      </c>
      <c r="F105" s="123" t="s">
        <v>1725</v>
      </c>
    </row>
    <row r="106" spans="1:6" ht="15" thickBot="1" x14ac:dyDescent="0.35">
      <c r="A106" s="301" t="s">
        <v>2297</v>
      </c>
      <c r="B106" s="345" t="s">
        <v>2298</v>
      </c>
      <c r="C106" s="301" t="s">
        <v>2053</v>
      </c>
      <c r="D106" s="301"/>
      <c r="E106" s="301" t="s">
        <v>1981</v>
      </c>
      <c r="F106" s="301" t="s">
        <v>1725</v>
      </c>
    </row>
    <row r="107" spans="1:6" ht="15" thickBot="1" x14ac:dyDescent="0.35">
      <c r="A107" s="668" t="s">
        <v>2299</v>
      </c>
      <c r="B107" s="349"/>
      <c r="C107" s="671" t="s">
        <v>2017</v>
      </c>
      <c r="D107" s="300">
        <v>115</v>
      </c>
      <c r="E107" s="300" t="s">
        <v>2018</v>
      </c>
      <c r="F107" s="342" t="s">
        <v>1725</v>
      </c>
    </row>
    <row r="108" spans="1:6" x14ac:dyDescent="0.3">
      <c r="A108" s="669"/>
      <c r="B108" s="350" t="s">
        <v>2300</v>
      </c>
      <c r="C108" s="672"/>
      <c r="D108" s="165">
        <v>26</v>
      </c>
      <c r="E108" s="165" t="s">
        <v>2064</v>
      </c>
      <c r="F108" s="342" t="s">
        <v>1725</v>
      </c>
    </row>
    <row r="109" spans="1:6" ht="15" thickBot="1" x14ac:dyDescent="0.35">
      <c r="A109" s="670"/>
      <c r="B109" s="351"/>
      <c r="C109" s="673"/>
      <c r="D109" s="301">
        <v>0</v>
      </c>
      <c r="E109" s="301" t="s">
        <v>2063</v>
      </c>
      <c r="F109" s="343" t="s">
        <v>1725</v>
      </c>
    </row>
    <row r="110" spans="1:6" x14ac:dyDescent="0.3">
      <c r="A110" s="376" t="s">
        <v>2299</v>
      </c>
      <c r="B110" s="378" t="s">
        <v>2300</v>
      </c>
      <c r="C110" s="380" t="s">
        <v>2755</v>
      </c>
      <c r="D110" s="203">
        <v>6</v>
      </c>
      <c r="E110" s="203" t="s">
        <v>1981</v>
      </c>
      <c r="F110" s="375"/>
    </row>
    <row r="111" spans="1:6" x14ac:dyDescent="0.3">
      <c r="A111" s="377" t="s">
        <v>2299</v>
      </c>
      <c r="B111" s="379" t="s">
        <v>2300</v>
      </c>
      <c r="C111" s="377" t="s">
        <v>2756</v>
      </c>
      <c r="D111" s="123">
        <v>117</v>
      </c>
      <c r="E111" s="123" t="s">
        <v>1981</v>
      </c>
      <c r="F111" s="238"/>
    </row>
    <row r="112" spans="1:6" x14ac:dyDescent="0.3">
      <c r="A112" s="377" t="s">
        <v>2299</v>
      </c>
      <c r="B112" s="379" t="s">
        <v>2300</v>
      </c>
      <c r="C112" s="377" t="s">
        <v>2757</v>
      </c>
      <c r="D112" s="123">
        <v>25</v>
      </c>
      <c r="E112" s="123" t="s">
        <v>1981</v>
      </c>
      <c r="F112" s="238"/>
    </row>
    <row r="113" spans="1:6" x14ac:dyDescent="0.3">
      <c r="A113" s="377" t="s">
        <v>2299</v>
      </c>
      <c r="B113" s="379" t="s">
        <v>2300</v>
      </c>
      <c r="C113" s="377" t="s">
        <v>2758</v>
      </c>
      <c r="D113" s="123">
        <v>12</v>
      </c>
      <c r="E113" s="123" t="s">
        <v>1981</v>
      </c>
      <c r="F113" s="238"/>
    </row>
    <row r="114" spans="1:6" x14ac:dyDescent="0.3">
      <c r="A114" s="123" t="s">
        <v>2301</v>
      </c>
      <c r="B114" s="266" t="s">
        <v>2150</v>
      </c>
      <c r="C114" s="123" t="s">
        <v>2013</v>
      </c>
      <c r="D114" s="123">
        <v>42</v>
      </c>
      <c r="E114" s="123" t="s">
        <v>1577</v>
      </c>
      <c r="F114" s="123" t="s">
        <v>1725</v>
      </c>
    </row>
    <row r="115" spans="1:6" x14ac:dyDescent="0.3">
      <c r="A115" s="123" t="s">
        <v>2302</v>
      </c>
      <c r="B115" s="266" t="s">
        <v>2151</v>
      </c>
      <c r="C115" s="123" t="s">
        <v>2014</v>
      </c>
      <c r="D115" s="123"/>
      <c r="E115" s="123" t="s">
        <v>1577</v>
      </c>
      <c r="F115" s="123" t="s">
        <v>1725</v>
      </c>
    </row>
    <row r="116" spans="1:6" x14ac:dyDescent="0.3">
      <c r="A116" s="123" t="s">
        <v>2303</v>
      </c>
      <c r="B116" s="266" t="s">
        <v>2152</v>
      </c>
      <c r="C116" s="123" t="s">
        <v>2015</v>
      </c>
      <c r="D116" s="123"/>
      <c r="E116" s="123" t="s">
        <v>1577</v>
      </c>
      <c r="F116" s="123" t="s">
        <v>1725</v>
      </c>
    </row>
    <row r="117" spans="1:6" x14ac:dyDescent="0.3">
      <c r="A117" s="123" t="s">
        <v>2304</v>
      </c>
      <c r="B117" s="266" t="s">
        <v>2157</v>
      </c>
      <c r="C117" s="123" t="s">
        <v>2019</v>
      </c>
      <c r="D117" s="123"/>
      <c r="E117" s="123" t="s">
        <v>1576</v>
      </c>
      <c r="F117" s="123" t="s">
        <v>1725</v>
      </c>
    </row>
    <row r="118" spans="1:6" x14ac:dyDescent="0.3">
      <c r="A118" s="123" t="s">
        <v>2309</v>
      </c>
      <c r="B118" s="266" t="s">
        <v>2310</v>
      </c>
      <c r="C118" s="123" t="s">
        <v>2720</v>
      </c>
      <c r="D118" s="123"/>
      <c r="E118" s="123" t="s">
        <v>1577</v>
      </c>
      <c r="F118" s="123" t="s">
        <v>1725</v>
      </c>
    </row>
    <row r="119" spans="1:6" x14ac:dyDescent="0.3">
      <c r="A119" s="123" t="s">
        <v>2721</v>
      </c>
      <c r="B119" s="266" t="s">
        <v>2727</v>
      </c>
      <c r="C119" s="123" t="s">
        <v>2720</v>
      </c>
      <c r="D119" s="123"/>
      <c r="E119" s="123" t="s">
        <v>2744</v>
      </c>
      <c r="F119" s="123" t="s">
        <v>1725</v>
      </c>
    </row>
    <row r="120" spans="1:6" x14ac:dyDescent="0.3">
      <c r="A120" s="123" t="s">
        <v>2722</v>
      </c>
      <c r="B120" s="266" t="s">
        <v>2728</v>
      </c>
      <c r="C120" s="123" t="s">
        <v>2720</v>
      </c>
      <c r="D120" s="123"/>
      <c r="E120" s="123" t="s">
        <v>2210</v>
      </c>
      <c r="F120" s="123" t="s">
        <v>1725</v>
      </c>
    </row>
    <row r="121" spans="1:6" x14ac:dyDescent="0.3">
      <c r="A121" s="123" t="s">
        <v>2723</v>
      </c>
      <c r="B121" s="266" t="s">
        <v>2729</v>
      </c>
      <c r="C121" s="123" t="s">
        <v>2720</v>
      </c>
      <c r="D121" s="123"/>
      <c r="E121" s="123" t="s">
        <v>2063</v>
      </c>
      <c r="F121" s="123" t="s">
        <v>1725</v>
      </c>
    </row>
    <row r="122" spans="1:6" x14ac:dyDescent="0.3">
      <c r="A122" s="123" t="s">
        <v>2724</v>
      </c>
      <c r="B122" s="266" t="s">
        <v>2730</v>
      </c>
      <c r="C122" s="123" t="s">
        <v>2720</v>
      </c>
      <c r="D122" s="123"/>
      <c r="E122" s="123" t="s">
        <v>2063</v>
      </c>
      <c r="F122" s="123" t="s">
        <v>1725</v>
      </c>
    </row>
    <row r="123" spans="1:6" x14ac:dyDescent="0.3">
      <c r="A123" s="123" t="s">
        <v>2725</v>
      </c>
      <c r="B123" s="266" t="s">
        <v>2731</v>
      </c>
      <c r="C123" s="123" t="s">
        <v>2720</v>
      </c>
      <c r="D123" s="123"/>
      <c r="E123" s="123" t="s">
        <v>1578</v>
      </c>
      <c r="F123" s="123" t="s">
        <v>1725</v>
      </c>
    </row>
    <row r="124" spans="1:6" x14ac:dyDescent="0.3">
      <c r="A124" s="123" t="s">
        <v>2726</v>
      </c>
      <c r="B124" s="266" t="s">
        <v>2732</v>
      </c>
      <c r="C124" s="123" t="s">
        <v>2720</v>
      </c>
      <c r="D124" s="123"/>
      <c r="E124" s="123" t="s">
        <v>1578</v>
      </c>
      <c r="F124" s="123" t="s">
        <v>1725</v>
      </c>
    </row>
    <row r="125" spans="1:6" x14ac:dyDescent="0.3">
      <c r="A125" s="346" t="s">
        <v>2735</v>
      </c>
      <c r="B125" s="353" t="s">
        <v>2734</v>
      </c>
      <c r="C125" s="346" t="s">
        <v>2743</v>
      </c>
      <c r="D125" s="346"/>
      <c r="E125" s="346" t="s">
        <v>2063</v>
      </c>
      <c r="F125" s="346" t="s">
        <v>1725</v>
      </c>
    </row>
    <row r="126" spans="1:6" x14ac:dyDescent="0.3">
      <c r="A126" s="123" t="s">
        <v>2311</v>
      </c>
      <c r="B126" s="266" t="s">
        <v>2154</v>
      </c>
      <c r="C126" s="123" t="s">
        <v>1714</v>
      </c>
      <c r="D126" s="123"/>
      <c r="E126" s="123" t="s">
        <v>1981</v>
      </c>
      <c r="F126" s="123" t="s">
        <v>1725</v>
      </c>
    </row>
    <row r="127" spans="1:6" x14ac:dyDescent="0.3">
      <c r="A127" s="123" t="s">
        <v>2312</v>
      </c>
      <c r="B127" s="266" t="s">
        <v>2153</v>
      </c>
      <c r="C127" s="123" t="s">
        <v>1714</v>
      </c>
      <c r="D127" s="123"/>
      <c r="E127" s="123" t="s">
        <v>1981</v>
      </c>
      <c r="F127" s="123" t="s">
        <v>1725</v>
      </c>
    </row>
    <row r="128" spans="1:6" x14ac:dyDescent="0.3">
      <c r="A128" s="123" t="s">
        <v>2313</v>
      </c>
      <c r="B128" s="266" t="s">
        <v>2155</v>
      </c>
      <c r="C128" s="123" t="s">
        <v>1714</v>
      </c>
      <c r="D128" s="123"/>
      <c r="E128" s="123" t="s">
        <v>1981</v>
      </c>
      <c r="F128" s="123" t="s">
        <v>1725</v>
      </c>
    </row>
    <row r="129" spans="1:6" ht="15" thickBot="1" x14ac:dyDescent="0.35">
      <c r="A129" s="203" t="s">
        <v>2314</v>
      </c>
      <c r="B129" s="344" t="s">
        <v>2156</v>
      </c>
      <c r="C129" s="203" t="s">
        <v>1714</v>
      </c>
      <c r="D129" s="203"/>
      <c r="E129" s="203" t="s">
        <v>1981</v>
      </c>
      <c r="F129" s="203" t="s">
        <v>1725</v>
      </c>
    </row>
    <row r="130" spans="1:6" x14ac:dyDescent="0.3">
      <c r="A130" s="668" t="s">
        <v>2315</v>
      </c>
      <c r="B130" s="666" t="s">
        <v>2316</v>
      </c>
      <c r="C130" s="300" t="s">
        <v>2020</v>
      </c>
      <c r="D130" s="300">
        <v>228</v>
      </c>
      <c r="E130" s="300" t="s">
        <v>1577</v>
      </c>
      <c r="F130" s="300" t="s">
        <v>1725</v>
      </c>
    </row>
    <row r="131" spans="1:6" x14ac:dyDescent="0.3">
      <c r="A131" s="669"/>
      <c r="B131" s="674"/>
      <c r="C131" s="123" t="s">
        <v>2020</v>
      </c>
      <c r="D131" s="123">
        <v>260</v>
      </c>
      <c r="E131" s="123" t="s">
        <v>1981</v>
      </c>
      <c r="F131" s="123" t="s">
        <v>1725</v>
      </c>
    </row>
    <row r="132" spans="1:6" ht="15" thickBot="1" x14ac:dyDescent="0.35">
      <c r="A132" s="670"/>
      <c r="B132" s="667"/>
      <c r="C132" s="301" t="s">
        <v>2020</v>
      </c>
      <c r="D132" s="301">
        <v>650</v>
      </c>
      <c r="E132" s="301" t="s">
        <v>1578</v>
      </c>
      <c r="F132" s="301" t="s">
        <v>1725</v>
      </c>
    </row>
    <row r="133" spans="1:6" x14ac:dyDescent="0.3">
      <c r="A133" s="664" t="s">
        <v>2317</v>
      </c>
      <c r="B133" s="666" t="s">
        <v>2162</v>
      </c>
      <c r="C133" s="300" t="s">
        <v>2021</v>
      </c>
      <c r="D133" s="300">
        <v>482</v>
      </c>
      <c r="E133" s="300" t="s">
        <v>1577</v>
      </c>
      <c r="F133" s="300" t="s">
        <v>1725</v>
      </c>
    </row>
    <row r="134" spans="1:6" ht="15" thickBot="1" x14ac:dyDescent="0.35">
      <c r="A134" s="665"/>
      <c r="B134" s="667"/>
      <c r="C134" s="383" t="s">
        <v>2021</v>
      </c>
      <c r="D134" s="383">
        <v>280</v>
      </c>
      <c r="E134" s="383" t="s">
        <v>1578</v>
      </c>
      <c r="F134" s="383" t="s">
        <v>1725</v>
      </c>
    </row>
    <row r="135" spans="1:6" x14ac:dyDescent="0.3">
      <c r="A135" s="382" t="s">
        <v>2318</v>
      </c>
      <c r="B135" s="381" t="s">
        <v>2319</v>
      </c>
      <c r="C135" s="382" t="s">
        <v>2027</v>
      </c>
      <c r="D135" s="382"/>
      <c r="E135" s="382" t="s">
        <v>1981</v>
      </c>
      <c r="F135" s="382" t="s">
        <v>1725</v>
      </c>
    </row>
    <row r="136" spans="1:6" x14ac:dyDescent="0.3">
      <c r="A136" s="123" t="s">
        <v>2320</v>
      </c>
      <c r="B136" s="266" t="s">
        <v>2321</v>
      </c>
      <c r="C136" s="123" t="s">
        <v>2027</v>
      </c>
      <c r="D136" s="123"/>
      <c r="E136" s="123" t="s">
        <v>1981</v>
      </c>
      <c r="F136" s="123" t="s">
        <v>1725</v>
      </c>
    </row>
    <row r="137" spans="1:6" x14ac:dyDescent="0.3">
      <c r="A137" s="123" t="s">
        <v>2322</v>
      </c>
      <c r="B137" s="266" t="s">
        <v>2323</v>
      </c>
      <c r="C137" s="123" t="s">
        <v>2028</v>
      </c>
      <c r="D137" s="123"/>
      <c r="E137" s="123" t="s">
        <v>1981</v>
      </c>
      <c r="F137" s="123" t="s">
        <v>1725</v>
      </c>
    </row>
    <row r="138" spans="1:6" x14ac:dyDescent="0.3">
      <c r="A138" s="123" t="s">
        <v>2324</v>
      </c>
      <c r="B138" s="266" t="s">
        <v>2325</v>
      </c>
      <c r="C138" s="123" t="s">
        <v>2028</v>
      </c>
      <c r="D138" s="123"/>
      <c r="E138" s="123" t="s">
        <v>1981</v>
      </c>
      <c r="F138" s="123" t="s">
        <v>1725</v>
      </c>
    </row>
    <row r="139" spans="1:6" x14ac:dyDescent="0.3">
      <c r="A139" s="123" t="s">
        <v>2033</v>
      </c>
      <c r="B139" s="266" t="s">
        <v>2163</v>
      </c>
      <c r="C139" s="123" t="s">
        <v>2032</v>
      </c>
      <c r="D139" s="123"/>
      <c r="E139" s="123" t="s">
        <v>1577</v>
      </c>
      <c r="F139" s="123" t="s">
        <v>1725</v>
      </c>
    </row>
    <row r="140" spans="1:6" x14ac:dyDescent="0.3">
      <c r="A140" s="123" t="s">
        <v>2034</v>
      </c>
      <c r="B140" s="266" t="s">
        <v>2164</v>
      </c>
      <c r="C140" s="123" t="s">
        <v>2032</v>
      </c>
      <c r="D140" s="123"/>
      <c r="E140" s="123" t="s">
        <v>1726</v>
      </c>
      <c r="F140" s="123" t="s">
        <v>1725</v>
      </c>
    </row>
    <row r="149" s="124" customFormat="1" x14ac:dyDescent="0.3"/>
    <row r="150" s="124" customFormat="1" x14ac:dyDescent="0.3"/>
    <row r="151" s="124" customFormat="1" x14ac:dyDescent="0.3"/>
    <row r="152" s="124" customFormat="1" x14ac:dyDescent="0.3"/>
    <row r="153" s="124" customFormat="1" x14ac:dyDescent="0.3"/>
    <row r="154" s="124" customFormat="1" x14ac:dyDescent="0.3"/>
    <row r="155" s="124" customFormat="1" x14ac:dyDescent="0.3"/>
    <row r="156" s="124" customFormat="1" x14ac:dyDescent="0.3"/>
    <row r="157" s="124" customFormat="1" x14ac:dyDescent="0.3"/>
    <row r="158" s="124" customFormat="1" x14ac:dyDescent="0.3"/>
    <row r="159" s="124" customFormat="1" x14ac:dyDescent="0.3"/>
    <row r="160" s="124" customFormat="1" x14ac:dyDescent="0.3"/>
    <row r="161" s="124" customFormat="1" x14ac:dyDescent="0.3"/>
    <row r="162" s="124" customFormat="1" x14ac:dyDescent="0.3"/>
    <row r="251" s="124" customFormat="1" x14ac:dyDescent="0.3"/>
    <row r="252" s="124" customFormat="1" x14ac:dyDescent="0.3"/>
  </sheetData>
  <mergeCells count="6">
    <mergeCell ref="A133:A134"/>
    <mergeCell ref="B133:B134"/>
    <mergeCell ref="A107:A109"/>
    <mergeCell ref="C107:C109"/>
    <mergeCell ref="A130:A132"/>
    <mergeCell ref="B130:B132"/>
  </mergeCells>
  <conditionalFormatting sqref="C20:C21">
    <cfRule type="expression" dxfId="13" priority="10" stopIfTrue="1">
      <formula>#REF!="A Reformer"</formula>
    </cfRule>
    <cfRule type="expression" dxfId="12" priority="11" stopIfTrue="1">
      <formula>#REF!="En cours"</formula>
    </cfRule>
    <cfRule type="expression" dxfId="11" priority="12" stopIfTrue="1">
      <formula>#REF!="Introuvable"</formula>
    </cfRule>
  </conditionalFormatting>
  <conditionalFormatting sqref="C34:C35">
    <cfRule type="expression" dxfId="10" priority="7" stopIfTrue="1">
      <formula>#REF!="A Reformer"</formula>
    </cfRule>
    <cfRule type="expression" dxfId="9" priority="8" stopIfTrue="1">
      <formula>#REF!="En cours"</formula>
    </cfRule>
    <cfRule type="expression" dxfId="8" priority="9" stopIfTrue="1">
      <formula>#REF!="Introuvable"</formula>
    </cfRule>
  </conditionalFormatting>
  <conditionalFormatting sqref="C47:C48">
    <cfRule type="expression" dxfId="7" priority="4" stopIfTrue="1">
      <formula>#REF!="A Reformer"</formula>
    </cfRule>
    <cfRule type="expression" dxfId="6" priority="5" stopIfTrue="1">
      <formula>#REF!="En cours"</formula>
    </cfRule>
    <cfRule type="expression" dxfId="5" priority="6" stopIfTrue="1">
      <formula>#REF!="Introuvable"</formula>
    </cfRule>
  </conditionalFormatting>
  <dataValidations disablePrompts="1" count="4">
    <dataValidation allowBlank="1" showInputMessage="1" showErrorMessage="1" prompt="Entrez une description de l’article dans cette colonne" sqref="E38" xr:uid="{00000000-0002-0000-0C00-000000000000}"/>
    <dataValidation allowBlank="1" showInputMessage="1" showErrorMessage="1" prompt="Entrez la référence de stock de l’article dans cette colonne" sqref="F38" xr:uid="{00000000-0002-0000-0C00-000001000000}"/>
    <dataValidation allowBlank="1" showInputMessage="1" showErrorMessage="1" prompt="Entrez le prix unitaire de chaque article dans cette colonne" sqref="H38" xr:uid="{00000000-0002-0000-0C00-000002000000}"/>
    <dataValidation allowBlank="1" showInputMessage="1" showErrorMessage="1" prompt="Colonne automatisée. _x000a__x000a_Un drapeau dans cette colonne indique les articles de l'inventaire prêts à être recommandés. Les drapeaux n'apparaissent qu’avec un Oui dans L2 et quand l'élément répond aux critères de réapprovisionnement." sqref="C38" xr:uid="{00000000-0002-0000-0C00-000003000000}"/>
  </dataValidations>
  <printOptions horizontalCentered="1" verticalCentered="1"/>
  <pageMargins left="0.23622047244094491" right="0.23622047244094491" top="0.15748031496062992" bottom="0.15748031496062992" header="0.11811023622047245" footer="0.11811023622047245"/>
  <pageSetup paperSize="9" scale="18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2:BE133"/>
  <sheetViews>
    <sheetView view="pageBreakPreview" zoomScale="60" zoomScaleNormal="100" workbookViewId="0">
      <pane xSplit="4" ySplit="13" topLeftCell="E24" activePane="bottomRight" state="frozen"/>
      <selection pane="topRight" activeCell="E1" sqref="E1"/>
      <selection pane="bottomLeft" activeCell="A14" sqref="A14"/>
      <selection pane="bottomRight" activeCell="D26" sqref="D26"/>
    </sheetView>
  </sheetViews>
  <sheetFormatPr baseColWidth="10" defaultRowHeight="14.4" x14ac:dyDescent="0.3"/>
  <cols>
    <col min="1" max="2" width="38.44140625" customWidth="1"/>
    <col min="3" max="3" width="58.44140625" customWidth="1"/>
    <col min="4" max="4" width="31.6640625" customWidth="1"/>
    <col min="5" max="5" width="23.44140625" customWidth="1"/>
    <col min="6" max="57" width="6" customWidth="1"/>
  </cols>
  <sheetData>
    <row r="2" spans="1:57" ht="18" x14ac:dyDescent="0.35">
      <c r="A2" s="357" t="s">
        <v>2746</v>
      </c>
      <c r="B2" s="357"/>
    </row>
    <row r="3" spans="1:57" ht="18" x14ac:dyDescent="0.35">
      <c r="A3" s="357"/>
      <c r="B3" s="357"/>
    </row>
    <row r="4" spans="1:57" ht="18" x14ac:dyDescent="0.35">
      <c r="A4" s="358" t="s">
        <v>2747</v>
      </c>
      <c r="B4" s="362"/>
    </row>
    <row r="5" spans="1:57" ht="18" x14ac:dyDescent="0.35">
      <c r="A5" s="358" t="s">
        <v>2748</v>
      </c>
      <c r="B5" s="361"/>
    </row>
    <row r="6" spans="1:57" ht="18" x14ac:dyDescent="0.35">
      <c r="A6" s="358" t="s">
        <v>2749</v>
      </c>
      <c r="B6" s="360"/>
    </row>
    <row r="7" spans="1:57" ht="18" x14ac:dyDescent="0.35">
      <c r="A7" s="358" t="s">
        <v>2750</v>
      </c>
      <c r="B7" s="293"/>
    </row>
    <row r="8" spans="1:57" ht="18" x14ac:dyDescent="0.35">
      <c r="A8" s="358" t="s">
        <v>2751</v>
      </c>
      <c r="B8" s="359"/>
    </row>
    <row r="9" spans="1:57" ht="18" x14ac:dyDescent="0.35">
      <c r="A9" s="358" t="s">
        <v>2752</v>
      </c>
      <c r="B9" s="363"/>
    </row>
    <row r="10" spans="1:57" ht="15" thickBot="1" x14ac:dyDescent="0.35"/>
    <row r="11" spans="1:57" ht="27.75" customHeight="1" thickBot="1" x14ac:dyDescent="0.35">
      <c r="A11" s="364"/>
      <c r="B11" s="354"/>
      <c r="C11" s="364"/>
      <c r="D11" s="364"/>
      <c r="E11" s="305" t="s">
        <v>2025</v>
      </c>
      <c r="F11" s="675">
        <v>44805</v>
      </c>
      <c r="G11" s="676"/>
      <c r="H11" s="676"/>
      <c r="I11" s="677"/>
      <c r="J11" s="675">
        <v>44835</v>
      </c>
      <c r="K11" s="676"/>
      <c r="L11" s="676"/>
      <c r="M11" s="677"/>
      <c r="N11" s="675">
        <v>44866</v>
      </c>
      <c r="O11" s="676"/>
      <c r="P11" s="676"/>
      <c r="Q11" s="677"/>
      <c r="R11" s="675">
        <v>44896</v>
      </c>
      <c r="S11" s="676"/>
      <c r="T11" s="676"/>
      <c r="U11" s="677"/>
      <c r="V11" s="675">
        <v>44927</v>
      </c>
      <c r="W11" s="676"/>
      <c r="X11" s="676"/>
      <c r="Y11" s="677"/>
      <c r="Z11" s="675">
        <v>44958</v>
      </c>
      <c r="AA11" s="676"/>
      <c r="AB11" s="676"/>
      <c r="AC11" s="677"/>
      <c r="AD11" s="675">
        <v>44986</v>
      </c>
      <c r="AE11" s="676"/>
      <c r="AF11" s="676"/>
      <c r="AG11" s="677"/>
      <c r="AH11" s="675">
        <v>45017</v>
      </c>
      <c r="AI11" s="676"/>
      <c r="AJ11" s="676"/>
      <c r="AK11" s="677"/>
      <c r="AL11" s="675">
        <v>45047</v>
      </c>
      <c r="AM11" s="676"/>
      <c r="AN11" s="676"/>
      <c r="AO11" s="677"/>
      <c r="AP11" s="675">
        <v>45078</v>
      </c>
      <c r="AQ11" s="676"/>
      <c r="AR11" s="676"/>
      <c r="AS11" s="677"/>
      <c r="AT11" s="675">
        <v>45108</v>
      </c>
      <c r="AU11" s="676"/>
      <c r="AV11" s="676"/>
      <c r="AW11" s="677"/>
      <c r="AX11" s="675">
        <v>45139</v>
      </c>
      <c r="AY11" s="676"/>
      <c r="AZ11" s="676"/>
      <c r="BA11" s="677"/>
      <c r="BB11" s="675">
        <v>45170</v>
      </c>
      <c r="BC11" s="676"/>
      <c r="BD11" s="676"/>
      <c r="BE11" s="677"/>
    </row>
    <row r="12" spans="1:57" s="304" customFormat="1" ht="37.5" customHeight="1" thickBot="1" x14ac:dyDescent="0.35">
      <c r="A12" s="355" t="s">
        <v>2022</v>
      </c>
      <c r="B12" s="355"/>
      <c r="C12" s="355" t="s">
        <v>0</v>
      </c>
      <c r="D12" s="355" t="s">
        <v>1158</v>
      </c>
      <c r="E12" s="306" t="s">
        <v>2024</v>
      </c>
      <c r="F12" s="327">
        <v>1</v>
      </c>
      <c r="G12" s="328">
        <v>2</v>
      </c>
      <c r="H12" s="328">
        <v>3</v>
      </c>
      <c r="I12" s="329">
        <v>4</v>
      </c>
      <c r="J12" s="327">
        <v>5</v>
      </c>
      <c r="K12" s="328">
        <v>6</v>
      </c>
      <c r="L12" s="328">
        <v>7</v>
      </c>
      <c r="M12" s="329">
        <v>8</v>
      </c>
      <c r="N12" s="327">
        <v>9</v>
      </c>
      <c r="O12" s="328">
        <v>10</v>
      </c>
      <c r="P12" s="328">
        <v>11</v>
      </c>
      <c r="Q12" s="329">
        <v>12</v>
      </c>
      <c r="R12" s="327">
        <v>13</v>
      </c>
      <c r="S12" s="328">
        <v>14</v>
      </c>
      <c r="T12" s="328">
        <v>15</v>
      </c>
      <c r="U12" s="329">
        <v>16</v>
      </c>
      <c r="V12" s="330">
        <v>17</v>
      </c>
      <c r="W12" s="328">
        <v>18</v>
      </c>
      <c r="X12" s="328">
        <v>19</v>
      </c>
      <c r="Y12" s="331">
        <v>20</v>
      </c>
      <c r="Z12" s="327">
        <v>21</v>
      </c>
      <c r="AA12" s="328">
        <v>22</v>
      </c>
      <c r="AB12" s="328">
        <v>23</v>
      </c>
      <c r="AC12" s="329">
        <v>24</v>
      </c>
      <c r="AD12" s="327">
        <v>25</v>
      </c>
      <c r="AE12" s="328">
        <v>26</v>
      </c>
      <c r="AF12" s="328">
        <v>27</v>
      </c>
      <c r="AG12" s="329">
        <v>28</v>
      </c>
      <c r="AH12" s="327">
        <v>29</v>
      </c>
      <c r="AI12" s="328">
        <v>30</v>
      </c>
      <c r="AJ12" s="328">
        <v>31</v>
      </c>
      <c r="AK12" s="329">
        <v>32</v>
      </c>
      <c r="AL12" s="327">
        <v>33</v>
      </c>
      <c r="AM12" s="328">
        <v>34</v>
      </c>
      <c r="AN12" s="328">
        <v>35</v>
      </c>
      <c r="AO12" s="329">
        <v>36</v>
      </c>
      <c r="AP12" s="327">
        <v>37</v>
      </c>
      <c r="AQ12" s="328">
        <v>38</v>
      </c>
      <c r="AR12" s="328">
        <v>39</v>
      </c>
      <c r="AS12" s="329">
        <v>40</v>
      </c>
      <c r="AT12" s="332">
        <v>41</v>
      </c>
      <c r="AU12" s="333">
        <v>42</v>
      </c>
      <c r="AV12" s="333">
        <v>43</v>
      </c>
      <c r="AW12" s="334">
        <v>44</v>
      </c>
      <c r="AX12" s="332">
        <v>45</v>
      </c>
      <c r="AY12" s="333">
        <v>46</v>
      </c>
      <c r="AZ12" s="333">
        <v>47</v>
      </c>
      <c r="BA12" s="334">
        <v>48</v>
      </c>
      <c r="BB12" s="332">
        <v>49</v>
      </c>
      <c r="BC12" s="333">
        <v>50</v>
      </c>
      <c r="BD12" s="333">
        <v>51</v>
      </c>
      <c r="BE12" s="334">
        <v>52</v>
      </c>
    </row>
    <row r="13" spans="1:57" ht="30.75" customHeight="1" thickBot="1" x14ac:dyDescent="0.35">
      <c r="A13" s="365"/>
      <c r="B13" s="356"/>
      <c r="C13" s="365"/>
      <c r="D13" s="365"/>
      <c r="E13" s="305" t="s">
        <v>2023</v>
      </c>
      <c r="F13" s="335"/>
      <c r="G13" s="336"/>
      <c r="H13" s="336"/>
      <c r="I13" s="337"/>
      <c r="J13" s="335"/>
      <c r="K13" s="336"/>
      <c r="L13" s="336"/>
      <c r="M13" s="337"/>
      <c r="N13" s="335"/>
      <c r="O13" s="336"/>
      <c r="P13" s="336"/>
      <c r="Q13" s="337"/>
      <c r="R13" s="335"/>
      <c r="S13" s="336"/>
      <c r="T13" s="336"/>
      <c r="U13" s="337"/>
      <c r="V13" s="335"/>
      <c r="W13" s="336"/>
      <c r="X13" s="336"/>
      <c r="Y13" s="337"/>
      <c r="Z13" s="335"/>
      <c r="AA13" s="336"/>
      <c r="AB13" s="336"/>
      <c r="AC13" s="337"/>
      <c r="AD13" s="335"/>
      <c r="AE13" s="336"/>
      <c r="AF13" s="336"/>
      <c r="AG13" s="337"/>
      <c r="AH13" s="335"/>
      <c r="AI13" s="336"/>
      <c r="AJ13" s="336"/>
      <c r="AK13" s="337"/>
      <c r="AL13" s="335"/>
      <c r="AM13" s="336"/>
      <c r="AN13" s="336"/>
      <c r="AO13" s="337"/>
      <c r="AP13" s="335"/>
      <c r="AQ13" s="336"/>
      <c r="AR13" s="336"/>
      <c r="AS13" s="337"/>
      <c r="AT13" s="335"/>
      <c r="AU13" s="336"/>
      <c r="AV13" s="336"/>
      <c r="AW13" s="337"/>
      <c r="AX13" s="335"/>
      <c r="AY13" s="336"/>
      <c r="AZ13" s="336"/>
      <c r="BA13" s="337"/>
      <c r="BB13" s="335"/>
      <c r="BC13" s="336"/>
      <c r="BD13" s="336"/>
      <c r="BE13" s="337"/>
    </row>
    <row r="14" spans="1:57" s="303" customFormat="1" ht="26.25" customHeight="1" x14ac:dyDescent="0.3">
      <c r="A14" s="307" t="s">
        <v>2211</v>
      </c>
      <c r="B14" s="307" t="s">
        <v>2066</v>
      </c>
      <c r="C14" s="307" t="s">
        <v>1539</v>
      </c>
      <c r="D14" s="307" t="s">
        <v>1576</v>
      </c>
      <c r="E14" s="307"/>
      <c r="F14" s="308"/>
      <c r="G14" s="309"/>
      <c r="H14" s="309"/>
      <c r="I14" s="310"/>
      <c r="J14" s="308"/>
      <c r="K14" s="309"/>
      <c r="L14" s="309"/>
      <c r="M14" s="310"/>
      <c r="N14" s="308"/>
      <c r="O14" s="309"/>
      <c r="P14" s="309"/>
      <c r="Q14" s="310"/>
      <c r="R14" s="308"/>
      <c r="S14" s="309"/>
      <c r="T14" s="309"/>
      <c r="U14" s="310"/>
      <c r="V14" s="311"/>
      <c r="W14" s="309"/>
      <c r="X14" s="309"/>
      <c r="Y14" s="312"/>
      <c r="Z14" s="308"/>
      <c r="AA14" s="309"/>
      <c r="AB14" s="309"/>
      <c r="AC14" s="310"/>
      <c r="AD14" s="308"/>
      <c r="AE14" s="309"/>
      <c r="AF14" s="309"/>
      <c r="AG14" s="310"/>
      <c r="AH14" s="308"/>
      <c r="AI14" s="309"/>
      <c r="AJ14" s="309"/>
      <c r="AK14" s="310"/>
      <c r="AL14" s="308"/>
      <c r="AM14" s="309"/>
      <c r="AN14" s="309"/>
      <c r="AO14" s="310"/>
      <c r="AP14" s="308"/>
      <c r="AQ14" s="309"/>
      <c r="AR14" s="309"/>
      <c r="AS14" s="310"/>
      <c r="AT14" s="313"/>
      <c r="AU14" s="314"/>
      <c r="AV14" s="314"/>
      <c r="AW14" s="315"/>
      <c r="AX14" s="313"/>
      <c r="AY14" s="314"/>
      <c r="AZ14" s="314"/>
      <c r="BA14" s="315"/>
      <c r="BB14" s="313"/>
      <c r="BC14" s="314"/>
      <c r="BD14" s="314"/>
      <c r="BE14" s="315"/>
    </row>
    <row r="15" spans="1:57" s="303" customFormat="1" ht="26.25" customHeight="1" x14ac:dyDescent="0.3">
      <c r="A15" s="316" t="s">
        <v>2212</v>
      </c>
      <c r="B15" s="316" t="s">
        <v>2067</v>
      </c>
      <c r="C15" s="316" t="s">
        <v>1545</v>
      </c>
      <c r="D15" s="316" t="s">
        <v>1576</v>
      </c>
      <c r="E15" s="316"/>
      <c r="F15" s="317"/>
      <c r="G15" s="318"/>
      <c r="H15" s="318"/>
      <c r="I15" s="319"/>
      <c r="J15" s="317"/>
      <c r="K15" s="318"/>
      <c r="L15" s="318"/>
      <c r="M15" s="319"/>
      <c r="N15" s="317"/>
      <c r="O15" s="318"/>
      <c r="P15" s="318"/>
      <c r="Q15" s="319"/>
      <c r="R15" s="317"/>
      <c r="S15" s="318"/>
      <c r="T15" s="318"/>
      <c r="U15" s="319"/>
      <c r="V15" s="320"/>
      <c r="W15" s="318"/>
      <c r="X15" s="318"/>
      <c r="Y15" s="321"/>
      <c r="Z15" s="317"/>
      <c r="AA15" s="318"/>
      <c r="AB15" s="318"/>
      <c r="AC15" s="319"/>
      <c r="AD15" s="317"/>
      <c r="AE15" s="318"/>
      <c r="AF15" s="318"/>
      <c r="AG15" s="319"/>
      <c r="AH15" s="317"/>
      <c r="AI15" s="318"/>
      <c r="AJ15" s="318"/>
      <c r="AK15" s="319"/>
      <c r="AL15" s="317"/>
      <c r="AM15" s="318"/>
      <c r="AN15" s="318"/>
      <c r="AO15" s="319"/>
      <c r="AP15" s="317"/>
      <c r="AQ15" s="318"/>
      <c r="AR15" s="318"/>
      <c r="AS15" s="319"/>
      <c r="AT15" s="322"/>
      <c r="AU15" s="323"/>
      <c r="AV15" s="323"/>
      <c r="AW15" s="324"/>
      <c r="AX15" s="322"/>
      <c r="AY15" s="323"/>
      <c r="AZ15" s="323"/>
      <c r="BA15" s="324"/>
      <c r="BB15" s="322"/>
      <c r="BC15" s="323"/>
      <c r="BD15" s="323"/>
      <c r="BE15" s="324"/>
    </row>
    <row r="16" spans="1:57" s="303" customFormat="1" ht="26.25" customHeight="1" x14ac:dyDescent="0.3">
      <c r="A16" s="316" t="s">
        <v>2213</v>
      </c>
      <c r="B16" s="316" t="s">
        <v>2068</v>
      </c>
      <c r="C16" s="316" t="s">
        <v>1545</v>
      </c>
      <c r="D16" s="316" t="s">
        <v>1576</v>
      </c>
      <c r="E16" s="316"/>
      <c r="F16" s="317"/>
      <c r="G16" s="318"/>
      <c r="H16" s="318"/>
      <c r="I16" s="319"/>
      <c r="J16" s="317"/>
      <c r="K16" s="318"/>
      <c r="L16" s="318"/>
      <c r="M16" s="319"/>
      <c r="N16" s="317"/>
      <c r="O16" s="318"/>
      <c r="P16" s="318"/>
      <c r="Q16" s="319"/>
      <c r="R16" s="317"/>
      <c r="S16" s="318"/>
      <c r="T16" s="318"/>
      <c r="U16" s="319"/>
      <c r="V16" s="320"/>
      <c r="W16" s="318"/>
      <c r="X16" s="318"/>
      <c r="Y16" s="321"/>
      <c r="Z16" s="317"/>
      <c r="AA16" s="318"/>
      <c r="AB16" s="318"/>
      <c r="AC16" s="319"/>
      <c r="AD16" s="317"/>
      <c r="AE16" s="318"/>
      <c r="AF16" s="318"/>
      <c r="AG16" s="319"/>
      <c r="AH16" s="317"/>
      <c r="AI16" s="318"/>
      <c r="AJ16" s="318"/>
      <c r="AK16" s="319"/>
      <c r="AL16" s="317"/>
      <c r="AM16" s="318"/>
      <c r="AN16" s="318"/>
      <c r="AO16" s="319"/>
      <c r="AP16" s="317"/>
      <c r="AQ16" s="318"/>
      <c r="AR16" s="318"/>
      <c r="AS16" s="319"/>
      <c r="AT16" s="322"/>
      <c r="AU16" s="323"/>
      <c r="AV16" s="323"/>
      <c r="AW16" s="324"/>
      <c r="AX16" s="322"/>
      <c r="AY16" s="323"/>
      <c r="AZ16" s="323"/>
      <c r="BA16" s="324"/>
      <c r="BB16" s="322"/>
      <c r="BC16" s="323"/>
      <c r="BD16" s="323"/>
      <c r="BE16" s="324"/>
    </row>
    <row r="17" spans="1:57" s="303" customFormat="1" ht="26.25" customHeight="1" x14ac:dyDescent="0.3">
      <c r="A17" s="316" t="s">
        <v>2214</v>
      </c>
      <c r="B17" s="316" t="s">
        <v>2069</v>
      </c>
      <c r="C17" s="316" t="s">
        <v>1547</v>
      </c>
      <c r="D17" s="316" t="s">
        <v>1576</v>
      </c>
      <c r="E17" s="316"/>
      <c r="F17" s="317"/>
      <c r="G17" s="318"/>
      <c r="H17" s="318"/>
      <c r="I17" s="319"/>
      <c r="J17" s="317"/>
      <c r="K17" s="318"/>
      <c r="L17" s="318"/>
      <c r="M17" s="319"/>
      <c r="N17" s="317"/>
      <c r="O17" s="318"/>
      <c r="P17" s="318"/>
      <c r="Q17" s="319"/>
      <c r="R17" s="317"/>
      <c r="S17" s="318"/>
      <c r="T17" s="318"/>
      <c r="U17" s="319"/>
      <c r="V17" s="320"/>
      <c r="W17" s="318"/>
      <c r="X17" s="318"/>
      <c r="Y17" s="321"/>
      <c r="Z17" s="317"/>
      <c r="AA17" s="318"/>
      <c r="AB17" s="318"/>
      <c r="AC17" s="319"/>
      <c r="AD17" s="317"/>
      <c r="AE17" s="318"/>
      <c r="AF17" s="318"/>
      <c r="AG17" s="319"/>
      <c r="AH17" s="317"/>
      <c r="AI17" s="318"/>
      <c r="AJ17" s="318"/>
      <c r="AK17" s="319"/>
      <c r="AL17" s="317"/>
      <c r="AM17" s="318"/>
      <c r="AN17" s="318"/>
      <c r="AO17" s="319"/>
      <c r="AP17" s="317"/>
      <c r="AQ17" s="318"/>
      <c r="AR17" s="318"/>
      <c r="AS17" s="319"/>
      <c r="AT17" s="322"/>
      <c r="AU17" s="323"/>
      <c r="AV17" s="323"/>
      <c r="AW17" s="324"/>
      <c r="AX17" s="322"/>
      <c r="AY17" s="323"/>
      <c r="AZ17" s="323"/>
      <c r="BA17" s="324"/>
      <c r="BB17" s="322"/>
      <c r="BC17" s="323"/>
      <c r="BD17" s="323"/>
      <c r="BE17" s="324"/>
    </row>
    <row r="18" spans="1:57" s="303" customFormat="1" ht="26.25" customHeight="1" x14ac:dyDescent="0.3">
      <c r="A18" s="316" t="s">
        <v>2215</v>
      </c>
      <c r="B18" s="316" t="s">
        <v>2070</v>
      </c>
      <c r="C18" s="316" t="s">
        <v>1546</v>
      </c>
      <c r="D18" s="316" t="s">
        <v>1577</v>
      </c>
      <c r="E18" s="316"/>
      <c r="F18" s="366"/>
      <c r="G18" s="367"/>
      <c r="H18" s="367"/>
      <c r="I18" s="368"/>
      <c r="J18" s="366"/>
      <c r="K18" s="367"/>
      <c r="L18" s="367"/>
      <c r="M18" s="368"/>
      <c r="N18" s="366"/>
      <c r="O18" s="367"/>
      <c r="P18" s="367"/>
      <c r="Q18" s="368"/>
      <c r="R18" s="317"/>
      <c r="S18" s="318"/>
      <c r="T18" s="318"/>
      <c r="U18" s="319"/>
      <c r="V18" s="320"/>
      <c r="W18" s="318"/>
      <c r="X18" s="318"/>
      <c r="Y18" s="321"/>
      <c r="Z18" s="317"/>
      <c r="AA18" s="318"/>
      <c r="AB18" s="318"/>
      <c r="AC18" s="319"/>
      <c r="AD18" s="317"/>
      <c r="AE18" s="318"/>
      <c r="AF18" s="318"/>
      <c r="AG18" s="319"/>
      <c r="AH18" s="317"/>
      <c r="AI18" s="318"/>
      <c r="AJ18" s="318"/>
      <c r="AK18" s="319"/>
      <c r="AL18" s="317"/>
      <c r="AM18" s="318"/>
      <c r="AN18" s="318"/>
      <c r="AO18" s="319"/>
      <c r="AP18" s="317"/>
      <c r="AQ18" s="318"/>
      <c r="AR18" s="318"/>
      <c r="AS18" s="319"/>
      <c r="AT18" s="322"/>
      <c r="AU18" s="323"/>
      <c r="AV18" s="323"/>
      <c r="AW18" s="324"/>
      <c r="AX18" s="322"/>
      <c r="AY18" s="323"/>
      <c r="AZ18" s="323"/>
      <c r="BA18" s="324"/>
      <c r="BB18" s="322"/>
      <c r="BC18" s="323"/>
      <c r="BD18" s="323"/>
      <c r="BE18" s="324"/>
    </row>
    <row r="19" spans="1:57" s="303" customFormat="1" ht="26.25" customHeight="1" x14ac:dyDescent="0.3">
      <c r="A19" s="316" t="s">
        <v>2216</v>
      </c>
      <c r="B19" s="316" t="s">
        <v>2084</v>
      </c>
      <c r="C19" s="316" t="s">
        <v>1541</v>
      </c>
      <c r="D19" s="316" t="s">
        <v>1576</v>
      </c>
      <c r="E19" s="316"/>
      <c r="F19" s="317"/>
      <c r="G19" s="318"/>
      <c r="H19" s="318"/>
      <c r="I19" s="319"/>
      <c r="J19" s="317"/>
      <c r="K19" s="318"/>
      <c r="L19" s="318"/>
      <c r="M19" s="319"/>
      <c r="N19" s="317"/>
      <c r="O19" s="318"/>
      <c r="P19" s="318"/>
      <c r="Q19" s="319"/>
      <c r="R19" s="317"/>
      <c r="S19" s="318"/>
      <c r="T19" s="318"/>
      <c r="U19" s="319"/>
      <c r="V19" s="320"/>
      <c r="W19" s="318"/>
      <c r="X19" s="318"/>
      <c r="Y19" s="321"/>
      <c r="Z19" s="317"/>
      <c r="AA19" s="318"/>
      <c r="AB19" s="318"/>
      <c r="AC19" s="319"/>
      <c r="AD19" s="317"/>
      <c r="AE19" s="318"/>
      <c r="AF19" s="318"/>
      <c r="AG19" s="319"/>
      <c r="AH19" s="317"/>
      <c r="AI19" s="318"/>
      <c r="AJ19" s="318"/>
      <c r="AK19" s="319"/>
      <c r="AL19" s="317"/>
      <c r="AM19" s="318"/>
      <c r="AN19" s="318"/>
      <c r="AO19" s="319"/>
      <c r="AP19" s="317"/>
      <c r="AQ19" s="318"/>
      <c r="AR19" s="318"/>
      <c r="AS19" s="319"/>
      <c r="AT19" s="322"/>
      <c r="AU19" s="323"/>
      <c r="AV19" s="323"/>
      <c r="AW19" s="324"/>
      <c r="AX19" s="322"/>
      <c r="AY19" s="323"/>
      <c r="AZ19" s="323"/>
      <c r="BA19" s="324"/>
      <c r="BB19" s="322"/>
      <c r="BC19" s="323"/>
      <c r="BD19" s="323"/>
      <c r="BE19" s="324"/>
    </row>
    <row r="20" spans="1:57" s="303" customFormat="1" ht="26.25" customHeight="1" x14ac:dyDescent="0.3">
      <c r="A20" s="316" t="s">
        <v>2217</v>
      </c>
      <c r="B20" s="316" t="s">
        <v>2208</v>
      </c>
      <c r="C20" s="316" t="s">
        <v>1549</v>
      </c>
      <c r="D20" s="316" t="s">
        <v>1577</v>
      </c>
      <c r="E20" s="316"/>
      <c r="F20" s="369"/>
      <c r="G20" s="370"/>
      <c r="H20" s="370"/>
      <c r="I20" s="371"/>
      <c r="J20" s="369"/>
      <c r="K20" s="370"/>
      <c r="L20" s="370"/>
      <c r="M20" s="371"/>
      <c r="N20" s="369"/>
      <c r="O20" s="370"/>
      <c r="P20" s="370"/>
      <c r="Q20" s="371"/>
      <c r="R20" s="317"/>
      <c r="S20" s="318"/>
      <c r="T20" s="318"/>
      <c r="U20" s="319"/>
      <c r="V20" s="320"/>
      <c r="W20" s="318"/>
      <c r="X20" s="318"/>
      <c r="Y20" s="321"/>
      <c r="Z20" s="317"/>
      <c r="AA20" s="318"/>
      <c r="AB20" s="318"/>
      <c r="AC20" s="319"/>
      <c r="AD20" s="317"/>
      <c r="AE20" s="318"/>
      <c r="AF20" s="318"/>
      <c r="AG20" s="319"/>
      <c r="AH20" s="317"/>
      <c r="AI20" s="318"/>
      <c r="AJ20" s="318"/>
      <c r="AK20" s="319"/>
      <c r="AL20" s="317"/>
      <c r="AM20" s="318"/>
      <c r="AN20" s="318"/>
      <c r="AO20" s="319"/>
      <c r="AP20" s="317"/>
      <c r="AQ20" s="318"/>
      <c r="AR20" s="318"/>
      <c r="AS20" s="319"/>
      <c r="AT20" s="322"/>
      <c r="AU20" s="323"/>
      <c r="AV20" s="323"/>
      <c r="AW20" s="324"/>
      <c r="AX20" s="322"/>
      <c r="AY20" s="323"/>
      <c r="AZ20" s="323"/>
      <c r="BA20" s="324"/>
      <c r="BB20" s="322"/>
      <c r="BC20" s="323"/>
      <c r="BD20" s="323"/>
      <c r="BE20" s="324"/>
    </row>
    <row r="21" spans="1:57" s="303" customFormat="1" ht="26.25" customHeight="1" x14ac:dyDescent="0.3">
      <c r="A21" s="316" t="s">
        <v>2218</v>
      </c>
      <c r="B21" s="316" t="s">
        <v>2071</v>
      </c>
      <c r="C21" s="316" t="s">
        <v>1542</v>
      </c>
      <c r="D21" s="316" t="s">
        <v>1577</v>
      </c>
      <c r="E21" s="316"/>
      <c r="F21" s="369"/>
      <c r="G21" s="370"/>
      <c r="H21" s="370"/>
      <c r="I21" s="371"/>
      <c r="J21" s="369"/>
      <c r="K21" s="370"/>
      <c r="L21" s="370"/>
      <c r="M21" s="371"/>
      <c r="N21" s="369"/>
      <c r="O21" s="370"/>
      <c r="P21" s="370"/>
      <c r="Q21" s="371"/>
      <c r="R21" s="317"/>
      <c r="S21" s="318"/>
      <c r="T21" s="318"/>
      <c r="U21" s="319"/>
      <c r="V21" s="320"/>
      <c r="W21" s="318"/>
      <c r="X21" s="318"/>
      <c r="Y21" s="321"/>
      <c r="Z21" s="317"/>
      <c r="AA21" s="318"/>
      <c r="AB21" s="318"/>
      <c r="AC21" s="319"/>
      <c r="AD21" s="317"/>
      <c r="AE21" s="318"/>
      <c r="AF21" s="318"/>
      <c r="AG21" s="319"/>
      <c r="AH21" s="317"/>
      <c r="AI21" s="318"/>
      <c r="AJ21" s="318"/>
      <c r="AK21" s="319"/>
      <c r="AL21" s="317"/>
      <c r="AM21" s="318"/>
      <c r="AN21" s="318"/>
      <c r="AO21" s="319"/>
      <c r="AP21" s="317"/>
      <c r="AQ21" s="318"/>
      <c r="AR21" s="318"/>
      <c r="AS21" s="319"/>
      <c r="AT21" s="322"/>
      <c r="AU21" s="323"/>
      <c r="AV21" s="323"/>
      <c r="AW21" s="324"/>
      <c r="AX21" s="322"/>
      <c r="AY21" s="323"/>
      <c r="AZ21" s="323"/>
      <c r="BA21" s="324"/>
      <c r="BB21" s="322"/>
      <c r="BC21" s="323"/>
      <c r="BD21" s="323"/>
      <c r="BE21" s="324"/>
    </row>
    <row r="22" spans="1:57" s="303" customFormat="1" ht="26.25" customHeight="1" x14ac:dyDescent="0.3">
      <c r="A22" s="316" t="s">
        <v>2219</v>
      </c>
      <c r="B22" s="316" t="s">
        <v>2072</v>
      </c>
      <c r="C22" s="316" t="s">
        <v>1542</v>
      </c>
      <c r="D22" s="316" t="s">
        <v>1576</v>
      </c>
      <c r="E22" s="316"/>
      <c r="F22" s="317"/>
      <c r="G22" s="318"/>
      <c r="H22" s="318"/>
      <c r="I22" s="319"/>
      <c r="J22" s="317"/>
      <c r="K22" s="318"/>
      <c r="L22" s="318"/>
      <c r="M22" s="319"/>
      <c r="N22" s="317"/>
      <c r="O22" s="318"/>
      <c r="P22" s="318"/>
      <c r="Q22" s="319"/>
      <c r="R22" s="317"/>
      <c r="S22" s="318"/>
      <c r="T22" s="318"/>
      <c r="U22" s="319"/>
      <c r="V22" s="320"/>
      <c r="W22" s="318"/>
      <c r="X22" s="318"/>
      <c r="Y22" s="321"/>
      <c r="Z22" s="317"/>
      <c r="AA22" s="318"/>
      <c r="AB22" s="318"/>
      <c r="AC22" s="319"/>
      <c r="AD22" s="317"/>
      <c r="AE22" s="318"/>
      <c r="AF22" s="318"/>
      <c r="AG22" s="319"/>
      <c r="AH22" s="317"/>
      <c r="AI22" s="318"/>
      <c r="AJ22" s="318"/>
      <c r="AK22" s="319"/>
      <c r="AL22" s="317"/>
      <c r="AM22" s="318"/>
      <c r="AN22" s="318"/>
      <c r="AO22" s="319"/>
      <c r="AP22" s="317"/>
      <c r="AQ22" s="318"/>
      <c r="AR22" s="318"/>
      <c r="AS22" s="319"/>
      <c r="AT22" s="322"/>
      <c r="AU22" s="323"/>
      <c r="AV22" s="323"/>
      <c r="AW22" s="324"/>
      <c r="AX22" s="322"/>
      <c r="AY22" s="323"/>
      <c r="AZ22" s="323"/>
      <c r="BA22" s="324"/>
      <c r="BB22" s="322"/>
      <c r="BC22" s="323"/>
      <c r="BD22" s="323"/>
      <c r="BE22" s="324"/>
    </row>
    <row r="23" spans="1:57" s="303" customFormat="1" ht="26.25" customHeight="1" x14ac:dyDescent="0.3">
      <c r="A23" s="316" t="s">
        <v>2220</v>
      </c>
      <c r="B23" s="316" t="s">
        <v>2073</v>
      </c>
      <c r="C23" s="316" t="s">
        <v>1542</v>
      </c>
      <c r="D23" s="316" t="s">
        <v>1576</v>
      </c>
      <c r="E23" s="316"/>
      <c r="F23" s="317"/>
      <c r="G23" s="318"/>
      <c r="H23" s="318"/>
      <c r="I23" s="319"/>
      <c r="J23" s="317"/>
      <c r="K23" s="318"/>
      <c r="L23" s="318"/>
      <c r="M23" s="319"/>
      <c r="N23" s="317"/>
      <c r="O23" s="318"/>
      <c r="P23" s="318"/>
      <c r="Q23" s="319"/>
      <c r="R23" s="317"/>
      <c r="S23" s="318"/>
      <c r="T23" s="318"/>
      <c r="U23" s="319"/>
      <c r="V23" s="320"/>
      <c r="W23" s="318"/>
      <c r="X23" s="318"/>
      <c r="Y23" s="321"/>
      <c r="Z23" s="317"/>
      <c r="AA23" s="318"/>
      <c r="AB23" s="318"/>
      <c r="AC23" s="319"/>
      <c r="AD23" s="317"/>
      <c r="AE23" s="318"/>
      <c r="AF23" s="318"/>
      <c r="AG23" s="319"/>
      <c r="AH23" s="317"/>
      <c r="AI23" s="318"/>
      <c r="AJ23" s="318"/>
      <c r="AK23" s="319"/>
      <c r="AL23" s="317"/>
      <c r="AM23" s="318"/>
      <c r="AN23" s="318"/>
      <c r="AO23" s="319"/>
      <c r="AP23" s="317"/>
      <c r="AQ23" s="318"/>
      <c r="AR23" s="318"/>
      <c r="AS23" s="319"/>
      <c r="AT23" s="322"/>
      <c r="AU23" s="323"/>
      <c r="AV23" s="323"/>
      <c r="AW23" s="324"/>
      <c r="AX23" s="322"/>
      <c r="AY23" s="323"/>
      <c r="AZ23" s="323"/>
      <c r="BA23" s="324"/>
      <c r="BB23" s="322"/>
      <c r="BC23" s="323"/>
      <c r="BD23" s="323"/>
      <c r="BE23" s="324"/>
    </row>
    <row r="24" spans="1:57" s="303" customFormat="1" ht="26.25" customHeight="1" x14ac:dyDescent="0.3">
      <c r="A24" s="316" t="s">
        <v>2221</v>
      </c>
      <c r="B24" s="316" t="s">
        <v>2074</v>
      </c>
      <c r="C24" s="316" t="s">
        <v>1542</v>
      </c>
      <c r="D24" s="316" t="s">
        <v>1576</v>
      </c>
      <c r="E24" s="316"/>
      <c r="F24" s="317"/>
      <c r="G24" s="318"/>
      <c r="H24" s="318"/>
      <c r="I24" s="319"/>
      <c r="J24" s="317"/>
      <c r="K24" s="318"/>
      <c r="L24" s="318"/>
      <c r="M24" s="319"/>
      <c r="N24" s="317"/>
      <c r="O24" s="318"/>
      <c r="P24" s="318"/>
      <c r="Q24" s="319"/>
      <c r="R24" s="317"/>
      <c r="S24" s="318"/>
      <c r="T24" s="318"/>
      <c r="U24" s="319"/>
      <c r="V24" s="320"/>
      <c r="W24" s="318"/>
      <c r="X24" s="318"/>
      <c r="Y24" s="321"/>
      <c r="Z24" s="317"/>
      <c r="AA24" s="318"/>
      <c r="AB24" s="318"/>
      <c r="AC24" s="319"/>
      <c r="AD24" s="317"/>
      <c r="AE24" s="318"/>
      <c r="AF24" s="318"/>
      <c r="AG24" s="319"/>
      <c r="AH24" s="317"/>
      <c r="AI24" s="318"/>
      <c r="AJ24" s="318"/>
      <c r="AK24" s="319"/>
      <c r="AL24" s="317"/>
      <c r="AM24" s="318"/>
      <c r="AN24" s="318"/>
      <c r="AO24" s="319"/>
      <c r="AP24" s="317"/>
      <c r="AQ24" s="318"/>
      <c r="AR24" s="318"/>
      <c r="AS24" s="319"/>
      <c r="AT24" s="322"/>
      <c r="AU24" s="323"/>
      <c r="AV24" s="323"/>
      <c r="AW24" s="324"/>
      <c r="AX24" s="322"/>
      <c r="AY24" s="323"/>
      <c r="AZ24" s="323"/>
      <c r="BA24" s="324"/>
      <c r="BB24" s="322"/>
      <c r="BC24" s="323"/>
      <c r="BD24" s="323"/>
      <c r="BE24" s="324"/>
    </row>
    <row r="25" spans="1:57" s="303" customFormat="1" ht="26.25" customHeight="1" x14ac:dyDescent="0.3">
      <c r="A25" s="316" t="s">
        <v>2222</v>
      </c>
      <c r="B25" s="316" t="s">
        <v>2075</v>
      </c>
      <c r="C25" s="316" t="s">
        <v>1542</v>
      </c>
      <c r="D25" s="316" t="s">
        <v>1576</v>
      </c>
      <c r="E25" s="316"/>
      <c r="F25" s="317"/>
      <c r="G25" s="318"/>
      <c r="H25" s="318"/>
      <c r="I25" s="319"/>
      <c r="J25" s="317"/>
      <c r="K25" s="318"/>
      <c r="L25" s="318"/>
      <c r="M25" s="319"/>
      <c r="N25" s="317"/>
      <c r="O25" s="318"/>
      <c r="P25" s="318"/>
      <c r="Q25" s="319"/>
      <c r="R25" s="317"/>
      <c r="S25" s="318"/>
      <c r="T25" s="318"/>
      <c r="U25" s="319"/>
      <c r="V25" s="320"/>
      <c r="W25" s="318"/>
      <c r="X25" s="318"/>
      <c r="Y25" s="321"/>
      <c r="Z25" s="317"/>
      <c r="AA25" s="318"/>
      <c r="AB25" s="318"/>
      <c r="AC25" s="319"/>
      <c r="AD25" s="317"/>
      <c r="AE25" s="318"/>
      <c r="AF25" s="318"/>
      <c r="AG25" s="319"/>
      <c r="AH25" s="317"/>
      <c r="AI25" s="318"/>
      <c r="AJ25" s="318"/>
      <c r="AK25" s="319"/>
      <c r="AL25" s="317"/>
      <c r="AM25" s="318"/>
      <c r="AN25" s="318"/>
      <c r="AO25" s="319"/>
      <c r="AP25" s="317"/>
      <c r="AQ25" s="318"/>
      <c r="AR25" s="318"/>
      <c r="AS25" s="319"/>
      <c r="AT25" s="322"/>
      <c r="AU25" s="323"/>
      <c r="AV25" s="323"/>
      <c r="AW25" s="324"/>
      <c r="AX25" s="322"/>
      <c r="AY25" s="323"/>
      <c r="AZ25" s="323"/>
      <c r="BA25" s="324"/>
      <c r="BB25" s="322"/>
      <c r="BC25" s="323"/>
      <c r="BD25" s="323"/>
      <c r="BE25" s="324"/>
    </row>
    <row r="26" spans="1:57" s="303" customFormat="1" ht="26.25" customHeight="1" x14ac:dyDescent="0.3">
      <c r="A26" s="316" t="s">
        <v>2223</v>
      </c>
      <c r="B26" s="316" t="s">
        <v>2076</v>
      </c>
      <c r="C26" s="316" t="s">
        <v>1542</v>
      </c>
      <c r="D26" s="316" t="s">
        <v>1578</v>
      </c>
      <c r="E26" s="316"/>
      <c r="F26" s="372"/>
      <c r="G26" s="373"/>
      <c r="H26" s="373"/>
      <c r="I26" s="374"/>
      <c r="J26" s="372"/>
      <c r="K26" s="373"/>
      <c r="L26" s="373"/>
      <c r="M26" s="374"/>
      <c r="N26" s="372"/>
      <c r="O26" s="373"/>
      <c r="P26" s="373"/>
      <c r="Q26" s="374"/>
      <c r="R26" s="317"/>
      <c r="S26" s="318"/>
      <c r="T26" s="318"/>
      <c r="U26" s="319"/>
      <c r="V26" s="320"/>
      <c r="W26" s="318"/>
      <c r="X26" s="318"/>
      <c r="Y26" s="321"/>
      <c r="Z26" s="317"/>
      <c r="AA26" s="318"/>
      <c r="AB26" s="318"/>
      <c r="AC26" s="319"/>
      <c r="AD26" s="317"/>
      <c r="AE26" s="318"/>
      <c r="AF26" s="318"/>
      <c r="AG26" s="319"/>
      <c r="AH26" s="317"/>
      <c r="AI26" s="318"/>
      <c r="AJ26" s="318"/>
      <c r="AK26" s="319"/>
      <c r="AL26" s="317"/>
      <c r="AM26" s="318"/>
      <c r="AN26" s="318"/>
      <c r="AO26" s="319"/>
      <c r="AP26" s="317"/>
      <c r="AQ26" s="318"/>
      <c r="AR26" s="318"/>
      <c r="AS26" s="319"/>
      <c r="AT26" s="322"/>
      <c r="AU26" s="323"/>
      <c r="AV26" s="323"/>
      <c r="AW26" s="324"/>
      <c r="AX26" s="322"/>
      <c r="AY26" s="323"/>
      <c r="AZ26" s="323"/>
      <c r="BA26" s="324"/>
      <c r="BB26" s="322"/>
      <c r="BC26" s="323"/>
      <c r="BD26" s="323"/>
      <c r="BE26" s="324"/>
    </row>
    <row r="27" spans="1:57" s="303" customFormat="1" ht="26.25" customHeight="1" x14ac:dyDescent="0.3">
      <c r="A27" s="316" t="s">
        <v>2224</v>
      </c>
      <c r="B27" s="316" t="s">
        <v>2077</v>
      </c>
      <c r="C27" s="316" t="s">
        <v>1544</v>
      </c>
      <c r="D27" s="316" t="s">
        <v>1579</v>
      </c>
      <c r="E27" s="316"/>
      <c r="F27" s="317"/>
      <c r="G27" s="318"/>
      <c r="H27" s="318"/>
      <c r="I27" s="319"/>
      <c r="J27" s="317"/>
      <c r="K27" s="318"/>
      <c r="L27" s="318"/>
      <c r="M27" s="319"/>
      <c r="N27" s="317"/>
      <c r="O27" s="318"/>
      <c r="P27" s="318"/>
      <c r="Q27" s="319"/>
      <c r="R27" s="317"/>
      <c r="S27" s="318"/>
      <c r="T27" s="318"/>
      <c r="U27" s="319"/>
      <c r="V27" s="320"/>
      <c r="W27" s="318"/>
      <c r="X27" s="318"/>
      <c r="Y27" s="321"/>
      <c r="Z27" s="317"/>
      <c r="AA27" s="318"/>
      <c r="AB27" s="318"/>
      <c r="AC27" s="319"/>
      <c r="AD27" s="317"/>
      <c r="AE27" s="318"/>
      <c r="AF27" s="318"/>
      <c r="AG27" s="319"/>
      <c r="AH27" s="317"/>
      <c r="AI27" s="318"/>
      <c r="AJ27" s="318"/>
      <c r="AK27" s="319"/>
      <c r="AL27" s="317"/>
      <c r="AM27" s="318"/>
      <c r="AN27" s="318"/>
      <c r="AO27" s="319"/>
      <c r="AP27" s="317"/>
      <c r="AQ27" s="318"/>
      <c r="AR27" s="318"/>
      <c r="AS27" s="319"/>
      <c r="AT27" s="322"/>
      <c r="AU27" s="323"/>
      <c r="AV27" s="323"/>
      <c r="AW27" s="324"/>
      <c r="AX27" s="322"/>
      <c r="AY27" s="323"/>
      <c r="AZ27" s="323"/>
      <c r="BA27" s="324"/>
      <c r="BB27" s="322"/>
      <c r="BC27" s="323"/>
      <c r="BD27" s="323"/>
      <c r="BE27" s="324"/>
    </row>
    <row r="28" spans="1:57" s="303" customFormat="1" ht="26.25" customHeight="1" x14ac:dyDescent="0.3">
      <c r="A28" s="316" t="s">
        <v>2225</v>
      </c>
      <c r="B28" s="316" t="s">
        <v>2078</v>
      </c>
      <c r="C28" s="316" t="s">
        <v>1543</v>
      </c>
      <c r="D28" s="316" t="s">
        <v>1579</v>
      </c>
      <c r="E28" s="316"/>
      <c r="F28" s="317"/>
      <c r="G28" s="318"/>
      <c r="H28" s="318"/>
      <c r="I28" s="319"/>
      <c r="J28" s="317"/>
      <c r="K28" s="318"/>
      <c r="L28" s="318"/>
      <c r="M28" s="319"/>
      <c r="N28" s="317"/>
      <c r="O28" s="318"/>
      <c r="P28" s="318"/>
      <c r="Q28" s="319"/>
      <c r="R28" s="317"/>
      <c r="S28" s="318"/>
      <c r="T28" s="318"/>
      <c r="U28" s="319"/>
      <c r="V28" s="320"/>
      <c r="W28" s="318"/>
      <c r="X28" s="318"/>
      <c r="Y28" s="321"/>
      <c r="Z28" s="317"/>
      <c r="AA28" s="318"/>
      <c r="AB28" s="318"/>
      <c r="AC28" s="319"/>
      <c r="AD28" s="317"/>
      <c r="AE28" s="318"/>
      <c r="AF28" s="318"/>
      <c r="AG28" s="319"/>
      <c r="AH28" s="317"/>
      <c r="AI28" s="318"/>
      <c r="AJ28" s="318"/>
      <c r="AK28" s="319"/>
      <c r="AL28" s="317"/>
      <c r="AM28" s="318"/>
      <c r="AN28" s="318"/>
      <c r="AO28" s="319"/>
      <c r="AP28" s="317"/>
      <c r="AQ28" s="318"/>
      <c r="AR28" s="318"/>
      <c r="AS28" s="319"/>
      <c r="AT28" s="322"/>
      <c r="AU28" s="323"/>
      <c r="AV28" s="323"/>
      <c r="AW28" s="324"/>
      <c r="AX28" s="322"/>
      <c r="AY28" s="323"/>
      <c r="AZ28" s="323"/>
      <c r="BA28" s="324"/>
      <c r="BB28" s="322"/>
      <c r="BC28" s="323"/>
      <c r="BD28" s="323"/>
      <c r="BE28" s="324"/>
    </row>
    <row r="29" spans="1:57" s="303" customFormat="1" ht="26.25" customHeight="1" x14ac:dyDescent="0.3">
      <c r="A29" s="316" t="s">
        <v>2226</v>
      </c>
      <c r="B29" s="316" t="s">
        <v>2079</v>
      </c>
      <c r="C29" s="316" t="s">
        <v>1543</v>
      </c>
      <c r="D29" s="316" t="s">
        <v>1577</v>
      </c>
      <c r="E29" s="316"/>
      <c r="F29" s="317"/>
      <c r="G29" s="318"/>
      <c r="H29" s="318"/>
      <c r="I29" s="319"/>
      <c r="J29" s="317"/>
      <c r="K29" s="318"/>
      <c r="L29" s="318"/>
      <c r="M29" s="319"/>
      <c r="N29" s="317"/>
      <c r="O29" s="318"/>
      <c r="P29" s="318"/>
      <c r="Q29" s="319"/>
      <c r="R29" s="317"/>
      <c r="S29" s="318"/>
      <c r="T29" s="318"/>
      <c r="U29" s="319"/>
      <c r="V29" s="320"/>
      <c r="W29" s="318"/>
      <c r="X29" s="318"/>
      <c r="Y29" s="321"/>
      <c r="Z29" s="317"/>
      <c r="AA29" s="318"/>
      <c r="AB29" s="318"/>
      <c r="AC29" s="319"/>
      <c r="AD29" s="317"/>
      <c r="AE29" s="318"/>
      <c r="AF29" s="318"/>
      <c r="AG29" s="319"/>
      <c r="AH29" s="317"/>
      <c r="AI29" s="318"/>
      <c r="AJ29" s="318"/>
      <c r="AK29" s="319"/>
      <c r="AL29" s="317"/>
      <c r="AM29" s="318"/>
      <c r="AN29" s="318"/>
      <c r="AO29" s="319"/>
      <c r="AP29" s="317"/>
      <c r="AQ29" s="318"/>
      <c r="AR29" s="318"/>
      <c r="AS29" s="319"/>
      <c r="AT29" s="322"/>
      <c r="AU29" s="323"/>
      <c r="AV29" s="323"/>
      <c r="AW29" s="324"/>
      <c r="AX29" s="322"/>
      <c r="AY29" s="323"/>
      <c r="AZ29" s="323"/>
      <c r="BA29" s="324"/>
      <c r="BB29" s="322"/>
      <c r="BC29" s="323"/>
      <c r="BD29" s="323"/>
      <c r="BE29" s="324"/>
    </row>
    <row r="30" spans="1:57" s="303" customFormat="1" ht="26.25" customHeight="1" x14ac:dyDescent="0.3">
      <c r="A30" s="316" t="s">
        <v>2227</v>
      </c>
      <c r="B30" s="316" t="s">
        <v>2080</v>
      </c>
      <c r="C30" s="316" t="s">
        <v>1543</v>
      </c>
      <c r="D30" s="316" t="s">
        <v>1980</v>
      </c>
      <c r="E30" s="316"/>
      <c r="F30" s="317"/>
      <c r="G30" s="318"/>
      <c r="H30" s="318"/>
      <c r="I30" s="319"/>
      <c r="J30" s="317"/>
      <c r="K30" s="318"/>
      <c r="L30" s="318"/>
      <c r="M30" s="319"/>
      <c r="N30" s="317"/>
      <c r="O30" s="318"/>
      <c r="P30" s="318"/>
      <c r="Q30" s="319"/>
      <c r="R30" s="317"/>
      <c r="S30" s="318"/>
      <c r="T30" s="318"/>
      <c r="U30" s="319"/>
      <c r="V30" s="320"/>
      <c r="W30" s="318"/>
      <c r="X30" s="318"/>
      <c r="Y30" s="321"/>
      <c r="Z30" s="317"/>
      <c r="AA30" s="318"/>
      <c r="AB30" s="318"/>
      <c r="AC30" s="319"/>
      <c r="AD30" s="317"/>
      <c r="AE30" s="318"/>
      <c r="AF30" s="318"/>
      <c r="AG30" s="319"/>
      <c r="AH30" s="317"/>
      <c r="AI30" s="318"/>
      <c r="AJ30" s="318"/>
      <c r="AK30" s="319"/>
      <c r="AL30" s="317"/>
      <c r="AM30" s="318"/>
      <c r="AN30" s="318"/>
      <c r="AO30" s="319"/>
      <c r="AP30" s="317"/>
      <c r="AQ30" s="318"/>
      <c r="AR30" s="318"/>
      <c r="AS30" s="319"/>
      <c r="AT30" s="322"/>
      <c r="AU30" s="323"/>
      <c r="AV30" s="323"/>
      <c r="AW30" s="324"/>
      <c r="AX30" s="322"/>
      <c r="AY30" s="323"/>
      <c r="AZ30" s="323"/>
      <c r="BA30" s="324"/>
      <c r="BB30" s="322"/>
      <c r="BC30" s="323"/>
      <c r="BD30" s="323"/>
      <c r="BE30" s="324"/>
    </row>
    <row r="31" spans="1:57" s="303" customFormat="1" ht="26.25" customHeight="1" x14ac:dyDescent="0.3">
      <c r="A31" s="316" t="s">
        <v>2228</v>
      </c>
      <c r="B31" s="316" t="s">
        <v>2081</v>
      </c>
      <c r="C31" s="316" t="s">
        <v>1540</v>
      </c>
      <c r="D31" s="316" t="s">
        <v>1576</v>
      </c>
      <c r="E31" s="316"/>
      <c r="F31" s="317"/>
      <c r="G31" s="318"/>
      <c r="H31" s="318"/>
      <c r="I31" s="319"/>
      <c r="J31" s="317"/>
      <c r="K31" s="318"/>
      <c r="L31" s="318"/>
      <c r="M31" s="319"/>
      <c r="N31" s="317"/>
      <c r="O31" s="318"/>
      <c r="P31" s="318"/>
      <c r="Q31" s="319"/>
      <c r="R31" s="317"/>
      <c r="S31" s="318"/>
      <c r="T31" s="318"/>
      <c r="U31" s="319"/>
      <c r="V31" s="320"/>
      <c r="W31" s="318"/>
      <c r="X31" s="318"/>
      <c r="Y31" s="321"/>
      <c r="Z31" s="317"/>
      <c r="AA31" s="318"/>
      <c r="AB31" s="318"/>
      <c r="AC31" s="319"/>
      <c r="AD31" s="317"/>
      <c r="AE31" s="318"/>
      <c r="AF31" s="318"/>
      <c r="AG31" s="319"/>
      <c r="AH31" s="317"/>
      <c r="AI31" s="318"/>
      <c r="AJ31" s="318"/>
      <c r="AK31" s="319"/>
      <c r="AL31" s="317"/>
      <c r="AM31" s="318"/>
      <c r="AN31" s="318"/>
      <c r="AO31" s="319"/>
      <c r="AP31" s="317"/>
      <c r="AQ31" s="318"/>
      <c r="AR31" s="318"/>
      <c r="AS31" s="319"/>
      <c r="AT31" s="322"/>
      <c r="AU31" s="323"/>
      <c r="AV31" s="323"/>
      <c r="AW31" s="324"/>
      <c r="AX31" s="322"/>
      <c r="AY31" s="323"/>
      <c r="AZ31" s="323"/>
      <c r="BA31" s="324"/>
      <c r="BB31" s="322"/>
      <c r="BC31" s="323"/>
      <c r="BD31" s="323"/>
      <c r="BE31" s="324"/>
    </row>
    <row r="32" spans="1:57" s="303" customFormat="1" ht="26.25" customHeight="1" x14ac:dyDescent="0.3">
      <c r="A32" s="316" t="s">
        <v>2229</v>
      </c>
      <c r="B32" s="316" t="s">
        <v>2082</v>
      </c>
      <c r="C32" s="316" t="s">
        <v>1989</v>
      </c>
      <c r="D32" s="316" t="s">
        <v>1577</v>
      </c>
      <c r="E32" s="316"/>
      <c r="F32" s="317"/>
      <c r="G32" s="318"/>
      <c r="H32" s="318"/>
      <c r="I32" s="319"/>
      <c r="J32" s="317"/>
      <c r="K32" s="318"/>
      <c r="L32" s="318"/>
      <c r="M32" s="319"/>
      <c r="N32" s="317"/>
      <c r="O32" s="318"/>
      <c r="P32" s="318"/>
      <c r="Q32" s="319"/>
      <c r="R32" s="317"/>
      <c r="S32" s="318"/>
      <c r="T32" s="318"/>
      <c r="U32" s="319"/>
      <c r="V32" s="320"/>
      <c r="W32" s="318"/>
      <c r="X32" s="318"/>
      <c r="Y32" s="321"/>
      <c r="Z32" s="317"/>
      <c r="AA32" s="318"/>
      <c r="AB32" s="318"/>
      <c r="AC32" s="319"/>
      <c r="AD32" s="317"/>
      <c r="AE32" s="318"/>
      <c r="AF32" s="318"/>
      <c r="AG32" s="319"/>
      <c r="AH32" s="317"/>
      <c r="AI32" s="318"/>
      <c r="AJ32" s="318"/>
      <c r="AK32" s="319"/>
      <c r="AL32" s="317"/>
      <c r="AM32" s="318"/>
      <c r="AN32" s="318"/>
      <c r="AO32" s="319"/>
      <c r="AP32" s="317"/>
      <c r="AQ32" s="318"/>
      <c r="AR32" s="318"/>
      <c r="AS32" s="319"/>
      <c r="AT32" s="322"/>
      <c r="AU32" s="323"/>
      <c r="AV32" s="323"/>
      <c r="AW32" s="324"/>
      <c r="AX32" s="322"/>
      <c r="AY32" s="323"/>
      <c r="AZ32" s="323"/>
      <c r="BA32" s="324"/>
      <c r="BB32" s="322"/>
      <c r="BC32" s="323"/>
      <c r="BD32" s="323"/>
      <c r="BE32" s="324"/>
    </row>
    <row r="33" spans="1:57" s="303" customFormat="1" ht="26.25" customHeight="1" x14ac:dyDescent="0.3">
      <c r="A33" s="316" t="s">
        <v>2230</v>
      </c>
      <c r="B33" s="316" t="s">
        <v>2083</v>
      </c>
      <c r="C33" s="316" t="s">
        <v>1526</v>
      </c>
      <c r="D33" s="316" t="s">
        <v>1577</v>
      </c>
      <c r="E33" s="316"/>
      <c r="F33" s="317"/>
      <c r="G33" s="318"/>
      <c r="H33" s="318"/>
      <c r="I33" s="319"/>
      <c r="J33" s="317"/>
      <c r="K33" s="318"/>
      <c r="L33" s="318"/>
      <c r="M33" s="319"/>
      <c r="N33" s="317"/>
      <c r="O33" s="318"/>
      <c r="P33" s="318"/>
      <c r="Q33" s="319"/>
      <c r="R33" s="317"/>
      <c r="S33" s="318"/>
      <c r="T33" s="318"/>
      <c r="U33" s="319"/>
      <c r="V33" s="320"/>
      <c r="W33" s="318"/>
      <c r="X33" s="318"/>
      <c r="Y33" s="321"/>
      <c r="Z33" s="317"/>
      <c r="AA33" s="318"/>
      <c r="AB33" s="318"/>
      <c r="AC33" s="319"/>
      <c r="AD33" s="317"/>
      <c r="AE33" s="318"/>
      <c r="AF33" s="318"/>
      <c r="AG33" s="319"/>
      <c r="AH33" s="317"/>
      <c r="AI33" s="318"/>
      <c r="AJ33" s="318"/>
      <c r="AK33" s="319"/>
      <c r="AL33" s="317"/>
      <c r="AM33" s="318"/>
      <c r="AN33" s="318"/>
      <c r="AO33" s="319"/>
      <c r="AP33" s="317"/>
      <c r="AQ33" s="318"/>
      <c r="AR33" s="318"/>
      <c r="AS33" s="319"/>
      <c r="AT33" s="322"/>
      <c r="AU33" s="323"/>
      <c r="AV33" s="323"/>
      <c r="AW33" s="324"/>
      <c r="AX33" s="322"/>
      <c r="AY33" s="323"/>
      <c r="AZ33" s="323"/>
      <c r="BA33" s="324"/>
      <c r="BB33" s="322"/>
      <c r="BC33" s="323"/>
      <c r="BD33" s="323"/>
      <c r="BE33" s="324"/>
    </row>
    <row r="34" spans="1:57" s="303" customFormat="1" ht="26.25" customHeight="1" x14ac:dyDescent="0.3">
      <c r="A34" s="316"/>
      <c r="B34" s="316"/>
      <c r="C34" s="316"/>
      <c r="D34" s="316"/>
      <c r="E34" s="316"/>
      <c r="F34" s="317"/>
      <c r="G34" s="318"/>
      <c r="H34" s="318"/>
      <c r="I34" s="319"/>
      <c r="J34" s="317"/>
      <c r="K34" s="318"/>
      <c r="L34" s="318"/>
      <c r="M34" s="319"/>
      <c r="N34" s="317"/>
      <c r="O34" s="318"/>
      <c r="P34" s="318"/>
      <c r="Q34" s="319"/>
      <c r="R34" s="317"/>
      <c r="S34" s="318"/>
      <c r="T34" s="318"/>
      <c r="U34" s="319"/>
      <c r="V34" s="320"/>
      <c r="W34" s="318"/>
      <c r="X34" s="318"/>
      <c r="Y34" s="321"/>
      <c r="Z34" s="317"/>
      <c r="AA34" s="318"/>
      <c r="AB34" s="318"/>
      <c r="AC34" s="319"/>
      <c r="AD34" s="317"/>
      <c r="AE34" s="318"/>
      <c r="AF34" s="318"/>
      <c r="AG34" s="319"/>
      <c r="AH34" s="317"/>
      <c r="AI34" s="318"/>
      <c r="AJ34" s="318"/>
      <c r="AK34" s="319"/>
      <c r="AL34" s="317"/>
      <c r="AM34" s="318"/>
      <c r="AN34" s="318"/>
      <c r="AO34" s="319"/>
      <c r="AP34" s="317"/>
      <c r="AQ34" s="318"/>
      <c r="AR34" s="318"/>
      <c r="AS34" s="319"/>
      <c r="AT34" s="322"/>
      <c r="AU34" s="323"/>
      <c r="AV34" s="323"/>
      <c r="AW34" s="324"/>
      <c r="AX34" s="322"/>
      <c r="AY34" s="323"/>
      <c r="AZ34" s="323"/>
      <c r="BA34" s="324"/>
      <c r="BB34" s="322"/>
      <c r="BC34" s="323"/>
      <c r="BD34" s="323"/>
      <c r="BE34" s="324"/>
    </row>
    <row r="35" spans="1:57" s="303" customFormat="1" ht="26.25" customHeight="1" x14ac:dyDescent="0.3">
      <c r="A35" s="316"/>
      <c r="B35" s="316"/>
      <c r="C35" s="316"/>
      <c r="D35" s="316"/>
      <c r="E35" s="316"/>
      <c r="F35" s="317"/>
      <c r="G35" s="318"/>
      <c r="H35" s="318"/>
      <c r="I35" s="319"/>
      <c r="J35" s="317"/>
      <c r="K35" s="318"/>
      <c r="L35" s="318"/>
      <c r="M35" s="319"/>
      <c r="N35" s="317"/>
      <c r="O35" s="318"/>
      <c r="P35" s="318"/>
      <c r="Q35" s="319"/>
      <c r="R35" s="317"/>
      <c r="S35" s="318"/>
      <c r="T35" s="318"/>
      <c r="U35" s="319"/>
      <c r="V35" s="320"/>
      <c r="W35" s="318"/>
      <c r="X35" s="318"/>
      <c r="Y35" s="321"/>
      <c r="Z35" s="317"/>
      <c r="AA35" s="318"/>
      <c r="AB35" s="318"/>
      <c r="AC35" s="319"/>
      <c r="AD35" s="317"/>
      <c r="AE35" s="318"/>
      <c r="AF35" s="318"/>
      <c r="AG35" s="319"/>
      <c r="AH35" s="317"/>
      <c r="AI35" s="318"/>
      <c r="AJ35" s="318"/>
      <c r="AK35" s="319"/>
      <c r="AL35" s="317"/>
      <c r="AM35" s="318"/>
      <c r="AN35" s="318"/>
      <c r="AO35" s="319"/>
      <c r="AP35" s="317"/>
      <c r="AQ35" s="318"/>
      <c r="AR35" s="318"/>
      <c r="AS35" s="319"/>
      <c r="AT35" s="322"/>
      <c r="AU35" s="323"/>
      <c r="AV35" s="323"/>
      <c r="AW35" s="324"/>
      <c r="AX35" s="322"/>
      <c r="AY35" s="323"/>
      <c r="AZ35" s="323"/>
      <c r="BA35" s="324"/>
      <c r="BB35" s="322"/>
      <c r="BC35" s="323"/>
      <c r="BD35" s="323"/>
      <c r="BE35" s="324"/>
    </row>
    <row r="36" spans="1:57" s="303" customFormat="1" ht="26.25" customHeight="1" x14ac:dyDescent="0.3">
      <c r="A36" s="316"/>
      <c r="B36" s="316"/>
      <c r="C36" s="316"/>
      <c r="D36" s="316"/>
      <c r="E36" s="316"/>
      <c r="F36" s="317"/>
      <c r="G36" s="318"/>
      <c r="H36" s="318"/>
      <c r="I36" s="319"/>
      <c r="J36" s="317"/>
      <c r="K36" s="318"/>
      <c r="L36" s="318"/>
      <c r="M36" s="319"/>
      <c r="N36" s="317"/>
      <c r="O36" s="318"/>
      <c r="P36" s="318"/>
      <c r="Q36" s="319"/>
      <c r="R36" s="317"/>
      <c r="S36" s="318"/>
      <c r="T36" s="318"/>
      <c r="U36" s="319"/>
      <c r="V36" s="320"/>
      <c r="W36" s="318"/>
      <c r="X36" s="318"/>
      <c r="Y36" s="321"/>
      <c r="Z36" s="317"/>
      <c r="AA36" s="318"/>
      <c r="AB36" s="318"/>
      <c r="AC36" s="319"/>
      <c r="AD36" s="317"/>
      <c r="AE36" s="318"/>
      <c r="AF36" s="318"/>
      <c r="AG36" s="319"/>
      <c r="AH36" s="317"/>
      <c r="AI36" s="318"/>
      <c r="AJ36" s="318"/>
      <c r="AK36" s="319"/>
      <c r="AL36" s="317"/>
      <c r="AM36" s="318"/>
      <c r="AN36" s="318"/>
      <c r="AO36" s="319"/>
      <c r="AP36" s="317"/>
      <c r="AQ36" s="318"/>
      <c r="AR36" s="318"/>
      <c r="AS36" s="319"/>
      <c r="AT36" s="322"/>
      <c r="AU36" s="323"/>
      <c r="AV36" s="323"/>
      <c r="AW36" s="324"/>
      <c r="AX36" s="322"/>
      <c r="AY36" s="323"/>
      <c r="AZ36" s="323"/>
      <c r="BA36" s="324"/>
      <c r="BB36" s="322"/>
      <c r="BC36" s="323"/>
      <c r="BD36" s="323"/>
      <c r="BE36" s="324"/>
    </row>
    <row r="37" spans="1:57" s="303" customFormat="1" ht="26.25" customHeight="1" x14ac:dyDescent="0.3">
      <c r="A37" s="316"/>
      <c r="B37" s="316"/>
      <c r="C37" s="316"/>
      <c r="D37" s="316"/>
      <c r="E37" s="316"/>
      <c r="F37" s="317"/>
      <c r="G37" s="318"/>
      <c r="H37" s="318"/>
      <c r="I37" s="319"/>
      <c r="J37" s="317"/>
      <c r="K37" s="318"/>
      <c r="L37" s="318"/>
      <c r="M37" s="319"/>
      <c r="N37" s="317"/>
      <c r="O37" s="318"/>
      <c r="P37" s="318"/>
      <c r="Q37" s="319"/>
      <c r="R37" s="317"/>
      <c r="S37" s="318"/>
      <c r="T37" s="318"/>
      <c r="U37" s="319"/>
      <c r="V37" s="320"/>
      <c r="W37" s="318"/>
      <c r="X37" s="318"/>
      <c r="Y37" s="321"/>
      <c r="Z37" s="317"/>
      <c r="AA37" s="318"/>
      <c r="AB37" s="318"/>
      <c r="AC37" s="319"/>
      <c r="AD37" s="317"/>
      <c r="AE37" s="318"/>
      <c r="AF37" s="318"/>
      <c r="AG37" s="319"/>
      <c r="AH37" s="317"/>
      <c r="AI37" s="318"/>
      <c r="AJ37" s="318"/>
      <c r="AK37" s="319"/>
      <c r="AL37" s="317"/>
      <c r="AM37" s="318"/>
      <c r="AN37" s="318"/>
      <c r="AO37" s="319"/>
      <c r="AP37" s="317"/>
      <c r="AQ37" s="318"/>
      <c r="AR37" s="318"/>
      <c r="AS37" s="319"/>
      <c r="AT37" s="322"/>
      <c r="AU37" s="323"/>
      <c r="AV37" s="323"/>
      <c r="AW37" s="324"/>
      <c r="AX37" s="322"/>
      <c r="AY37" s="323"/>
      <c r="AZ37" s="323"/>
      <c r="BA37" s="324"/>
      <c r="BB37" s="322"/>
      <c r="BC37" s="323"/>
      <c r="BD37" s="323"/>
      <c r="BE37" s="324"/>
    </row>
    <row r="38" spans="1:57" s="303" customFormat="1" ht="26.25" customHeight="1" x14ac:dyDescent="0.3">
      <c r="A38" s="316"/>
      <c r="B38" s="316"/>
      <c r="C38" s="316"/>
      <c r="D38" s="316"/>
      <c r="E38" s="316"/>
      <c r="F38" s="317"/>
      <c r="G38" s="318"/>
      <c r="H38" s="318"/>
      <c r="I38" s="319"/>
      <c r="J38" s="317"/>
      <c r="K38" s="318"/>
      <c r="L38" s="318"/>
      <c r="M38" s="319"/>
      <c r="N38" s="317"/>
      <c r="O38" s="318"/>
      <c r="P38" s="318"/>
      <c r="Q38" s="319"/>
      <c r="R38" s="317"/>
      <c r="S38" s="318"/>
      <c r="T38" s="318"/>
      <c r="U38" s="319"/>
      <c r="V38" s="320"/>
      <c r="W38" s="318"/>
      <c r="X38" s="318"/>
      <c r="Y38" s="321"/>
      <c r="Z38" s="317"/>
      <c r="AA38" s="318"/>
      <c r="AB38" s="318"/>
      <c r="AC38" s="319"/>
      <c r="AD38" s="317"/>
      <c r="AE38" s="318"/>
      <c r="AF38" s="318"/>
      <c r="AG38" s="319"/>
      <c r="AH38" s="317"/>
      <c r="AI38" s="318"/>
      <c r="AJ38" s="318"/>
      <c r="AK38" s="319"/>
      <c r="AL38" s="317"/>
      <c r="AM38" s="318"/>
      <c r="AN38" s="318"/>
      <c r="AO38" s="319"/>
      <c r="AP38" s="317"/>
      <c r="AQ38" s="318"/>
      <c r="AR38" s="318"/>
      <c r="AS38" s="319"/>
      <c r="AT38" s="322"/>
      <c r="AU38" s="323"/>
      <c r="AV38" s="323"/>
      <c r="AW38" s="324"/>
      <c r="AX38" s="322"/>
      <c r="AY38" s="323"/>
      <c r="AZ38" s="323"/>
      <c r="BA38" s="324"/>
      <c r="BB38" s="322"/>
      <c r="BC38" s="323"/>
      <c r="BD38" s="323"/>
      <c r="BE38" s="324"/>
    </row>
    <row r="39" spans="1:57" s="303" customFormat="1" ht="26.25" customHeight="1" x14ac:dyDescent="0.3">
      <c r="A39" s="316"/>
      <c r="B39" s="316"/>
      <c r="C39" s="316"/>
      <c r="D39" s="316"/>
      <c r="E39" s="316"/>
      <c r="F39" s="317"/>
      <c r="G39" s="318"/>
      <c r="H39" s="318"/>
      <c r="I39" s="319"/>
      <c r="J39" s="317"/>
      <c r="K39" s="318"/>
      <c r="L39" s="318"/>
      <c r="M39" s="319"/>
      <c r="N39" s="317"/>
      <c r="O39" s="318"/>
      <c r="P39" s="318"/>
      <c r="Q39" s="319"/>
      <c r="R39" s="317"/>
      <c r="S39" s="318"/>
      <c r="T39" s="318"/>
      <c r="U39" s="319"/>
      <c r="V39" s="320"/>
      <c r="W39" s="318"/>
      <c r="X39" s="318"/>
      <c r="Y39" s="321"/>
      <c r="Z39" s="317"/>
      <c r="AA39" s="318"/>
      <c r="AB39" s="318"/>
      <c r="AC39" s="319"/>
      <c r="AD39" s="317"/>
      <c r="AE39" s="318"/>
      <c r="AF39" s="318"/>
      <c r="AG39" s="319"/>
      <c r="AH39" s="317"/>
      <c r="AI39" s="318"/>
      <c r="AJ39" s="318"/>
      <c r="AK39" s="319"/>
      <c r="AL39" s="317"/>
      <c r="AM39" s="318"/>
      <c r="AN39" s="318"/>
      <c r="AO39" s="319"/>
      <c r="AP39" s="317"/>
      <c r="AQ39" s="318"/>
      <c r="AR39" s="318"/>
      <c r="AS39" s="319"/>
      <c r="AT39" s="322"/>
      <c r="AU39" s="323"/>
      <c r="AV39" s="323"/>
      <c r="AW39" s="324"/>
      <c r="AX39" s="322"/>
      <c r="AY39" s="323"/>
      <c r="AZ39" s="323"/>
      <c r="BA39" s="324"/>
      <c r="BB39" s="322"/>
      <c r="BC39" s="323"/>
      <c r="BD39" s="323"/>
      <c r="BE39" s="324"/>
    </row>
    <row r="40" spans="1:57" s="303" customFormat="1" ht="26.25" customHeight="1" x14ac:dyDescent="0.3">
      <c r="A40" s="316"/>
      <c r="B40" s="316"/>
      <c r="C40" s="316"/>
      <c r="D40" s="316"/>
      <c r="E40" s="316"/>
      <c r="F40" s="317"/>
      <c r="G40" s="318"/>
      <c r="H40" s="318"/>
      <c r="I40" s="319"/>
      <c r="J40" s="317"/>
      <c r="K40" s="318"/>
      <c r="L40" s="318"/>
      <c r="M40" s="319"/>
      <c r="N40" s="317"/>
      <c r="O40" s="318"/>
      <c r="P40" s="318"/>
      <c r="Q40" s="319"/>
      <c r="R40" s="317"/>
      <c r="S40" s="318"/>
      <c r="T40" s="318"/>
      <c r="U40" s="319"/>
      <c r="V40" s="320"/>
      <c r="W40" s="318"/>
      <c r="X40" s="318"/>
      <c r="Y40" s="321"/>
      <c r="Z40" s="317"/>
      <c r="AA40" s="318"/>
      <c r="AB40" s="318"/>
      <c r="AC40" s="319"/>
      <c r="AD40" s="317"/>
      <c r="AE40" s="318"/>
      <c r="AF40" s="318"/>
      <c r="AG40" s="319"/>
      <c r="AH40" s="317"/>
      <c r="AI40" s="318"/>
      <c r="AJ40" s="318"/>
      <c r="AK40" s="319"/>
      <c r="AL40" s="317"/>
      <c r="AM40" s="318"/>
      <c r="AN40" s="318"/>
      <c r="AO40" s="319"/>
      <c r="AP40" s="317"/>
      <c r="AQ40" s="318"/>
      <c r="AR40" s="318"/>
      <c r="AS40" s="319"/>
      <c r="AT40" s="322"/>
      <c r="AU40" s="323"/>
      <c r="AV40" s="323"/>
      <c r="AW40" s="324"/>
      <c r="AX40" s="322"/>
      <c r="AY40" s="323"/>
      <c r="AZ40" s="323"/>
      <c r="BA40" s="324"/>
      <c r="BB40" s="322"/>
      <c r="BC40" s="323"/>
      <c r="BD40" s="323"/>
      <c r="BE40" s="324"/>
    </row>
    <row r="41" spans="1:57" s="303" customFormat="1" ht="26.25" customHeight="1" x14ac:dyDescent="0.3">
      <c r="A41" s="316"/>
      <c r="B41" s="316"/>
      <c r="C41" s="316"/>
      <c r="D41" s="316"/>
      <c r="E41" s="316"/>
      <c r="F41" s="317"/>
      <c r="G41" s="318"/>
      <c r="H41" s="318"/>
      <c r="I41" s="319"/>
      <c r="J41" s="317"/>
      <c r="K41" s="318"/>
      <c r="L41" s="318"/>
      <c r="M41" s="319"/>
      <c r="N41" s="317"/>
      <c r="O41" s="318"/>
      <c r="P41" s="318"/>
      <c r="Q41" s="319"/>
      <c r="R41" s="317"/>
      <c r="S41" s="318"/>
      <c r="T41" s="318"/>
      <c r="U41" s="319"/>
      <c r="V41" s="320"/>
      <c r="W41" s="318"/>
      <c r="X41" s="318"/>
      <c r="Y41" s="321"/>
      <c r="Z41" s="317"/>
      <c r="AA41" s="318"/>
      <c r="AB41" s="318"/>
      <c r="AC41" s="319"/>
      <c r="AD41" s="317"/>
      <c r="AE41" s="318"/>
      <c r="AF41" s="318"/>
      <c r="AG41" s="319"/>
      <c r="AH41" s="317"/>
      <c r="AI41" s="318"/>
      <c r="AJ41" s="318"/>
      <c r="AK41" s="319"/>
      <c r="AL41" s="317"/>
      <c r="AM41" s="318"/>
      <c r="AN41" s="318"/>
      <c r="AO41" s="319"/>
      <c r="AP41" s="317"/>
      <c r="AQ41" s="318"/>
      <c r="AR41" s="318"/>
      <c r="AS41" s="319"/>
      <c r="AT41" s="322"/>
      <c r="AU41" s="323"/>
      <c r="AV41" s="323"/>
      <c r="AW41" s="324"/>
      <c r="AX41" s="322"/>
      <c r="AY41" s="323"/>
      <c r="AZ41" s="323"/>
      <c r="BA41" s="324"/>
      <c r="BB41" s="322"/>
      <c r="BC41" s="323"/>
      <c r="BD41" s="323"/>
      <c r="BE41" s="324"/>
    </row>
    <row r="42" spans="1:57" s="303" customFormat="1" ht="26.25" customHeight="1" x14ac:dyDescent="0.3">
      <c r="A42" s="316"/>
      <c r="B42" s="316"/>
      <c r="C42" s="316"/>
      <c r="D42" s="316"/>
      <c r="E42" s="316"/>
      <c r="F42" s="317"/>
      <c r="G42" s="318"/>
      <c r="H42" s="318"/>
      <c r="I42" s="319"/>
      <c r="J42" s="317"/>
      <c r="K42" s="318"/>
      <c r="L42" s="318"/>
      <c r="M42" s="319"/>
      <c r="N42" s="317"/>
      <c r="O42" s="318"/>
      <c r="P42" s="318"/>
      <c r="Q42" s="319"/>
      <c r="R42" s="317"/>
      <c r="S42" s="318"/>
      <c r="T42" s="318"/>
      <c r="U42" s="319"/>
      <c r="V42" s="320"/>
      <c r="W42" s="318"/>
      <c r="X42" s="318"/>
      <c r="Y42" s="321"/>
      <c r="Z42" s="317"/>
      <c r="AA42" s="318"/>
      <c r="AB42" s="318"/>
      <c r="AC42" s="319"/>
      <c r="AD42" s="317"/>
      <c r="AE42" s="318"/>
      <c r="AF42" s="318"/>
      <c r="AG42" s="319"/>
      <c r="AH42" s="317"/>
      <c r="AI42" s="318"/>
      <c r="AJ42" s="318"/>
      <c r="AK42" s="319"/>
      <c r="AL42" s="317"/>
      <c r="AM42" s="318"/>
      <c r="AN42" s="318"/>
      <c r="AO42" s="319"/>
      <c r="AP42" s="317"/>
      <c r="AQ42" s="318"/>
      <c r="AR42" s="318"/>
      <c r="AS42" s="319"/>
      <c r="AT42" s="322"/>
      <c r="AU42" s="323"/>
      <c r="AV42" s="323"/>
      <c r="AW42" s="324"/>
      <c r="AX42" s="322"/>
      <c r="AY42" s="323"/>
      <c r="AZ42" s="323"/>
      <c r="BA42" s="324"/>
      <c r="BB42" s="322"/>
      <c r="BC42" s="323"/>
      <c r="BD42" s="323"/>
      <c r="BE42" s="324"/>
    </row>
    <row r="43" spans="1:57" s="303" customFormat="1" ht="26.25" customHeight="1" x14ac:dyDescent="0.3">
      <c r="A43" s="316"/>
      <c r="B43" s="316"/>
      <c r="C43" s="316"/>
      <c r="D43" s="316"/>
      <c r="E43" s="316"/>
      <c r="F43" s="317"/>
      <c r="G43" s="318"/>
      <c r="H43" s="318"/>
      <c r="I43" s="319"/>
      <c r="J43" s="317"/>
      <c r="K43" s="318"/>
      <c r="L43" s="318"/>
      <c r="M43" s="319"/>
      <c r="N43" s="317"/>
      <c r="O43" s="318"/>
      <c r="P43" s="318"/>
      <c r="Q43" s="319"/>
      <c r="R43" s="317"/>
      <c r="S43" s="318"/>
      <c r="T43" s="318"/>
      <c r="U43" s="319"/>
      <c r="V43" s="320"/>
      <c r="W43" s="318"/>
      <c r="X43" s="318"/>
      <c r="Y43" s="321"/>
      <c r="Z43" s="317"/>
      <c r="AA43" s="318"/>
      <c r="AB43" s="318"/>
      <c r="AC43" s="319"/>
      <c r="AD43" s="317"/>
      <c r="AE43" s="318"/>
      <c r="AF43" s="318"/>
      <c r="AG43" s="319"/>
      <c r="AH43" s="317"/>
      <c r="AI43" s="318"/>
      <c r="AJ43" s="318"/>
      <c r="AK43" s="319"/>
      <c r="AL43" s="317"/>
      <c r="AM43" s="318"/>
      <c r="AN43" s="318"/>
      <c r="AO43" s="319"/>
      <c r="AP43" s="317"/>
      <c r="AQ43" s="318"/>
      <c r="AR43" s="318"/>
      <c r="AS43" s="319"/>
      <c r="AT43" s="322"/>
      <c r="AU43" s="323"/>
      <c r="AV43" s="323"/>
      <c r="AW43" s="324"/>
      <c r="AX43" s="322"/>
      <c r="AY43" s="323"/>
      <c r="AZ43" s="323"/>
      <c r="BA43" s="324"/>
      <c r="BB43" s="322"/>
      <c r="BC43" s="323"/>
      <c r="BD43" s="323"/>
      <c r="BE43" s="324"/>
    </row>
    <row r="44" spans="1:57" s="303" customFormat="1" ht="26.25" customHeight="1" x14ac:dyDescent="0.3">
      <c r="A44" s="316"/>
      <c r="B44" s="316"/>
      <c r="C44" s="316"/>
      <c r="D44" s="316"/>
      <c r="E44" s="316"/>
      <c r="F44" s="317"/>
      <c r="G44" s="318"/>
      <c r="H44" s="318"/>
      <c r="I44" s="319"/>
      <c r="J44" s="317"/>
      <c r="K44" s="318"/>
      <c r="L44" s="318"/>
      <c r="M44" s="319"/>
      <c r="N44" s="317"/>
      <c r="O44" s="318"/>
      <c r="P44" s="318"/>
      <c r="Q44" s="319"/>
      <c r="R44" s="317"/>
      <c r="S44" s="318"/>
      <c r="T44" s="318"/>
      <c r="U44" s="319"/>
      <c r="V44" s="320"/>
      <c r="W44" s="318"/>
      <c r="X44" s="318"/>
      <c r="Y44" s="321"/>
      <c r="Z44" s="317"/>
      <c r="AA44" s="318"/>
      <c r="AB44" s="318"/>
      <c r="AC44" s="319"/>
      <c r="AD44" s="317"/>
      <c r="AE44" s="318"/>
      <c r="AF44" s="318"/>
      <c r="AG44" s="319"/>
      <c r="AH44" s="317"/>
      <c r="AI44" s="318"/>
      <c r="AJ44" s="318"/>
      <c r="AK44" s="319"/>
      <c r="AL44" s="317"/>
      <c r="AM44" s="318"/>
      <c r="AN44" s="318"/>
      <c r="AO44" s="319"/>
      <c r="AP44" s="317"/>
      <c r="AQ44" s="318"/>
      <c r="AR44" s="318"/>
      <c r="AS44" s="319"/>
      <c r="AT44" s="322"/>
      <c r="AU44" s="323"/>
      <c r="AV44" s="323"/>
      <c r="AW44" s="324"/>
      <c r="AX44" s="322"/>
      <c r="AY44" s="323"/>
      <c r="AZ44" s="323"/>
      <c r="BA44" s="324"/>
      <c r="BB44" s="322"/>
      <c r="BC44" s="323"/>
      <c r="BD44" s="323"/>
      <c r="BE44" s="324"/>
    </row>
    <row r="45" spans="1:57" s="303" customFormat="1" ht="26.25" customHeight="1" x14ac:dyDescent="0.3">
      <c r="A45" s="316"/>
      <c r="B45" s="316"/>
      <c r="C45" s="316"/>
      <c r="D45" s="316"/>
      <c r="E45" s="316"/>
      <c r="F45" s="317"/>
      <c r="G45" s="318"/>
      <c r="H45" s="318"/>
      <c r="I45" s="319"/>
      <c r="J45" s="317"/>
      <c r="K45" s="318"/>
      <c r="L45" s="318"/>
      <c r="M45" s="319"/>
      <c r="N45" s="317"/>
      <c r="O45" s="318"/>
      <c r="P45" s="318"/>
      <c r="Q45" s="319"/>
      <c r="R45" s="317"/>
      <c r="S45" s="318"/>
      <c r="T45" s="318"/>
      <c r="U45" s="319"/>
      <c r="V45" s="320"/>
      <c r="W45" s="318"/>
      <c r="X45" s="318"/>
      <c r="Y45" s="321"/>
      <c r="Z45" s="317"/>
      <c r="AA45" s="318"/>
      <c r="AB45" s="318"/>
      <c r="AC45" s="319"/>
      <c r="AD45" s="317"/>
      <c r="AE45" s="318"/>
      <c r="AF45" s="318"/>
      <c r="AG45" s="319"/>
      <c r="AH45" s="317"/>
      <c r="AI45" s="318"/>
      <c r="AJ45" s="318"/>
      <c r="AK45" s="319"/>
      <c r="AL45" s="317"/>
      <c r="AM45" s="318"/>
      <c r="AN45" s="318"/>
      <c r="AO45" s="319"/>
      <c r="AP45" s="317"/>
      <c r="AQ45" s="318"/>
      <c r="AR45" s="318"/>
      <c r="AS45" s="319"/>
      <c r="AT45" s="322"/>
      <c r="AU45" s="323"/>
      <c r="AV45" s="323"/>
      <c r="AW45" s="324"/>
      <c r="AX45" s="322"/>
      <c r="AY45" s="323"/>
      <c r="AZ45" s="323"/>
      <c r="BA45" s="324"/>
      <c r="BB45" s="322"/>
      <c r="BC45" s="323"/>
      <c r="BD45" s="323"/>
      <c r="BE45" s="324"/>
    </row>
    <row r="46" spans="1:57" s="303" customFormat="1" ht="26.25" customHeight="1" x14ac:dyDescent="0.3">
      <c r="A46" s="316"/>
      <c r="B46" s="316"/>
      <c r="C46" s="316"/>
      <c r="D46" s="316"/>
      <c r="E46" s="316"/>
      <c r="F46" s="317"/>
      <c r="G46" s="318"/>
      <c r="H46" s="318"/>
      <c r="I46" s="319"/>
      <c r="J46" s="317"/>
      <c r="K46" s="318"/>
      <c r="L46" s="318"/>
      <c r="M46" s="319"/>
      <c r="N46" s="317"/>
      <c r="O46" s="318"/>
      <c r="P46" s="318"/>
      <c r="Q46" s="319"/>
      <c r="R46" s="317"/>
      <c r="S46" s="318"/>
      <c r="T46" s="318"/>
      <c r="U46" s="319"/>
      <c r="V46" s="320"/>
      <c r="W46" s="318"/>
      <c r="X46" s="318"/>
      <c r="Y46" s="321"/>
      <c r="Z46" s="317"/>
      <c r="AA46" s="318"/>
      <c r="AB46" s="318"/>
      <c r="AC46" s="319"/>
      <c r="AD46" s="317"/>
      <c r="AE46" s="318"/>
      <c r="AF46" s="318"/>
      <c r="AG46" s="319"/>
      <c r="AH46" s="317"/>
      <c r="AI46" s="318"/>
      <c r="AJ46" s="318"/>
      <c r="AK46" s="319"/>
      <c r="AL46" s="317"/>
      <c r="AM46" s="318"/>
      <c r="AN46" s="318"/>
      <c r="AO46" s="319"/>
      <c r="AP46" s="317"/>
      <c r="AQ46" s="318"/>
      <c r="AR46" s="318"/>
      <c r="AS46" s="319"/>
      <c r="AT46" s="322"/>
      <c r="AU46" s="323"/>
      <c r="AV46" s="323"/>
      <c r="AW46" s="324"/>
      <c r="AX46" s="322"/>
      <c r="AY46" s="323"/>
      <c r="AZ46" s="323"/>
      <c r="BA46" s="324"/>
      <c r="BB46" s="322"/>
      <c r="BC46" s="323"/>
      <c r="BD46" s="323"/>
      <c r="BE46" s="324"/>
    </row>
    <row r="47" spans="1:57" s="303" customFormat="1" ht="26.25" customHeight="1" x14ac:dyDescent="0.3">
      <c r="A47" s="316"/>
      <c r="B47" s="316"/>
      <c r="C47" s="316"/>
      <c r="D47" s="316"/>
      <c r="E47" s="316"/>
      <c r="F47" s="317"/>
      <c r="G47" s="318"/>
      <c r="H47" s="318"/>
      <c r="I47" s="319"/>
      <c r="J47" s="317"/>
      <c r="K47" s="318"/>
      <c r="L47" s="318"/>
      <c r="M47" s="319"/>
      <c r="N47" s="317"/>
      <c r="O47" s="318"/>
      <c r="P47" s="318"/>
      <c r="Q47" s="319"/>
      <c r="R47" s="317"/>
      <c r="S47" s="318"/>
      <c r="T47" s="318"/>
      <c r="U47" s="319"/>
      <c r="V47" s="320"/>
      <c r="W47" s="318"/>
      <c r="X47" s="318"/>
      <c r="Y47" s="321"/>
      <c r="Z47" s="317"/>
      <c r="AA47" s="318"/>
      <c r="AB47" s="318"/>
      <c r="AC47" s="319"/>
      <c r="AD47" s="317"/>
      <c r="AE47" s="318"/>
      <c r="AF47" s="318"/>
      <c r="AG47" s="319"/>
      <c r="AH47" s="317"/>
      <c r="AI47" s="318"/>
      <c r="AJ47" s="318"/>
      <c r="AK47" s="319"/>
      <c r="AL47" s="317"/>
      <c r="AM47" s="318"/>
      <c r="AN47" s="318"/>
      <c r="AO47" s="319"/>
      <c r="AP47" s="317"/>
      <c r="AQ47" s="318"/>
      <c r="AR47" s="318"/>
      <c r="AS47" s="319"/>
      <c r="AT47" s="322"/>
      <c r="AU47" s="323"/>
      <c r="AV47" s="323"/>
      <c r="AW47" s="324"/>
      <c r="AX47" s="322"/>
      <c r="AY47" s="323"/>
      <c r="AZ47" s="323"/>
      <c r="BA47" s="324"/>
      <c r="BB47" s="322"/>
      <c r="BC47" s="323"/>
      <c r="BD47" s="323"/>
      <c r="BE47" s="324"/>
    </row>
    <row r="48" spans="1:57" s="303" customFormat="1" ht="26.25" customHeight="1" x14ac:dyDescent="0.3">
      <c r="A48" s="316"/>
      <c r="B48" s="316"/>
      <c r="C48" s="316"/>
      <c r="D48" s="316"/>
      <c r="E48" s="316"/>
      <c r="F48" s="317"/>
      <c r="G48" s="318"/>
      <c r="H48" s="318"/>
      <c r="I48" s="319"/>
      <c r="J48" s="317"/>
      <c r="K48" s="318"/>
      <c r="L48" s="318"/>
      <c r="M48" s="319"/>
      <c r="N48" s="317"/>
      <c r="O48" s="318"/>
      <c r="P48" s="318"/>
      <c r="Q48" s="319"/>
      <c r="R48" s="317"/>
      <c r="S48" s="318"/>
      <c r="T48" s="318"/>
      <c r="U48" s="319"/>
      <c r="V48" s="320"/>
      <c r="W48" s="318"/>
      <c r="X48" s="318"/>
      <c r="Y48" s="321"/>
      <c r="Z48" s="317"/>
      <c r="AA48" s="318"/>
      <c r="AB48" s="318"/>
      <c r="AC48" s="319"/>
      <c r="AD48" s="317"/>
      <c r="AE48" s="318"/>
      <c r="AF48" s="318"/>
      <c r="AG48" s="319"/>
      <c r="AH48" s="317"/>
      <c r="AI48" s="318"/>
      <c r="AJ48" s="318"/>
      <c r="AK48" s="319"/>
      <c r="AL48" s="317"/>
      <c r="AM48" s="318"/>
      <c r="AN48" s="318"/>
      <c r="AO48" s="319"/>
      <c r="AP48" s="317"/>
      <c r="AQ48" s="318"/>
      <c r="AR48" s="318"/>
      <c r="AS48" s="319"/>
      <c r="AT48" s="322"/>
      <c r="AU48" s="323"/>
      <c r="AV48" s="323"/>
      <c r="AW48" s="324"/>
      <c r="AX48" s="322"/>
      <c r="AY48" s="323"/>
      <c r="AZ48" s="323"/>
      <c r="BA48" s="324"/>
      <c r="BB48" s="322"/>
      <c r="BC48" s="323"/>
      <c r="BD48" s="323"/>
      <c r="BE48" s="324"/>
    </row>
    <row r="49" spans="1:57" s="303" customFormat="1" ht="26.25" customHeight="1" x14ac:dyDescent="0.3">
      <c r="A49" s="316"/>
      <c r="B49" s="316"/>
      <c r="C49" s="316"/>
      <c r="D49" s="316"/>
      <c r="E49" s="316"/>
      <c r="F49" s="317"/>
      <c r="G49" s="318"/>
      <c r="H49" s="318"/>
      <c r="I49" s="319"/>
      <c r="J49" s="317"/>
      <c r="K49" s="318"/>
      <c r="L49" s="318"/>
      <c r="M49" s="319"/>
      <c r="N49" s="317"/>
      <c r="O49" s="318"/>
      <c r="P49" s="318"/>
      <c r="Q49" s="319"/>
      <c r="R49" s="317"/>
      <c r="S49" s="318"/>
      <c r="T49" s="318"/>
      <c r="U49" s="319"/>
      <c r="V49" s="320"/>
      <c r="W49" s="318"/>
      <c r="X49" s="318"/>
      <c r="Y49" s="321"/>
      <c r="Z49" s="317"/>
      <c r="AA49" s="318"/>
      <c r="AB49" s="318"/>
      <c r="AC49" s="319"/>
      <c r="AD49" s="317"/>
      <c r="AE49" s="318"/>
      <c r="AF49" s="318"/>
      <c r="AG49" s="319"/>
      <c r="AH49" s="317"/>
      <c r="AI49" s="318"/>
      <c r="AJ49" s="318"/>
      <c r="AK49" s="319"/>
      <c r="AL49" s="317"/>
      <c r="AM49" s="318"/>
      <c r="AN49" s="318"/>
      <c r="AO49" s="319"/>
      <c r="AP49" s="317"/>
      <c r="AQ49" s="318"/>
      <c r="AR49" s="318"/>
      <c r="AS49" s="319"/>
      <c r="AT49" s="322"/>
      <c r="AU49" s="323"/>
      <c r="AV49" s="323"/>
      <c r="AW49" s="324"/>
      <c r="AX49" s="322"/>
      <c r="AY49" s="323"/>
      <c r="AZ49" s="323"/>
      <c r="BA49" s="324"/>
      <c r="BB49" s="322"/>
      <c r="BC49" s="323"/>
      <c r="BD49" s="323"/>
      <c r="BE49" s="324"/>
    </row>
    <row r="50" spans="1:57" s="303" customFormat="1" ht="26.25" customHeight="1" x14ac:dyDescent="0.3">
      <c r="A50" s="316"/>
      <c r="B50" s="316"/>
      <c r="C50" s="316"/>
      <c r="D50" s="316"/>
      <c r="E50" s="316"/>
      <c r="F50" s="317"/>
      <c r="G50" s="318"/>
      <c r="H50" s="318"/>
      <c r="I50" s="319"/>
      <c r="J50" s="317"/>
      <c r="K50" s="318"/>
      <c r="L50" s="318"/>
      <c r="M50" s="319"/>
      <c r="N50" s="317"/>
      <c r="O50" s="318"/>
      <c r="P50" s="318"/>
      <c r="Q50" s="319"/>
      <c r="R50" s="317"/>
      <c r="S50" s="318"/>
      <c r="T50" s="318"/>
      <c r="U50" s="319"/>
      <c r="V50" s="320"/>
      <c r="W50" s="318"/>
      <c r="X50" s="318"/>
      <c r="Y50" s="321"/>
      <c r="Z50" s="317"/>
      <c r="AA50" s="318"/>
      <c r="AB50" s="318"/>
      <c r="AC50" s="319"/>
      <c r="AD50" s="317"/>
      <c r="AE50" s="318"/>
      <c r="AF50" s="318"/>
      <c r="AG50" s="319"/>
      <c r="AH50" s="317"/>
      <c r="AI50" s="318"/>
      <c r="AJ50" s="318"/>
      <c r="AK50" s="319"/>
      <c r="AL50" s="317"/>
      <c r="AM50" s="318"/>
      <c r="AN50" s="318"/>
      <c r="AO50" s="319"/>
      <c r="AP50" s="317"/>
      <c r="AQ50" s="318"/>
      <c r="AR50" s="318"/>
      <c r="AS50" s="319"/>
      <c r="AT50" s="322"/>
      <c r="AU50" s="323"/>
      <c r="AV50" s="323"/>
      <c r="AW50" s="324"/>
      <c r="AX50" s="322"/>
      <c r="AY50" s="323"/>
      <c r="AZ50" s="323"/>
      <c r="BA50" s="324"/>
      <c r="BB50" s="322"/>
      <c r="BC50" s="323"/>
      <c r="BD50" s="323"/>
      <c r="BE50" s="324"/>
    </row>
    <row r="51" spans="1:57" s="303" customFormat="1" ht="26.25" customHeight="1" x14ac:dyDescent="0.3">
      <c r="A51" s="316"/>
      <c r="B51" s="316"/>
      <c r="C51" s="316"/>
      <c r="D51" s="316"/>
      <c r="E51" s="316"/>
      <c r="F51" s="317"/>
      <c r="G51" s="318"/>
      <c r="H51" s="318"/>
      <c r="I51" s="319"/>
      <c r="J51" s="317"/>
      <c r="K51" s="318"/>
      <c r="L51" s="318"/>
      <c r="M51" s="319"/>
      <c r="N51" s="317"/>
      <c r="O51" s="318"/>
      <c r="P51" s="318"/>
      <c r="Q51" s="319"/>
      <c r="R51" s="317"/>
      <c r="S51" s="318"/>
      <c r="T51" s="318"/>
      <c r="U51" s="319"/>
      <c r="V51" s="320"/>
      <c r="W51" s="318"/>
      <c r="X51" s="318"/>
      <c r="Y51" s="321"/>
      <c r="Z51" s="317"/>
      <c r="AA51" s="318"/>
      <c r="AB51" s="318"/>
      <c r="AC51" s="319"/>
      <c r="AD51" s="317"/>
      <c r="AE51" s="318"/>
      <c r="AF51" s="318"/>
      <c r="AG51" s="319"/>
      <c r="AH51" s="317"/>
      <c r="AI51" s="318"/>
      <c r="AJ51" s="318"/>
      <c r="AK51" s="319"/>
      <c r="AL51" s="317"/>
      <c r="AM51" s="318"/>
      <c r="AN51" s="318"/>
      <c r="AO51" s="319"/>
      <c r="AP51" s="317"/>
      <c r="AQ51" s="318"/>
      <c r="AR51" s="318"/>
      <c r="AS51" s="319"/>
      <c r="AT51" s="322"/>
      <c r="AU51" s="323"/>
      <c r="AV51" s="323"/>
      <c r="AW51" s="324"/>
      <c r="AX51" s="322"/>
      <c r="AY51" s="323"/>
      <c r="AZ51" s="323"/>
      <c r="BA51" s="324"/>
      <c r="BB51" s="322"/>
      <c r="BC51" s="323"/>
      <c r="BD51" s="323"/>
      <c r="BE51" s="324"/>
    </row>
    <row r="52" spans="1:57" s="303" customFormat="1" ht="26.25" customHeight="1" x14ac:dyDescent="0.3">
      <c r="A52" s="316"/>
      <c r="B52" s="316"/>
      <c r="C52" s="316"/>
      <c r="D52" s="316"/>
      <c r="E52" s="316"/>
      <c r="F52" s="317"/>
      <c r="G52" s="318"/>
      <c r="H52" s="318"/>
      <c r="I52" s="319"/>
      <c r="J52" s="317"/>
      <c r="K52" s="318"/>
      <c r="L52" s="318"/>
      <c r="M52" s="319"/>
      <c r="N52" s="317"/>
      <c r="O52" s="318"/>
      <c r="P52" s="318"/>
      <c r="Q52" s="319"/>
      <c r="R52" s="317"/>
      <c r="S52" s="318"/>
      <c r="T52" s="318"/>
      <c r="U52" s="319"/>
      <c r="V52" s="320"/>
      <c r="W52" s="318"/>
      <c r="X52" s="318"/>
      <c r="Y52" s="321"/>
      <c r="Z52" s="317"/>
      <c r="AA52" s="318"/>
      <c r="AB52" s="318"/>
      <c r="AC52" s="319"/>
      <c r="AD52" s="317"/>
      <c r="AE52" s="318"/>
      <c r="AF52" s="318"/>
      <c r="AG52" s="319"/>
      <c r="AH52" s="317"/>
      <c r="AI52" s="318"/>
      <c r="AJ52" s="318"/>
      <c r="AK52" s="319"/>
      <c r="AL52" s="317"/>
      <c r="AM52" s="318"/>
      <c r="AN52" s="318"/>
      <c r="AO52" s="319"/>
      <c r="AP52" s="317"/>
      <c r="AQ52" s="318"/>
      <c r="AR52" s="318"/>
      <c r="AS52" s="319"/>
      <c r="AT52" s="322"/>
      <c r="AU52" s="323"/>
      <c r="AV52" s="323"/>
      <c r="AW52" s="324"/>
      <c r="AX52" s="322"/>
      <c r="AY52" s="323"/>
      <c r="AZ52" s="323"/>
      <c r="BA52" s="324"/>
      <c r="BB52" s="322"/>
      <c r="BC52" s="323"/>
      <c r="BD52" s="323"/>
      <c r="BE52" s="324"/>
    </row>
    <row r="53" spans="1:57" s="303" customFormat="1" ht="26.25" customHeight="1" x14ac:dyDescent="0.3">
      <c r="A53" s="316"/>
      <c r="B53" s="316"/>
      <c r="C53" s="316"/>
      <c r="D53" s="316"/>
      <c r="E53" s="316"/>
      <c r="F53" s="317"/>
      <c r="G53" s="318"/>
      <c r="H53" s="318"/>
      <c r="I53" s="319"/>
      <c r="J53" s="317"/>
      <c r="K53" s="318"/>
      <c r="L53" s="318"/>
      <c r="M53" s="319"/>
      <c r="N53" s="317"/>
      <c r="O53" s="318"/>
      <c r="P53" s="318"/>
      <c r="Q53" s="319"/>
      <c r="R53" s="317"/>
      <c r="S53" s="318"/>
      <c r="T53" s="318"/>
      <c r="U53" s="319"/>
      <c r="V53" s="320"/>
      <c r="W53" s="318"/>
      <c r="X53" s="318"/>
      <c r="Y53" s="321"/>
      <c r="Z53" s="317"/>
      <c r="AA53" s="318"/>
      <c r="AB53" s="318"/>
      <c r="AC53" s="319"/>
      <c r="AD53" s="317"/>
      <c r="AE53" s="318"/>
      <c r="AF53" s="318"/>
      <c r="AG53" s="319"/>
      <c r="AH53" s="317"/>
      <c r="AI53" s="318"/>
      <c r="AJ53" s="318"/>
      <c r="AK53" s="319"/>
      <c r="AL53" s="317"/>
      <c r="AM53" s="318"/>
      <c r="AN53" s="318"/>
      <c r="AO53" s="319"/>
      <c r="AP53" s="317"/>
      <c r="AQ53" s="318"/>
      <c r="AR53" s="318"/>
      <c r="AS53" s="319"/>
      <c r="AT53" s="322"/>
      <c r="AU53" s="323"/>
      <c r="AV53" s="323"/>
      <c r="AW53" s="324"/>
      <c r="AX53" s="322"/>
      <c r="AY53" s="323"/>
      <c r="AZ53" s="323"/>
      <c r="BA53" s="324"/>
      <c r="BB53" s="322"/>
      <c r="BC53" s="323"/>
      <c r="BD53" s="323"/>
      <c r="BE53" s="324"/>
    </row>
    <row r="54" spans="1:57" s="303" customFormat="1" ht="26.25" customHeight="1" x14ac:dyDescent="0.3">
      <c r="A54" s="316"/>
      <c r="B54" s="316"/>
      <c r="C54" s="316"/>
      <c r="D54" s="316"/>
      <c r="E54" s="316"/>
      <c r="F54" s="317"/>
      <c r="G54" s="318"/>
      <c r="H54" s="318"/>
      <c r="I54" s="319"/>
      <c r="J54" s="317"/>
      <c r="K54" s="318"/>
      <c r="L54" s="318"/>
      <c r="M54" s="319"/>
      <c r="N54" s="317"/>
      <c r="O54" s="318"/>
      <c r="P54" s="318"/>
      <c r="Q54" s="319"/>
      <c r="R54" s="317"/>
      <c r="S54" s="318"/>
      <c r="T54" s="318"/>
      <c r="U54" s="319"/>
      <c r="V54" s="320"/>
      <c r="W54" s="318"/>
      <c r="X54" s="318"/>
      <c r="Y54" s="321"/>
      <c r="Z54" s="317"/>
      <c r="AA54" s="318"/>
      <c r="AB54" s="318"/>
      <c r="AC54" s="319"/>
      <c r="AD54" s="317"/>
      <c r="AE54" s="318"/>
      <c r="AF54" s="318"/>
      <c r="AG54" s="319"/>
      <c r="AH54" s="317"/>
      <c r="AI54" s="318"/>
      <c r="AJ54" s="318"/>
      <c r="AK54" s="319"/>
      <c r="AL54" s="317"/>
      <c r="AM54" s="318"/>
      <c r="AN54" s="318"/>
      <c r="AO54" s="319"/>
      <c r="AP54" s="317"/>
      <c r="AQ54" s="318"/>
      <c r="AR54" s="318"/>
      <c r="AS54" s="319"/>
      <c r="AT54" s="322"/>
      <c r="AU54" s="323"/>
      <c r="AV54" s="323"/>
      <c r="AW54" s="324"/>
      <c r="AX54" s="322"/>
      <c r="AY54" s="323"/>
      <c r="AZ54" s="323"/>
      <c r="BA54" s="324"/>
      <c r="BB54" s="322"/>
      <c r="BC54" s="323"/>
      <c r="BD54" s="323"/>
      <c r="BE54" s="324"/>
    </row>
    <row r="55" spans="1:57" s="303" customFormat="1" ht="26.25" customHeight="1" x14ac:dyDescent="0.3">
      <c r="A55" s="316"/>
      <c r="B55" s="316"/>
      <c r="C55" s="316"/>
      <c r="D55" s="316"/>
      <c r="E55" s="316"/>
      <c r="F55" s="317"/>
      <c r="G55" s="318"/>
      <c r="H55" s="318"/>
      <c r="I55" s="319"/>
      <c r="J55" s="317"/>
      <c r="K55" s="318"/>
      <c r="L55" s="318"/>
      <c r="M55" s="319"/>
      <c r="N55" s="317"/>
      <c r="O55" s="318"/>
      <c r="P55" s="318"/>
      <c r="Q55" s="319"/>
      <c r="R55" s="317"/>
      <c r="S55" s="318"/>
      <c r="T55" s="318"/>
      <c r="U55" s="319"/>
      <c r="V55" s="317"/>
      <c r="W55" s="318"/>
      <c r="X55" s="318"/>
      <c r="Y55" s="319"/>
      <c r="Z55" s="317"/>
      <c r="AA55" s="318"/>
      <c r="AB55" s="318"/>
      <c r="AC55" s="319"/>
      <c r="AD55" s="317"/>
      <c r="AE55" s="318"/>
      <c r="AF55" s="318"/>
      <c r="AG55" s="319"/>
      <c r="AH55" s="317"/>
      <c r="AI55" s="318"/>
      <c r="AJ55" s="318"/>
      <c r="AK55" s="319"/>
      <c r="AL55" s="317"/>
      <c r="AM55" s="318"/>
      <c r="AN55" s="318"/>
      <c r="AO55" s="319"/>
      <c r="AP55" s="317"/>
      <c r="AQ55" s="318"/>
      <c r="AR55" s="318"/>
      <c r="AS55" s="319"/>
      <c r="AT55" s="322"/>
      <c r="AU55" s="323"/>
      <c r="AV55" s="323"/>
      <c r="AW55" s="324"/>
      <c r="AX55" s="322"/>
      <c r="AY55" s="323"/>
      <c r="AZ55" s="323"/>
      <c r="BA55" s="324"/>
      <c r="BB55" s="322"/>
      <c r="BC55" s="323"/>
      <c r="BD55" s="323"/>
      <c r="BE55" s="324"/>
    </row>
    <row r="56" spans="1:57" s="303" customFormat="1" ht="26.25" customHeight="1" x14ac:dyDescent="0.3">
      <c r="A56" s="316"/>
      <c r="B56" s="316"/>
      <c r="C56" s="316"/>
      <c r="D56" s="316"/>
      <c r="E56" s="316"/>
      <c r="F56" s="317"/>
      <c r="G56" s="318"/>
      <c r="H56" s="318"/>
      <c r="I56" s="319"/>
      <c r="J56" s="317"/>
      <c r="K56" s="318"/>
      <c r="L56" s="318"/>
      <c r="M56" s="319"/>
      <c r="N56" s="317"/>
      <c r="O56" s="318"/>
      <c r="P56" s="318"/>
      <c r="Q56" s="319"/>
      <c r="R56" s="317"/>
      <c r="S56" s="318"/>
      <c r="T56" s="318"/>
      <c r="U56" s="319"/>
      <c r="V56" s="317"/>
      <c r="W56" s="318"/>
      <c r="X56" s="318"/>
      <c r="Y56" s="319"/>
      <c r="Z56" s="317"/>
      <c r="AA56" s="318"/>
      <c r="AB56" s="318"/>
      <c r="AC56" s="319"/>
      <c r="AD56" s="317"/>
      <c r="AE56" s="318"/>
      <c r="AF56" s="318"/>
      <c r="AG56" s="319"/>
      <c r="AH56" s="317"/>
      <c r="AI56" s="318"/>
      <c r="AJ56" s="318"/>
      <c r="AK56" s="319"/>
      <c r="AL56" s="317"/>
      <c r="AM56" s="318"/>
      <c r="AN56" s="318"/>
      <c r="AO56" s="319"/>
      <c r="AP56" s="317"/>
      <c r="AQ56" s="318"/>
      <c r="AR56" s="318"/>
      <c r="AS56" s="319"/>
      <c r="AT56" s="322"/>
      <c r="AU56" s="323"/>
      <c r="AV56" s="323"/>
      <c r="AW56" s="324"/>
      <c r="AX56" s="322"/>
      <c r="AY56" s="323"/>
      <c r="AZ56" s="323"/>
      <c r="BA56" s="324"/>
      <c r="BB56" s="322"/>
      <c r="BC56" s="323"/>
      <c r="BD56" s="323"/>
      <c r="BE56" s="324"/>
    </row>
    <row r="57" spans="1:57" s="303" customFormat="1" ht="26.25" customHeight="1" x14ac:dyDescent="0.3">
      <c r="A57" s="316"/>
      <c r="B57" s="316"/>
      <c r="C57" s="316"/>
      <c r="D57" s="316"/>
      <c r="E57" s="316"/>
      <c r="F57" s="317"/>
      <c r="G57" s="318"/>
      <c r="H57" s="318"/>
      <c r="I57" s="319"/>
      <c r="J57" s="317"/>
      <c r="K57" s="318"/>
      <c r="L57" s="318"/>
      <c r="M57" s="319"/>
      <c r="N57" s="317"/>
      <c r="O57" s="318"/>
      <c r="P57" s="318"/>
      <c r="Q57" s="319"/>
      <c r="R57" s="317"/>
      <c r="S57" s="318"/>
      <c r="T57" s="318"/>
      <c r="U57" s="319"/>
      <c r="V57" s="320"/>
      <c r="W57" s="318"/>
      <c r="X57" s="318"/>
      <c r="Y57" s="321"/>
      <c r="Z57" s="317"/>
      <c r="AA57" s="318"/>
      <c r="AB57" s="318"/>
      <c r="AC57" s="319"/>
      <c r="AD57" s="317"/>
      <c r="AE57" s="318"/>
      <c r="AF57" s="318"/>
      <c r="AG57" s="319"/>
      <c r="AH57" s="317"/>
      <c r="AI57" s="318"/>
      <c r="AJ57" s="318"/>
      <c r="AK57" s="319"/>
      <c r="AL57" s="317"/>
      <c r="AM57" s="318"/>
      <c r="AN57" s="318"/>
      <c r="AO57" s="319"/>
      <c r="AP57" s="317"/>
      <c r="AQ57" s="318"/>
      <c r="AR57" s="318"/>
      <c r="AS57" s="319"/>
      <c r="AT57" s="322"/>
      <c r="AU57" s="323"/>
      <c r="AV57" s="323"/>
      <c r="AW57" s="324"/>
      <c r="AX57" s="322"/>
      <c r="AY57" s="323"/>
      <c r="AZ57" s="323"/>
      <c r="BA57" s="324"/>
      <c r="BB57" s="322"/>
      <c r="BC57" s="323"/>
      <c r="BD57" s="323"/>
      <c r="BE57" s="324"/>
    </row>
    <row r="58" spans="1:57" s="303" customFormat="1" ht="26.25" customHeight="1" x14ac:dyDescent="0.3">
      <c r="A58" s="316"/>
      <c r="B58" s="316"/>
      <c r="C58" s="316"/>
      <c r="D58" s="316"/>
      <c r="E58" s="316"/>
      <c r="F58" s="317"/>
      <c r="G58" s="318"/>
      <c r="H58" s="318"/>
      <c r="I58" s="319"/>
      <c r="J58" s="317"/>
      <c r="K58" s="318"/>
      <c r="L58" s="318"/>
      <c r="M58" s="319"/>
      <c r="N58" s="317"/>
      <c r="O58" s="318"/>
      <c r="P58" s="318"/>
      <c r="Q58" s="319"/>
      <c r="R58" s="317"/>
      <c r="S58" s="318"/>
      <c r="T58" s="318"/>
      <c r="U58" s="319"/>
      <c r="V58" s="320"/>
      <c r="W58" s="318"/>
      <c r="X58" s="318"/>
      <c r="Y58" s="321"/>
      <c r="Z58" s="317"/>
      <c r="AA58" s="318"/>
      <c r="AB58" s="318"/>
      <c r="AC58" s="319"/>
      <c r="AD58" s="317"/>
      <c r="AE58" s="318"/>
      <c r="AF58" s="318"/>
      <c r="AG58" s="319"/>
      <c r="AH58" s="317"/>
      <c r="AI58" s="318"/>
      <c r="AJ58" s="318"/>
      <c r="AK58" s="319"/>
      <c r="AL58" s="317"/>
      <c r="AM58" s="318"/>
      <c r="AN58" s="318"/>
      <c r="AO58" s="319"/>
      <c r="AP58" s="317"/>
      <c r="AQ58" s="318"/>
      <c r="AR58" s="318"/>
      <c r="AS58" s="319"/>
      <c r="AT58" s="322"/>
      <c r="AU58" s="323"/>
      <c r="AV58" s="323"/>
      <c r="AW58" s="324"/>
      <c r="AX58" s="322"/>
      <c r="AY58" s="323"/>
      <c r="AZ58" s="323"/>
      <c r="BA58" s="324"/>
      <c r="BB58" s="322"/>
      <c r="BC58" s="323"/>
      <c r="BD58" s="323"/>
      <c r="BE58" s="324"/>
    </row>
    <row r="59" spans="1:57" s="303" customFormat="1" ht="26.25" customHeight="1" x14ac:dyDescent="0.3">
      <c r="A59" s="316"/>
      <c r="B59" s="316"/>
      <c r="C59" s="316"/>
      <c r="D59" s="316"/>
      <c r="E59" s="316"/>
      <c r="F59" s="317"/>
      <c r="G59" s="318"/>
      <c r="H59" s="318"/>
      <c r="I59" s="319"/>
      <c r="J59" s="317"/>
      <c r="K59" s="318"/>
      <c r="L59" s="318"/>
      <c r="M59" s="319"/>
      <c r="N59" s="317"/>
      <c r="O59" s="318"/>
      <c r="P59" s="318"/>
      <c r="Q59" s="319"/>
      <c r="R59" s="317"/>
      <c r="S59" s="318"/>
      <c r="T59" s="318"/>
      <c r="U59" s="319"/>
      <c r="V59" s="320"/>
      <c r="W59" s="318"/>
      <c r="X59" s="318"/>
      <c r="Y59" s="321"/>
      <c r="Z59" s="317"/>
      <c r="AA59" s="318"/>
      <c r="AB59" s="318"/>
      <c r="AC59" s="319"/>
      <c r="AD59" s="317"/>
      <c r="AE59" s="318"/>
      <c r="AF59" s="318"/>
      <c r="AG59" s="319"/>
      <c r="AH59" s="317"/>
      <c r="AI59" s="318"/>
      <c r="AJ59" s="318"/>
      <c r="AK59" s="319"/>
      <c r="AL59" s="317"/>
      <c r="AM59" s="318"/>
      <c r="AN59" s="318"/>
      <c r="AO59" s="319"/>
      <c r="AP59" s="317"/>
      <c r="AQ59" s="318"/>
      <c r="AR59" s="318"/>
      <c r="AS59" s="319"/>
      <c r="AT59" s="322"/>
      <c r="AU59" s="323"/>
      <c r="AV59" s="323"/>
      <c r="AW59" s="324"/>
      <c r="AX59" s="322"/>
      <c r="AY59" s="323"/>
      <c r="AZ59" s="323"/>
      <c r="BA59" s="324"/>
      <c r="BB59" s="322"/>
      <c r="BC59" s="323"/>
      <c r="BD59" s="323"/>
      <c r="BE59" s="324"/>
    </row>
    <row r="60" spans="1:57" s="303" customFormat="1" ht="26.25" customHeight="1" x14ac:dyDescent="0.3">
      <c r="A60" s="316"/>
      <c r="B60" s="316"/>
      <c r="C60" s="316"/>
      <c r="D60" s="316"/>
      <c r="E60" s="316"/>
      <c r="F60" s="317"/>
      <c r="G60" s="318"/>
      <c r="H60" s="318"/>
      <c r="I60" s="319"/>
      <c r="J60" s="317"/>
      <c r="K60" s="318"/>
      <c r="L60" s="318"/>
      <c r="M60" s="319"/>
      <c r="N60" s="317"/>
      <c r="O60" s="318"/>
      <c r="P60" s="318"/>
      <c r="Q60" s="319"/>
      <c r="R60" s="317"/>
      <c r="S60" s="318"/>
      <c r="T60" s="318"/>
      <c r="U60" s="319"/>
      <c r="V60" s="320"/>
      <c r="W60" s="318"/>
      <c r="X60" s="318"/>
      <c r="Y60" s="321"/>
      <c r="Z60" s="317"/>
      <c r="AA60" s="318"/>
      <c r="AB60" s="318"/>
      <c r="AC60" s="319"/>
      <c r="AD60" s="317"/>
      <c r="AE60" s="318"/>
      <c r="AF60" s="318"/>
      <c r="AG60" s="319"/>
      <c r="AH60" s="317"/>
      <c r="AI60" s="318"/>
      <c r="AJ60" s="318"/>
      <c r="AK60" s="319"/>
      <c r="AL60" s="317"/>
      <c r="AM60" s="318"/>
      <c r="AN60" s="318"/>
      <c r="AO60" s="319"/>
      <c r="AP60" s="317"/>
      <c r="AQ60" s="318"/>
      <c r="AR60" s="318"/>
      <c r="AS60" s="319"/>
      <c r="AT60" s="322"/>
      <c r="AU60" s="323"/>
      <c r="AV60" s="323"/>
      <c r="AW60" s="324"/>
      <c r="AX60" s="322"/>
      <c r="AY60" s="323"/>
      <c r="AZ60" s="323"/>
      <c r="BA60" s="324"/>
      <c r="BB60" s="322"/>
      <c r="BC60" s="323"/>
      <c r="BD60" s="323"/>
      <c r="BE60" s="324"/>
    </row>
    <row r="61" spans="1:57" s="303" customFormat="1" ht="26.25" customHeight="1" x14ac:dyDescent="0.3">
      <c r="A61" s="316"/>
      <c r="B61" s="316"/>
      <c r="C61" s="316"/>
      <c r="D61" s="316"/>
      <c r="E61" s="316"/>
      <c r="F61" s="317"/>
      <c r="G61" s="318"/>
      <c r="H61" s="318"/>
      <c r="I61" s="319"/>
      <c r="J61" s="317"/>
      <c r="K61" s="318"/>
      <c r="L61" s="318"/>
      <c r="M61" s="319"/>
      <c r="N61" s="317"/>
      <c r="O61" s="318"/>
      <c r="P61" s="318"/>
      <c r="Q61" s="319"/>
      <c r="R61" s="317"/>
      <c r="S61" s="318"/>
      <c r="T61" s="318"/>
      <c r="U61" s="319"/>
      <c r="V61" s="320"/>
      <c r="W61" s="318"/>
      <c r="X61" s="318"/>
      <c r="Y61" s="321"/>
      <c r="Z61" s="317"/>
      <c r="AA61" s="318"/>
      <c r="AB61" s="318"/>
      <c r="AC61" s="319"/>
      <c r="AD61" s="317"/>
      <c r="AE61" s="318"/>
      <c r="AF61" s="318"/>
      <c r="AG61" s="319"/>
      <c r="AH61" s="317"/>
      <c r="AI61" s="318"/>
      <c r="AJ61" s="318"/>
      <c r="AK61" s="319"/>
      <c r="AL61" s="317"/>
      <c r="AM61" s="318"/>
      <c r="AN61" s="318"/>
      <c r="AO61" s="319"/>
      <c r="AP61" s="317"/>
      <c r="AQ61" s="318"/>
      <c r="AR61" s="318"/>
      <c r="AS61" s="319"/>
      <c r="AT61" s="322"/>
      <c r="AU61" s="323"/>
      <c r="AV61" s="323"/>
      <c r="AW61" s="324"/>
      <c r="AX61" s="322"/>
      <c r="AY61" s="323"/>
      <c r="AZ61" s="323"/>
      <c r="BA61" s="324"/>
      <c r="BB61" s="322"/>
      <c r="BC61" s="323"/>
      <c r="BD61" s="323"/>
      <c r="BE61" s="324"/>
    </row>
    <row r="62" spans="1:57" s="303" customFormat="1" ht="26.25" customHeight="1" x14ac:dyDescent="0.3">
      <c r="A62" s="316"/>
      <c r="B62" s="316"/>
      <c r="C62" s="316"/>
      <c r="D62" s="316"/>
      <c r="E62" s="316"/>
      <c r="F62" s="317"/>
      <c r="G62" s="318"/>
      <c r="H62" s="318"/>
      <c r="I62" s="319"/>
      <c r="J62" s="317"/>
      <c r="K62" s="318"/>
      <c r="L62" s="318"/>
      <c r="M62" s="319"/>
      <c r="N62" s="317"/>
      <c r="O62" s="318"/>
      <c r="P62" s="318"/>
      <c r="Q62" s="319"/>
      <c r="R62" s="317"/>
      <c r="S62" s="318"/>
      <c r="T62" s="318"/>
      <c r="U62" s="319"/>
      <c r="V62" s="320"/>
      <c r="W62" s="318"/>
      <c r="X62" s="318"/>
      <c r="Y62" s="321"/>
      <c r="Z62" s="317"/>
      <c r="AA62" s="318"/>
      <c r="AB62" s="318"/>
      <c r="AC62" s="319"/>
      <c r="AD62" s="317"/>
      <c r="AE62" s="318"/>
      <c r="AF62" s="318"/>
      <c r="AG62" s="319"/>
      <c r="AH62" s="317"/>
      <c r="AI62" s="318"/>
      <c r="AJ62" s="318"/>
      <c r="AK62" s="319"/>
      <c r="AL62" s="317"/>
      <c r="AM62" s="318"/>
      <c r="AN62" s="318"/>
      <c r="AO62" s="319"/>
      <c r="AP62" s="317"/>
      <c r="AQ62" s="318"/>
      <c r="AR62" s="318"/>
      <c r="AS62" s="319"/>
      <c r="AT62" s="322"/>
      <c r="AU62" s="323"/>
      <c r="AV62" s="323"/>
      <c r="AW62" s="324"/>
      <c r="AX62" s="322"/>
      <c r="AY62" s="323"/>
      <c r="AZ62" s="323"/>
      <c r="BA62" s="324"/>
      <c r="BB62" s="322"/>
      <c r="BC62" s="323"/>
      <c r="BD62" s="323"/>
      <c r="BE62" s="324"/>
    </row>
    <row r="63" spans="1:57" s="303" customFormat="1" ht="26.25" customHeight="1" x14ac:dyDescent="0.3">
      <c r="A63" s="316"/>
      <c r="B63" s="316"/>
      <c r="C63" s="316"/>
      <c r="D63" s="316"/>
      <c r="E63" s="316"/>
      <c r="F63" s="317"/>
      <c r="G63" s="318"/>
      <c r="H63" s="318"/>
      <c r="I63" s="319"/>
      <c r="J63" s="317"/>
      <c r="K63" s="318"/>
      <c r="L63" s="318"/>
      <c r="M63" s="319"/>
      <c r="N63" s="317"/>
      <c r="O63" s="318"/>
      <c r="P63" s="318"/>
      <c r="Q63" s="319"/>
      <c r="R63" s="317"/>
      <c r="S63" s="318"/>
      <c r="T63" s="318"/>
      <c r="U63" s="319"/>
      <c r="V63" s="320"/>
      <c r="W63" s="318"/>
      <c r="X63" s="318"/>
      <c r="Y63" s="321"/>
      <c r="Z63" s="317"/>
      <c r="AA63" s="318"/>
      <c r="AB63" s="318"/>
      <c r="AC63" s="319"/>
      <c r="AD63" s="317"/>
      <c r="AE63" s="318"/>
      <c r="AF63" s="318"/>
      <c r="AG63" s="319"/>
      <c r="AH63" s="317"/>
      <c r="AI63" s="318"/>
      <c r="AJ63" s="318"/>
      <c r="AK63" s="319"/>
      <c r="AL63" s="317"/>
      <c r="AM63" s="318"/>
      <c r="AN63" s="318"/>
      <c r="AO63" s="319"/>
      <c r="AP63" s="317"/>
      <c r="AQ63" s="318"/>
      <c r="AR63" s="318"/>
      <c r="AS63" s="319"/>
      <c r="AT63" s="322"/>
      <c r="AU63" s="323"/>
      <c r="AV63" s="323"/>
      <c r="AW63" s="324"/>
      <c r="AX63" s="322"/>
      <c r="AY63" s="323"/>
      <c r="AZ63" s="323"/>
      <c r="BA63" s="324"/>
      <c r="BB63" s="322"/>
      <c r="BC63" s="323"/>
      <c r="BD63" s="323"/>
      <c r="BE63" s="324"/>
    </row>
    <row r="64" spans="1:57" s="303" customFormat="1" ht="26.25" customHeight="1" x14ac:dyDescent="0.3">
      <c r="A64" s="316"/>
      <c r="B64" s="316"/>
      <c r="C64" s="316"/>
      <c r="D64" s="316"/>
      <c r="E64" s="316"/>
      <c r="F64" s="317"/>
      <c r="G64" s="318"/>
      <c r="H64" s="318"/>
      <c r="I64" s="319"/>
      <c r="J64" s="317"/>
      <c r="K64" s="318"/>
      <c r="L64" s="318"/>
      <c r="M64" s="319"/>
      <c r="N64" s="317"/>
      <c r="O64" s="318"/>
      <c r="P64" s="318"/>
      <c r="Q64" s="319"/>
      <c r="R64" s="317"/>
      <c r="S64" s="318"/>
      <c r="T64" s="318"/>
      <c r="U64" s="319"/>
      <c r="V64" s="320"/>
      <c r="W64" s="318"/>
      <c r="X64" s="318"/>
      <c r="Y64" s="321"/>
      <c r="Z64" s="317"/>
      <c r="AA64" s="318"/>
      <c r="AB64" s="318"/>
      <c r="AC64" s="319"/>
      <c r="AD64" s="317"/>
      <c r="AE64" s="318"/>
      <c r="AF64" s="318"/>
      <c r="AG64" s="319"/>
      <c r="AH64" s="317"/>
      <c r="AI64" s="318"/>
      <c r="AJ64" s="318"/>
      <c r="AK64" s="319"/>
      <c r="AL64" s="317"/>
      <c r="AM64" s="318"/>
      <c r="AN64" s="318"/>
      <c r="AO64" s="319"/>
      <c r="AP64" s="317"/>
      <c r="AQ64" s="318"/>
      <c r="AR64" s="318"/>
      <c r="AS64" s="319"/>
      <c r="AT64" s="322"/>
      <c r="AU64" s="323"/>
      <c r="AV64" s="323"/>
      <c r="AW64" s="324"/>
      <c r="AX64" s="322"/>
      <c r="AY64" s="323"/>
      <c r="AZ64" s="323"/>
      <c r="BA64" s="324"/>
      <c r="BB64" s="322"/>
      <c r="BC64" s="323"/>
      <c r="BD64" s="323"/>
      <c r="BE64" s="324"/>
    </row>
    <row r="65" spans="1:57" s="303" customFormat="1" ht="26.25" customHeight="1" x14ac:dyDescent="0.3">
      <c r="A65" s="316"/>
      <c r="B65" s="316"/>
      <c r="C65" s="316"/>
      <c r="D65" s="316"/>
      <c r="E65" s="316"/>
      <c r="F65" s="317"/>
      <c r="G65" s="318"/>
      <c r="H65" s="318"/>
      <c r="I65" s="319"/>
      <c r="J65" s="317"/>
      <c r="K65" s="318"/>
      <c r="L65" s="318"/>
      <c r="M65" s="319"/>
      <c r="N65" s="317"/>
      <c r="O65" s="318"/>
      <c r="P65" s="318"/>
      <c r="Q65" s="319"/>
      <c r="R65" s="317"/>
      <c r="S65" s="318"/>
      <c r="T65" s="318"/>
      <c r="U65" s="319"/>
      <c r="V65" s="320"/>
      <c r="W65" s="318"/>
      <c r="X65" s="318"/>
      <c r="Y65" s="321"/>
      <c r="Z65" s="317"/>
      <c r="AA65" s="318"/>
      <c r="AB65" s="318"/>
      <c r="AC65" s="319"/>
      <c r="AD65" s="317"/>
      <c r="AE65" s="318"/>
      <c r="AF65" s="318"/>
      <c r="AG65" s="319"/>
      <c r="AH65" s="317"/>
      <c r="AI65" s="318"/>
      <c r="AJ65" s="318"/>
      <c r="AK65" s="319"/>
      <c r="AL65" s="317"/>
      <c r="AM65" s="318"/>
      <c r="AN65" s="318"/>
      <c r="AO65" s="319"/>
      <c r="AP65" s="317"/>
      <c r="AQ65" s="318"/>
      <c r="AR65" s="318"/>
      <c r="AS65" s="319"/>
      <c r="AT65" s="322"/>
      <c r="AU65" s="323"/>
      <c r="AV65" s="323"/>
      <c r="AW65" s="324"/>
      <c r="AX65" s="322"/>
      <c r="AY65" s="323"/>
      <c r="AZ65" s="323"/>
      <c r="BA65" s="324"/>
      <c r="BB65" s="322"/>
      <c r="BC65" s="323"/>
      <c r="BD65" s="323"/>
      <c r="BE65" s="324"/>
    </row>
    <row r="66" spans="1:57" s="303" customFormat="1" ht="26.25" customHeight="1" x14ac:dyDescent="0.3">
      <c r="A66" s="316"/>
      <c r="B66" s="316"/>
      <c r="C66" s="316"/>
      <c r="D66" s="316"/>
      <c r="E66" s="316"/>
      <c r="F66" s="317"/>
      <c r="G66" s="318"/>
      <c r="H66" s="318"/>
      <c r="I66" s="319"/>
      <c r="J66" s="317"/>
      <c r="K66" s="318"/>
      <c r="L66" s="318"/>
      <c r="M66" s="319"/>
      <c r="N66" s="317"/>
      <c r="O66" s="318"/>
      <c r="P66" s="318"/>
      <c r="Q66" s="319"/>
      <c r="R66" s="317"/>
      <c r="S66" s="318"/>
      <c r="T66" s="318"/>
      <c r="U66" s="319"/>
      <c r="V66" s="320"/>
      <c r="W66" s="318"/>
      <c r="X66" s="318"/>
      <c r="Y66" s="321"/>
      <c r="Z66" s="317"/>
      <c r="AA66" s="318"/>
      <c r="AB66" s="318"/>
      <c r="AC66" s="319"/>
      <c r="AD66" s="317"/>
      <c r="AE66" s="318"/>
      <c r="AF66" s="318"/>
      <c r="AG66" s="319"/>
      <c r="AH66" s="317"/>
      <c r="AI66" s="318"/>
      <c r="AJ66" s="318"/>
      <c r="AK66" s="319"/>
      <c r="AL66" s="317"/>
      <c r="AM66" s="318"/>
      <c r="AN66" s="318"/>
      <c r="AO66" s="319"/>
      <c r="AP66" s="317"/>
      <c r="AQ66" s="318"/>
      <c r="AR66" s="318"/>
      <c r="AS66" s="319"/>
      <c r="AT66" s="322"/>
      <c r="AU66" s="323"/>
      <c r="AV66" s="323"/>
      <c r="AW66" s="324"/>
      <c r="AX66" s="322"/>
      <c r="AY66" s="323"/>
      <c r="AZ66" s="323"/>
      <c r="BA66" s="324"/>
      <c r="BB66" s="322"/>
      <c r="BC66" s="323"/>
      <c r="BD66" s="323"/>
      <c r="BE66" s="324"/>
    </row>
    <row r="67" spans="1:57" s="303" customFormat="1" ht="26.25" customHeight="1" x14ac:dyDescent="0.3">
      <c r="A67" s="316"/>
      <c r="B67" s="316"/>
      <c r="C67" s="325"/>
      <c r="D67" s="316"/>
      <c r="E67" s="316"/>
      <c r="F67" s="317"/>
      <c r="G67" s="318"/>
      <c r="H67" s="318"/>
      <c r="I67" s="319"/>
      <c r="J67" s="317"/>
      <c r="K67" s="318"/>
      <c r="L67" s="318"/>
      <c r="M67" s="319"/>
      <c r="N67" s="317"/>
      <c r="O67" s="318"/>
      <c r="P67" s="318"/>
      <c r="Q67" s="319"/>
      <c r="R67" s="317"/>
      <c r="S67" s="318"/>
      <c r="T67" s="318"/>
      <c r="U67" s="319"/>
      <c r="V67" s="320"/>
      <c r="W67" s="318"/>
      <c r="X67" s="318"/>
      <c r="Y67" s="321"/>
      <c r="Z67" s="317"/>
      <c r="AA67" s="318"/>
      <c r="AB67" s="318"/>
      <c r="AC67" s="319"/>
      <c r="AD67" s="317"/>
      <c r="AE67" s="318"/>
      <c r="AF67" s="318"/>
      <c r="AG67" s="319"/>
      <c r="AH67" s="317"/>
      <c r="AI67" s="318"/>
      <c r="AJ67" s="318"/>
      <c r="AK67" s="319"/>
      <c r="AL67" s="317"/>
      <c r="AM67" s="318"/>
      <c r="AN67" s="318"/>
      <c r="AO67" s="319"/>
      <c r="AP67" s="317"/>
      <c r="AQ67" s="318"/>
      <c r="AR67" s="318"/>
      <c r="AS67" s="319"/>
      <c r="AT67" s="322"/>
      <c r="AU67" s="323"/>
      <c r="AV67" s="323"/>
      <c r="AW67" s="324"/>
      <c r="AX67" s="322"/>
      <c r="AY67" s="323"/>
      <c r="AZ67" s="323"/>
      <c r="BA67" s="324"/>
      <c r="BB67" s="322"/>
      <c r="BC67" s="323"/>
      <c r="BD67" s="323"/>
      <c r="BE67" s="324"/>
    </row>
    <row r="68" spans="1:57" s="303" customFormat="1" ht="26.25" customHeight="1" x14ac:dyDescent="0.3">
      <c r="A68" s="316"/>
      <c r="B68" s="316"/>
      <c r="C68" s="316"/>
      <c r="D68" s="316"/>
      <c r="E68" s="316"/>
      <c r="F68" s="317"/>
      <c r="G68" s="318"/>
      <c r="H68" s="318"/>
      <c r="I68" s="319"/>
      <c r="J68" s="317"/>
      <c r="K68" s="318"/>
      <c r="L68" s="318"/>
      <c r="M68" s="319"/>
      <c r="N68" s="317"/>
      <c r="O68" s="318"/>
      <c r="P68" s="318"/>
      <c r="Q68" s="319"/>
      <c r="R68" s="317"/>
      <c r="S68" s="318"/>
      <c r="T68" s="318"/>
      <c r="U68" s="319"/>
      <c r="V68" s="320"/>
      <c r="W68" s="318"/>
      <c r="X68" s="318"/>
      <c r="Y68" s="321"/>
      <c r="Z68" s="317"/>
      <c r="AA68" s="318"/>
      <c r="AB68" s="318"/>
      <c r="AC68" s="319"/>
      <c r="AD68" s="317"/>
      <c r="AE68" s="318"/>
      <c r="AF68" s="318"/>
      <c r="AG68" s="319"/>
      <c r="AH68" s="317"/>
      <c r="AI68" s="318"/>
      <c r="AJ68" s="318"/>
      <c r="AK68" s="319"/>
      <c r="AL68" s="317"/>
      <c r="AM68" s="318"/>
      <c r="AN68" s="318"/>
      <c r="AO68" s="319"/>
      <c r="AP68" s="317"/>
      <c r="AQ68" s="318"/>
      <c r="AR68" s="318"/>
      <c r="AS68" s="319"/>
      <c r="AT68" s="322"/>
      <c r="AU68" s="323"/>
      <c r="AV68" s="323"/>
      <c r="AW68" s="324"/>
      <c r="AX68" s="322"/>
      <c r="AY68" s="323"/>
      <c r="AZ68" s="323"/>
      <c r="BA68" s="324"/>
      <c r="BB68" s="322"/>
      <c r="BC68" s="323"/>
      <c r="BD68" s="323"/>
      <c r="BE68" s="324"/>
    </row>
    <row r="69" spans="1:57" s="303" customFormat="1" ht="26.25" customHeight="1" x14ac:dyDescent="0.3">
      <c r="A69" s="316"/>
      <c r="B69" s="316"/>
      <c r="C69" s="316"/>
      <c r="D69" s="316"/>
      <c r="E69" s="316"/>
      <c r="F69" s="317"/>
      <c r="G69" s="318"/>
      <c r="H69" s="318"/>
      <c r="I69" s="319"/>
      <c r="J69" s="317"/>
      <c r="K69" s="318"/>
      <c r="L69" s="318"/>
      <c r="M69" s="319"/>
      <c r="N69" s="317"/>
      <c r="O69" s="318"/>
      <c r="P69" s="318"/>
      <c r="Q69" s="319"/>
      <c r="R69" s="317"/>
      <c r="S69" s="318"/>
      <c r="T69" s="318"/>
      <c r="U69" s="319"/>
      <c r="V69" s="320"/>
      <c r="W69" s="318"/>
      <c r="X69" s="318"/>
      <c r="Y69" s="321"/>
      <c r="Z69" s="317"/>
      <c r="AA69" s="318"/>
      <c r="AB69" s="318"/>
      <c r="AC69" s="319"/>
      <c r="AD69" s="317"/>
      <c r="AE69" s="318"/>
      <c r="AF69" s="318"/>
      <c r="AG69" s="319"/>
      <c r="AH69" s="317"/>
      <c r="AI69" s="318"/>
      <c r="AJ69" s="318"/>
      <c r="AK69" s="319"/>
      <c r="AL69" s="317"/>
      <c r="AM69" s="318"/>
      <c r="AN69" s="318"/>
      <c r="AO69" s="319"/>
      <c r="AP69" s="317"/>
      <c r="AQ69" s="318"/>
      <c r="AR69" s="318"/>
      <c r="AS69" s="319"/>
      <c r="AT69" s="322"/>
      <c r="AU69" s="323"/>
      <c r="AV69" s="323"/>
      <c r="AW69" s="324"/>
      <c r="AX69" s="322"/>
      <c r="AY69" s="323"/>
      <c r="AZ69" s="323"/>
      <c r="BA69" s="324"/>
      <c r="BB69" s="322"/>
      <c r="BC69" s="323"/>
      <c r="BD69" s="323"/>
      <c r="BE69" s="324"/>
    </row>
    <row r="70" spans="1:57" s="303" customFormat="1" ht="26.25" customHeight="1" x14ac:dyDescent="0.3">
      <c r="A70" s="316"/>
      <c r="B70" s="316"/>
      <c r="C70" s="316"/>
      <c r="D70" s="316"/>
      <c r="E70" s="316"/>
      <c r="F70" s="317"/>
      <c r="G70" s="318"/>
      <c r="H70" s="318"/>
      <c r="I70" s="319"/>
      <c r="J70" s="317"/>
      <c r="K70" s="318"/>
      <c r="L70" s="318"/>
      <c r="M70" s="319"/>
      <c r="N70" s="317"/>
      <c r="O70" s="318"/>
      <c r="P70" s="318"/>
      <c r="Q70" s="319"/>
      <c r="R70" s="317"/>
      <c r="S70" s="318"/>
      <c r="T70" s="318"/>
      <c r="U70" s="319"/>
      <c r="V70" s="320"/>
      <c r="W70" s="318"/>
      <c r="X70" s="318"/>
      <c r="Y70" s="321"/>
      <c r="Z70" s="317"/>
      <c r="AA70" s="318"/>
      <c r="AB70" s="318"/>
      <c r="AC70" s="319"/>
      <c r="AD70" s="317"/>
      <c r="AE70" s="318"/>
      <c r="AF70" s="318"/>
      <c r="AG70" s="319"/>
      <c r="AH70" s="317"/>
      <c r="AI70" s="318"/>
      <c r="AJ70" s="318"/>
      <c r="AK70" s="319"/>
      <c r="AL70" s="317"/>
      <c r="AM70" s="318"/>
      <c r="AN70" s="318"/>
      <c r="AO70" s="319"/>
      <c r="AP70" s="317"/>
      <c r="AQ70" s="318"/>
      <c r="AR70" s="318"/>
      <c r="AS70" s="319"/>
      <c r="AT70" s="322"/>
      <c r="AU70" s="323"/>
      <c r="AV70" s="323"/>
      <c r="AW70" s="324"/>
      <c r="AX70" s="322"/>
      <c r="AY70" s="323"/>
      <c r="AZ70" s="323"/>
      <c r="BA70" s="324"/>
      <c r="BB70" s="322"/>
      <c r="BC70" s="323"/>
      <c r="BD70" s="323"/>
      <c r="BE70" s="324"/>
    </row>
    <row r="71" spans="1:57" s="303" customFormat="1" ht="26.25" customHeight="1" x14ac:dyDescent="0.3">
      <c r="A71" s="316"/>
      <c r="B71" s="316"/>
      <c r="C71" s="316"/>
      <c r="D71" s="316"/>
      <c r="E71" s="316"/>
      <c r="F71" s="317"/>
      <c r="G71" s="318"/>
      <c r="H71" s="318"/>
      <c r="I71" s="319"/>
      <c r="J71" s="317"/>
      <c r="K71" s="318"/>
      <c r="L71" s="318"/>
      <c r="M71" s="319"/>
      <c r="N71" s="317"/>
      <c r="O71" s="318"/>
      <c r="P71" s="318"/>
      <c r="Q71" s="319"/>
      <c r="R71" s="317"/>
      <c r="S71" s="318"/>
      <c r="T71" s="318"/>
      <c r="U71" s="319"/>
      <c r="V71" s="320"/>
      <c r="W71" s="318"/>
      <c r="X71" s="318"/>
      <c r="Y71" s="321"/>
      <c r="Z71" s="317"/>
      <c r="AA71" s="318"/>
      <c r="AB71" s="318"/>
      <c r="AC71" s="319"/>
      <c r="AD71" s="317"/>
      <c r="AE71" s="318"/>
      <c r="AF71" s="318"/>
      <c r="AG71" s="319"/>
      <c r="AH71" s="317"/>
      <c r="AI71" s="318"/>
      <c r="AJ71" s="318"/>
      <c r="AK71" s="319"/>
      <c r="AL71" s="317"/>
      <c r="AM71" s="318"/>
      <c r="AN71" s="318"/>
      <c r="AO71" s="319"/>
      <c r="AP71" s="317"/>
      <c r="AQ71" s="318"/>
      <c r="AR71" s="318"/>
      <c r="AS71" s="319"/>
      <c r="AT71" s="322"/>
      <c r="AU71" s="323"/>
      <c r="AV71" s="323"/>
      <c r="AW71" s="324"/>
      <c r="AX71" s="322"/>
      <c r="AY71" s="323"/>
      <c r="AZ71" s="323"/>
      <c r="BA71" s="324"/>
      <c r="BB71" s="322"/>
      <c r="BC71" s="323"/>
      <c r="BD71" s="323"/>
      <c r="BE71" s="324"/>
    </row>
    <row r="72" spans="1:57" s="303" customFormat="1" ht="26.25" customHeight="1" x14ac:dyDescent="0.3">
      <c r="A72" s="316"/>
      <c r="B72" s="316"/>
      <c r="C72" s="316"/>
      <c r="D72" s="316"/>
      <c r="E72" s="316"/>
      <c r="F72" s="317"/>
      <c r="G72" s="318"/>
      <c r="H72" s="318"/>
      <c r="I72" s="319"/>
      <c r="J72" s="317"/>
      <c r="K72" s="318"/>
      <c r="L72" s="318"/>
      <c r="M72" s="319"/>
      <c r="N72" s="317"/>
      <c r="O72" s="318"/>
      <c r="P72" s="318"/>
      <c r="Q72" s="319"/>
      <c r="R72" s="317"/>
      <c r="S72" s="318"/>
      <c r="T72" s="318"/>
      <c r="U72" s="319"/>
      <c r="V72" s="320"/>
      <c r="W72" s="318"/>
      <c r="X72" s="318"/>
      <c r="Y72" s="321"/>
      <c r="Z72" s="317"/>
      <c r="AA72" s="318"/>
      <c r="AB72" s="318"/>
      <c r="AC72" s="319"/>
      <c r="AD72" s="317"/>
      <c r="AE72" s="318"/>
      <c r="AF72" s="318"/>
      <c r="AG72" s="319"/>
      <c r="AH72" s="317"/>
      <c r="AI72" s="318"/>
      <c r="AJ72" s="318"/>
      <c r="AK72" s="319"/>
      <c r="AL72" s="317"/>
      <c r="AM72" s="318"/>
      <c r="AN72" s="318"/>
      <c r="AO72" s="319"/>
      <c r="AP72" s="317"/>
      <c r="AQ72" s="318"/>
      <c r="AR72" s="318"/>
      <c r="AS72" s="319"/>
      <c r="AT72" s="322"/>
      <c r="AU72" s="323"/>
      <c r="AV72" s="323"/>
      <c r="AW72" s="324"/>
      <c r="AX72" s="322"/>
      <c r="AY72" s="323"/>
      <c r="AZ72" s="323"/>
      <c r="BA72" s="324"/>
      <c r="BB72" s="322"/>
      <c r="BC72" s="323"/>
      <c r="BD72" s="323"/>
      <c r="BE72" s="324"/>
    </row>
    <row r="73" spans="1:57" s="303" customFormat="1" ht="26.25" customHeight="1" x14ac:dyDescent="0.3">
      <c r="A73" s="316"/>
      <c r="B73" s="316"/>
      <c r="C73" s="316"/>
      <c r="D73" s="316"/>
      <c r="E73" s="316"/>
      <c r="F73" s="317"/>
      <c r="G73" s="318"/>
      <c r="H73" s="318"/>
      <c r="I73" s="319"/>
      <c r="J73" s="317"/>
      <c r="K73" s="318"/>
      <c r="L73" s="318"/>
      <c r="M73" s="319"/>
      <c r="N73" s="317"/>
      <c r="O73" s="318"/>
      <c r="P73" s="318"/>
      <c r="Q73" s="319"/>
      <c r="R73" s="317"/>
      <c r="S73" s="318"/>
      <c r="T73" s="318"/>
      <c r="U73" s="319"/>
      <c r="V73" s="320"/>
      <c r="W73" s="318"/>
      <c r="X73" s="318"/>
      <c r="Y73" s="321"/>
      <c r="Z73" s="317"/>
      <c r="AA73" s="318"/>
      <c r="AB73" s="318"/>
      <c r="AC73" s="319"/>
      <c r="AD73" s="317"/>
      <c r="AE73" s="318"/>
      <c r="AF73" s="318"/>
      <c r="AG73" s="319"/>
      <c r="AH73" s="317"/>
      <c r="AI73" s="318"/>
      <c r="AJ73" s="318"/>
      <c r="AK73" s="319"/>
      <c r="AL73" s="317"/>
      <c r="AM73" s="318"/>
      <c r="AN73" s="318"/>
      <c r="AO73" s="319"/>
      <c r="AP73" s="317"/>
      <c r="AQ73" s="318"/>
      <c r="AR73" s="318"/>
      <c r="AS73" s="319"/>
      <c r="AT73" s="322"/>
      <c r="AU73" s="323"/>
      <c r="AV73" s="323"/>
      <c r="AW73" s="324"/>
      <c r="AX73" s="322"/>
      <c r="AY73" s="323"/>
      <c r="AZ73" s="323"/>
      <c r="BA73" s="324"/>
      <c r="BB73" s="322"/>
      <c r="BC73" s="323"/>
      <c r="BD73" s="323"/>
      <c r="BE73" s="324"/>
    </row>
    <row r="74" spans="1:57" s="303" customFormat="1" ht="26.25" customHeight="1" x14ac:dyDescent="0.3">
      <c r="A74" s="316"/>
      <c r="B74" s="316"/>
      <c r="C74" s="316"/>
      <c r="D74" s="316"/>
      <c r="E74" s="316"/>
      <c r="F74" s="317"/>
      <c r="G74" s="318"/>
      <c r="H74" s="318"/>
      <c r="I74" s="319"/>
      <c r="J74" s="317"/>
      <c r="K74" s="318"/>
      <c r="L74" s="318"/>
      <c r="M74" s="319"/>
      <c r="N74" s="317"/>
      <c r="O74" s="318"/>
      <c r="P74" s="318"/>
      <c r="Q74" s="319"/>
      <c r="R74" s="317"/>
      <c r="S74" s="318"/>
      <c r="T74" s="318"/>
      <c r="U74" s="319"/>
      <c r="V74" s="320"/>
      <c r="W74" s="318"/>
      <c r="X74" s="318"/>
      <c r="Y74" s="321"/>
      <c r="Z74" s="317"/>
      <c r="AA74" s="318"/>
      <c r="AB74" s="318"/>
      <c r="AC74" s="319"/>
      <c r="AD74" s="317"/>
      <c r="AE74" s="318"/>
      <c r="AF74" s="318"/>
      <c r="AG74" s="319"/>
      <c r="AH74" s="317"/>
      <c r="AI74" s="318"/>
      <c r="AJ74" s="318"/>
      <c r="AK74" s="319"/>
      <c r="AL74" s="317"/>
      <c r="AM74" s="318"/>
      <c r="AN74" s="318"/>
      <c r="AO74" s="319"/>
      <c r="AP74" s="317"/>
      <c r="AQ74" s="318"/>
      <c r="AR74" s="318"/>
      <c r="AS74" s="319"/>
      <c r="AT74" s="322"/>
      <c r="AU74" s="323"/>
      <c r="AV74" s="323"/>
      <c r="AW74" s="324"/>
      <c r="AX74" s="322"/>
      <c r="AY74" s="323"/>
      <c r="AZ74" s="323"/>
      <c r="BA74" s="324"/>
      <c r="BB74" s="322"/>
      <c r="BC74" s="323"/>
      <c r="BD74" s="323"/>
      <c r="BE74" s="324"/>
    </row>
    <row r="75" spans="1:57" s="303" customFormat="1" ht="26.25" customHeight="1" x14ac:dyDescent="0.3">
      <c r="A75" s="316"/>
      <c r="B75" s="316"/>
      <c r="C75" s="316"/>
      <c r="D75" s="316"/>
      <c r="E75" s="316"/>
      <c r="F75" s="317"/>
      <c r="G75" s="318"/>
      <c r="H75" s="318"/>
      <c r="I75" s="319"/>
      <c r="J75" s="317"/>
      <c r="K75" s="318"/>
      <c r="L75" s="318"/>
      <c r="M75" s="319"/>
      <c r="N75" s="317"/>
      <c r="O75" s="318"/>
      <c r="P75" s="318"/>
      <c r="Q75" s="319"/>
      <c r="R75" s="317"/>
      <c r="S75" s="318"/>
      <c r="T75" s="318"/>
      <c r="U75" s="319"/>
      <c r="V75" s="320"/>
      <c r="W75" s="318"/>
      <c r="X75" s="318"/>
      <c r="Y75" s="321"/>
      <c r="Z75" s="317"/>
      <c r="AA75" s="318"/>
      <c r="AB75" s="318"/>
      <c r="AC75" s="319"/>
      <c r="AD75" s="317"/>
      <c r="AE75" s="318"/>
      <c r="AF75" s="318"/>
      <c r="AG75" s="319"/>
      <c r="AH75" s="317"/>
      <c r="AI75" s="318"/>
      <c r="AJ75" s="318"/>
      <c r="AK75" s="319"/>
      <c r="AL75" s="317"/>
      <c r="AM75" s="318"/>
      <c r="AN75" s="318"/>
      <c r="AO75" s="319"/>
      <c r="AP75" s="317"/>
      <c r="AQ75" s="318"/>
      <c r="AR75" s="318"/>
      <c r="AS75" s="319"/>
      <c r="AT75" s="322"/>
      <c r="AU75" s="323"/>
      <c r="AV75" s="323"/>
      <c r="AW75" s="324"/>
      <c r="AX75" s="322"/>
      <c r="AY75" s="323"/>
      <c r="AZ75" s="323"/>
      <c r="BA75" s="324"/>
      <c r="BB75" s="322"/>
      <c r="BC75" s="323"/>
      <c r="BD75" s="323"/>
      <c r="BE75" s="324"/>
    </row>
    <row r="76" spans="1:57" s="303" customFormat="1" ht="26.25" customHeight="1" x14ac:dyDescent="0.3">
      <c r="A76" s="316"/>
      <c r="B76" s="316"/>
      <c r="C76" s="316"/>
      <c r="D76" s="316"/>
      <c r="E76" s="316"/>
      <c r="F76" s="317"/>
      <c r="G76" s="318"/>
      <c r="H76" s="318"/>
      <c r="I76" s="319"/>
      <c r="J76" s="317"/>
      <c r="K76" s="318"/>
      <c r="L76" s="318"/>
      <c r="M76" s="319"/>
      <c r="N76" s="317"/>
      <c r="O76" s="318"/>
      <c r="P76" s="318"/>
      <c r="Q76" s="319"/>
      <c r="R76" s="317"/>
      <c r="S76" s="318"/>
      <c r="T76" s="318"/>
      <c r="U76" s="319"/>
      <c r="V76" s="320"/>
      <c r="W76" s="318"/>
      <c r="X76" s="318"/>
      <c r="Y76" s="321"/>
      <c r="Z76" s="317"/>
      <c r="AA76" s="318"/>
      <c r="AB76" s="318"/>
      <c r="AC76" s="319"/>
      <c r="AD76" s="317"/>
      <c r="AE76" s="318"/>
      <c r="AF76" s="318"/>
      <c r="AG76" s="319"/>
      <c r="AH76" s="317"/>
      <c r="AI76" s="318"/>
      <c r="AJ76" s="318"/>
      <c r="AK76" s="319"/>
      <c r="AL76" s="317"/>
      <c r="AM76" s="318"/>
      <c r="AN76" s="318"/>
      <c r="AO76" s="319"/>
      <c r="AP76" s="317"/>
      <c r="AQ76" s="318"/>
      <c r="AR76" s="318"/>
      <c r="AS76" s="319"/>
      <c r="AT76" s="322"/>
      <c r="AU76" s="323"/>
      <c r="AV76" s="323"/>
      <c r="AW76" s="324"/>
      <c r="AX76" s="322"/>
      <c r="AY76" s="323"/>
      <c r="AZ76" s="323"/>
      <c r="BA76" s="324"/>
      <c r="BB76" s="322"/>
      <c r="BC76" s="323"/>
      <c r="BD76" s="323"/>
      <c r="BE76" s="324"/>
    </row>
    <row r="77" spans="1:57" s="303" customFormat="1" ht="26.25" customHeight="1" x14ac:dyDescent="0.3">
      <c r="A77" s="316"/>
      <c r="B77" s="316"/>
      <c r="C77" s="316"/>
      <c r="D77" s="316"/>
      <c r="E77" s="316"/>
      <c r="F77" s="317"/>
      <c r="G77" s="318"/>
      <c r="H77" s="318"/>
      <c r="I77" s="319"/>
      <c r="J77" s="317"/>
      <c r="K77" s="318"/>
      <c r="L77" s="318"/>
      <c r="M77" s="319"/>
      <c r="N77" s="317"/>
      <c r="O77" s="318"/>
      <c r="P77" s="318"/>
      <c r="Q77" s="319"/>
      <c r="R77" s="317"/>
      <c r="S77" s="318"/>
      <c r="T77" s="318"/>
      <c r="U77" s="319"/>
      <c r="V77" s="320"/>
      <c r="W77" s="318"/>
      <c r="X77" s="318"/>
      <c r="Y77" s="321"/>
      <c r="Z77" s="317"/>
      <c r="AA77" s="318"/>
      <c r="AB77" s="318"/>
      <c r="AC77" s="319"/>
      <c r="AD77" s="317"/>
      <c r="AE77" s="318"/>
      <c r="AF77" s="318"/>
      <c r="AG77" s="319"/>
      <c r="AH77" s="317"/>
      <c r="AI77" s="318"/>
      <c r="AJ77" s="318"/>
      <c r="AK77" s="319"/>
      <c r="AL77" s="317"/>
      <c r="AM77" s="318"/>
      <c r="AN77" s="318"/>
      <c r="AO77" s="319"/>
      <c r="AP77" s="317"/>
      <c r="AQ77" s="318"/>
      <c r="AR77" s="318"/>
      <c r="AS77" s="319"/>
      <c r="AT77" s="322"/>
      <c r="AU77" s="323"/>
      <c r="AV77" s="323"/>
      <c r="AW77" s="324"/>
      <c r="AX77" s="322"/>
      <c r="AY77" s="323"/>
      <c r="AZ77" s="323"/>
      <c r="BA77" s="324"/>
      <c r="BB77" s="322"/>
      <c r="BC77" s="323"/>
      <c r="BD77" s="323"/>
      <c r="BE77" s="324"/>
    </row>
    <row r="78" spans="1:57" s="303" customFormat="1" ht="26.25" customHeight="1" x14ac:dyDescent="0.3">
      <c r="A78" s="316"/>
      <c r="B78" s="316"/>
      <c r="C78" s="316"/>
      <c r="D78" s="316"/>
      <c r="E78" s="316"/>
      <c r="F78" s="317"/>
      <c r="G78" s="318"/>
      <c r="H78" s="318"/>
      <c r="I78" s="319"/>
      <c r="J78" s="317"/>
      <c r="K78" s="318"/>
      <c r="L78" s="318"/>
      <c r="M78" s="319"/>
      <c r="N78" s="317"/>
      <c r="O78" s="318"/>
      <c r="P78" s="318"/>
      <c r="Q78" s="319"/>
      <c r="R78" s="317"/>
      <c r="S78" s="318"/>
      <c r="T78" s="318"/>
      <c r="U78" s="319"/>
      <c r="V78" s="320"/>
      <c r="W78" s="318"/>
      <c r="X78" s="318"/>
      <c r="Y78" s="321"/>
      <c r="Z78" s="317"/>
      <c r="AA78" s="318"/>
      <c r="AB78" s="318"/>
      <c r="AC78" s="319"/>
      <c r="AD78" s="317"/>
      <c r="AE78" s="318"/>
      <c r="AF78" s="318"/>
      <c r="AG78" s="319"/>
      <c r="AH78" s="317"/>
      <c r="AI78" s="318"/>
      <c r="AJ78" s="318"/>
      <c r="AK78" s="319"/>
      <c r="AL78" s="317"/>
      <c r="AM78" s="318"/>
      <c r="AN78" s="318"/>
      <c r="AO78" s="319"/>
      <c r="AP78" s="317"/>
      <c r="AQ78" s="318"/>
      <c r="AR78" s="318"/>
      <c r="AS78" s="319"/>
      <c r="AT78" s="322"/>
      <c r="AU78" s="323"/>
      <c r="AV78" s="323"/>
      <c r="AW78" s="324"/>
      <c r="AX78" s="322"/>
      <c r="AY78" s="323"/>
      <c r="AZ78" s="323"/>
      <c r="BA78" s="324"/>
      <c r="BB78" s="322"/>
      <c r="BC78" s="323"/>
      <c r="BD78" s="323"/>
      <c r="BE78" s="324"/>
    </row>
    <row r="79" spans="1:57" s="303" customFormat="1" ht="26.25" customHeight="1" x14ac:dyDescent="0.3">
      <c r="A79" s="316"/>
      <c r="B79" s="316"/>
      <c r="C79" s="316"/>
      <c r="D79" s="316"/>
      <c r="E79" s="316"/>
      <c r="F79" s="317"/>
      <c r="G79" s="318"/>
      <c r="H79" s="318"/>
      <c r="I79" s="319"/>
      <c r="J79" s="317"/>
      <c r="K79" s="318"/>
      <c r="L79" s="318"/>
      <c r="M79" s="319"/>
      <c r="N79" s="317"/>
      <c r="O79" s="318"/>
      <c r="P79" s="318"/>
      <c r="Q79" s="319"/>
      <c r="R79" s="317"/>
      <c r="S79" s="318"/>
      <c r="T79" s="318"/>
      <c r="U79" s="319"/>
      <c r="V79" s="320"/>
      <c r="W79" s="318"/>
      <c r="X79" s="318"/>
      <c r="Y79" s="321"/>
      <c r="Z79" s="317"/>
      <c r="AA79" s="318"/>
      <c r="AB79" s="318"/>
      <c r="AC79" s="319"/>
      <c r="AD79" s="317"/>
      <c r="AE79" s="318"/>
      <c r="AF79" s="318"/>
      <c r="AG79" s="319"/>
      <c r="AH79" s="317"/>
      <c r="AI79" s="318"/>
      <c r="AJ79" s="318"/>
      <c r="AK79" s="319"/>
      <c r="AL79" s="317"/>
      <c r="AM79" s="318"/>
      <c r="AN79" s="318"/>
      <c r="AO79" s="319"/>
      <c r="AP79" s="317"/>
      <c r="AQ79" s="318"/>
      <c r="AR79" s="318"/>
      <c r="AS79" s="319"/>
      <c r="AT79" s="322"/>
      <c r="AU79" s="323"/>
      <c r="AV79" s="323"/>
      <c r="AW79" s="324"/>
      <c r="AX79" s="322"/>
      <c r="AY79" s="323"/>
      <c r="AZ79" s="323"/>
      <c r="BA79" s="324"/>
      <c r="BB79" s="322"/>
      <c r="BC79" s="323"/>
      <c r="BD79" s="323"/>
      <c r="BE79" s="324"/>
    </row>
    <row r="80" spans="1:57" s="303" customFormat="1" ht="26.25" customHeight="1" x14ac:dyDescent="0.3">
      <c r="A80" s="316"/>
      <c r="B80" s="316"/>
      <c r="C80" s="316"/>
      <c r="D80" s="316"/>
      <c r="E80" s="316"/>
      <c r="F80" s="317"/>
      <c r="G80" s="318"/>
      <c r="H80" s="318"/>
      <c r="I80" s="319"/>
      <c r="J80" s="317"/>
      <c r="K80" s="318"/>
      <c r="L80" s="318"/>
      <c r="M80" s="319"/>
      <c r="N80" s="317"/>
      <c r="O80" s="318"/>
      <c r="P80" s="318"/>
      <c r="Q80" s="319"/>
      <c r="R80" s="317"/>
      <c r="S80" s="318"/>
      <c r="T80" s="318"/>
      <c r="U80" s="319"/>
      <c r="V80" s="320"/>
      <c r="W80" s="318"/>
      <c r="X80" s="318"/>
      <c r="Y80" s="321"/>
      <c r="Z80" s="317"/>
      <c r="AA80" s="318"/>
      <c r="AB80" s="318"/>
      <c r="AC80" s="319"/>
      <c r="AD80" s="317"/>
      <c r="AE80" s="318"/>
      <c r="AF80" s="318"/>
      <c r="AG80" s="319"/>
      <c r="AH80" s="317"/>
      <c r="AI80" s="318"/>
      <c r="AJ80" s="318"/>
      <c r="AK80" s="319"/>
      <c r="AL80" s="317"/>
      <c r="AM80" s="318"/>
      <c r="AN80" s="318"/>
      <c r="AO80" s="319"/>
      <c r="AP80" s="317"/>
      <c r="AQ80" s="318"/>
      <c r="AR80" s="318"/>
      <c r="AS80" s="319"/>
      <c r="AT80" s="322"/>
      <c r="AU80" s="323"/>
      <c r="AV80" s="323"/>
      <c r="AW80" s="324"/>
      <c r="AX80" s="322"/>
      <c r="AY80" s="323"/>
      <c r="AZ80" s="323"/>
      <c r="BA80" s="324"/>
      <c r="BB80" s="322"/>
      <c r="BC80" s="323"/>
      <c r="BD80" s="323"/>
      <c r="BE80" s="324"/>
    </row>
    <row r="81" spans="1:57" s="303" customFormat="1" ht="26.25" customHeight="1" x14ac:dyDescent="0.3">
      <c r="A81" s="316"/>
      <c r="B81" s="316"/>
      <c r="C81" s="316"/>
      <c r="D81" s="316"/>
      <c r="E81" s="316"/>
      <c r="F81" s="317"/>
      <c r="G81" s="318"/>
      <c r="H81" s="318"/>
      <c r="I81" s="319"/>
      <c r="J81" s="317"/>
      <c r="K81" s="318"/>
      <c r="L81" s="318"/>
      <c r="M81" s="319"/>
      <c r="N81" s="317"/>
      <c r="O81" s="318"/>
      <c r="P81" s="318"/>
      <c r="Q81" s="319"/>
      <c r="R81" s="317"/>
      <c r="S81" s="318"/>
      <c r="T81" s="318"/>
      <c r="U81" s="319"/>
      <c r="V81" s="320"/>
      <c r="W81" s="318"/>
      <c r="X81" s="318"/>
      <c r="Y81" s="321"/>
      <c r="Z81" s="317"/>
      <c r="AA81" s="318"/>
      <c r="AB81" s="318"/>
      <c r="AC81" s="319"/>
      <c r="AD81" s="317"/>
      <c r="AE81" s="318"/>
      <c r="AF81" s="318"/>
      <c r="AG81" s="319"/>
      <c r="AH81" s="317"/>
      <c r="AI81" s="318"/>
      <c r="AJ81" s="318"/>
      <c r="AK81" s="319"/>
      <c r="AL81" s="317"/>
      <c r="AM81" s="318"/>
      <c r="AN81" s="318"/>
      <c r="AO81" s="319"/>
      <c r="AP81" s="317"/>
      <c r="AQ81" s="318"/>
      <c r="AR81" s="318"/>
      <c r="AS81" s="319"/>
      <c r="AT81" s="322"/>
      <c r="AU81" s="323"/>
      <c r="AV81" s="323"/>
      <c r="AW81" s="324"/>
      <c r="AX81" s="322"/>
      <c r="AY81" s="323"/>
      <c r="AZ81" s="323"/>
      <c r="BA81" s="324"/>
      <c r="BB81" s="322"/>
      <c r="BC81" s="323"/>
      <c r="BD81" s="323"/>
      <c r="BE81" s="324"/>
    </row>
    <row r="82" spans="1:57" s="303" customFormat="1" ht="26.25" customHeight="1" x14ac:dyDescent="0.3">
      <c r="A82" s="316"/>
      <c r="B82" s="316"/>
      <c r="C82" s="316"/>
      <c r="D82" s="316"/>
      <c r="E82" s="316"/>
      <c r="F82" s="317"/>
      <c r="G82" s="318"/>
      <c r="H82" s="318"/>
      <c r="I82" s="319"/>
      <c r="J82" s="317"/>
      <c r="K82" s="318"/>
      <c r="L82" s="318"/>
      <c r="M82" s="319"/>
      <c r="N82" s="317"/>
      <c r="O82" s="318"/>
      <c r="P82" s="318"/>
      <c r="Q82" s="319"/>
      <c r="R82" s="317"/>
      <c r="S82" s="318"/>
      <c r="T82" s="318"/>
      <c r="U82" s="319"/>
      <c r="V82" s="320"/>
      <c r="W82" s="318"/>
      <c r="X82" s="318"/>
      <c r="Y82" s="321"/>
      <c r="Z82" s="317"/>
      <c r="AA82" s="318"/>
      <c r="AB82" s="318"/>
      <c r="AC82" s="319"/>
      <c r="AD82" s="317"/>
      <c r="AE82" s="318"/>
      <c r="AF82" s="318"/>
      <c r="AG82" s="319"/>
      <c r="AH82" s="317"/>
      <c r="AI82" s="318"/>
      <c r="AJ82" s="318"/>
      <c r="AK82" s="319"/>
      <c r="AL82" s="317"/>
      <c r="AM82" s="318"/>
      <c r="AN82" s="318"/>
      <c r="AO82" s="319"/>
      <c r="AP82" s="317"/>
      <c r="AQ82" s="318"/>
      <c r="AR82" s="318"/>
      <c r="AS82" s="319"/>
      <c r="AT82" s="322"/>
      <c r="AU82" s="323"/>
      <c r="AV82" s="323"/>
      <c r="AW82" s="324"/>
      <c r="AX82" s="322"/>
      <c r="AY82" s="323"/>
      <c r="AZ82" s="323"/>
      <c r="BA82" s="324"/>
      <c r="BB82" s="322"/>
      <c r="BC82" s="323"/>
      <c r="BD82" s="323"/>
      <c r="BE82" s="324"/>
    </row>
    <row r="83" spans="1:57" s="303" customFormat="1" ht="26.25" customHeight="1" x14ac:dyDescent="0.3">
      <c r="A83" s="316"/>
      <c r="B83" s="316"/>
      <c r="C83" s="316"/>
      <c r="D83" s="316"/>
      <c r="E83" s="316"/>
      <c r="F83" s="317"/>
      <c r="G83" s="318"/>
      <c r="H83" s="318"/>
      <c r="I83" s="319"/>
      <c r="J83" s="317"/>
      <c r="K83" s="318"/>
      <c r="L83" s="318"/>
      <c r="M83" s="319"/>
      <c r="N83" s="317"/>
      <c r="O83" s="318"/>
      <c r="P83" s="318"/>
      <c r="Q83" s="319"/>
      <c r="R83" s="317"/>
      <c r="S83" s="318"/>
      <c r="T83" s="318"/>
      <c r="U83" s="319"/>
      <c r="V83" s="320"/>
      <c r="W83" s="318"/>
      <c r="X83" s="318"/>
      <c r="Y83" s="321"/>
      <c r="Z83" s="317"/>
      <c r="AA83" s="318"/>
      <c r="AB83" s="318"/>
      <c r="AC83" s="319"/>
      <c r="AD83" s="317"/>
      <c r="AE83" s="318"/>
      <c r="AF83" s="318"/>
      <c r="AG83" s="319"/>
      <c r="AH83" s="317"/>
      <c r="AI83" s="318"/>
      <c r="AJ83" s="318"/>
      <c r="AK83" s="319"/>
      <c r="AL83" s="317"/>
      <c r="AM83" s="318"/>
      <c r="AN83" s="318"/>
      <c r="AO83" s="319"/>
      <c r="AP83" s="317"/>
      <c r="AQ83" s="318"/>
      <c r="AR83" s="318"/>
      <c r="AS83" s="319"/>
      <c r="AT83" s="322"/>
      <c r="AU83" s="323"/>
      <c r="AV83" s="323"/>
      <c r="AW83" s="324"/>
      <c r="AX83" s="322"/>
      <c r="AY83" s="323"/>
      <c r="AZ83" s="323"/>
      <c r="BA83" s="324"/>
      <c r="BB83" s="322"/>
      <c r="BC83" s="323"/>
      <c r="BD83" s="323"/>
      <c r="BE83" s="324"/>
    </row>
    <row r="84" spans="1:57" s="303" customFormat="1" ht="26.25" customHeight="1" x14ac:dyDescent="0.3">
      <c r="A84" s="316"/>
      <c r="B84" s="316"/>
      <c r="C84" s="316"/>
      <c r="D84" s="316"/>
      <c r="E84" s="316"/>
      <c r="F84" s="317"/>
      <c r="G84" s="318"/>
      <c r="H84" s="318"/>
      <c r="I84" s="319"/>
      <c r="J84" s="317"/>
      <c r="K84" s="318"/>
      <c r="L84" s="318"/>
      <c r="M84" s="319"/>
      <c r="N84" s="317"/>
      <c r="O84" s="318"/>
      <c r="P84" s="318"/>
      <c r="Q84" s="319"/>
      <c r="R84" s="317"/>
      <c r="S84" s="318"/>
      <c r="T84" s="318"/>
      <c r="U84" s="319"/>
      <c r="V84" s="317"/>
      <c r="W84" s="318"/>
      <c r="X84" s="318"/>
      <c r="Y84" s="319"/>
      <c r="Z84" s="317"/>
      <c r="AA84" s="318"/>
      <c r="AB84" s="318"/>
      <c r="AC84" s="319"/>
      <c r="AD84" s="317"/>
      <c r="AE84" s="318"/>
      <c r="AF84" s="318"/>
      <c r="AG84" s="319"/>
      <c r="AH84" s="317"/>
      <c r="AI84" s="318"/>
      <c r="AJ84" s="318"/>
      <c r="AK84" s="319"/>
      <c r="AL84" s="317"/>
      <c r="AM84" s="318"/>
      <c r="AN84" s="318"/>
      <c r="AO84" s="319"/>
      <c r="AP84" s="317"/>
      <c r="AQ84" s="318"/>
      <c r="AR84" s="318"/>
      <c r="AS84" s="319"/>
      <c r="AT84" s="322"/>
      <c r="AU84" s="323"/>
      <c r="AV84" s="323"/>
      <c r="AW84" s="324"/>
      <c r="AX84" s="322"/>
      <c r="AY84" s="323"/>
      <c r="AZ84" s="323"/>
      <c r="BA84" s="324"/>
      <c r="BB84" s="322"/>
      <c r="BC84" s="323"/>
      <c r="BD84" s="323"/>
      <c r="BE84" s="324"/>
    </row>
    <row r="85" spans="1:57" s="303" customFormat="1" ht="26.25" customHeight="1" x14ac:dyDescent="0.3">
      <c r="A85" s="316"/>
      <c r="B85" s="316"/>
      <c r="C85" s="316"/>
      <c r="D85" s="316"/>
      <c r="E85" s="316"/>
      <c r="F85" s="317"/>
      <c r="G85" s="318"/>
      <c r="H85" s="318"/>
      <c r="I85" s="319"/>
      <c r="J85" s="317"/>
      <c r="K85" s="318"/>
      <c r="L85" s="318"/>
      <c r="M85" s="319"/>
      <c r="N85" s="317"/>
      <c r="O85" s="318"/>
      <c r="P85" s="318"/>
      <c r="Q85" s="319"/>
      <c r="R85" s="317"/>
      <c r="S85" s="318"/>
      <c r="T85" s="318"/>
      <c r="U85" s="319"/>
      <c r="V85" s="320"/>
      <c r="W85" s="318"/>
      <c r="X85" s="318"/>
      <c r="Y85" s="321"/>
      <c r="Z85" s="317"/>
      <c r="AA85" s="318"/>
      <c r="AB85" s="318"/>
      <c r="AC85" s="319"/>
      <c r="AD85" s="317"/>
      <c r="AE85" s="318"/>
      <c r="AF85" s="318"/>
      <c r="AG85" s="319"/>
      <c r="AH85" s="317"/>
      <c r="AI85" s="318"/>
      <c r="AJ85" s="318"/>
      <c r="AK85" s="319"/>
      <c r="AL85" s="317"/>
      <c r="AM85" s="318"/>
      <c r="AN85" s="318"/>
      <c r="AO85" s="319"/>
      <c r="AP85" s="317"/>
      <c r="AQ85" s="318"/>
      <c r="AR85" s="318"/>
      <c r="AS85" s="319"/>
      <c r="AT85" s="322"/>
      <c r="AU85" s="323"/>
      <c r="AV85" s="323"/>
      <c r="AW85" s="324"/>
      <c r="AX85" s="322"/>
      <c r="AY85" s="323"/>
      <c r="AZ85" s="323"/>
      <c r="BA85" s="324"/>
      <c r="BB85" s="322"/>
      <c r="BC85" s="323"/>
      <c r="BD85" s="323"/>
      <c r="BE85" s="324"/>
    </row>
    <row r="86" spans="1:57" s="303" customFormat="1" ht="26.25" customHeight="1" x14ac:dyDescent="0.3">
      <c r="A86" s="316"/>
      <c r="B86" s="316"/>
      <c r="C86" s="316"/>
      <c r="D86" s="316"/>
      <c r="E86" s="316"/>
      <c r="F86" s="317"/>
      <c r="G86" s="318"/>
      <c r="H86" s="318"/>
      <c r="I86" s="319"/>
      <c r="J86" s="317"/>
      <c r="K86" s="318"/>
      <c r="L86" s="318"/>
      <c r="M86" s="319"/>
      <c r="N86" s="317"/>
      <c r="O86" s="318"/>
      <c r="P86" s="318"/>
      <c r="Q86" s="319"/>
      <c r="R86" s="317"/>
      <c r="S86" s="318"/>
      <c r="T86" s="318"/>
      <c r="U86" s="319"/>
      <c r="V86" s="320"/>
      <c r="W86" s="318"/>
      <c r="X86" s="318"/>
      <c r="Y86" s="321"/>
      <c r="Z86" s="317"/>
      <c r="AA86" s="318"/>
      <c r="AB86" s="318"/>
      <c r="AC86" s="319"/>
      <c r="AD86" s="317"/>
      <c r="AE86" s="318"/>
      <c r="AF86" s="318"/>
      <c r="AG86" s="319"/>
      <c r="AH86" s="317"/>
      <c r="AI86" s="318"/>
      <c r="AJ86" s="318"/>
      <c r="AK86" s="319"/>
      <c r="AL86" s="317"/>
      <c r="AM86" s="318"/>
      <c r="AN86" s="318"/>
      <c r="AO86" s="319"/>
      <c r="AP86" s="317"/>
      <c r="AQ86" s="318"/>
      <c r="AR86" s="318"/>
      <c r="AS86" s="319"/>
      <c r="AT86" s="322"/>
      <c r="AU86" s="323"/>
      <c r="AV86" s="323"/>
      <c r="AW86" s="324"/>
      <c r="AX86" s="322"/>
      <c r="AY86" s="323"/>
      <c r="AZ86" s="323"/>
      <c r="BA86" s="324"/>
      <c r="BB86" s="322"/>
      <c r="BC86" s="323"/>
      <c r="BD86" s="323"/>
      <c r="BE86" s="324"/>
    </row>
    <row r="87" spans="1:57" s="303" customFormat="1" ht="26.25" customHeight="1" x14ac:dyDescent="0.3">
      <c r="A87" s="316"/>
      <c r="B87" s="316"/>
      <c r="C87" s="316"/>
      <c r="D87" s="316"/>
      <c r="E87" s="316"/>
      <c r="F87" s="317"/>
      <c r="G87" s="318"/>
      <c r="H87" s="318"/>
      <c r="I87" s="319"/>
      <c r="J87" s="317"/>
      <c r="K87" s="318"/>
      <c r="L87" s="318"/>
      <c r="M87" s="319"/>
      <c r="N87" s="317"/>
      <c r="O87" s="318"/>
      <c r="P87" s="318"/>
      <c r="Q87" s="319"/>
      <c r="R87" s="317"/>
      <c r="S87" s="318"/>
      <c r="T87" s="318"/>
      <c r="U87" s="319"/>
      <c r="V87" s="320"/>
      <c r="W87" s="318"/>
      <c r="X87" s="318"/>
      <c r="Y87" s="321"/>
      <c r="Z87" s="317"/>
      <c r="AA87" s="318"/>
      <c r="AB87" s="318"/>
      <c r="AC87" s="319"/>
      <c r="AD87" s="317"/>
      <c r="AE87" s="318"/>
      <c r="AF87" s="318"/>
      <c r="AG87" s="319"/>
      <c r="AH87" s="317"/>
      <c r="AI87" s="318"/>
      <c r="AJ87" s="318"/>
      <c r="AK87" s="319"/>
      <c r="AL87" s="317"/>
      <c r="AM87" s="318"/>
      <c r="AN87" s="318"/>
      <c r="AO87" s="319"/>
      <c r="AP87" s="317"/>
      <c r="AQ87" s="318"/>
      <c r="AR87" s="318"/>
      <c r="AS87" s="319"/>
      <c r="AT87" s="322"/>
      <c r="AU87" s="323"/>
      <c r="AV87" s="323"/>
      <c r="AW87" s="324"/>
      <c r="AX87" s="322"/>
      <c r="AY87" s="323"/>
      <c r="AZ87" s="323"/>
      <c r="BA87" s="324"/>
      <c r="BB87" s="322"/>
      <c r="BC87" s="323"/>
      <c r="BD87" s="323"/>
      <c r="BE87" s="324"/>
    </row>
    <row r="88" spans="1:57" s="303" customFormat="1" ht="26.25" customHeight="1" x14ac:dyDescent="0.3">
      <c r="A88" s="316"/>
      <c r="B88" s="316"/>
      <c r="C88" s="316"/>
      <c r="D88" s="316"/>
      <c r="E88" s="316"/>
      <c r="F88" s="317"/>
      <c r="G88" s="318"/>
      <c r="H88" s="318"/>
      <c r="I88" s="319"/>
      <c r="J88" s="317"/>
      <c r="K88" s="318"/>
      <c r="L88" s="318"/>
      <c r="M88" s="319"/>
      <c r="N88" s="317"/>
      <c r="O88" s="318"/>
      <c r="P88" s="318"/>
      <c r="Q88" s="319"/>
      <c r="R88" s="317"/>
      <c r="S88" s="318"/>
      <c r="T88" s="318"/>
      <c r="U88" s="319"/>
      <c r="V88" s="320"/>
      <c r="W88" s="318"/>
      <c r="X88" s="318"/>
      <c r="Y88" s="321"/>
      <c r="Z88" s="317"/>
      <c r="AA88" s="318"/>
      <c r="AB88" s="318"/>
      <c r="AC88" s="319"/>
      <c r="AD88" s="317"/>
      <c r="AE88" s="318"/>
      <c r="AF88" s="318"/>
      <c r="AG88" s="319"/>
      <c r="AH88" s="317"/>
      <c r="AI88" s="318"/>
      <c r="AJ88" s="318"/>
      <c r="AK88" s="319"/>
      <c r="AL88" s="317"/>
      <c r="AM88" s="318"/>
      <c r="AN88" s="318"/>
      <c r="AO88" s="319"/>
      <c r="AP88" s="317"/>
      <c r="AQ88" s="318"/>
      <c r="AR88" s="318"/>
      <c r="AS88" s="319"/>
      <c r="AT88" s="322"/>
      <c r="AU88" s="323"/>
      <c r="AV88" s="323"/>
      <c r="AW88" s="324"/>
      <c r="AX88" s="322"/>
      <c r="AY88" s="323"/>
      <c r="AZ88" s="323"/>
      <c r="BA88" s="324"/>
      <c r="BB88" s="322"/>
      <c r="BC88" s="323"/>
      <c r="BD88" s="323"/>
      <c r="BE88" s="324"/>
    </row>
    <row r="89" spans="1:57" s="303" customFormat="1" ht="26.25" customHeight="1" x14ac:dyDescent="0.3">
      <c r="A89" s="316"/>
      <c r="B89" s="316"/>
      <c r="C89" s="316"/>
      <c r="D89" s="316"/>
      <c r="E89" s="316"/>
      <c r="F89" s="317"/>
      <c r="G89" s="318"/>
      <c r="H89" s="318"/>
      <c r="I89" s="319"/>
      <c r="J89" s="317"/>
      <c r="K89" s="318"/>
      <c r="L89" s="318"/>
      <c r="M89" s="319"/>
      <c r="N89" s="317"/>
      <c r="O89" s="318"/>
      <c r="P89" s="318"/>
      <c r="Q89" s="319"/>
      <c r="R89" s="317"/>
      <c r="S89" s="318"/>
      <c r="T89" s="318"/>
      <c r="U89" s="319"/>
      <c r="V89" s="320"/>
      <c r="W89" s="318"/>
      <c r="X89" s="318"/>
      <c r="Y89" s="321"/>
      <c r="Z89" s="317"/>
      <c r="AA89" s="318"/>
      <c r="AB89" s="318"/>
      <c r="AC89" s="319"/>
      <c r="AD89" s="317"/>
      <c r="AE89" s="318"/>
      <c r="AF89" s="318"/>
      <c r="AG89" s="319"/>
      <c r="AH89" s="317"/>
      <c r="AI89" s="318"/>
      <c r="AJ89" s="318"/>
      <c r="AK89" s="319"/>
      <c r="AL89" s="317"/>
      <c r="AM89" s="318"/>
      <c r="AN89" s="318"/>
      <c r="AO89" s="319"/>
      <c r="AP89" s="317"/>
      <c r="AQ89" s="318"/>
      <c r="AR89" s="318"/>
      <c r="AS89" s="319"/>
      <c r="AT89" s="322"/>
      <c r="AU89" s="323"/>
      <c r="AV89" s="323"/>
      <c r="AW89" s="324"/>
      <c r="AX89" s="322"/>
      <c r="AY89" s="323"/>
      <c r="AZ89" s="323"/>
      <c r="BA89" s="324"/>
      <c r="BB89" s="322"/>
      <c r="BC89" s="323"/>
      <c r="BD89" s="323"/>
      <c r="BE89" s="324"/>
    </row>
    <row r="90" spans="1:57" s="303" customFormat="1" ht="26.25" customHeight="1" x14ac:dyDescent="0.3">
      <c r="A90" s="316"/>
      <c r="B90" s="316"/>
      <c r="C90" s="316"/>
      <c r="D90" s="316"/>
      <c r="E90" s="316"/>
      <c r="F90" s="317"/>
      <c r="G90" s="318"/>
      <c r="H90" s="318"/>
      <c r="I90" s="319"/>
      <c r="J90" s="317"/>
      <c r="K90" s="318"/>
      <c r="L90" s="318"/>
      <c r="M90" s="319"/>
      <c r="N90" s="317"/>
      <c r="O90" s="318"/>
      <c r="P90" s="318"/>
      <c r="Q90" s="319"/>
      <c r="R90" s="317"/>
      <c r="S90" s="318"/>
      <c r="T90" s="318"/>
      <c r="U90" s="319"/>
      <c r="V90" s="320"/>
      <c r="W90" s="318"/>
      <c r="X90" s="318"/>
      <c r="Y90" s="321"/>
      <c r="Z90" s="317"/>
      <c r="AA90" s="318"/>
      <c r="AB90" s="318"/>
      <c r="AC90" s="319"/>
      <c r="AD90" s="317"/>
      <c r="AE90" s="318"/>
      <c r="AF90" s="318"/>
      <c r="AG90" s="319"/>
      <c r="AH90" s="317"/>
      <c r="AI90" s="318"/>
      <c r="AJ90" s="318"/>
      <c r="AK90" s="319"/>
      <c r="AL90" s="317"/>
      <c r="AM90" s="318"/>
      <c r="AN90" s="318"/>
      <c r="AO90" s="319"/>
      <c r="AP90" s="317"/>
      <c r="AQ90" s="318"/>
      <c r="AR90" s="318"/>
      <c r="AS90" s="319"/>
      <c r="AT90" s="322"/>
      <c r="AU90" s="323"/>
      <c r="AV90" s="323"/>
      <c r="AW90" s="324"/>
      <c r="AX90" s="322"/>
      <c r="AY90" s="323"/>
      <c r="AZ90" s="323"/>
      <c r="BA90" s="324"/>
      <c r="BB90" s="322"/>
      <c r="BC90" s="323"/>
      <c r="BD90" s="323"/>
      <c r="BE90" s="324"/>
    </row>
    <row r="91" spans="1:57" s="303" customFormat="1" ht="26.25" customHeight="1" x14ac:dyDescent="0.3">
      <c r="A91" s="316"/>
      <c r="B91" s="316"/>
      <c r="C91" s="316"/>
      <c r="D91" s="316"/>
      <c r="E91" s="316"/>
      <c r="F91" s="317"/>
      <c r="G91" s="318"/>
      <c r="H91" s="318"/>
      <c r="I91" s="319"/>
      <c r="J91" s="317"/>
      <c r="K91" s="318"/>
      <c r="L91" s="318"/>
      <c r="M91" s="319"/>
      <c r="N91" s="317"/>
      <c r="O91" s="318"/>
      <c r="P91" s="318"/>
      <c r="Q91" s="319"/>
      <c r="R91" s="317"/>
      <c r="S91" s="318"/>
      <c r="T91" s="318"/>
      <c r="U91" s="319"/>
      <c r="V91" s="320"/>
      <c r="W91" s="318"/>
      <c r="X91" s="318"/>
      <c r="Y91" s="321"/>
      <c r="Z91" s="317"/>
      <c r="AA91" s="318"/>
      <c r="AB91" s="318"/>
      <c r="AC91" s="319"/>
      <c r="AD91" s="317"/>
      <c r="AE91" s="318"/>
      <c r="AF91" s="318"/>
      <c r="AG91" s="319"/>
      <c r="AH91" s="317"/>
      <c r="AI91" s="318"/>
      <c r="AJ91" s="318"/>
      <c r="AK91" s="319"/>
      <c r="AL91" s="317"/>
      <c r="AM91" s="318"/>
      <c r="AN91" s="318"/>
      <c r="AO91" s="319"/>
      <c r="AP91" s="317"/>
      <c r="AQ91" s="318"/>
      <c r="AR91" s="318"/>
      <c r="AS91" s="319"/>
      <c r="AT91" s="322"/>
      <c r="AU91" s="323"/>
      <c r="AV91" s="323"/>
      <c r="AW91" s="324"/>
      <c r="AX91" s="322"/>
      <c r="AY91" s="323"/>
      <c r="AZ91" s="323"/>
      <c r="BA91" s="324"/>
      <c r="BB91" s="322"/>
      <c r="BC91" s="323"/>
      <c r="BD91" s="323"/>
      <c r="BE91" s="324"/>
    </row>
    <row r="92" spans="1:57" s="303" customFormat="1" ht="26.25" customHeight="1" x14ac:dyDescent="0.3">
      <c r="A92" s="316"/>
      <c r="B92" s="316"/>
      <c r="C92" s="316"/>
      <c r="D92" s="316"/>
      <c r="E92" s="316"/>
      <c r="F92" s="317"/>
      <c r="G92" s="318"/>
      <c r="H92" s="318"/>
      <c r="I92" s="319"/>
      <c r="J92" s="317"/>
      <c r="K92" s="318"/>
      <c r="L92" s="318"/>
      <c r="M92" s="319"/>
      <c r="N92" s="317"/>
      <c r="O92" s="318"/>
      <c r="P92" s="318"/>
      <c r="Q92" s="319"/>
      <c r="R92" s="317"/>
      <c r="S92" s="318"/>
      <c r="T92" s="318"/>
      <c r="U92" s="319"/>
      <c r="V92" s="320"/>
      <c r="W92" s="318"/>
      <c r="X92" s="318"/>
      <c r="Y92" s="321"/>
      <c r="Z92" s="317"/>
      <c r="AA92" s="318"/>
      <c r="AB92" s="318"/>
      <c r="AC92" s="319"/>
      <c r="AD92" s="317"/>
      <c r="AE92" s="318"/>
      <c r="AF92" s="318"/>
      <c r="AG92" s="319"/>
      <c r="AH92" s="317"/>
      <c r="AI92" s="318"/>
      <c r="AJ92" s="318"/>
      <c r="AK92" s="319"/>
      <c r="AL92" s="317"/>
      <c r="AM92" s="318"/>
      <c r="AN92" s="318"/>
      <c r="AO92" s="319"/>
      <c r="AP92" s="317"/>
      <c r="AQ92" s="318"/>
      <c r="AR92" s="318"/>
      <c r="AS92" s="319"/>
      <c r="AT92" s="322"/>
      <c r="AU92" s="323"/>
      <c r="AV92" s="323"/>
      <c r="AW92" s="324"/>
      <c r="AX92" s="322"/>
      <c r="AY92" s="323"/>
      <c r="AZ92" s="323"/>
      <c r="BA92" s="324"/>
      <c r="BB92" s="322"/>
      <c r="BC92" s="323"/>
      <c r="BD92" s="323"/>
      <c r="BE92" s="324"/>
    </row>
    <row r="93" spans="1:57" s="303" customFormat="1" ht="26.25" customHeight="1" x14ac:dyDescent="0.3">
      <c r="A93" s="316"/>
      <c r="B93" s="316"/>
      <c r="C93" s="316"/>
      <c r="D93" s="316"/>
      <c r="E93" s="316"/>
      <c r="F93" s="317"/>
      <c r="G93" s="318"/>
      <c r="H93" s="318"/>
      <c r="I93" s="319"/>
      <c r="J93" s="317"/>
      <c r="K93" s="318"/>
      <c r="L93" s="318"/>
      <c r="M93" s="319"/>
      <c r="N93" s="317"/>
      <c r="O93" s="318"/>
      <c r="P93" s="318"/>
      <c r="Q93" s="319"/>
      <c r="R93" s="317"/>
      <c r="S93" s="318"/>
      <c r="T93" s="318"/>
      <c r="U93" s="319"/>
      <c r="V93" s="320"/>
      <c r="W93" s="318"/>
      <c r="X93" s="318"/>
      <c r="Y93" s="321"/>
      <c r="Z93" s="317"/>
      <c r="AA93" s="318"/>
      <c r="AB93" s="318"/>
      <c r="AC93" s="319"/>
      <c r="AD93" s="317"/>
      <c r="AE93" s="318"/>
      <c r="AF93" s="318"/>
      <c r="AG93" s="319"/>
      <c r="AH93" s="317"/>
      <c r="AI93" s="318"/>
      <c r="AJ93" s="318"/>
      <c r="AK93" s="319"/>
      <c r="AL93" s="317"/>
      <c r="AM93" s="318"/>
      <c r="AN93" s="318"/>
      <c r="AO93" s="319"/>
      <c r="AP93" s="317"/>
      <c r="AQ93" s="318"/>
      <c r="AR93" s="318"/>
      <c r="AS93" s="319"/>
      <c r="AT93" s="322"/>
      <c r="AU93" s="323"/>
      <c r="AV93" s="323"/>
      <c r="AW93" s="324"/>
      <c r="AX93" s="322"/>
      <c r="AY93" s="323"/>
      <c r="AZ93" s="323"/>
      <c r="BA93" s="324"/>
      <c r="BB93" s="322"/>
      <c r="BC93" s="323"/>
      <c r="BD93" s="323"/>
      <c r="BE93" s="324"/>
    </row>
    <row r="94" spans="1:57" s="303" customFormat="1" ht="26.25" customHeight="1" x14ac:dyDescent="0.3">
      <c r="A94" s="316"/>
      <c r="B94" s="316"/>
      <c r="C94" s="316"/>
      <c r="D94" s="316"/>
      <c r="E94" s="316"/>
      <c r="F94" s="317"/>
      <c r="G94" s="318"/>
      <c r="H94" s="318"/>
      <c r="I94" s="319"/>
      <c r="J94" s="317"/>
      <c r="K94" s="318"/>
      <c r="L94" s="318"/>
      <c r="M94" s="319"/>
      <c r="N94" s="317"/>
      <c r="O94" s="318"/>
      <c r="P94" s="318"/>
      <c r="Q94" s="319"/>
      <c r="R94" s="317"/>
      <c r="S94" s="318"/>
      <c r="T94" s="318"/>
      <c r="U94" s="319"/>
      <c r="V94" s="320"/>
      <c r="W94" s="318"/>
      <c r="X94" s="318"/>
      <c r="Y94" s="321"/>
      <c r="Z94" s="317"/>
      <c r="AA94" s="318"/>
      <c r="AB94" s="318"/>
      <c r="AC94" s="319"/>
      <c r="AD94" s="317"/>
      <c r="AE94" s="318"/>
      <c r="AF94" s="318"/>
      <c r="AG94" s="319"/>
      <c r="AH94" s="317"/>
      <c r="AI94" s="318"/>
      <c r="AJ94" s="318"/>
      <c r="AK94" s="319"/>
      <c r="AL94" s="317"/>
      <c r="AM94" s="318"/>
      <c r="AN94" s="318"/>
      <c r="AO94" s="319"/>
      <c r="AP94" s="317"/>
      <c r="AQ94" s="318"/>
      <c r="AR94" s="318"/>
      <c r="AS94" s="319"/>
      <c r="AT94" s="322"/>
      <c r="AU94" s="323"/>
      <c r="AV94" s="323"/>
      <c r="AW94" s="324"/>
      <c r="AX94" s="322"/>
      <c r="AY94" s="323"/>
      <c r="AZ94" s="323"/>
      <c r="BA94" s="324"/>
      <c r="BB94" s="322"/>
      <c r="BC94" s="323"/>
      <c r="BD94" s="323"/>
      <c r="BE94" s="324"/>
    </row>
    <row r="95" spans="1:57" s="303" customFormat="1" ht="26.25" customHeight="1" x14ac:dyDescent="0.3">
      <c r="A95" s="316"/>
      <c r="B95" s="316"/>
      <c r="C95" s="316"/>
      <c r="D95" s="316"/>
      <c r="E95" s="316"/>
      <c r="F95" s="317"/>
      <c r="G95" s="318"/>
      <c r="H95" s="318"/>
      <c r="I95" s="319"/>
      <c r="J95" s="317"/>
      <c r="K95" s="318"/>
      <c r="L95" s="318"/>
      <c r="M95" s="319"/>
      <c r="N95" s="317"/>
      <c r="O95" s="318"/>
      <c r="P95" s="318"/>
      <c r="Q95" s="319"/>
      <c r="R95" s="317"/>
      <c r="S95" s="318"/>
      <c r="T95" s="318"/>
      <c r="U95" s="319"/>
      <c r="V95" s="320"/>
      <c r="W95" s="318"/>
      <c r="X95" s="318"/>
      <c r="Y95" s="321"/>
      <c r="Z95" s="317"/>
      <c r="AA95" s="318"/>
      <c r="AB95" s="318"/>
      <c r="AC95" s="319"/>
      <c r="AD95" s="317"/>
      <c r="AE95" s="318"/>
      <c r="AF95" s="318"/>
      <c r="AG95" s="319"/>
      <c r="AH95" s="317"/>
      <c r="AI95" s="318"/>
      <c r="AJ95" s="318"/>
      <c r="AK95" s="319"/>
      <c r="AL95" s="317"/>
      <c r="AM95" s="318"/>
      <c r="AN95" s="318"/>
      <c r="AO95" s="319"/>
      <c r="AP95" s="317"/>
      <c r="AQ95" s="318"/>
      <c r="AR95" s="318"/>
      <c r="AS95" s="319"/>
      <c r="AT95" s="322"/>
      <c r="AU95" s="323"/>
      <c r="AV95" s="323"/>
      <c r="AW95" s="324"/>
      <c r="AX95" s="322"/>
      <c r="AY95" s="323"/>
      <c r="AZ95" s="323"/>
      <c r="BA95" s="324"/>
      <c r="BB95" s="322"/>
      <c r="BC95" s="323"/>
      <c r="BD95" s="323"/>
      <c r="BE95" s="324"/>
    </row>
    <row r="96" spans="1:57" s="303" customFormat="1" ht="26.25" customHeight="1" x14ac:dyDescent="0.3">
      <c r="A96" s="316"/>
      <c r="B96" s="316"/>
      <c r="C96" s="316"/>
      <c r="D96" s="316"/>
      <c r="E96" s="316"/>
      <c r="F96" s="317"/>
      <c r="G96" s="318"/>
      <c r="H96" s="318"/>
      <c r="I96" s="319"/>
      <c r="J96" s="317"/>
      <c r="K96" s="318"/>
      <c r="L96" s="318"/>
      <c r="M96" s="319"/>
      <c r="N96" s="317"/>
      <c r="O96" s="318"/>
      <c r="P96" s="318"/>
      <c r="Q96" s="319"/>
      <c r="R96" s="317"/>
      <c r="S96" s="318"/>
      <c r="T96" s="318"/>
      <c r="U96" s="319"/>
      <c r="V96" s="320"/>
      <c r="W96" s="318"/>
      <c r="X96" s="318"/>
      <c r="Y96" s="321"/>
      <c r="Z96" s="317"/>
      <c r="AA96" s="318"/>
      <c r="AB96" s="318"/>
      <c r="AC96" s="319"/>
      <c r="AD96" s="317"/>
      <c r="AE96" s="318"/>
      <c r="AF96" s="318"/>
      <c r="AG96" s="319"/>
      <c r="AH96" s="317"/>
      <c r="AI96" s="318"/>
      <c r="AJ96" s="318"/>
      <c r="AK96" s="319"/>
      <c r="AL96" s="317"/>
      <c r="AM96" s="318"/>
      <c r="AN96" s="318"/>
      <c r="AO96" s="319"/>
      <c r="AP96" s="317"/>
      <c r="AQ96" s="318"/>
      <c r="AR96" s="318"/>
      <c r="AS96" s="319"/>
      <c r="AT96" s="322"/>
      <c r="AU96" s="323"/>
      <c r="AV96" s="323"/>
      <c r="AW96" s="324"/>
      <c r="AX96" s="322"/>
      <c r="AY96" s="323"/>
      <c r="AZ96" s="323"/>
      <c r="BA96" s="324"/>
      <c r="BB96" s="322"/>
      <c r="BC96" s="323"/>
      <c r="BD96" s="323"/>
      <c r="BE96" s="324"/>
    </row>
    <row r="97" spans="1:57" s="303" customFormat="1" ht="26.25" customHeight="1" x14ac:dyDescent="0.3">
      <c r="A97" s="316"/>
      <c r="B97" s="316"/>
      <c r="C97" s="316"/>
      <c r="D97" s="316"/>
      <c r="E97" s="316"/>
      <c r="F97" s="317"/>
      <c r="G97" s="318"/>
      <c r="H97" s="318"/>
      <c r="I97" s="319"/>
      <c r="J97" s="317"/>
      <c r="K97" s="318"/>
      <c r="L97" s="318"/>
      <c r="M97" s="319"/>
      <c r="N97" s="317"/>
      <c r="O97" s="318"/>
      <c r="P97" s="318"/>
      <c r="Q97" s="319"/>
      <c r="R97" s="317"/>
      <c r="S97" s="318"/>
      <c r="T97" s="318"/>
      <c r="U97" s="319"/>
      <c r="V97" s="320"/>
      <c r="W97" s="318"/>
      <c r="X97" s="318"/>
      <c r="Y97" s="321"/>
      <c r="Z97" s="317"/>
      <c r="AA97" s="318"/>
      <c r="AB97" s="318"/>
      <c r="AC97" s="319"/>
      <c r="AD97" s="317"/>
      <c r="AE97" s="318"/>
      <c r="AF97" s="318"/>
      <c r="AG97" s="319"/>
      <c r="AH97" s="317"/>
      <c r="AI97" s="318"/>
      <c r="AJ97" s="318"/>
      <c r="AK97" s="319"/>
      <c r="AL97" s="317"/>
      <c r="AM97" s="318"/>
      <c r="AN97" s="318"/>
      <c r="AO97" s="319"/>
      <c r="AP97" s="317"/>
      <c r="AQ97" s="318"/>
      <c r="AR97" s="318"/>
      <c r="AS97" s="319"/>
      <c r="AT97" s="322"/>
      <c r="AU97" s="323"/>
      <c r="AV97" s="323"/>
      <c r="AW97" s="324"/>
      <c r="AX97" s="322"/>
      <c r="AY97" s="323"/>
      <c r="AZ97" s="323"/>
      <c r="BA97" s="324"/>
      <c r="BB97" s="322"/>
      <c r="BC97" s="323"/>
      <c r="BD97" s="323"/>
      <c r="BE97" s="324"/>
    </row>
    <row r="98" spans="1:57" s="303" customFormat="1" ht="26.25" customHeight="1" x14ac:dyDescent="0.3">
      <c r="A98" s="316"/>
      <c r="B98" s="316"/>
      <c r="C98" s="316"/>
      <c r="D98" s="316"/>
      <c r="E98" s="316"/>
      <c r="F98" s="317"/>
      <c r="G98" s="318"/>
      <c r="H98" s="318"/>
      <c r="I98" s="319"/>
      <c r="J98" s="317"/>
      <c r="K98" s="318"/>
      <c r="L98" s="318"/>
      <c r="M98" s="319"/>
      <c r="N98" s="317"/>
      <c r="O98" s="318"/>
      <c r="P98" s="318"/>
      <c r="Q98" s="319"/>
      <c r="R98" s="317"/>
      <c r="S98" s="318"/>
      <c r="T98" s="318"/>
      <c r="U98" s="319"/>
      <c r="V98" s="320"/>
      <c r="W98" s="318"/>
      <c r="X98" s="318"/>
      <c r="Y98" s="321"/>
      <c r="Z98" s="317"/>
      <c r="AA98" s="318"/>
      <c r="AB98" s="318"/>
      <c r="AC98" s="319"/>
      <c r="AD98" s="317"/>
      <c r="AE98" s="318"/>
      <c r="AF98" s="318"/>
      <c r="AG98" s="319"/>
      <c r="AH98" s="317"/>
      <c r="AI98" s="318"/>
      <c r="AJ98" s="318"/>
      <c r="AK98" s="319"/>
      <c r="AL98" s="317"/>
      <c r="AM98" s="318"/>
      <c r="AN98" s="318"/>
      <c r="AO98" s="319"/>
      <c r="AP98" s="317"/>
      <c r="AQ98" s="318"/>
      <c r="AR98" s="318"/>
      <c r="AS98" s="319"/>
      <c r="AT98" s="322"/>
      <c r="AU98" s="323"/>
      <c r="AV98" s="323"/>
      <c r="AW98" s="324"/>
      <c r="AX98" s="322"/>
      <c r="AY98" s="323"/>
      <c r="AZ98" s="323"/>
      <c r="BA98" s="324"/>
      <c r="BB98" s="322"/>
      <c r="BC98" s="323"/>
      <c r="BD98" s="323"/>
      <c r="BE98" s="324"/>
    </row>
    <row r="99" spans="1:57" s="303" customFormat="1" ht="26.25" customHeight="1" x14ac:dyDescent="0.3">
      <c r="A99" s="316"/>
      <c r="B99" s="316"/>
      <c r="C99" s="316"/>
      <c r="D99" s="316"/>
      <c r="E99" s="316"/>
      <c r="F99" s="317"/>
      <c r="G99" s="318"/>
      <c r="H99" s="318"/>
      <c r="I99" s="319"/>
      <c r="J99" s="317"/>
      <c r="K99" s="318"/>
      <c r="L99" s="318"/>
      <c r="M99" s="319"/>
      <c r="N99" s="317"/>
      <c r="O99" s="318"/>
      <c r="P99" s="318"/>
      <c r="Q99" s="319"/>
      <c r="R99" s="317"/>
      <c r="S99" s="318"/>
      <c r="T99" s="318"/>
      <c r="U99" s="319"/>
      <c r="V99" s="320"/>
      <c r="W99" s="318"/>
      <c r="X99" s="318"/>
      <c r="Y99" s="321"/>
      <c r="Z99" s="317"/>
      <c r="AA99" s="318"/>
      <c r="AB99" s="318"/>
      <c r="AC99" s="319"/>
      <c r="AD99" s="317"/>
      <c r="AE99" s="318"/>
      <c r="AF99" s="318"/>
      <c r="AG99" s="319"/>
      <c r="AH99" s="317"/>
      <c r="AI99" s="318"/>
      <c r="AJ99" s="318"/>
      <c r="AK99" s="319"/>
      <c r="AL99" s="317"/>
      <c r="AM99" s="318"/>
      <c r="AN99" s="318"/>
      <c r="AO99" s="319"/>
      <c r="AP99" s="317"/>
      <c r="AQ99" s="318"/>
      <c r="AR99" s="318"/>
      <c r="AS99" s="319"/>
      <c r="AT99" s="322"/>
      <c r="AU99" s="323"/>
      <c r="AV99" s="323"/>
      <c r="AW99" s="324"/>
      <c r="AX99" s="322"/>
      <c r="AY99" s="323"/>
      <c r="AZ99" s="323"/>
      <c r="BA99" s="324"/>
      <c r="BB99" s="322"/>
      <c r="BC99" s="323"/>
      <c r="BD99" s="323"/>
      <c r="BE99" s="324"/>
    </row>
    <row r="100" spans="1:57" s="303" customFormat="1" ht="26.25" customHeight="1" x14ac:dyDescent="0.3">
      <c r="A100" s="316"/>
      <c r="B100" s="316"/>
      <c r="C100" s="316"/>
      <c r="D100" s="316"/>
      <c r="E100" s="316"/>
      <c r="F100" s="317"/>
      <c r="G100" s="318"/>
      <c r="H100" s="318"/>
      <c r="I100" s="319"/>
      <c r="J100" s="317"/>
      <c r="K100" s="318"/>
      <c r="L100" s="318"/>
      <c r="M100" s="319"/>
      <c r="N100" s="317"/>
      <c r="O100" s="318"/>
      <c r="P100" s="318"/>
      <c r="Q100" s="319"/>
      <c r="R100" s="317"/>
      <c r="S100" s="318"/>
      <c r="T100" s="318"/>
      <c r="U100" s="319"/>
      <c r="V100" s="320"/>
      <c r="W100" s="318"/>
      <c r="X100" s="318"/>
      <c r="Y100" s="321"/>
      <c r="Z100" s="317"/>
      <c r="AA100" s="318"/>
      <c r="AB100" s="318"/>
      <c r="AC100" s="319"/>
      <c r="AD100" s="317"/>
      <c r="AE100" s="318"/>
      <c r="AF100" s="318"/>
      <c r="AG100" s="319"/>
      <c r="AH100" s="317"/>
      <c r="AI100" s="318"/>
      <c r="AJ100" s="318"/>
      <c r="AK100" s="319"/>
      <c r="AL100" s="317"/>
      <c r="AM100" s="318"/>
      <c r="AN100" s="318"/>
      <c r="AO100" s="319"/>
      <c r="AP100" s="317"/>
      <c r="AQ100" s="318"/>
      <c r="AR100" s="318"/>
      <c r="AS100" s="319"/>
      <c r="AT100" s="322"/>
      <c r="AU100" s="323"/>
      <c r="AV100" s="323"/>
      <c r="AW100" s="324"/>
      <c r="AX100" s="322"/>
      <c r="AY100" s="323"/>
      <c r="AZ100" s="323"/>
      <c r="BA100" s="324"/>
      <c r="BB100" s="322"/>
      <c r="BC100" s="323"/>
      <c r="BD100" s="323"/>
      <c r="BE100" s="324"/>
    </row>
    <row r="101" spans="1:57" s="303" customFormat="1" ht="26.25" customHeight="1" x14ac:dyDescent="0.3">
      <c r="A101" s="316"/>
      <c r="B101" s="316"/>
      <c r="C101" s="316"/>
      <c r="D101" s="316"/>
      <c r="E101" s="316"/>
      <c r="F101" s="317"/>
      <c r="G101" s="318"/>
      <c r="H101" s="318"/>
      <c r="I101" s="319"/>
      <c r="J101" s="317"/>
      <c r="K101" s="318"/>
      <c r="L101" s="318"/>
      <c r="M101" s="319"/>
      <c r="N101" s="317"/>
      <c r="O101" s="318"/>
      <c r="P101" s="318"/>
      <c r="Q101" s="319"/>
      <c r="R101" s="317"/>
      <c r="S101" s="318"/>
      <c r="T101" s="318"/>
      <c r="U101" s="319"/>
      <c r="V101" s="320"/>
      <c r="W101" s="318"/>
      <c r="X101" s="318"/>
      <c r="Y101" s="321"/>
      <c r="Z101" s="317"/>
      <c r="AA101" s="318"/>
      <c r="AB101" s="318"/>
      <c r="AC101" s="319"/>
      <c r="AD101" s="317"/>
      <c r="AE101" s="318"/>
      <c r="AF101" s="318"/>
      <c r="AG101" s="319"/>
      <c r="AH101" s="317"/>
      <c r="AI101" s="318"/>
      <c r="AJ101" s="318"/>
      <c r="AK101" s="319"/>
      <c r="AL101" s="317"/>
      <c r="AM101" s="318"/>
      <c r="AN101" s="318"/>
      <c r="AO101" s="319"/>
      <c r="AP101" s="317"/>
      <c r="AQ101" s="318"/>
      <c r="AR101" s="318"/>
      <c r="AS101" s="319"/>
      <c r="AT101" s="322"/>
      <c r="AU101" s="323"/>
      <c r="AV101" s="323"/>
      <c r="AW101" s="324"/>
      <c r="AX101" s="322"/>
      <c r="AY101" s="323"/>
      <c r="AZ101" s="323"/>
      <c r="BA101" s="324"/>
      <c r="BB101" s="322"/>
      <c r="BC101" s="323"/>
      <c r="BD101" s="323"/>
      <c r="BE101" s="324"/>
    </row>
    <row r="102" spans="1:57" s="303" customFormat="1" ht="26.25" customHeight="1" x14ac:dyDescent="0.3">
      <c r="A102" s="316"/>
      <c r="B102" s="316"/>
      <c r="C102" s="316"/>
      <c r="D102" s="316"/>
      <c r="E102" s="316"/>
      <c r="F102" s="317"/>
      <c r="G102" s="318"/>
      <c r="H102" s="318"/>
      <c r="I102" s="319"/>
      <c r="J102" s="317"/>
      <c r="K102" s="318"/>
      <c r="L102" s="318"/>
      <c r="M102" s="319"/>
      <c r="N102" s="317"/>
      <c r="O102" s="318"/>
      <c r="P102" s="318"/>
      <c r="Q102" s="319"/>
      <c r="R102" s="317"/>
      <c r="S102" s="318"/>
      <c r="T102" s="318"/>
      <c r="U102" s="319"/>
      <c r="V102" s="320"/>
      <c r="W102" s="318"/>
      <c r="X102" s="318"/>
      <c r="Y102" s="321"/>
      <c r="Z102" s="317"/>
      <c r="AA102" s="318"/>
      <c r="AB102" s="318"/>
      <c r="AC102" s="319"/>
      <c r="AD102" s="317"/>
      <c r="AE102" s="318"/>
      <c r="AF102" s="318"/>
      <c r="AG102" s="319"/>
      <c r="AH102" s="317"/>
      <c r="AI102" s="318"/>
      <c r="AJ102" s="318"/>
      <c r="AK102" s="319"/>
      <c r="AL102" s="317"/>
      <c r="AM102" s="318"/>
      <c r="AN102" s="318"/>
      <c r="AO102" s="319"/>
      <c r="AP102" s="317"/>
      <c r="AQ102" s="318"/>
      <c r="AR102" s="318"/>
      <c r="AS102" s="319"/>
      <c r="AT102" s="322"/>
      <c r="AU102" s="323"/>
      <c r="AV102" s="323"/>
      <c r="AW102" s="324"/>
      <c r="AX102" s="322"/>
      <c r="AY102" s="323"/>
      <c r="AZ102" s="323"/>
      <c r="BA102" s="324"/>
      <c r="BB102" s="322"/>
      <c r="BC102" s="323"/>
      <c r="BD102" s="323"/>
      <c r="BE102" s="324"/>
    </row>
    <row r="103" spans="1:57" s="303" customFormat="1" ht="26.25" customHeight="1" x14ac:dyDescent="0.3">
      <c r="A103" s="316"/>
      <c r="B103" s="316"/>
      <c r="C103" s="316"/>
      <c r="D103" s="316"/>
      <c r="E103" s="316"/>
      <c r="F103" s="317"/>
      <c r="G103" s="318"/>
      <c r="H103" s="318"/>
      <c r="I103" s="319"/>
      <c r="J103" s="317"/>
      <c r="K103" s="318"/>
      <c r="L103" s="318"/>
      <c r="M103" s="319"/>
      <c r="N103" s="317"/>
      <c r="O103" s="318"/>
      <c r="P103" s="318"/>
      <c r="Q103" s="319"/>
      <c r="R103" s="317"/>
      <c r="S103" s="318"/>
      <c r="T103" s="318"/>
      <c r="U103" s="319"/>
      <c r="V103" s="320"/>
      <c r="W103" s="318"/>
      <c r="X103" s="318"/>
      <c r="Y103" s="321"/>
      <c r="Z103" s="317"/>
      <c r="AA103" s="318"/>
      <c r="AB103" s="318"/>
      <c r="AC103" s="319"/>
      <c r="AD103" s="317"/>
      <c r="AE103" s="318"/>
      <c r="AF103" s="318"/>
      <c r="AG103" s="319"/>
      <c r="AH103" s="317"/>
      <c r="AI103" s="318"/>
      <c r="AJ103" s="318"/>
      <c r="AK103" s="319"/>
      <c r="AL103" s="317"/>
      <c r="AM103" s="318"/>
      <c r="AN103" s="318"/>
      <c r="AO103" s="319"/>
      <c r="AP103" s="317"/>
      <c r="AQ103" s="318"/>
      <c r="AR103" s="318"/>
      <c r="AS103" s="319"/>
      <c r="AT103" s="322"/>
      <c r="AU103" s="323"/>
      <c r="AV103" s="323"/>
      <c r="AW103" s="324"/>
      <c r="AX103" s="322"/>
      <c r="AY103" s="323"/>
      <c r="AZ103" s="323"/>
      <c r="BA103" s="324"/>
      <c r="BB103" s="322"/>
      <c r="BC103" s="323"/>
      <c r="BD103" s="323"/>
      <c r="BE103" s="324"/>
    </row>
    <row r="104" spans="1:57" s="303" customFormat="1" ht="26.25" customHeight="1" x14ac:dyDescent="0.3">
      <c r="A104" s="316"/>
      <c r="B104" s="316"/>
      <c r="C104" s="316"/>
      <c r="D104" s="316"/>
      <c r="E104" s="316"/>
      <c r="F104" s="317"/>
      <c r="G104" s="318"/>
      <c r="H104" s="318"/>
      <c r="I104" s="319"/>
      <c r="J104" s="317"/>
      <c r="K104" s="318"/>
      <c r="L104" s="318"/>
      <c r="M104" s="319"/>
      <c r="N104" s="317"/>
      <c r="O104" s="318"/>
      <c r="P104" s="318"/>
      <c r="Q104" s="319"/>
      <c r="R104" s="317"/>
      <c r="S104" s="318"/>
      <c r="T104" s="318"/>
      <c r="U104" s="319"/>
      <c r="V104" s="320"/>
      <c r="W104" s="318"/>
      <c r="X104" s="318"/>
      <c r="Y104" s="321"/>
      <c r="Z104" s="317"/>
      <c r="AA104" s="318"/>
      <c r="AB104" s="318"/>
      <c r="AC104" s="319"/>
      <c r="AD104" s="317"/>
      <c r="AE104" s="318"/>
      <c r="AF104" s="318"/>
      <c r="AG104" s="319"/>
      <c r="AH104" s="317"/>
      <c r="AI104" s="318"/>
      <c r="AJ104" s="318"/>
      <c r="AK104" s="319"/>
      <c r="AL104" s="317"/>
      <c r="AM104" s="318"/>
      <c r="AN104" s="318"/>
      <c r="AO104" s="319"/>
      <c r="AP104" s="317"/>
      <c r="AQ104" s="318"/>
      <c r="AR104" s="318"/>
      <c r="AS104" s="319"/>
      <c r="AT104" s="322"/>
      <c r="AU104" s="323"/>
      <c r="AV104" s="323"/>
      <c r="AW104" s="324"/>
      <c r="AX104" s="322"/>
      <c r="AY104" s="323"/>
      <c r="AZ104" s="323"/>
      <c r="BA104" s="324"/>
      <c r="BB104" s="322"/>
      <c r="BC104" s="323"/>
      <c r="BD104" s="323"/>
      <c r="BE104" s="324"/>
    </row>
    <row r="105" spans="1:57" s="303" customFormat="1" ht="26.25" customHeight="1" x14ac:dyDescent="0.3">
      <c r="A105" s="316"/>
      <c r="B105" s="316"/>
      <c r="C105" s="316"/>
      <c r="D105" s="316"/>
      <c r="E105" s="316"/>
      <c r="F105" s="317"/>
      <c r="G105" s="318"/>
      <c r="H105" s="318"/>
      <c r="I105" s="319"/>
      <c r="J105" s="317"/>
      <c r="K105" s="318"/>
      <c r="L105" s="318"/>
      <c r="M105" s="319"/>
      <c r="N105" s="317"/>
      <c r="O105" s="318"/>
      <c r="P105" s="318"/>
      <c r="Q105" s="319"/>
      <c r="R105" s="317"/>
      <c r="S105" s="318"/>
      <c r="T105" s="318"/>
      <c r="U105" s="319"/>
      <c r="V105" s="320"/>
      <c r="W105" s="318"/>
      <c r="X105" s="318"/>
      <c r="Y105" s="321"/>
      <c r="Z105" s="317"/>
      <c r="AA105" s="318"/>
      <c r="AB105" s="318"/>
      <c r="AC105" s="319"/>
      <c r="AD105" s="317"/>
      <c r="AE105" s="318"/>
      <c r="AF105" s="318"/>
      <c r="AG105" s="319"/>
      <c r="AH105" s="317"/>
      <c r="AI105" s="318"/>
      <c r="AJ105" s="318"/>
      <c r="AK105" s="319"/>
      <c r="AL105" s="317"/>
      <c r="AM105" s="318"/>
      <c r="AN105" s="318"/>
      <c r="AO105" s="319"/>
      <c r="AP105" s="317"/>
      <c r="AQ105" s="318"/>
      <c r="AR105" s="318"/>
      <c r="AS105" s="319"/>
      <c r="AT105" s="322"/>
      <c r="AU105" s="323"/>
      <c r="AV105" s="323"/>
      <c r="AW105" s="324"/>
      <c r="AX105" s="322"/>
      <c r="AY105" s="323"/>
      <c r="AZ105" s="323"/>
      <c r="BA105" s="324"/>
      <c r="BB105" s="322"/>
      <c r="BC105" s="323"/>
      <c r="BD105" s="323"/>
      <c r="BE105" s="324"/>
    </row>
    <row r="106" spans="1:57" s="303" customFormat="1" ht="26.25" customHeight="1" x14ac:dyDescent="0.3">
      <c r="A106" s="316"/>
      <c r="B106" s="316"/>
      <c r="C106" s="316"/>
      <c r="D106" s="316"/>
      <c r="E106" s="316"/>
      <c r="F106" s="317"/>
      <c r="G106" s="318"/>
      <c r="H106" s="318"/>
      <c r="I106" s="319"/>
      <c r="J106" s="317"/>
      <c r="K106" s="318"/>
      <c r="L106" s="318"/>
      <c r="M106" s="319"/>
      <c r="N106" s="317"/>
      <c r="O106" s="318"/>
      <c r="P106" s="318"/>
      <c r="Q106" s="319"/>
      <c r="R106" s="317"/>
      <c r="S106" s="318"/>
      <c r="T106" s="318"/>
      <c r="U106" s="319"/>
      <c r="V106" s="320"/>
      <c r="W106" s="318"/>
      <c r="X106" s="318"/>
      <c r="Y106" s="321"/>
      <c r="Z106" s="317"/>
      <c r="AA106" s="318"/>
      <c r="AB106" s="318"/>
      <c r="AC106" s="319"/>
      <c r="AD106" s="317"/>
      <c r="AE106" s="318"/>
      <c r="AF106" s="318"/>
      <c r="AG106" s="319"/>
      <c r="AH106" s="317"/>
      <c r="AI106" s="318"/>
      <c r="AJ106" s="318"/>
      <c r="AK106" s="319"/>
      <c r="AL106" s="317"/>
      <c r="AM106" s="318"/>
      <c r="AN106" s="318"/>
      <c r="AO106" s="319"/>
      <c r="AP106" s="317"/>
      <c r="AQ106" s="318"/>
      <c r="AR106" s="318"/>
      <c r="AS106" s="319"/>
      <c r="AT106" s="322"/>
      <c r="AU106" s="323"/>
      <c r="AV106" s="323"/>
      <c r="AW106" s="324"/>
      <c r="AX106" s="322"/>
      <c r="AY106" s="323"/>
      <c r="AZ106" s="323"/>
      <c r="BA106" s="324"/>
      <c r="BB106" s="322"/>
      <c r="BC106" s="323"/>
      <c r="BD106" s="323"/>
      <c r="BE106" s="324"/>
    </row>
    <row r="107" spans="1:57" s="303" customFormat="1" ht="26.25" customHeight="1" x14ac:dyDescent="0.3">
      <c r="A107" s="316"/>
      <c r="B107" s="316"/>
      <c r="C107" s="316"/>
      <c r="D107" s="316"/>
      <c r="E107" s="316"/>
      <c r="F107" s="317"/>
      <c r="G107" s="318"/>
      <c r="H107" s="318"/>
      <c r="I107" s="319"/>
      <c r="J107" s="317"/>
      <c r="K107" s="318"/>
      <c r="L107" s="318"/>
      <c r="M107" s="319"/>
      <c r="N107" s="317"/>
      <c r="O107" s="318"/>
      <c r="P107" s="318"/>
      <c r="Q107" s="319"/>
      <c r="R107" s="317"/>
      <c r="S107" s="318"/>
      <c r="T107" s="318"/>
      <c r="U107" s="319"/>
      <c r="V107" s="320"/>
      <c r="W107" s="318"/>
      <c r="X107" s="318"/>
      <c r="Y107" s="321"/>
      <c r="Z107" s="317"/>
      <c r="AA107" s="318"/>
      <c r="AB107" s="318"/>
      <c r="AC107" s="319"/>
      <c r="AD107" s="317"/>
      <c r="AE107" s="318"/>
      <c r="AF107" s="318"/>
      <c r="AG107" s="319"/>
      <c r="AH107" s="317"/>
      <c r="AI107" s="318"/>
      <c r="AJ107" s="318"/>
      <c r="AK107" s="319"/>
      <c r="AL107" s="317"/>
      <c r="AM107" s="318"/>
      <c r="AN107" s="318"/>
      <c r="AO107" s="319"/>
      <c r="AP107" s="317"/>
      <c r="AQ107" s="318"/>
      <c r="AR107" s="318"/>
      <c r="AS107" s="319"/>
      <c r="AT107" s="322"/>
      <c r="AU107" s="323"/>
      <c r="AV107" s="323"/>
      <c r="AW107" s="324"/>
      <c r="AX107" s="322"/>
      <c r="AY107" s="323"/>
      <c r="AZ107" s="323"/>
      <c r="BA107" s="324"/>
      <c r="BB107" s="322"/>
      <c r="BC107" s="323"/>
      <c r="BD107" s="323"/>
      <c r="BE107" s="324"/>
    </row>
    <row r="108" spans="1:57" s="303" customFormat="1" ht="26.25" customHeight="1" x14ac:dyDescent="0.3">
      <c r="A108" s="316"/>
      <c r="B108" s="316"/>
      <c r="C108" s="316"/>
      <c r="D108" s="316"/>
      <c r="E108" s="316"/>
      <c r="F108" s="317"/>
      <c r="G108" s="318"/>
      <c r="H108" s="318"/>
      <c r="I108" s="319"/>
      <c r="J108" s="317"/>
      <c r="K108" s="318"/>
      <c r="L108" s="318"/>
      <c r="M108" s="319"/>
      <c r="N108" s="317"/>
      <c r="O108" s="318"/>
      <c r="P108" s="318"/>
      <c r="Q108" s="319"/>
      <c r="R108" s="317"/>
      <c r="S108" s="318"/>
      <c r="T108" s="318"/>
      <c r="U108" s="319"/>
      <c r="V108" s="320"/>
      <c r="W108" s="318"/>
      <c r="X108" s="318"/>
      <c r="Y108" s="321"/>
      <c r="Z108" s="317"/>
      <c r="AA108" s="318"/>
      <c r="AB108" s="318"/>
      <c r="AC108" s="319"/>
      <c r="AD108" s="317"/>
      <c r="AE108" s="318"/>
      <c r="AF108" s="318"/>
      <c r="AG108" s="319"/>
      <c r="AH108" s="317"/>
      <c r="AI108" s="318"/>
      <c r="AJ108" s="318"/>
      <c r="AK108" s="319"/>
      <c r="AL108" s="317"/>
      <c r="AM108" s="318"/>
      <c r="AN108" s="318"/>
      <c r="AO108" s="319"/>
      <c r="AP108" s="317"/>
      <c r="AQ108" s="318"/>
      <c r="AR108" s="318"/>
      <c r="AS108" s="319"/>
      <c r="AT108" s="322"/>
      <c r="AU108" s="323"/>
      <c r="AV108" s="323"/>
      <c r="AW108" s="324"/>
      <c r="AX108" s="322"/>
      <c r="AY108" s="323"/>
      <c r="AZ108" s="323"/>
      <c r="BA108" s="324"/>
      <c r="BB108" s="322"/>
      <c r="BC108" s="323"/>
      <c r="BD108" s="323"/>
      <c r="BE108" s="324"/>
    </row>
    <row r="109" spans="1:57" s="303" customFormat="1" ht="26.25" customHeight="1" x14ac:dyDescent="0.3">
      <c r="A109" s="316"/>
      <c r="B109" s="316"/>
      <c r="C109" s="316"/>
      <c r="D109" s="316"/>
      <c r="E109" s="316"/>
      <c r="F109" s="317"/>
      <c r="G109" s="318"/>
      <c r="H109" s="318"/>
      <c r="I109" s="319"/>
      <c r="J109" s="317"/>
      <c r="K109" s="318"/>
      <c r="L109" s="318"/>
      <c r="M109" s="319"/>
      <c r="N109" s="317"/>
      <c r="O109" s="318"/>
      <c r="P109" s="318"/>
      <c r="Q109" s="319"/>
      <c r="R109" s="317"/>
      <c r="S109" s="318"/>
      <c r="T109" s="318"/>
      <c r="U109" s="319"/>
      <c r="V109" s="320"/>
      <c r="W109" s="318"/>
      <c r="X109" s="318"/>
      <c r="Y109" s="321"/>
      <c r="Z109" s="317"/>
      <c r="AA109" s="318"/>
      <c r="AB109" s="318"/>
      <c r="AC109" s="319"/>
      <c r="AD109" s="317"/>
      <c r="AE109" s="318"/>
      <c r="AF109" s="318"/>
      <c r="AG109" s="319"/>
      <c r="AH109" s="317"/>
      <c r="AI109" s="318"/>
      <c r="AJ109" s="318"/>
      <c r="AK109" s="319"/>
      <c r="AL109" s="317"/>
      <c r="AM109" s="318"/>
      <c r="AN109" s="318"/>
      <c r="AO109" s="319"/>
      <c r="AP109" s="317"/>
      <c r="AQ109" s="318"/>
      <c r="AR109" s="318"/>
      <c r="AS109" s="319"/>
      <c r="AT109" s="322"/>
      <c r="AU109" s="323"/>
      <c r="AV109" s="323"/>
      <c r="AW109" s="324"/>
      <c r="AX109" s="322"/>
      <c r="AY109" s="323"/>
      <c r="AZ109" s="323"/>
      <c r="BA109" s="324"/>
      <c r="BB109" s="322"/>
      <c r="BC109" s="323"/>
      <c r="BD109" s="323"/>
      <c r="BE109" s="324"/>
    </row>
    <row r="110" spans="1:57" s="303" customFormat="1" ht="26.25" customHeight="1" x14ac:dyDescent="0.3">
      <c r="A110" s="316"/>
      <c r="B110" s="316"/>
      <c r="C110" s="316"/>
      <c r="D110" s="316"/>
      <c r="E110" s="316"/>
      <c r="F110" s="317"/>
      <c r="G110" s="318"/>
      <c r="H110" s="318"/>
      <c r="I110" s="319"/>
      <c r="J110" s="317"/>
      <c r="K110" s="318"/>
      <c r="L110" s="318"/>
      <c r="M110" s="319"/>
      <c r="N110" s="317"/>
      <c r="O110" s="318"/>
      <c r="P110" s="318"/>
      <c r="Q110" s="319"/>
      <c r="R110" s="317"/>
      <c r="S110" s="318"/>
      <c r="T110" s="318"/>
      <c r="U110" s="319"/>
      <c r="V110" s="320"/>
      <c r="W110" s="318"/>
      <c r="X110" s="318"/>
      <c r="Y110" s="321"/>
      <c r="Z110" s="317"/>
      <c r="AA110" s="318"/>
      <c r="AB110" s="318"/>
      <c r="AC110" s="319"/>
      <c r="AD110" s="317"/>
      <c r="AE110" s="318"/>
      <c r="AF110" s="318"/>
      <c r="AG110" s="319"/>
      <c r="AH110" s="317"/>
      <c r="AI110" s="318"/>
      <c r="AJ110" s="318"/>
      <c r="AK110" s="319"/>
      <c r="AL110" s="317"/>
      <c r="AM110" s="318"/>
      <c r="AN110" s="318"/>
      <c r="AO110" s="319"/>
      <c r="AP110" s="317"/>
      <c r="AQ110" s="318"/>
      <c r="AR110" s="318"/>
      <c r="AS110" s="319"/>
      <c r="AT110" s="322"/>
      <c r="AU110" s="323"/>
      <c r="AV110" s="323"/>
      <c r="AW110" s="324"/>
      <c r="AX110" s="322"/>
      <c r="AY110" s="323"/>
      <c r="AZ110" s="323"/>
      <c r="BA110" s="324"/>
      <c r="BB110" s="322"/>
      <c r="BC110" s="323"/>
      <c r="BD110" s="323"/>
      <c r="BE110" s="324"/>
    </row>
    <row r="111" spans="1:57" s="303" customFormat="1" ht="26.25" customHeight="1" x14ac:dyDescent="0.3">
      <c r="A111" s="316"/>
      <c r="B111" s="316"/>
      <c r="C111" s="316"/>
      <c r="D111" s="316"/>
      <c r="E111" s="316"/>
      <c r="F111" s="317"/>
      <c r="G111" s="318"/>
      <c r="H111" s="318"/>
      <c r="I111" s="319"/>
      <c r="J111" s="317"/>
      <c r="K111" s="318"/>
      <c r="L111" s="318"/>
      <c r="M111" s="319"/>
      <c r="N111" s="317"/>
      <c r="O111" s="318"/>
      <c r="P111" s="318"/>
      <c r="Q111" s="319"/>
      <c r="R111" s="317"/>
      <c r="S111" s="318"/>
      <c r="T111" s="318"/>
      <c r="U111" s="319"/>
      <c r="V111" s="320"/>
      <c r="W111" s="318"/>
      <c r="X111" s="318"/>
      <c r="Y111" s="321"/>
      <c r="Z111" s="317"/>
      <c r="AA111" s="318"/>
      <c r="AB111" s="318"/>
      <c r="AC111" s="319"/>
      <c r="AD111" s="317"/>
      <c r="AE111" s="318"/>
      <c r="AF111" s="318"/>
      <c r="AG111" s="319"/>
      <c r="AH111" s="317"/>
      <c r="AI111" s="318"/>
      <c r="AJ111" s="318"/>
      <c r="AK111" s="319"/>
      <c r="AL111" s="317"/>
      <c r="AM111" s="318"/>
      <c r="AN111" s="318"/>
      <c r="AO111" s="319"/>
      <c r="AP111" s="317"/>
      <c r="AQ111" s="318"/>
      <c r="AR111" s="318"/>
      <c r="AS111" s="319"/>
      <c r="AT111" s="322"/>
      <c r="AU111" s="323"/>
      <c r="AV111" s="323"/>
      <c r="AW111" s="324"/>
      <c r="AX111" s="322"/>
      <c r="AY111" s="323"/>
      <c r="AZ111" s="323"/>
      <c r="BA111" s="324"/>
      <c r="BB111" s="322"/>
      <c r="BC111" s="323"/>
      <c r="BD111" s="323"/>
      <c r="BE111" s="324"/>
    </row>
    <row r="112" spans="1:57" s="303" customFormat="1" ht="26.25" customHeight="1" x14ac:dyDescent="0.3">
      <c r="A112" s="316"/>
      <c r="B112" s="316"/>
      <c r="C112" s="316"/>
      <c r="D112" s="316"/>
      <c r="E112" s="316"/>
      <c r="F112" s="317"/>
      <c r="G112" s="318"/>
      <c r="H112" s="318"/>
      <c r="I112" s="319"/>
      <c r="J112" s="317"/>
      <c r="K112" s="318"/>
      <c r="L112" s="318"/>
      <c r="M112" s="319"/>
      <c r="N112" s="317"/>
      <c r="O112" s="318"/>
      <c r="P112" s="318"/>
      <c r="Q112" s="319"/>
      <c r="R112" s="317"/>
      <c r="S112" s="318"/>
      <c r="T112" s="318"/>
      <c r="U112" s="319"/>
      <c r="V112" s="320"/>
      <c r="W112" s="318"/>
      <c r="X112" s="318"/>
      <c r="Y112" s="321"/>
      <c r="Z112" s="317"/>
      <c r="AA112" s="318"/>
      <c r="AB112" s="318"/>
      <c r="AC112" s="319"/>
      <c r="AD112" s="317"/>
      <c r="AE112" s="318"/>
      <c r="AF112" s="318"/>
      <c r="AG112" s="319"/>
      <c r="AH112" s="317"/>
      <c r="AI112" s="318"/>
      <c r="AJ112" s="318"/>
      <c r="AK112" s="319"/>
      <c r="AL112" s="317"/>
      <c r="AM112" s="318"/>
      <c r="AN112" s="318"/>
      <c r="AO112" s="319"/>
      <c r="AP112" s="317"/>
      <c r="AQ112" s="318"/>
      <c r="AR112" s="318"/>
      <c r="AS112" s="319"/>
      <c r="AT112" s="322"/>
      <c r="AU112" s="323"/>
      <c r="AV112" s="323"/>
      <c r="AW112" s="324"/>
      <c r="AX112" s="322"/>
      <c r="AY112" s="323"/>
      <c r="AZ112" s="323"/>
      <c r="BA112" s="324"/>
      <c r="BB112" s="322"/>
      <c r="BC112" s="323"/>
      <c r="BD112" s="323"/>
      <c r="BE112" s="324"/>
    </row>
    <row r="113" spans="1:57" s="303" customFormat="1" ht="26.25" customHeight="1" x14ac:dyDescent="0.3">
      <c r="A113" s="316"/>
      <c r="B113" s="316"/>
      <c r="C113" s="325"/>
      <c r="D113" s="316"/>
      <c r="E113" s="316"/>
      <c r="F113" s="317"/>
      <c r="G113" s="318"/>
      <c r="H113" s="318"/>
      <c r="I113" s="319"/>
      <c r="J113" s="317"/>
      <c r="K113" s="318"/>
      <c r="L113" s="318"/>
      <c r="M113" s="319"/>
      <c r="N113" s="317"/>
      <c r="O113" s="318"/>
      <c r="P113" s="318"/>
      <c r="Q113" s="319"/>
      <c r="R113" s="317"/>
      <c r="S113" s="318"/>
      <c r="T113" s="318"/>
      <c r="U113" s="319"/>
      <c r="V113" s="320"/>
      <c r="W113" s="318"/>
      <c r="X113" s="318"/>
      <c r="Y113" s="321"/>
      <c r="Z113" s="317"/>
      <c r="AA113" s="318"/>
      <c r="AB113" s="318"/>
      <c r="AC113" s="319"/>
      <c r="AD113" s="317"/>
      <c r="AE113" s="318"/>
      <c r="AF113" s="318"/>
      <c r="AG113" s="319"/>
      <c r="AH113" s="317"/>
      <c r="AI113" s="318"/>
      <c r="AJ113" s="318"/>
      <c r="AK113" s="319"/>
      <c r="AL113" s="317"/>
      <c r="AM113" s="318"/>
      <c r="AN113" s="318"/>
      <c r="AO113" s="319"/>
      <c r="AP113" s="317"/>
      <c r="AQ113" s="318"/>
      <c r="AR113" s="318"/>
      <c r="AS113" s="319"/>
      <c r="AT113" s="322"/>
      <c r="AU113" s="323"/>
      <c r="AV113" s="323"/>
      <c r="AW113" s="324"/>
      <c r="AX113" s="322"/>
      <c r="AY113" s="323"/>
      <c r="AZ113" s="323"/>
      <c r="BA113" s="324"/>
      <c r="BB113" s="322"/>
      <c r="BC113" s="323"/>
      <c r="BD113" s="323"/>
      <c r="BE113" s="324"/>
    </row>
    <row r="114" spans="1:57" s="303" customFormat="1" ht="26.25" customHeight="1" x14ac:dyDescent="0.3">
      <c r="A114" s="316"/>
      <c r="B114" s="316"/>
      <c r="C114" s="325"/>
      <c r="D114" s="316"/>
      <c r="E114" s="316"/>
      <c r="F114" s="317"/>
      <c r="G114" s="318"/>
      <c r="H114" s="318"/>
      <c r="I114" s="319"/>
      <c r="J114" s="317"/>
      <c r="K114" s="318"/>
      <c r="L114" s="318"/>
      <c r="M114" s="319"/>
      <c r="N114" s="317"/>
      <c r="O114" s="318"/>
      <c r="P114" s="318"/>
      <c r="Q114" s="319"/>
      <c r="R114" s="317"/>
      <c r="S114" s="318"/>
      <c r="T114" s="318"/>
      <c r="U114" s="319"/>
      <c r="V114" s="320"/>
      <c r="W114" s="318"/>
      <c r="X114" s="318"/>
      <c r="Y114" s="321"/>
      <c r="Z114" s="317"/>
      <c r="AA114" s="318"/>
      <c r="AB114" s="318"/>
      <c r="AC114" s="319"/>
      <c r="AD114" s="317"/>
      <c r="AE114" s="318"/>
      <c r="AF114" s="318"/>
      <c r="AG114" s="319"/>
      <c r="AH114" s="317"/>
      <c r="AI114" s="318"/>
      <c r="AJ114" s="318"/>
      <c r="AK114" s="319"/>
      <c r="AL114" s="317"/>
      <c r="AM114" s="318"/>
      <c r="AN114" s="318"/>
      <c r="AO114" s="319"/>
      <c r="AP114" s="317"/>
      <c r="AQ114" s="318"/>
      <c r="AR114" s="318"/>
      <c r="AS114" s="319"/>
      <c r="AT114" s="322"/>
      <c r="AU114" s="323"/>
      <c r="AV114" s="323"/>
      <c r="AW114" s="324"/>
      <c r="AX114" s="322"/>
      <c r="AY114" s="323"/>
      <c r="AZ114" s="323"/>
      <c r="BA114" s="324"/>
      <c r="BB114" s="322"/>
      <c r="BC114" s="323"/>
      <c r="BD114" s="323"/>
      <c r="BE114" s="324"/>
    </row>
    <row r="115" spans="1:57" s="303" customFormat="1" ht="26.25" customHeight="1" x14ac:dyDescent="0.3">
      <c r="A115" s="316"/>
      <c r="B115" s="316"/>
      <c r="C115" s="316"/>
      <c r="D115" s="316"/>
      <c r="E115" s="316"/>
      <c r="F115" s="317"/>
      <c r="G115" s="318"/>
      <c r="H115" s="318"/>
      <c r="I115" s="319"/>
      <c r="J115" s="317"/>
      <c r="K115" s="318"/>
      <c r="L115" s="318"/>
      <c r="M115" s="319"/>
      <c r="N115" s="317"/>
      <c r="O115" s="318"/>
      <c r="P115" s="318"/>
      <c r="Q115" s="319"/>
      <c r="R115" s="317"/>
      <c r="S115" s="318"/>
      <c r="T115" s="318"/>
      <c r="U115" s="319"/>
      <c r="V115" s="320"/>
      <c r="W115" s="318"/>
      <c r="X115" s="318"/>
      <c r="Y115" s="321"/>
      <c r="Z115" s="317"/>
      <c r="AA115" s="318"/>
      <c r="AB115" s="318"/>
      <c r="AC115" s="319"/>
      <c r="AD115" s="317"/>
      <c r="AE115" s="318"/>
      <c r="AF115" s="318"/>
      <c r="AG115" s="319"/>
      <c r="AH115" s="317"/>
      <c r="AI115" s="318"/>
      <c r="AJ115" s="318"/>
      <c r="AK115" s="319"/>
      <c r="AL115" s="317"/>
      <c r="AM115" s="318"/>
      <c r="AN115" s="318"/>
      <c r="AO115" s="319"/>
      <c r="AP115" s="317"/>
      <c r="AQ115" s="318"/>
      <c r="AR115" s="318"/>
      <c r="AS115" s="319"/>
      <c r="AT115" s="322"/>
      <c r="AU115" s="323"/>
      <c r="AV115" s="323"/>
      <c r="AW115" s="324"/>
      <c r="AX115" s="322"/>
      <c r="AY115" s="323"/>
      <c r="AZ115" s="323"/>
      <c r="BA115" s="324"/>
      <c r="BB115" s="322"/>
      <c r="BC115" s="323"/>
      <c r="BD115" s="323"/>
      <c r="BE115" s="324"/>
    </row>
    <row r="116" spans="1:57" s="303" customFormat="1" ht="26.25" customHeight="1" x14ac:dyDescent="0.3">
      <c r="A116" s="316"/>
      <c r="B116" s="316"/>
      <c r="C116" s="316"/>
      <c r="D116" s="316"/>
      <c r="E116" s="316"/>
      <c r="F116" s="317"/>
      <c r="G116" s="318"/>
      <c r="H116" s="318"/>
      <c r="I116" s="319"/>
      <c r="J116" s="317"/>
      <c r="K116" s="318"/>
      <c r="L116" s="318"/>
      <c r="M116" s="319"/>
      <c r="N116" s="317"/>
      <c r="O116" s="318"/>
      <c r="P116" s="318"/>
      <c r="Q116" s="319"/>
      <c r="R116" s="317"/>
      <c r="S116" s="318"/>
      <c r="T116" s="318"/>
      <c r="U116" s="319"/>
      <c r="V116" s="320"/>
      <c r="W116" s="318"/>
      <c r="X116" s="318"/>
      <c r="Y116" s="321"/>
      <c r="Z116" s="317"/>
      <c r="AA116" s="318"/>
      <c r="AB116" s="318"/>
      <c r="AC116" s="319"/>
      <c r="AD116" s="317"/>
      <c r="AE116" s="318"/>
      <c r="AF116" s="318"/>
      <c r="AG116" s="319"/>
      <c r="AH116" s="317"/>
      <c r="AI116" s="318"/>
      <c r="AJ116" s="318"/>
      <c r="AK116" s="319"/>
      <c r="AL116" s="317"/>
      <c r="AM116" s="318"/>
      <c r="AN116" s="318"/>
      <c r="AO116" s="319"/>
      <c r="AP116" s="317"/>
      <c r="AQ116" s="318"/>
      <c r="AR116" s="318"/>
      <c r="AS116" s="319"/>
      <c r="AT116" s="322"/>
      <c r="AU116" s="323"/>
      <c r="AV116" s="323"/>
      <c r="AW116" s="324"/>
      <c r="AX116" s="322"/>
      <c r="AY116" s="323"/>
      <c r="AZ116" s="323"/>
      <c r="BA116" s="324"/>
      <c r="BB116" s="322"/>
      <c r="BC116" s="323"/>
      <c r="BD116" s="323"/>
      <c r="BE116" s="324"/>
    </row>
    <row r="117" spans="1:57" s="303" customFormat="1" ht="26.25" customHeight="1" x14ac:dyDescent="0.3">
      <c r="A117" s="316"/>
      <c r="B117" s="316"/>
      <c r="C117" s="316"/>
      <c r="D117" s="316"/>
      <c r="E117" s="316"/>
      <c r="F117" s="317"/>
      <c r="G117" s="318"/>
      <c r="H117" s="318"/>
      <c r="I117" s="319"/>
      <c r="J117" s="317"/>
      <c r="K117" s="318"/>
      <c r="L117" s="318"/>
      <c r="M117" s="319"/>
      <c r="N117" s="317"/>
      <c r="O117" s="318"/>
      <c r="P117" s="318"/>
      <c r="Q117" s="319"/>
      <c r="R117" s="317"/>
      <c r="S117" s="318"/>
      <c r="T117" s="318"/>
      <c r="U117" s="319"/>
      <c r="V117" s="320"/>
      <c r="W117" s="318"/>
      <c r="X117" s="318"/>
      <c r="Y117" s="321"/>
      <c r="Z117" s="317"/>
      <c r="AA117" s="318"/>
      <c r="AB117" s="318"/>
      <c r="AC117" s="319"/>
      <c r="AD117" s="317"/>
      <c r="AE117" s="318"/>
      <c r="AF117" s="318"/>
      <c r="AG117" s="319"/>
      <c r="AH117" s="317"/>
      <c r="AI117" s="318"/>
      <c r="AJ117" s="318"/>
      <c r="AK117" s="319"/>
      <c r="AL117" s="317"/>
      <c r="AM117" s="318"/>
      <c r="AN117" s="318"/>
      <c r="AO117" s="319"/>
      <c r="AP117" s="317"/>
      <c r="AQ117" s="318"/>
      <c r="AR117" s="318"/>
      <c r="AS117" s="319"/>
      <c r="AT117" s="322"/>
      <c r="AU117" s="323"/>
      <c r="AV117" s="323"/>
      <c r="AW117" s="324"/>
      <c r="AX117" s="322"/>
      <c r="AY117" s="323"/>
      <c r="AZ117" s="323"/>
      <c r="BA117" s="324"/>
      <c r="BB117" s="322"/>
      <c r="BC117" s="323"/>
      <c r="BD117" s="323"/>
      <c r="BE117" s="324"/>
    </row>
    <row r="118" spans="1:57" s="303" customFormat="1" ht="26.25" customHeight="1" x14ac:dyDescent="0.3">
      <c r="A118" s="316"/>
      <c r="B118" s="316"/>
      <c r="C118" s="316"/>
      <c r="D118" s="316"/>
      <c r="E118" s="316"/>
      <c r="F118" s="317"/>
      <c r="G118" s="318"/>
      <c r="H118" s="318"/>
      <c r="I118" s="319"/>
      <c r="J118" s="317"/>
      <c r="K118" s="318"/>
      <c r="L118" s="318"/>
      <c r="M118" s="319"/>
      <c r="N118" s="317"/>
      <c r="O118" s="318"/>
      <c r="P118" s="318"/>
      <c r="Q118" s="319"/>
      <c r="R118" s="317"/>
      <c r="S118" s="318"/>
      <c r="T118" s="318"/>
      <c r="U118" s="319"/>
      <c r="V118" s="320"/>
      <c r="W118" s="318"/>
      <c r="X118" s="318"/>
      <c r="Y118" s="321"/>
      <c r="Z118" s="317"/>
      <c r="AA118" s="318"/>
      <c r="AB118" s="318"/>
      <c r="AC118" s="319"/>
      <c r="AD118" s="317"/>
      <c r="AE118" s="318"/>
      <c r="AF118" s="318"/>
      <c r="AG118" s="319"/>
      <c r="AH118" s="317"/>
      <c r="AI118" s="318"/>
      <c r="AJ118" s="318"/>
      <c r="AK118" s="319"/>
      <c r="AL118" s="317"/>
      <c r="AM118" s="318"/>
      <c r="AN118" s="318"/>
      <c r="AO118" s="319"/>
      <c r="AP118" s="317"/>
      <c r="AQ118" s="318"/>
      <c r="AR118" s="318"/>
      <c r="AS118" s="319"/>
      <c r="AT118" s="322"/>
      <c r="AU118" s="323"/>
      <c r="AV118" s="323"/>
      <c r="AW118" s="324"/>
      <c r="AX118" s="322"/>
      <c r="AY118" s="323"/>
      <c r="AZ118" s="323"/>
      <c r="BA118" s="324"/>
      <c r="BB118" s="322"/>
      <c r="BC118" s="323"/>
      <c r="BD118" s="323"/>
      <c r="BE118" s="324"/>
    </row>
    <row r="119" spans="1:57" s="303" customFormat="1" ht="26.25" customHeight="1" x14ac:dyDescent="0.3">
      <c r="A119" s="316"/>
      <c r="B119" s="316"/>
      <c r="C119" s="316"/>
      <c r="D119" s="316"/>
      <c r="E119" s="316"/>
      <c r="F119" s="317"/>
      <c r="G119" s="318"/>
      <c r="H119" s="318"/>
      <c r="I119" s="319"/>
      <c r="J119" s="317"/>
      <c r="K119" s="318"/>
      <c r="L119" s="318"/>
      <c r="M119" s="319"/>
      <c r="N119" s="317"/>
      <c r="O119" s="318"/>
      <c r="P119" s="318"/>
      <c r="Q119" s="319"/>
      <c r="R119" s="317"/>
      <c r="S119" s="318"/>
      <c r="T119" s="318"/>
      <c r="U119" s="319"/>
      <c r="V119" s="320"/>
      <c r="W119" s="318"/>
      <c r="X119" s="318"/>
      <c r="Y119" s="321"/>
      <c r="Z119" s="317"/>
      <c r="AA119" s="318"/>
      <c r="AB119" s="318"/>
      <c r="AC119" s="319"/>
      <c r="AD119" s="317"/>
      <c r="AE119" s="318"/>
      <c r="AF119" s="318"/>
      <c r="AG119" s="319"/>
      <c r="AH119" s="317"/>
      <c r="AI119" s="318"/>
      <c r="AJ119" s="318"/>
      <c r="AK119" s="319"/>
      <c r="AL119" s="317"/>
      <c r="AM119" s="318"/>
      <c r="AN119" s="318"/>
      <c r="AO119" s="319"/>
      <c r="AP119" s="317"/>
      <c r="AQ119" s="318"/>
      <c r="AR119" s="318"/>
      <c r="AS119" s="319"/>
      <c r="AT119" s="322"/>
      <c r="AU119" s="323"/>
      <c r="AV119" s="323"/>
      <c r="AW119" s="324"/>
      <c r="AX119" s="322"/>
      <c r="AY119" s="323"/>
      <c r="AZ119" s="323"/>
      <c r="BA119" s="324"/>
      <c r="BB119" s="322"/>
      <c r="BC119" s="323"/>
      <c r="BD119" s="323"/>
      <c r="BE119" s="324"/>
    </row>
    <row r="120" spans="1:57" s="303" customFormat="1" ht="26.25" customHeight="1" x14ac:dyDescent="0.3">
      <c r="A120" s="316"/>
      <c r="B120" s="316"/>
      <c r="C120" s="316"/>
      <c r="D120" s="316"/>
      <c r="E120" s="316"/>
      <c r="F120" s="317"/>
      <c r="G120" s="318"/>
      <c r="H120" s="318"/>
      <c r="I120" s="319"/>
      <c r="J120" s="317"/>
      <c r="K120" s="318"/>
      <c r="L120" s="318"/>
      <c r="M120" s="319"/>
      <c r="N120" s="317"/>
      <c r="O120" s="318"/>
      <c r="P120" s="318"/>
      <c r="Q120" s="319"/>
      <c r="R120" s="317"/>
      <c r="S120" s="318"/>
      <c r="T120" s="318"/>
      <c r="U120" s="319"/>
      <c r="V120" s="320"/>
      <c r="W120" s="318"/>
      <c r="X120" s="318"/>
      <c r="Y120" s="321"/>
      <c r="Z120" s="317"/>
      <c r="AA120" s="318"/>
      <c r="AB120" s="318"/>
      <c r="AC120" s="319"/>
      <c r="AD120" s="317"/>
      <c r="AE120" s="318"/>
      <c r="AF120" s="318"/>
      <c r="AG120" s="319"/>
      <c r="AH120" s="317"/>
      <c r="AI120" s="318"/>
      <c r="AJ120" s="318"/>
      <c r="AK120" s="319"/>
      <c r="AL120" s="317"/>
      <c r="AM120" s="318"/>
      <c r="AN120" s="318"/>
      <c r="AO120" s="319"/>
      <c r="AP120" s="317"/>
      <c r="AQ120" s="318"/>
      <c r="AR120" s="318"/>
      <c r="AS120" s="319"/>
      <c r="AT120" s="322"/>
      <c r="AU120" s="323"/>
      <c r="AV120" s="323"/>
      <c r="AW120" s="324"/>
      <c r="AX120" s="322"/>
      <c r="AY120" s="323"/>
      <c r="AZ120" s="323"/>
      <c r="BA120" s="324"/>
      <c r="BB120" s="322"/>
      <c r="BC120" s="323"/>
      <c r="BD120" s="323"/>
      <c r="BE120" s="324"/>
    </row>
    <row r="121" spans="1:57" s="303" customFormat="1" ht="26.25" customHeight="1" x14ac:dyDescent="0.3">
      <c r="A121" s="316"/>
      <c r="B121" s="316"/>
      <c r="C121" s="316"/>
      <c r="D121" s="316"/>
      <c r="E121" s="316"/>
      <c r="F121" s="317"/>
      <c r="G121" s="318"/>
      <c r="H121" s="318"/>
      <c r="I121" s="319"/>
      <c r="J121" s="317"/>
      <c r="K121" s="318"/>
      <c r="L121" s="318"/>
      <c r="M121" s="319"/>
      <c r="N121" s="317"/>
      <c r="O121" s="318"/>
      <c r="P121" s="318"/>
      <c r="Q121" s="319"/>
      <c r="R121" s="317"/>
      <c r="S121" s="318"/>
      <c r="T121" s="318"/>
      <c r="U121" s="319"/>
      <c r="V121" s="320"/>
      <c r="W121" s="318"/>
      <c r="X121" s="318"/>
      <c r="Y121" s="321"/>
      <c r="Z121" s="317"/>
      <c r="AA121" s="318"/>
      <c r="AB121" s="318"/>
      <c r="AC121" s="319"/>
      <c r="AD121" s="317"/>
      <c r="AE121" s="318"/>
      <c r="AF121" s="318"/>
      <c r="AG121" s="319"/>
      <c r="AH121" s="317"/>
      <c r="AI121" s="318"/>
      <c r="AJ121" s="318"/>
      <c r="AK121" s="319"/>
      <c r="AL121" s="317"/>
      <c r="AM121" s="318"/>
      <c r="AN121" s="318"/>
      <c r="AO121" s="319"/>
      <c r="AP121" s="317"/>
      <c r="AQ121" s="318"/>
      <c r="AR121" s="318"/>
      <c r="AS121" s="319"/>
      <c r="AT121" s="322"/>
      <c r="AU121" s="323"/>
      <c r="AV121" s="323"/>
      <c r="AW121" s="324"/>
      <c r="AX121" s="322"/>
      <c r="AY121" s="323"/>
      <c r="AZ121" s="323"/>
      <c r="BA121" s="324"/>
      <c r="BB121" s="322"/>
      <c r="BC121" s="323"/>
      <c r="BD121" s="323"/>
      <c r="BE121" s="324"/>
    </row>
    <row r="122" spans="1:57" s="303" customFormat="1" ht="26.25" customHeight="1" x14ac:dyDescent="0.3">
      <c r="A122" s="316"/>
      <c r="B122" s="316"/>
      <c r="C122" s="316"/>
      <c r="D122" s="316"/>
      <c r="E122" s="316"/>
      <c r="F122" s="317"/>
      <c r="G122" s="318"/>
      <c r="H122" s="318"/>
      <c r="I122" s="319"/>
      <c r="J122" s="317"/>
      <c r="K122" s="318"/>
      <c r="L122" s="318"/>
      <c r="M122" s="319"/>
      <c r="N122" s="317"/>
      <c r="O122" s="318"/>
      <c r="P122" s="318"/>
      <c r="Q122" s="319"/>
      <c r="R122" s="317"/>
      <c r="S122" s="318"/>
      <c r="T122" s="318"/>
      <c r="U122" s="319"/>
      <c r="V122" s="320"/>
      <c r="W122" s="318"/>
      <c r="X122" s="318"/>
      <c r="Y122" s="321"/>
      <c r="Z122" s="317"/>
      <c r="AA122" s="318"/>
      <c r="AB122" s="318"/>
      <c r="AC122" s="319"/>
      <c r="AD122" s="317"/>
      <c r="AE122" s="318"/>
      <c r="AF122" s="318"/>
      <c r="AG122" s="319"/>
      <c r="AH122" s="317"/>
      <c r="AI122" s="318"/>
      <c r="AJ122" s="318"/>
      <c r="AK122" s="319"/>
      <c r="AL122" s="317"/>
      <c r="AM122" s="318"/>
      <c r="AN122" s="318"/>
      <c r="AO122" s="319"/>
      <c r="AP122" s="317"/>
      <c r="AQ122" s="318"/>
      <c r="AR122" s="318"/>
      <c r="AS122" s="319"/>
      <c r="AT122" s="322"/>
      <c r="AU122" s="323"/>
      <c r="AV122" s="323"/>
      <c r="AW122" s="324"/>
      <c r="AX122" s="322"/>
      <c r="AY122" s="323"/>
      <c r="AZ122" s="323"/>
      <c r="BA122" s="324"/>
      <c r="BB122" s="322"/>
      <c r="BC122" s="323"/>
      <c r="BD122" s="323"/>
      <c r="BE122" s="324"/>
    </row>
    <row r="123" spans="1:57" s="303" customFormat="1" ht="26.25" customHeight="1" x14ac:dyDescent="0.3">
      <c r="A123" s="316"/>
      <c r="B123" s="316"/>
      <c r="C123" s="316"/>
      <c r="D123" s="316"/>
      <c r="E123" s="316"/>
      <c r="F123" s="317"/>
      <c r="G123" s="318"/>
      <c r="H123" s="318"/>
      <c r="I123" s="319"/>
      <c r="J123" s="317"/>
      <c r="K123" s="318"/>
      <c r="L123" s="318"/>
      <c r="M123" s="319"/>
      <c r="N123" s="317"/>
      <c r="O123" s="318"/>
      <c r="P123" s="318"/>
      <c r="Q123" s="319"/>
      <c r="R123" s="317"/>
      <c r="S123" s="318"/>
      <c r="T123" s="318"/>
      <c r="U123" s="319"/>
      <c r="V123" s="320"/>
      <c r="W123" s="318"/>
      <c r="X123" s="318"/>
      <c r="Y123" s="321"/>
      <c r="Z123" s="317"/>
      <c r="AA123" s="318"/>
      <c r="AB123" s="318"/>
      <c r="AC123" s="319"/>
      <c r="AD123" s="317"/>
      <c r="AE123" s="318"/>
      <c r="AF123" s="318"/>
      <c r="AG123" s="319"/>
      <c r="AH123" s="317"/>
      <c r="AI123" s="318"/>
      <c r="AJ123" s="318"/>
      <c r="AK123" s="319"/>
      <c r="AL123" s="317"/>
      <c r="AM123" s="318"/>
      <c r="AN123" s="318"/>
      <c r="AO123" s="319"/>
      <c r="AP123" s="317"/>
      <c r="AQ123" s="318"/>
      <c r="AR123" s="318"/>
      <c r="AS123" s="319"/>
      <c r="AT123" s="322"/>
      <c r="AU123" s="323"/>
      <c r="AV123" s="323"/>
      <c r="AW123" s="324"/>
      <c r="AX123" s="322"/>
      <c r="AY123" s="323"/>
      <c r="AZ123" s="323"/>
      <c r="BA123" s="324"/>
      <c r="BB123" s="322"/>
      <c r="BC123" s="323"/>
      <c r="BD123" s="323"/>
      <c r="BE123" s="324"/>
    </row>
    <row r="124" spans="1:57" s="303" customFormat="1" ht="26.25" customHeight="1" x14ac:dyDescent="0.3">
      <c r="A124" s="316"/>
      <c r="B124" s="316"/>
      <c r="C124" s="316"/>
      <c r="D124" s="316"/>
      <c r="E124" s="316"/>
      <c r="F124" s="317"/>
      <c r="G124" s="318"/>
      <c r="H124" s="318"/>
      <c r="I124" s="319"/>
      <c r="J124" s="317"/>
      <c r="K124" s="318"/>
      <c r="L124" s="318"/>
      <c r="M124" s="319"/>
      <c r="N124" s="317"/>
      <c r="O124" s="318"/>
      <c r="P124" s="318"/>
      <c r="Q124" s="319"/>
      <c r="R124" s="317"/>
      <c r="S124" s="318"/>
      <c r="T124" s="318"/>
      <c r="U124" s="319"/>
      <c r="V124" s="320"/>
      <c r="W124" s="318"/>
      <c r="X124" s="318"/>
      <c r="Y124" s="321"/>
      <c r="Z124" s="317"/>
      <c r="AA124" s="318"/>
      <c r="AB124" s="318"/>
      <c r="AC124" s="319"/>
      <c r="AD124" s="317"/>
      <c r="AE124" s="318"/>
      <c r="AF124" s="318"/>
      <c r="AG124" s="319"/>
      <c r="AH124" s="317"/>
      <c r="AI124" s="318"/>
      <c r="AJ124" s="318"/>
      <c r="AK124" s="319"/>
      <c r="AL124" s="317"/>
      <c r="AM124" s="318"/>
      <c r="AN124" s="318"/>
      <c r="AO124" s="319"/>
      <c r="AP124" s="317"/>
      <c r="AQ124" s="318"/>
      <c r="AR124" s="318"/>
      <c r="AS124" s="319"/>
      <c r="AT124" s="322"/>
      <c r="AU124" s="323"/>
      <c r="AV124" s="323"/>
      <c r="AW124" s="324"/>
      <c r="AX124" s="322"/>
      <c r="AY124" s="323"/>
      <c r="AZ124" s="323"/>
      <c r="BA124" s="324"/>
      <c r="BB124" s="322"/>
      <c r="BC124" s="323"/>
      <c r="BD124" s="323"/>
      <c r="BE124" s="324"/>
    </row>
    <row r="125" spans="1:57" s="303" customFormat="1" ht="26.25" customHeight="1" x14ac:dyDescent="0.3">
      <c r="A125" s="316"/>
      <c r="B125" s="316"/>
      <c r="C125" s="316"/>
      <c r="D125" s="316"/>
      <c r="E125" s="316"/>
      <c r="F125" s="317"/>
      <c r="G125" s="318"/>
      <c r="H125" s="318"/>
      <c r="I125" s="319"/>
      <c r="J125" s="317"/>
      <c r="K125" s="318"/>
      <c r="L125" s="318"/>
      <c r="M125" s="319"/>
      <c r="N125" s="317"/>
      <c r="O125" s="318"/>
      <c r="P125" s="318"/>
      <c r="Q125" s="319"/>
      <c r="R125" s="317"/>
      <c r="S125" s="318"/>
      <c r="T125" s="318"/>
      <c r="U125" s="319"/>
      <c r="V125" s="320"/>
      <c r="W125" s="318"/>
      <c r="X125" s="318"/>
      <c r="Y125" s="321"/>
      <c r="Z125" s="317"/>
      <c r="AA125" s="318"/>
      <c r="AB125" s="318"/>
      <c r="AC125" s="319"/>
      <c r="AD125" s="317"/>
      <c r="AE125" s="318"/>
      <c r="AF125" s="318"/>
      <c r="AG125" s="319"/>
      <c r="AH125" s="317"/>
      <c r="AI125" s="318"/>
      <c r="AJ125" s="318"/>
      <c r="AK125" s="319"/>
      <c r="AL125" s="317"/>
      <c r="AM125" s="318"/>
      <c r="AN125" s="318"/>
      <c r="AO125" s="319"/>
      <c r="AP125" s="317"/>
      <c r="AQ125" s="318"/>
      <c r="AR125" s="318"/>
      <c r="AS125" s="319"/>
      <c r="AT125" s="322"/>
      <c r="AU125" s="323"/>
      <c r="AV125" s="323"/>
      <c r="AW125" s="324"/>
      <c r="AX125" s="322"/>
      <c r="AY125" s="323"/>
      <c r="AZ125" s="323"/>
      <c r="BA125" s="324"/>
      <c r="BB125" s="322"/>
      <c r="BC125" s="323"/>
      <c r="BD125" s="323"/>
      <c r="BE125" s="324"/>
    </row>
    <row r="126" spans="1:57" s="303" customFormat="1" ht="26.25" customHeight="1" x14ac:dyDescent="0.3">
      <c r="A126" s="316"/>
      <c r="B126" s="316"/>
      <c r="C126" s="316"/>
      <c r="D126" s="316"/>
      <c r="E126" s="316"/>
      <c r="F126" s="317"/>
      <c r="G126" s="318"/>
      <c r="H126" s="318"/>
      <c r="I126" s="319"/>
      <c r="J126" s="317"/>
      <c r="K126" s="318"/>
      <c r="L126" s="318"/>
      <c r="M126" s="319"/>
      <c r="N126" s="317"/>
      <c r="O126" s="318"/>
      <c r="P126" s="318"/>
      <c r="Q126" s="319"/>
      <c r="R126" s="317"/>
      <c r="S126" s="318"/>
      <c r="T126" s="318"/>
      <c r="U126" s="319"/>
      <c r="V126" s="320"/>
      <c r="W126" s="318"/>
      <c r="X126" s="318"/>
      <c r="Y126" s="321"/>
      <c r="Z126" s="317"/>
      <c r="AA126" s="318"/>
      <c r="AB126" s="318"/>
      <c r="AC126" s="319"/>
      <c r="AD126" s="317"/>
      <c r="AE126" s="318"/>
      <c r="AF126" s="318"/>
      <c r="AG126" s="319"/>
      <c r="AH126" s="317"/>
      <c r="AI126" s="318"/>
      <c r="AJ126" s="318"/>
      <c r="AK126" s="319"/>
      <c r="AL126" s="317"/>
      <c r="AM126" s="318"/>
      <c r="AN126" s="318"/>
      <c r="AO126" s="319"/>
      <c r="AP126" s="317"/>
      <c r="AQ126" s="318"/>
      <c r="AR126" s="318"/>
      <c r="AS126" s="319"/>
      <c r="AT126" s="322"/>
      <c r="AU126" s="323"/>
      <c r="AV126" s="323"/>
      <c r="AW126" s="324"/>
      <c r="AX126" s="322"/>
      <c r="AY126" s="323"/>
      <c r="AZ126" s="323"/>
      <c r="BA126" s="324"/>
      <c r="BB126" s="322"/>
      <c r="BC126" s="323"/>
      <c r="BD126" s="323"/>
      <c r="BE126" s="324"/>
    </row>
    <row r="127" spans="1:57" s="303" customFormat="1" ht="26.25" customHeight="1" x14ac:dyDescent="0.3">
      <c r="A127" s="316"/>
      <c r="B127" s="316"/>
      <c r="C127" s="316"/>
      <c r="D127" s="316"/>
      <c r="E127" s="316"/>
      <c r="F127" s="317"/>
      <c r="G127" s="318"/>
      <c r="H127" s="318"/>
      <c r="I127" s="319"/>
      <c r="J127" s="317"/>
      <c r="K127" s="318"/>
      <c r="L127" s="318"/>
      <c r="M127" s="319"/>
      <c r="N127" s="317"/>
      <c r="O127" s="318"/>
      <c r="P127" s="318"/>
      <c r="Q127" s="319"/>
      <c r="R127" s="317"/>
      <c r="S127" s="318"/>
      <c r="T127" s="318"/>
      <c r="U127" s="319"/>
      <c r="V127" s="320"/>
      <c r="W127" s="318"/>
      <c r="X127" s="318"/>
      <c r="Y127" s="321"/>
      <c r="Z127" s="317"/>
      <c r="AA127" s="318"/>
      <c r="AB127" s="318"/>
      <c r="AC127" s="319"/>
      <c r="AD127" s="317"/>
      <c r="AE127" s="318"/>
      <c r="AF127" s="318"/>
      <c r="AG127" s="319"/>
      <c r="AH127" s="317"/>
      <c r="AI127" s="318"/>
      <c r="AJ127" s="318"/>
      <c r="AK127" s="319"/>
      <c r="AL127" s="317"/>
      <c r="AM127" s="318"/>
      <c r="AN127" s="318"/>
      <c r="AO127" s="319"/>
      <c r="AP127" s="317"/>
      <c r="AQ127" s="318"/>
      <c r="AR127" s="318"/>
      <c r="AS127" s="319"/>
      <c r="AT127" s="322"/>
      <c r="AU127" s="323"/>
      <c r="AV127" s="323"/>
      <c r="AW127" s="324"/>
      <c r="AX127" s="322"/>
      <c r="AY127" s="323"/>
      <c r="AZ127" s="323"/>
      <c r="BA127" s="324"/>
      <c r="BB127" s="322"/>
      <c r="BC127" s="323"/>
      <c r="BD127" s="323"/>
      <c r="BE127" s="324"/>
    </row>
    <row r="128" spans="1:57" s="303" customFormat="1" ht="26.25" customHeight="1" x14ac:dyDescent="0.3">
      <c r="A128" s="316"/>
      <c r="B128" s="316"/>
      <c r="C128" s="316"/>
      <c r="D128" s="316"/>
      <c r="E128" s="316"/>
      <c r="F128" s="317"/>
      <c r="G128" s="318"/>
      <c r="H128" s="318"/>
      <c r="I128" s="319"/>
      <c r="J128" s="317"/>
      <c r="K128" s="318"/>
      <c r="L128" s="318"/>
      <c r="M128" s="319"/>
      <c r="N128" s="317"/>
      <c r="O128" s="318"/>
      <c r="P128" s="318"/>
      <c r="Q128" s="319"/>
      <c r="R128" s="317"/>
      <c r="S128" s="318"/>
      <c r="T128" s="318"/>
      <c r="U128" s="319"/>
      <c r="V128" s="320"/>
      <c r="W128" s="318"/>
      <c r="X128" s="318"/>
      <c r="Y128" s="321"/>
      <c r="Z128" s="317"/>
      <c r="AA128" s="318"/>
      <c r="AB128" s="318"/>
      <c r="AC128" s="319"/>
      <c r="AD128" s="317"/>
      <c r="AE128" s="318"/>
      <c r="AF128" s="318"/>
      <c r="AG128" s="319"/>
      <c r="AH128" s="317"/>
      <c r="AI128" s="318"/>
      <c r="AJ128" s="318"/>
      <c r="AK128" s="319"/>
      <c r="AL128" s="317"/>
      <c r="AM128" s="318"/>
      <c r="AN128" s="318"/>
      <c r="AO128" s="319"/>
      <c r="AP128" s="317"/>
      <c r="AQ128" s="318"/>
      <c r="AR128" s="318"/>
      <c r="AS128" s="319"/>
      <c r="AT128" s="322"/>
      <c r="AU128" s="323"/>
      <c r="AV128" s="323"/>
      <c r="AW128" s="324"/>
      <c r="AX128" s="322"/>
      <c r="AY128" s="323"/>
      <c r="AZ128" s="323"/>
      <c r="BA128" s="324"/>
      <c r="BB128" s="322"/>
      <c r="BC128" s="323"/>
      <c r="BD128" s="323"/>
      <c r="BE128" s="324"/>
    </row>
    <row r="129" spans="1:57" s="303" customFormat="1" ht="26.25" customHeight="1" x14ac:dyDescent="0.3">
      <c r="A129" s="316"/>
      <c r="B129" s="316"/>
      <c r="C129" s="316"/>
      <c r="D129" s="316"/>
      <c r="E129" s="316"/>
      <c r="F129" s="317"/>
      <c r="G129" s="318"/>
      <c r="H129" s="318"/>
      <c r="I129" s="319"/>
      <c r="J129" s="317"/>
      <c r="K129" s="318"/>
      <c r="L129" s="318"/>
      <c r="M129" s="319"/>
      <c r="N129" s="317"/>
      <c r="O129" s="318"/>
      <c r="P129" s="318"/>
      <c r="Q129" s="319"/>
      <c r="R129" s="317"/>
      <c r="S129" s="318"/>
      <c r="T129" s="318"/>
      <c r="U129" s="319"/>
      <c r="V129" s="320"/>
      <c r="W129" s="318"/>
      <c r="X129" s="318"/>
      <c r="Y129" s="321"/>
      <c r="Z129" s="317"/>
      <c r="AA129" s="318"/>
      <c r="AB129" s="318"/>
      <c r="AC129" s="319"/>
      <c r="AD129" s="317"/>
      <c r="AE129" s="318"/>
      <c r="AF129" s="318"/>
      <c r="AG129" s="319"/>
      <c r="AH129" s="317"/>
      <c r="AI129" s="318"/>
      <c r="AJ129" s="318"/>
      <c r="AK129" s="319"/>
      <c r="AL129" s="317"/>
      <c r="AM129" s="318"/>
      <c r="AN129" s="318"/>
      <c r="AO129" s="319"/>
      <c r="AP129" s="317"/>
      <c r="AQ129" s="318"/>
      <c r="AR129" s="318"/>
      <c r="AS129" s="319"/>
      <c r="AT129" s="322"/>
      <c r="AU129" s="323"/>
      <c r="AV129" s="323"/>
      <c r="AW129" s="324"/>
      <c r="AX129" s="322"/>
      <c r="AY129" s="323"/>
      <c r="AZ129" s="323"/>
      <c r="BA129" s="324"/>
      <c r="BB129" s="322"/>
      <c r="BC129" s="323"/>
      <c r="BD129" s="323"/>
      <c r="BE129" s="324"/>
    </row>
    <row r="130" spans="1:57" s="303" customFormat="1" ht="26.25" customHeight="1" x14ac:dyDescent="0.3">
      <c r="A130" s="316"/>
      <c r="B130" s="316"/>
      <c r="C130" s="316"/>
      <c r="D130" s="316"/>
      <c r="E130" s="316"/>
      <c r="F130" s="317"/>
      <c r="G130" s="318"/>
      <c r="H130" s="318"/>
      <c r="I130" s="319"/>
      <c r="J130" s="317"/>
      <c r="K130" s="318"/>
      <c r="L130" s="318"/>
      <c r="M130" s="319"/>
      <c r="N130" s="317"/>
      <c r="O130" s="318"/>
      <c r="P130" s="318"/>
      <c r="Q130" s="319"/>
      <c r="R130" s="317"/>
      <c r="S130" s="318"/>
      <c r="T130" s="318"/>
      <c r="U130" s="319"/>
      <c r="V130" s="320"/>
      <c r="W130" s="318"/>
      <c r="X130" s="318"/>
      <c r="Y130" s="321"/>
      <c r="Z130" s="317"/>
      <c r="AA130" s="318"/>
      <c r="AB130" s="318"/>
      <c r="AC130" s="319"/>
      <c r="AD130" s="317"/>
      <c r="AE130" s="318"/>
      <c r="AF130" s="318"/>
      <c r="AG130" s="319"/>
      <c r="AH130" s="317"/>
      <c r="AI130" s="318"/>
      <c r="AJ130" s="318"/>
      <c r="AK130" s="319"/>
      <c r="AL130" s="317"/>
      <c r="AM130" s="318"/>
      <c r="AN130" s="318"/>
      <c r="AO130" s="319"/>
      <c r="AP130" s="317"/>
      <c r="AQ130" s="318"/>
      <c r="AR130" s="318"/>
      <c r="AS130" s="319"/>
      <c r="AT130" s="322"/>
      <c r="AU130" s="323"/>
      <c r="AV130" s="323"/>
      <c r="AW130" s="324"/>
      <c r="AX130" s="322"/>
      <c r="AY130" s="323"/>
      <c r="AZ130" s="323"/>
      <c r="BA130" s="324"/>
      <c r="BB130" s="322"/>
      <c r="BC130" s="323"/>
      <c r="BD130" s="323"/>
      <c r="BE130" s="324"/>
    </row>
    <row r="131" spans="1:57" s="303" customFormat="1" ht="26.25" customHeight="1" thickBot="1" x14ac:dyDescent="0.35">
      <c r="A131" s="326"/>
      <c r="B131" s="326"/>
      <c r="C131" s="326"/>
      <c r="D131" s="326"/>
      <c r="E131" s="326"/>
      <c r="F131" s="317"/>
      <c r="G131" s="318"/>
      <c r="H131" s="318"/>
      <c r="I131" s="319"/>
      <c r="J131" s="317"/>
      <c r="K131" s="318"/>
      <c r="L131" s="318"/>
      <c r="M131" s="319"/>
      <c r="N131" s="317"/>
      <c r="O131" s="318"/>
      <c r="P131" s="318"/>
      <c r="Q131" s="319"/>
      <c r="R131" s="317"/>
      <c r="S131" s="318"/>
      <c r="T131" s="318"/>
      <c r="U131" s="319"/>
      <c r="V131" s="320"/>
      <c r="W131" s="318"/>
      <c r="X131" s="318"/>
      <c r="Y131" s="321"/>
      <c r="Z131" s="317"/>
      <c r="AA131" s="318"/>
      <c r="AB131" s="318"/>
      <c r="AC131" s="319"/>
      <c r="AD131" s="317"/>
      <c r="AE131" s="318"/>
      <c r="AF131" s="318"/>
      <c r="AG131" s="319"/>
      <c r="AH131" s="317"/>
      <c r="AI131" s="318"/>
      <c r="AJ131" s="318"/>
      <c r="AK131" s="319"/>
      <c r="AL131" s="317"/>
      <c r="AM131" s="318"/>
      <c r="AN131" s="318"/>
      <c r="AO131" s="319"/>
      <c r="AP131" s="317"/>
      <c r="AQ131" s="318"/>
      <c r="AR131" s="318"/>
      <c r="AS131" s="319"/>
      <c r="AT131" s="322"/>
      <c r="AU131" s="323"/>
      <c r="AV131" s="323"/>
      <c r="AW131" s="324"/>
      <c r="AX131" s="322"/>
      <c r="AY131" s="323"/>
      <c r="AZ131" s="323"/>
      <c r="BA131" s="324"/>
      <c r="BB131" s="322"/>
      <c r="BC131" s="323"/>
      <c r="BD131" s="323"/>
      <c r="BE131" s="324"/>
    </row>
    <row r="133" spans="1:57" x14ac:dyDescent="0.3">
      <c r="D133" s="302"/>
    </row>
  </sheetData>
  <mergeCells count="13">
    <mergeCell ref="V11:Y11"/>
    <mergeCell ref="Z11:AC11"/>
    <mergeCell ref="AD11:AG11"/>
    <mergeCell ref="AH11:AK11"/>
    <mergeCell ref="F11:I11"/>
    <mergeCell ref="J11:M11"/>
    <mergeCell ref="N11:Q11"/>
    <mergeCell ref="R11:U11"/>
    <mergeCell ref="AL11:AO11"/>
    <mergeCell ref="AP11:AS11"/>
    <mergeCell ref="AT11:AW11"/>
    <mergeCell ref="AX11:BA11"/>
    <mergeCell ref="BB11:BE11"/>
  </mergeCells>
  <conditionalFormatting sqref="A12:B12">
    <cfRule type="duplicateValues" dxfId="4" priority="1"/>
  </conditionalFormatting>
  <conditionalFormatting sqref="A18:B18">
    <cfRule type="duplicateValues" dxfId="3" priority="5"/>
  </conditionalFormatting>
  <conditionalFormatting sqref="A37:B37">
    <cfRule type="duplicateValues" dxfId="2" priority="2"/>
  </conditionalFormatting>
  <conditionalFormatting sqref="A38:B39">
    <cfRule type="duplicateValues" dxfId="1" priority="3"/>
  </conditionalFormatting>
  <conditionalFormatting sqref="A40:B134 A2:B3 A11:B11 A19:B36 A14:B17 A143:B1048576 A4">
    <cfRule type="duplicateValues" dxfId="0" priority="4"/>
  </conditionalFormatting>
  <pageMargins left="0.7" right="0.7" top="0.75" bottom="0.75" header="0.3" footer="0.3"/>
  <pageSetup paperSize="9"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12</vt:i4>
      </vt:variant>
    </vt:vector>
  </HeadingPairs>
  <TitlesOfParts>
    <vt:vector size="33" baseType="lpstr">
      <vt:lpstr>Controle reglementaire</vt:lpstr>
      <vt:lpstr>Controle reglementaire (2)</vt:lpstr>
      <vt:lpstr>VEHICULE L</vt:lpstr>
      <vt:lpstr>Feuil1</vt:lpstr>
      <vt:lpstr>VEHICULES PL</vt:lpstr>
      <vt:lpstr>liste patentes et carte de sta</vt:lpstr>
      <vt:lpstr>PETITS MATERIELS</vt:lpstr>
      <vt:lpstr>ENGINS (2)</vt:lpstr>
      <vt:lpstr>ENGINS</vt:lpstr>
      <vt:lpstr>AFFICHAGE</vt:lpstr>
      <vt:lpstr>ETIQUETTES</vt:lpstr>
      <vt:lpstr>MOBILIER DE BUREAU</vt:lpstr>
      <vt:lpstr>LISTE DU MAT- N° PARC- DOMINOS</vt:lpstr>
      <vt:lpstr>CONTENEUR</vt:lpstr>
      <vt:lpstr>SYNTHESE AVRIL 2024</vt:lpstr>
      <vt:lpstr>Reporting Materiels ITA</vt:lpstr>
      <vt:lpstr>GRAPHES</vt:lpstr>
      <vt:lpstr>MOUVEMENT PETITS MATERIELS </vt:lpstr>
      <vt:lpstr>Feuil3</vt:lpstr>
      <vt:lpstr>LISTE DU MAT - N° PARC-ECRITURE</vt:lpstr>
      <vt:lpstr>MATERIEL SUR SITE</vt:lpstr>
      <vt:lpstr>CONTENEUR!Zone_d_impression</vt:lpstr>
      <vt:lpstr>'Controle reglementaire'!Zone_d_impression</vt:lpstr>
      <vt:lpstr>'Controle reglementaire (2)'!Zone_d_impression</vt:lpstr>
      <vt:lpstr>ENGINS!Zone_d_impression</vt:lpstr>
      <vt:lpstr>'ENGINS (2)'!Zone_d_impression</vt:lpstr>
      <vt:lpstr>ETIQUETTES!Zone_d_impression</vt:lpstr>
      <vt:lpstr>'LISTE DU MAT - N° PARC-ECRITURE'!Zone_d_impression</vt:lpstr>
      <vt:lpstr>'MATERIEL SUR SITE'!Zone_d_impression</vt:lpstr>
      <vt:lpstr>'MOBILIER DE BUREAU'!Zone_d_impression</vt:lpstr>
      <vt:lpstr>'SYNTHESE AVRIL 2024'!Zone_d_impression</vt:lpstr>
      <vt:lpstr>'VEHICULE L'!Zone_d_impression</vt:lpstr>
      <vt:lpstr>'VEHICULES PL'!Zone_d_impression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BAUGA Marcel</dc:creator>
  <cp:lastModifiedBy>USER</cp:lastModifiedBy>
  <cp:lastPrinted>2025-02-10T10:07:01Z</cp:lastPrinted>
  <dcterms:created xsi:type="dcterms:W3CDTF">2018-07-28T14:17:18Z</dcterms:created>
  <dcterms:modified xsi:type="dcterms:W3CDTF">2025-06-30T17:42:41Z</dcterms:modified>
</cp:coreProperties>
</file>