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charts/colors12.xml" ContentType="application/vnd.ms-office.chartcolorstyle+xml"/>
  <Override PartName="/xl/charts/style12.xml" ContentType="application/vnd.ms-office.chartstyle+xml"/>
  <Override PartName="/xl/charts/style13.xml" ContentType="application/vnd.ms-office.chart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style11.xml" ContentType="application/vnd.ms-office.chart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0" yWindow="0" windowWidth="21840" windowHeight="12645" firstSheet="4" activeTab="6"/>
  </bookViews>
  <sheets>
    <sheet name="Analisi" sheetId="1" r:id="rId1"/>
    <sheet name="Consolidamento dei Requisiti" sheetId="2" r:id="rId2"/>
    <sheet name="Progettazione Architetturale" sheetId="3" r:id="rId3"/>
    <sheet name="Progett di Dettaglio e Codifica" sheetId="4" r:id="rId4"/>
    <sheet name="Validazione e Collaudo" sheetId="5" r:id="rId5"/>
    <sheet name="Ore con investimento" sheetId="6" r:id="rId6"/>
    <sheet name="Ore rendicontate" sheetId="7" r:id="rId7"/>
    <sheet name="Foglio1" sheetId="8" r:id="rId8"/>
  </sheets>
  <calcPr calcId="125725"/>
  <fileRecoveryPr repairLoad="1"/>
</workbook>
</file>

<file path=xl/calcChain.xml><?xml version="1.0" encoding="utf-8"?>
<calcChain xmlns="http://schemas.openxmlformats.org/spreadsheetml/2006/main">
  <c r="I9" i="7"/>
  <c r="I8"/>
  <c r="I7"/>
  <c r="I6"/>
  <c r="I5"/>
  <c r="I4"/>
  <c r="I3"/>
  <c r="H9"/>
  <c r="H8"/>
  <c r="H7"/>
  <c r="H6"/>
  <c r="H5"/>
  <c r="H4"/>
  <c r="H3"/>
  <c r="G9"/>
  <c r="G8"/>
  <c r="G7"/>
  <c r="G6"/>
  <c r="G5"/>
  <c r="G4"/>
  <c r="G3"/>
  <c r="F9"/>
  <c r="F8"/>
  <c r="F7"/>
  <c r="F6"/>
  <c r="F5"/>
  <c r="F4"/>
  <c r="F3"/>
  <c r="E9"/>
  <c r="E8"/>
  <c r="E7"/>
  <c r="E6"/>
  <c r="E5"/>
  <c r="E4"/>
  <c r="E3"/>
  <c r="D9"/>
  <c r="D8"/>
  <c r="D7"/>
  <c r="D6"/>
  <c r="D5"/>
  <c r="D4"/>
  <c r="D3"/>
  <c r="G3" i="6"/>
  <c r="I9"/>
  <c r="I8"/>
  <c r="I7"/>
  <c r="I6"/>
  <c r="I5"/>
  <c r="I4"/>
  <c r="H9"/>
  <c r="H8"/>
  <c r="H7"/>
  <c r="H6"/>
  <c r="H5"/>
  <c r="H4"/>
  <c r="G9"/>
  <c r="G8"/>
  <c r="G7"/>
  <c r="G6"/>
  <c r="G5"/>
  <c r="G4"/>
  <c r="F9"/>
  <c r="F8"/>
  <c r="F7"/>
  <c r="F6"/>
  <c r="F4"/>
  <c r="E9"/>
  <c r="E8"/>
  <c r="E7"/>
  <c r="E6"/>
  <c r="E5"/>
  <c r="E4"/>
  <c r="D9"/>
  <c r="D8"/>
  <c r="D7"/>
  <c r="D6"/>
  <c r="D5"/>
  <c r="D4"/>
  <c r="I3"/>
  <c r="H3"/>
  <c r="F3"/>
  <c r="E3"/>
  <c r="D3"/>
  <c r="F5"/>
  <c r="G10" i="7" l="1"/>
  <c r="C17" s="1"/>
  <c r="D17" s="1"/>
  <c r="J5"/>
  <c r="E10"/>
  <c r="C15" s="1"/>
  <c r="D15" s="1"/>
  <c r="J8"/>
  <c r="J8" i="6"/>
  <c r="F10"/>
  <c r="C16" s="1"/>
  <c r="D16" s="1"/>
  <c r="J6"/>
  <c r="E10"/>
  <c r="C15" s="1"/>
  <c r="D15" s="1"/>
  <c r="I10"/>
  <c r="C19" s="1"/>
  <c r="D19" s="1"/>
  <c r="J7"/>
  <c r="J7" i="7"/>
  <c r="H10" i="6"/>
  <c r="C18" s="1"/>
  <c r="D18" s="1"/>
  <c r="J4"/>
  <c r="H10" i="7"/>
  <c r="C18" s="1"/>
  <c r="D18" s="1"/>
  <c r="J4"/>
  <c r="J5" i="6"/>
  <c r="J9" i="7"/>
  <c r="I10"/>
  <c r="J9" i="6"/>
  <c r="D10" i="7"/>
  <c r="C14" s="1"/>
  <c r="D14" s="1"/>
  <c r="F10"/>
  <c r="C16" s="1"/>
  <c r="D16" s="1"/>
  <c r="J3"/>
  <c r="J6"/>
  <c r="G10" i="6"/>
  <c r="C17" s="1"/>
  <c r="D17" s="1"/>
  <c r="J3"/>
  <c r="D10"/>
  <c r="C14" s="1"/>
  <c r="D14" s="1"/>
  <c r="H10" i="2"/>
  <c r="I10"/>
  <c r="D10"/>
  <c r="E10"/>
  <c r="F10"/>
  <c r="J8"/>
  <c r="J10" i="6" l="1"/>
  <c r="C19" i="7"/>
  <c r="D19" s="1"/>
  <c r="D20" s="1"/>
  <c r="J10"/>
  <c r="C20" s="1"/>
  <c r="D20" i="6"/>
  <c r="C16" i="5"/>
  <c r="D16" s="1"/>
  <c r="C18" i="3"/>
  <c r="D18" s="1"/>
  <c r="C19" i="2"/>
  <c r="D19" s="1"/>
  <c r="C18"/>
  <c r="D18" s="1"/>
  <c r="C16"/>
  <c r="D16" s="1"/>
  <c r="C15"/>
  <c r="D15" s="1"/>
  <c r="C14"/>
  <c r="D14" s="1"/>
  <c r="C17" i="1"/>
  <c r="D17" s="1"/>
  <c r="I10" i="5"/>
  <c r="C19" s="1"/>
  <c r="D19" s="1"/>
  <c r="H10"/>
  <c r="C18" s="1"/>
  <c r="D18" s="1"/>
  <c r="G10"/>
  <c r="C17" s="1"/>
  <c r="D17" s="1"/>
  <c r="F10"/>
  <c r="E10"/>
  <c r="C15" s="1"/>
  <c r="D15" s="1"/>
  <c r="D10"/>
  <c r="C14" s="1"/>
  <c r="D14" s="1"/>
  <c r="J9"/>
  <c r="J8"/>
  <c r="J7"/>
  <c r="J6"/>
  <c r="J5"/>
  <c r="J4"/>
  <c r="J3"/>
  <c r="I10" i="4"/>
  <c r="C19" s="1"/>
  <c r="D19" s="1"/>
  <c r="H10"/>
  <c r="C18" s="1"/>
  <c r="D18" s="1"/>
  <c r="G10"/>
  <c r="C17" s="1"/>
  <c r="D17" s="1"/>
  <c r="F10"/>
  <c r="C16" s="1"/>
  <c r="D16" s="1"/>
  <c r="E10"/>
  <c r="C15" s="1"/>
  <c r="D15" s="1"/>
  <c r="D10"/>
  <c r="C14" s="1"/>
  <c r="D14" s="1"/>
  <c r="J9"/>
  <c r="J8"/>
  <c r="J7"/>
  <c r="J6"/>
  <c r="J5"/>
  <c r="J4"/>
  <c r="J3"/>
  <c r="I10" i="3"/>
  <c r="C19" s="1"/>
  <c r="D19" s="1"/>
  <c r="H10"/>
  <c r="G10"/>
  <c r="C17" s="1"/>
  <c r="D17" s="1"/>
  <c r="F10"/>
  <c r="C16" s="1"/>
  <c r="D16" s="1"/>
  <c r="E10"/>
  <c r="C15" s="1"/>
  <c r="D15" s="1"/>
  <c r="D10"/>
  <c r="C14" s="1"/>
  <c r="D14" s="1"/>
  <c r="J9"/>
  <c r="J8"/>
  <c r="J7"/>
  <c r="J6"/>
  <c r="J5"/>
  <c r="J4"/>
  <c r="J3"/>
  <c r="G10" i="2"/>
  <c r="C17" s="1"/>
  <c r="D17" s="1"/>
  <c r="J9"/>
  <c r="J7"/>
  <c r="J6"/>
  <c r="J5"/>
  <c r="J4"/>
  <c r="J3"/>
  <c r="E10" i="1"/>
  <c r="C15" s="1"/>
  <c r="D15" s="1"/>
  <c r="F10"/>
  <c r="C16" s="1"/>
  <c r="D16" s="1"/>
  <c r="G10"/>
  <c r="H10"/>
  <c r="C18" s="1"/>
  <c r="D18" s="1"/>
  <c r="I10"/>
  <c r="C19" s="1"/>
  <c r="D19" s="1"/>
  <c r="D10"/>
  <c r="C14" s="1"/>
  <c r="D14" s="1"/>
  <c r="J4"/>
  <c r="J5"/>
  <c r="J6"/>
  <c r="J7"/>
  <c r="J8"/>
  <c r="J9"/>
  <c r="J3"/>
  <c r="C20" i="6" l="1"/>
  <c r="J10" i="5"/>
  <c r="C20" s="1"/>
  <c r="J10" i="4"/>
  <c r="C20" s="1"/>
  <c r="J10" i="3"/>
  <c r="C20" s="1"/>
  <c r="J10" i="2"/>
  <c r="C20" s="1"/>
  <c r="D20"/>
  <c r="D20" i="1"/>
  <c r="D20" i="5"/>
  <c r="D20" i="4"/>
  <c r="D20" i="3"/>
  <c r="J10" i="1"/>
  <c r="C20" s="1"/>
</calcChain>
</file>

<file path=xl/sharedStrings.xml><?xml version="1.0" encoding="utf-8"?>
<sst xmlns="http://schemas.openxmlformats.org/spreadsheetml/2006/main" count="231" uniqueCount="33">
  <si>
    <t>Re</t>
  </si>
  <si>
    <t>Am</t>
  </si>
  <si>
    <t>An</t>
  </si>
  <si>
    <t>Pg</t>
  </si>
  <si>
    <t>Pr</t>
  </si>
  <si>
    <t>Ve</t>
  </si>
  <si>
    <t>Ore totali</t>
  </si>
  <si>
    <t>Marco Focchiatti</t>
  </si>
  <si>
    <t>Samuele Modena</t>
  </si>
  <si>
    <t>Matteo Rizzo</t>
  </si>
  <si>
    <t>Giulio Rossetti</t>
  </si>
  <si>
    <t>Manfredi Smaniotto</t>
  </si>
  <si>
    <t>Kevin Silvestri</t>
  </si>
  <si>
    <t>Cristiano Tessarolo</t>
  </si>
  <si>
    <t>Ore totali ruolo</t>
  </si>
  <si>
    <t>Nominativo</t>
  </si>
  <si>
    <t>M. Focchiatti</t>
  </si>
  <si>
    <t>S. Modena</t>
  </si>
  <si>
    <t>M. Rizzo</t>
  </si>
  <si>
    <t>G. Rossetti</t>
  </si>
  <si>
    <t>K. Silvestri</t>
  </si>
  <si>
    <t>M. Smaniotto</t>
  </si>
  <si>
    <t>C. Tessarolo</t>
  </si>
  <si>
    <t>Ruolo</t>
  </si>
  <si>
    <t>Ore</t>
  </si>
  <si>
    <t>Costo in €</t>
  </si>
  <si>
    <t>Responsabile</t>
  </si>
  <si>
    <t>Amministratore</t>
  </si>
  <si>
    <t>Analista</t>
  </si>
  <si>
    <t>Progettista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</si>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</sst>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Analisi!$D$2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Analisi!$D$3:$D$9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01-4A68-8140-BE6305B3925D}"/>
            </c:ext>
          </c:extLst>
        </c:ser>
        <c:ser>
          <c:idx val="1"/>
          <c:order val="1"/>
          <c:tx>
            <c:strRef>
              <c:f>Analisi!$E$2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Analisi!$E$3:$E$9</c:f>
              <c:numCache>
                <c:formatCode>General</c:formatCode>
                <c:ptCount val="7"/>
                <c:pt idx="1">
                  <c:v>4</c:v>
                </c:pt>
                <c:pt idx="3">
                  <c:v>8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01-4A68-8140-BE6305B3925D}"/>
            </c:ext>
          </c:extLst>
        </c:ser>
        <c:ser>
          <c:idx val="2"/>
          <c:order val="2"/>
          <c:tx>
            <c:strRef>
              <c:f>Analisi!$F$2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Analisi!$F$3:$F$9</c:f>
              <c:numCache>
                <c:formatCode>General</c:formatCode>
                <c:ptCount val="7"/>
                <c:pt idx="0">
                  <c:v>16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01-4A68-8140-BE6305B3925D}"/>
            </c:ext>
          </c:extLst>
        </c:ser>
        <c:ser>
          <c:idx val="3"/>
          <c:order val="3"/>
          <c:tx>
            <c:strRef>
              <c:f>Analisi!$G$2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Analisi!$G$3:$G$9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01-4A68-8140-BE6305B3925D}"/>
            </c:ext>
          </c:extLst>
        </c:ser>
        <c:ser>
          <c:idx val="4"/>
          <c:order val="4"/>
          <c:tx>
            <c:strRef>
              <c:f>Analisi!$H$2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Analisi!$H$3:$H$9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01-4A68-8140-BE6305B3925D}"/>
            </c:ext>
          </c:extLst>
        </c:ser>
        <c:ser>
          <c:idx val="5"/>
          <c:order val="5"/>
          <c:tx>
            <c:strRef>
              <c:f>Analisi!$I$2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Analisi!$I$3:$I$9</c:f>
              <c:numCache>
                <c:formatCode>General</c:formatCode>
                <c:ptCount val="7"/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301-4A68-8140-BE6305B3925D}"/>
            </c:ext>
          </c:extLst>
        </c:ser>
        <c:shape val="box"/>
        <c:axId val="170131456"/>
        <c:axId val="170132992"/>
        <c:axId val="0"/>
      </c:bar3DChart>
      <c:catAx>
        <c:axId val="170131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32992"/>
        <c:crosses val="autoZero"/>
        <c:auto val="1"/>
        <c:lblAlgn val="ctr"/>
        <c:lblOffset val="100"/>
      </c:catAx>
      <c:valAx>
        <c:axId val="170132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7DF-4B48-AD0F-CCCF9D145209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7DF-4B48-AD0F-CCCF9D145209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7DF-4B48-AD0F-CCCF9D145209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7DF-4B48-AD0F-CCCF9D145209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7DF-4B48-AD0F-CCCF9D145209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7DF-4B48-AD0F-CCCF9D145209}"/>
              </c:ext>
            </c:extLst>
          </c:dPt>
          <c:dLbls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DF-4B48-AD0F-CCCF9D145209}"/>
                </c:ext>
              </c:extLst>
            </c:dLbl>
            <c:dLbl>
              <c:idx val="3"/>
              <c:layout>
                <c:manualLayout>
                  <c:x val="2.7969723985073434E-3"/>
                  <c:y val="-9.2592592592592671E-2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DF-4B48-AD0F-CCCF9D1452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'Validazione e Collaudo'!$B$14:$B$19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'Validazione e Collaudo'!$C$14:$C$19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0</c:v>
                </c:pt>
                <c:pt idx="3">
                  <c:v>22</c:v>
                </c:pt>
                <c:pt idx="4">
                  <c:v>23</c:v>
                </c:pt>
                <c:pt idx="5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7DF-4B48-AD0F-CCCF9D145209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F7DF-4B48-AD0F-CCCF9D145209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F7DF-4B48-AD0F-CCCF9D145209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F7DF-4B48-AD0F-CCCF9D145209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F7DF-4B48-AD0F-CCCF9D145209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F7DF-4B48-AD0F-CCCF9D145209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F7DF-4B48-AD0F-CCCF9D1452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'Validazione e Collaudo'!$B$14:$B$19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'Validazione e Collaudo'!$D$14:$D$19</c:f>
              <c:numCache>
                <c:formatCode>0.00</c:formatCode>
                <c:ptCount val="6"/>
                <c:pt idx="0">
                  <c:v>360</c:v>
                </c:pt>
                <c:pt idx="1">
                  <c:v>280</c:v>
                </c:pt>
                <c:pt idx="2">
                  <c:v>0</c:v>
                </c:pt>
                <c:pt idx="3">
                  <c:v>484</c:v>
                </c:pt>
                <c:pt idx="4">
                  <c:v>345</c:v>
                </c:pt>
                <c:pt idx="5">
                  <c:v>1035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F7DF-4B48-AD0F-CCCF9D145209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'Ore con investimento'!$D$2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investimento'!$D$3:$D$9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6A-4BE3-ACE0-F3B6C437F77F}"/>
            </c:ext>
          </c:extLst>
        </c:ser>
        <c:ser>
          <c:idx val="1"/>
          <c:order val="1"/>
          <c:tx>
            <c:strRef>
              <c:f>'Ore con investimento'!$E$2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investimento'!$E$3:$E$9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6A-4BE3-ACE0-F3B6C437F77F}"/>
            </c:ext>
          </c:extLst>
        </c:ser>
        <c:ser>
          <c:idx val="2"/>
          <c:order val="2"/>
          <c:tx>
            <c:strRef>
              <c:f>'Ore con investimento'!$F$2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investimento'!$F$3:$F$9</c:f>
              <c:numCache>
                <c:formatCode>General</c:formatCode>
                <c:ptCount val="7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B6A-4BE3-ACE0-F3B6C437F77F}"/>
            </c:ext>
          </c:extLst>
        </c:ser>
        <c:ser>
          <c:idx val="3"/>
          <c:order val="3"/>
          <c:tx>
            <c:strRef>
              <c:f>'Ore con investimento'!$G$2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investimento'!$G$3:$G$9</c:f>
              <c:numCache>
                <c:formatCode>General</c:formatCode>
                <c:ptCount val="7"/>
                <c:pt idx="0">
                  <c:v>41</c:v>
                </c:pt>
                <c:pt idx="1">
                  <c:v>29</c:v>
                </c:pt>
                <c:pt idx="2">
                  <c:v>34</c:v>
                </c:pt>
                <c:pt idx="3">
                  <c:v>43</c:v>
                </c:pt>
                <c:pt idx="4">
                  <c:v>30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B6A-4BE3-ACE0-F3B6C437F77F}"/>
            </c:ext>
          </c:extLst>
        </c:ser>
        <c:ser>
          <c:idx val="4"/>
          <c:order val="4"/>
          <c:tx>
            <c:strRef>
              <c:f>'Ore con investimento'!$H$2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investimento'!$H$3:$H$9</c:f>
              <c:numCache>
                <c:formatCode>General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6A-4BE3-ACE0-F3B6C437F77F}"/>
            </c:ext>
          </c:extLst>
        </c:ser>
        <c:ser>
          <c:idx val="5"/>
          <c:order val="5"/>
          <c:tx>
            <c:strRef>
              <c:f>'Ore con investimento'!$I$2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investimento'!$I$3:$I$9</c:f>
              <c:numCache>
                <c:formatCode>General</c:formatCode>
                <c:ptCount val="7"/>
                <c:pt idx="0">
                  <c:v>27</c:v>
                </c:pt>
                <c:pt idx="1">
                  <c:v>34</c:v>
                </c:pt>
                <c:pt idx="2">
                  <c:v>36</c:v>
                </c:pt>
                <c:pt idx="3">
                  <c:v>30</c:v>
                </c:pt>
                <c:pt idx="4">
                  <c:v>33</c:v>
                </c:pt>
                <c:pt idx="5">
                  <c:v>43</c:v>
                </c:pt>
                <c:pt idx="6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B6A-4BE3-ACE0-F3B6C437F77F}"/>
            </c:ext>
          </c:extLst>
        </c:ser>
        <c:shape val="box"/>
        <c:axId val="173607936"/>
        <c:axId val="173617920"/>
        <c:axId val="0"/>
      </c:bar3DChart>
      <c:catAx>
        <c:axId val="173607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617920"/>
        <c:crosses val="autoZero"/>
        <c:auto val="1"/>
        <c:lblAlgn val="ctr"/>
        <c:lblOffset val="100"/>
      </c:catAx>
      <c:valAx>
        <c:axId val="173617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6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27-4FD0-A059-B766A168FC5A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27-4FD0-A059-B766A168FC5A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627-4FD0-A059-B766A168FC5A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627-4FD0-A059-B766A168FC5A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627-4FD0-A059-B766A168FC5A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627-4FD0-A059-B766A168FC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'Ore con investimento'!$B$14:$B$19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'Ore con investimento'!$C$14:$C$19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95</c:v>
                </c:pt>
                <c:pt idx="3">
                  <c:v>231</c:v>
                </c:pt>
                <c:pt idx="4">
                  <c:v>166</c:v>
                </c:pt>
                <c:pt idx="5">
                  <c:v>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627-4FD0-A059-B766A168FC5A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5627-4FD0-A059-B766A168FC5A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5627-4FD0-A059-B766A168FC5A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5627-4FD0-A059-B766A168FC5A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5627-4FD0-A059-B766A168FC5A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5627-4FD0-A059-B766A168FC5A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5627-4FD0-A059-B766A168FC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'Ore con investimento'!$B$14:$B$19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'Ore con investimento'!$D$14:$D$19</c:f>
              <c:numCache>
                <c:formatCode>0.00</c:formatCode>
                <c:ptCount val="6"/>
                <c:pt idx="0">
                  <c:v>1950</c:v>
                </c:pt>
                <c:pt idx="1">
                  <c:v>1200</c:v>
                </c:pt>
                <c:pt idx="2">
                  <c:v>2375</c:v>
                </c:pt>
                <c:pt idx="3">
                  <c:v>5082</c:v>
                </c:pt>
                <c:pt idx="4">
                  <c:v>2490</c:v>
                </c:pt>
                <c:pt idx="5">
                  <c:v>3735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5627-4FD0-A059-B766A168FC5A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'Ore rendicontate'!$D$2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rendicontate'!$D$3:$D$9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E6-4A02-84D7-03C5C9AFBFAA}"/>
            </c:ext>
          </c:extLst>
        </c:ser>
        <c:ser>
          <c:idx val="1"/>
          <c:order val="1"/>
          <c:tx>
            <c:strRef>
              <c:f>'Ore rendicontate'!$E$2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rendicontate'!$E$3:$E$9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8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E6-4A02-84D7-03C5C9AFBFAA}"/>
            </c:ext>
          </c:extLst>
        </c:ser>
        <c:ser>
          <c:idx val="2"/>
          <c:order val="2"/>
          <c:tx>
            <c:strRef>
              <c:f>'Ore rendicontate'!$F$2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rendicontate'!$F$3:$F$9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E6-4A02-84D7-03C5C9AFBFAA}"/>
            </c:ext>
          </c:extLst>
        </c:ser>
        <c:ser>
          <c:idx val="3"/>
          <c:order val="3"/>
          <c:tx>
            <c:strRef>
              <c:f>'Ore rendicontate'!$G$2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rendicontate'!$G$3:$G$9</c:f>
              <c:numCache>
                <c:formatCode>General</c:formatCode>
                <c:ptCount val="7"/>
                <c:pt idx="0">
                  <c:v>41</c:v>
                </c:pt>
                <c:pt idx="1">
                  <c:v>29</c:v>
                </c:pt>
                <c:pt idx="2">
                  <c:v>34</c:v>
                </c:pt>
                <c:pt idx="3">
                  <c:v>43</c:v>
                </c:pt>
                <c:pt idx="4">
                  <c:v>30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E6-4A02-84D7-03C5C9AFBFAA}"/>
            </c:ext>
          </c:extLst>
        </c:ser>
        <c:ser>
          <c:idx val="4"/>
          <c:order val="4"/>
          <c:tx>
            <c:strRef>
              <c:f>'Ore rendicontate'!$H$2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rendicontate'!$H$3:$H$9</c:f>
              <c:numCache>
                <c:formatCode>General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E6-4A02-84D7-03C5C9AFBFAA}"/>
            </c:ext>
          </c:extLst>
        </c:ser>
        <c:ser>
          <c:idx val="5"/>
          <c:order val="5"/>
          <c:tx>
            <c:strRef>
              <c:f>'Ore rendicontate'!$I$2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rendicontate'!$I$3:$I$9</c:f>
              <c:numCache>
                <c:formatCode>General</c:formatCode>
                <c:ptCount val="7"/>
                <c:pt idx="0">
                  <c:v>27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23</c:v>
                </c:pt>
                <c:pt idx="5">
                  <c:v>35</c:v>
                </c:pt>
                <c:pt idx="6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E6-4A02-84D7-03C5C9AFBFAA}"/>
            </c:ext>
          </c:extLst>
        </c:ser>
        <c:shape val="box"/>
        <c:axId val="173801472"/>
        <c:axId val="173803008"/>
        <c:axId val="0"/>
      </c:bar3DChart>
      <c:catAx>
        <c:axId val="17380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803008"/>
        <c:crosses val="autoZero"/>
        <c:auto val="1"/>
        <c:lblAlgn val="ctr"/>
        <c:lblOffset val="100"/>
      </c:catAx>
      <c:valAx>
        <c:axId val="17380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8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AA-4BAE-A4CA-A31DB6665E91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AA-4BAE-A4CA-A31DB6665E91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4AA-4BAE-A4CA-A31DB6665E91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4AA-4BAE-A4CA-A31DB6665E91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4AA-4BAE-A4CA-A31DB6665E91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4AA-4BAE-A4CA-A31DB6665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'Ore rendicontate'!$B$14:$B$19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'Ore rendicontate'!$C$14:$C$19</c:f>
              <c:numCache>
                <c:formatCode>General</c:formatCode>
                <c:ptCount val="6"/>
                <c:pt idx="0">
                  <c:v>41</c:v>
                </c:pt>
                <c:pt idx="1">
                  <c:v>40</c:v>
                </c:pt>
                <c:pt idx="2">
                  <c:v>34</c:v>
                </c:pt>
                <c:pt idx="3">
                  <c:v>231</c:v>
                </c:pt>
                <c:pt idx="4">
                  <c:v>166</c:v>
                </c:pt>
                <c:pt idx="5">
                  <c:v>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4AA-4BAE-A4CA-A31DB6665E91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4AA-4BAE-A4CA-A31DB6665E91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4AA-4BAE-A4CA-A31DB6665E91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4AA-4BAE-A4CA-A31DB6665E91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4AA-4BAE-A4CA-A31DB6665E91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C4AA-4BAE-A4CA-A31DB6665E91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C4AA-4BAE-A4CA-A31DB6665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'Ore rendicontate'!$B$14:$B$19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'Ore rendicontate'!$D$14:$D$19</c:f>
              <c:numCache>
                <c:formatCode>0.00</c:formatCode>
                <c:ptCount val="6"/>
                <c:pt idx="0">
                  <c:v>1230</c:v>
                </c:pt>
                <c:pt idx="1">
                  <c:v>800</c:v>
                </c:pt>
                <c:pt idx="2">
                  <c:v>850</c:v>
                </c:pt>
                <c:pt idx="3">
                  <c:v>5082</c:v>
                </c:pt>
                <c:pt idx="4">
                  <c:v>2490</c:v>
                </c:pt>
                <c:pt idx="5">
                  <c:v>3045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C4AA-4BAE-A4CA-A31DB6665E91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946-41F9-A089-0B7727171312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946-41F9-A089-0B7727171312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946-41F9-A089-0B7727171312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2C-4D2E-9ABE-E73154C3009F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82C-4D2E-9ABE-E73154C3009F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946-41F9-A089-0B7727171312}"/>
              </c:ext>
            </c:extLst>
          </c:dPt>
          <c:dLbls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2C-4D2E-9ABE-E73154C3009F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2C-4D2E-9ABE-E73154C300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Analisi!$B$14:$B$19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Analisi!$C$14:$C$19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61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2C-4D2E-9ABE-E73154C3009F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946-41F9-A089-0B7727171312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946-41F9-A089-0B7727171312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946-41F9-A089-0B7727171312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946-41F9-A089-0B7727171312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946-41F9-A089-0B7727171312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946-41F9-A089-0B77271713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Analisi!$B$14:$B$19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Analisi!$D$14:$D$19</c:f>
              <c:numCache>
                <c:formatCode>0.00</c:formatCode>
                <c:ptCount val="6"/>
                <c:pt idx="0">
                  <c:v>720</c:v>
                </c:pt>
                <c:pt idx="1">
                  <c:v>400</c:v>
                </c:pt>
                <c:pt idx="2">
                  <c:v>1525</c:v>
                </c:pt>
                <c:pt idx="3">
                  <c:v>0</c:v>
                </c:pt>
                <c:pt idx="4">
                  <c:v>0</c:v>
                </c:pt>
                <c:pt idx="5">
                  <c:v>690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2C-4D2E-9ABE-E73154C3009F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'Consolidamento dei Requisiti'!$D$2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Requisiti'!$D$3:$D$9</c:f>
              <c:numCache>
                <c:formatCode>General</c:formatCode>
                <c:ptCount val="7"/>
                <c:pt idx="0">
                  <c:v>7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21-4D0B-BF1F-F030E0351BBF}"/>
            </c:ext>
          </c:extLst>
        </c:ser>
        <c:ser>
          <c:idx val="1"/>
          <c:order val="1"/>
          <c:tx>
            <c:strRef>
              <c:f>'Consolidamento dei Requisiti'!$E$2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Requisiti'!$E$3:$E$9</c:f>
              <c:numCache>
                <c:formatCode>General</c:formatCode>
                <c:ptCount val="7"/>
                <c:pt idx="0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21-4D0B-BF1F-F030E0351BBF}"/>
            </c:ext>
          </c:extLst>
        </c:ser>
        <c:ser>
          <c:idx val="2"/>
          <c:order val="2"/>
          <c:tx>
            <c:strRef>
              <c:f>'Consolidamento dei Requisiti'!$F$2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Requisiti'!$F$3:$F$9</c:f>
              <c:numCache>
                <c:formatCode>General</c:formatCode>
                <c:ptCount val="7"/>
                <c:pt idx="1">
                  <c:v>12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21-4D0B-BF1F-F030E0351BBF}"/>
            </c:ext>
          </c:extLst>
        </c:ser>
        <c:ser>
          <c:idx val="3"/>
          <c:order val="3"/>
          <c:tx>
            <c:strRef>
              <c:f>'Consolidamento dei Requisiti'!$G$2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Requisiti'!$G$3:$G$9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21-4D0B-BF1F-F030E0351BBF}"/>
            </c:ext>
          </c:extLst>
        </c:ser>
        <c:ser>
          <c:idx val="4"/>
          <c:order val="4"/>
          <c:tx>
            <c:strRef>
              <c:f>'Consolidamento dei Requisiti'!$H$2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Requisiti'!$H$3:$H$9</c:f>
              <c:numCache>
                <c:formatCode>General</c:formatCode>
                <c:ptCount val="7"/>
                <c:pt idx="1">
                  <c:v>5</c:v>
                </c:pt>
                <c:pt idx="4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21-4D0B-BF1F-F030E0351BBF}"/>
            </c:ext>
          </c:extLst>
        </c:ser>
        <c:ser>
          <c:idx val="5"/>
          <c:order val="5"/>
          <c:tx>
            <c:strRef>
              <c:f>'Consolidamento dei Requisiti'!$I$2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Requisiti'!$I$3:$I$9</c:f>
              <c:numCache>
                <c:formatCode>General</c:formatCode>
                <c:ptCount val="7"/>
                <c:pt idx="0">
                  <c:v>9</c:v>
                </c:pt>
                <c:pt idx="2">
                  <c:v>4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821-4D0B-BF1F-F030E0351BBF}"/>
            </c:ext>
          </c:extLst>
        </c:ser>
        <c:shape val="box"/>
        <c:axId val="170415616"/>
        <c:axId val="170417152"/>
        <c:axId val="0"/>
      </c:bar3DChart>
      <c:catAx>
        <c:axId val="170415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417152"/>
        <c:crosses val="autoZero"/>
        <c:auto val="1"/>
        <c:lblAlgn val="ctr"/>
        <c:lblOffset val="100"/>
      </c:catAx>
      <c:valAx>
        <c:axId val="170417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4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E41-42DC-8A3B-6070C1FD2DC5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E41-42DC-8A3B-6070C1FD2DC5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E41-42DC-8A3B-6070C1FD2DC5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E41-42DC-8A3B-6070C1FD2DC5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E41-42DC-8A3B-6070C1FD2DC5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E41-42DC-8A3B-6070C1FD2DC5}"/>
              </c:ext>
            </c:extLst>
          </c:dPt>
          <c:dLbls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41-42DC-8A3B-6070C1FD2DC5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41-42DC-8A3B-6070C1FD2D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'Consolidamento dei Requisiti'!$B$14:$B$19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'Consolidamento dei Requisiti'!$C$14:$C$19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90</c:v>
                </c:pt>
                <c:pt idx="4">
                  <c:v>12</c:v>
                </c:pt>
                <c:pt idx="5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E41-42DC-8A3B-6070C1FD2DC5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9E41-42DC-8A3B-6070C1FD2DC5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E41-42DC-8A3B-6070C1FD2DC5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E41-42DC-8A3B-6070C1FD2DC5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9E41-42DC-8A3B-6070C1FD2DC5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9E41-42DC-8A3B-6070C1FD2DC5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9E41-42DC-8A3B-6070C1FD2D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'Consolidamento dei Requisiti'!$B$14:$B$19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'Consolidamento dei Requisiti'!$D$14:$D$19</c:f>
              <c:numCache>
                <c:formatCode>0.00</c:formatCode>
                <c:ptCount val="6"/>
                <c:pt idx="0">
                  <c:v>450</c:v>
                </c:pt>
                <c:pt idx="1">
                  <c:v>360</c:v>
                </c:pt>
                <c:pt idx="2">
                  <c:v>725</c:v>
                </c:pt>
                <c:pt idx="3">
                  <c:v>1980</c:v>
                </c:pt>
                <c:pt idx="4">
                  <c:v>180</c:v>
                </c:pt>
                <c:pt idx="5">
                  <c:v>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9E41-42DC-8A3B-6070C1FD2DC5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'Progettazione Architetturale'!$D$2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'Progettazione Architetturale'!$C$3:$C$9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Architetturale'!$D$3:$D$9</c:f>
              <c:numCache>
                <c:formatCode>General</c:formatCode>
                <c:ptCount val="7"/>
                <c:pt idx="0">
                  <c:v>2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F7-4724-B9F9-B89B15F900C1}"/>
            </c:ext>
          </c:extLst>
        </c:ser>
        <c:ser>
          <c:idx val="1"/>
          <c:order val="1"/>
          <c:tx>
            <c:strRef>
              <c:f>'Progettazione Architetturale'!$E$2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'Progettazione Architetturale'!$C$3:$C$9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Architetturale'!$E$3:$E$9</c:f>
              <c:numCache>
                <c:formatCode>General</c:formatCode>
                <c:ptCount val="7"/>
                <c:pt idx="0">
                  <c:v>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F7-4724-B9F9-B89B15F900C1}"/>
            </c:ext>
          </c:extLst>
        </c:ser>
        <c:ser>
          <c:idx val="2"/>
          <c:order val="2"/>
          <c:tx>
            <c:strRef>
              <c:f>'Progettazione Architetturale'!$F$2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'Progettazione Architetturale'!$C$3:$C$9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Architetturale'!$F$3:$F$9</c:f>
              <c:numCache>
                <c:formatCode>General</c:formatCode>
                <c:ptCount val="7"/>
                <c:pt idx="1">
                  <c:v>12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F7-4724-B9F9-B89B15F900C1}"/>
            </c:ext>
          </c:extLst>
        </c:ser>
        <c:ser>
          <c:idx val="3"/>
          <c:order val="3"/>
          <c:tx>
            <c:strRef>
              <c:f>'Progettazione Architetturale'!$G$2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'Progettazione Architetturale'!$C$3:$C$9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Architetturale'!$G$3:$G$9</c:f>
              <c:numCache>
                <c:formatCode>General</c:formatCode>
                <c:ptCount val="7"/>
                <c:pt idx="1">
                  <c:v>18</c:v>
                </c:pt>
                <c:pt idx="2">
                  <c:v>22</c:v>
                </c:pt>
                <c:pt idx="3">
                  <c:v>15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3F7-4724-B9F9-B89B15F900C1}"/>
            </c:ext>
          </c:extLst>
        </c:ser>
        <c:ser>
          <c:idx val="4"/>
          <c:order val="4"/>
          <c:tx>
            <c:strRef>
              <c:f>'Progettazione Architetturale'!$H$2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'Progettazione Architetturale'!$C$3:$C$9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Architetturale'!$H$3:$H$9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3F7-4724-B9F9-B89B15F900C1}"/>
            </c:ext>
          </c:extLst>
        </c:ser>
        <c:ser>
          <c:idx val="5"/>
          <c:order val="5"/>
          <c:tx>
            <c:strRef>
              <c:f>'Progettazione Architetturale'!$I$2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'Progettazione Architetturale'!$C$3:$C$9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Architetturale'!$I$3:$I$9</c:f>
              <c:numCache>
                <c:formatCode>General</c:formatCode>
                <c:ptCount val="7"/>
                <c:pt idx="0">
                  <c:v>23</c:v>
                </c:pt>
                <c:pt idx="3">
                  <c:v>15</c:v>
                </c:pt>
                <c:pt idx="4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3F7-4724-B9F9-B89B15F900C1}"/>
            </c:ext>
          </c:extLst>
        </c:ser>
        <c:shape val="box"/>
        <c:axId val="170634240"/>
        <c:axId val="170648320"/>
        <c:axId val="0"/>
      </c:bar3DChart>
      <c:catAx>
        <c:axId val="170634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648320"/>
        <c:crosses val="autoZero"/>
        <c:auto val="1"/>
        <c:lblAlgn val="ctr"/>
        <c:lblOffset val="100"/>
      </c:catAx>
      <c:valAx>
        <c:axId val="170648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6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72-4419-BB18-971A47B642B1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F72-4419-BB18-971A47B642B1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F72-4419-BB18-971A47B642B1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F72-4419-BB18-971A47B642B1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F72-4419-BB18-971A47B642B1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F72-4419-BB18-971A47B642B1}"/>
              </c:ext>
            </c:extLst>
          </c:dPt>
          <c:dLbls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72-4419-BB18-971A47B642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'Progettazione Architetturale'!$B$14:$B$19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'Progettazione Architetturale'!$C$14:$C$19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110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F72-4419-BB18-971A47B642B1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F72-4419-BB18-971A47B642B1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F72-4419-BB18-971A47B642B1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F72-4419-BB18-971A47B642B1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F72-4419-BB18-971A47B642B1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CF72-4419-BB18-971A47B642B1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CF72-4419-BB18-971A47B64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'Progettazione Architetturale'!$B$14:$B$19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'Progettazione Architetturale'!$D$14:$D$19</c:f>
              <c:numCache>
                <c:formatCode>0.00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500</c:v>
                </c:pt>
                <c:pt idx="3">
                  <c:v>2420</c:v>
                </c:pt>
                <c:pt idx="4">
                  <c:v>0</c:v>
                </c:pt>
                <c:pt idx="5">
                  <c:v>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CF72-4419-BB18-971A47B642B1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'Progett di Dettaglio e Codifica'!$D$2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'Progett di Dettaglio 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 di Dettaglio e Codifica'!$D$3:$D$9</c:f>
              <c:numCache>
                <c:formatCode>General</c:formatCode>
                <c:ptCount val="7"/>
                <c:pt idx="5">
                  <c:v>6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B5-404B-AC74-8E77C451167B}"/>
            </c:ext>
          </c:extLst>
        </c:ser>
        <c:ser>
          <c:idx val="1"/>
          <c:order val="1"/>
          <c:tx>
            <c:strRef>
              <c:f>'Progett di Dettaglio e Codifica'!$E$2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'Progett di Dettaglio 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 di Dettaglio e Codifica'!$E$3:$E$9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B5-404B-AC74-8E77C451167B}"/>
            </c:ext>
          </c:extLst>
        </c:ser>
        <c:ser>
          <c:idx val="2"/>
          <c:order val="2"/>
          <c:tx>
            <c:strRef>
              <c:f>'Progett di Dettaglio e Codifica'!$F$2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'Progett di Dettaglio 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 di Dettaglio e Codifica'!$F$3:$F$9</c:f>
              <c:numCache>
                <c:formatCode>General</c:formatCode>
                <c:ptCount val="7"/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B5-404B-AC74-8E77C451167B}"/>
            </c:ext>
          </c:extLst>
        </c:ser>
        <c:ser>
          <c:idx val="3"/>
          <c:order val="3"/>
          <c:tx>
            <c:strRef>
              <c:f>'Progett di Dettaglio e Codifica'!$G$2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'Progett di Dettaglio 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 di Dettaglio e Codifica'!$G$3:$G$9</c:f>
              <c:numCache>
                <c:formatCode>General</c:formatCode>
                <c:ptCount val="7"/>
                <c:pt idx="0">
                  <c:v>30</c:v>
                </c:pt>
                <c:pt idx="1">
                  <c:v>16</c:v>
                </c:pt>
                <c:pt idx="2">
                  <c:v>14</c:v>
                </c:pt>
                <c:pt idx="3">
                  <c:v>24</c:v>
                </c:pt>
                <c:pt idx="4">
                  <c:v>30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B5-404B-AC74-8E77C451167B}"/>
            </c:ext>
          </c:extLst>
        </c:ser>
        <c:ser>
          <c:idx val="4"/>
          <c:order val="4"/>
          <c:tx>
            <c:strRef>
              <c:f>'Progett di Dettaglio e Codifica'!$H$2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'Progett di Dettaglio 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 di Dettaglio e Codifica'!$H$3:$H$9</c:f>
              <c:numCache>
                <c:formatCode>General</c:formatCode>
                <c:ptCount val="7"/>
                <c:pt idx="0">
                  <c:v>22</c:v>
                </c:pt>
                <c:pt idx="1">
                  <c:v>10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7B5-404B-AC74-8E77C451167B}"/>
            </c:ext>
          </c:extLst>
        </c:ser>
        <c:ser>
          <c:idx val="5"/>
          <c:order val="5"/>
          <c:tx>
            <c:strRef>
              <c:f>'Progett di Dettaglio e Codifica'!$I$2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'Progett di Dettaglio 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 di Dettaglio e Codifica'!$I$3:$I$9</c:f>
              <c:numCache>
                <c:formatCode>General</c:formatCode>
                <c:ptCount val="7"/>
                <c:pt idx="1">
                  <c:v>26</c:v>
                </c:pt>
                <c:pt idx="2">
                  <c:v>8</c:v>
                </c:pt>
                <c:pt idx="3">
                  <c:v>6</c:v>
                </c:pt>
                <c:pt idx="5">
                  <c:v>24</c:v>
                </c:pt>
                <c:pt idx="6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7B5-404B-AC74-8E77C451167B}"/>
            </c:ext>
          </c:extLst>
        </c:ser>
        <c:shape val="box"/>
        <c:axId val="173396352"/>
        <c:axId val="173397888"/>
        <c:axId val="0"/>
      </c:bar3DChart>
      <c:catAx>
        <c:axId val="173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97888"/>
        <c:crosses val="autoZero"/>
        <c:auto val="1"/>
        <c:lblAlgn val="ctr"/>
        <c:lblOffset val="100"/>
      </c:catAx>
      <c:valAx>
        <c:axId val="173397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BD-402B-BD42-960BB1479DE9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BD-402B-BD42-960BB1479DE9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BD-402B-BD42-960BB1479DE9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BBD-402B-BD42-960BB1479DE9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BBD-402B-BD42-960BB1479DE9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BBD-402B-BD42-960BB1479DE9}"/>
              </c:ext>
            </c:extLst>
          </c:dPt>
          <c:dLbls>
            <c:dLbl>
              <c:idx val="1"/>
              <c:layout>
                <c:manualLayout>
                  <c:x val="-5.532502252752149E-3"/>
                  <c:y val="-4.6296296296296311E-3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BD-402B-BD42-960BB1479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'Progett di Dettaglio e Codifica'!$B$14:$B$19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'Progett di Dettaglio e Codifica'!$C$14:$C$19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5</c:v>
                </c:pt>
                <c:pt idx="3">
                  <c:v>119</c:v>
                </c:pt>
                <c:pt idx="4">
                  <c:v>131</c:v>
                </c:pt>
                <c:pt idx="5">
                  <c:v>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BBD-402B-BD42-960BB1479DE9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BBD-402B-BD42-960BB1479DE9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BBD-402B-BD42-960BB1479DE9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6BBD-402B-BD42-960BB1479DE9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6BBD-402B-BD42-960BB1479DE9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6BBD-402B-BD42-960BB1479DE9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6BBD-402B-BD42-960BB1479D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'Progett di Dettaglio e Codifica'!$B$14:$B$19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'Progett di Dettaglio e Codifica'!$D$14:$D$19</c:f>
              <c:numCache>
                <c:formatCode>0.00</c:formatCode>
                <c:ptCount val="6"/>
                <c:pt idx="0">
                  <c:v>420</c:v>
                </c:pt>
                <c:pt idx="1">
                  <c:v>160</c:v>
                </c:pt>
                <c:pt idx="2">
                  <c:v>125</c:v>
                </c:pt>
                <c:pt idx="3">
                  <c:v>2618</c:v>
                </c:pt>
                <c:pt idx="4">
                  <c:v>1965</c:v>
                </c:pt>
                <c:pt idx="5">
                  <c:v>1305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6BBD-402B-BD42-960BB1479DE9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'Validazione e Collaudo'!$D$2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Collaudo'!$D$3:$D$9</c:f>
              <c:numCache>
                <c:formatCode>General</c:formatCode>
                <c:ptCount val="7"/>
                <c:pt idx="3">
                  <c:v>10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85-4F9B-BE26-6243A5D21AF9}"/>
            </c:ext>
          </c:extLst>
        </c:ser>
        <c:ser>
          <c:idx val="1"/>
          <c:order val="1"/>
          <c:tx>
            <c:strRef>
              <c:f>'Validazione e Collaudo'!$E$2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Collaudo'!$E$3:$E$9</c:f>
              <c:numCache>
                <c:formatCode>General</c:formatCode>
                <c:ptCount val="7"/>
                <c:pt idx="1">
                  <c:v>6</c:v>
                </c:pt>
                <c:pt idx="2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85-4F9B-BE26-6243A5D21AF9}"/>
            </c:ext>
          </c:extLst>
        </c:ser>
        <c:ser>
          <c:idx val="2"/>
          <c:order val="2"/>
          <c:tx>
            <c:strRef>
              <c:f>'Validazione e Collaudo'!$F$2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Collaudo'!$F$3:$F$9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85-4F9B-BE26-6243A5D21AF9}"/>
            </c:ext>
          </c:extLst>
        </c:ser>
        <c:ser>
          <c:idx val="3"/>
          <c:order val="3"/>
          <c:tx>
            <c:strRef>
              <c:f>'Validazione e Collaudo'!$G$2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Collaudo'!$G$3:$G$9</c:f>
              <c:numCache>
                <c:formatCode>General</c:formatCode>
                <c:ptCount val="7"/>
                <c:pt idx="0">
                  <c:v>2</c:v>
                </c:pt>
                <c:pt idx="2">
                  <c:v>6</c:v>
                </c:pt>
                <c:pt idx="3">
                  <c:v>6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85-4F9B-BE26-6243A5D21AF9}"/>
            </c:ext>
          </c:extLst>
        </c:ser>
        <c:ser>
          <c:idx val="4"/>
          <c:order val="4"/>
          <c:tx>
            <c:strRef>
              <c:f>'Validazione e Collaudo'!$H$2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Collaudo'!$H$3:$H$9</c:f>
              <c:numCache>
                <c:formatCode>General</c:formatCode>
                <c:ptCount val="7"/>
                <c:pt idx="1">
                  <c:v>14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85-4F9B-BE26-6243A5D21AF9}"/>
            </c:ext>
          </c:extLst>
        </c:ser>
        <c:ser>
          <c:idx val="5"/>
          <c:order val="5"/>
          <c:tx>
            <c:strRef>
              <c:f>'Validazione e Collaudo'!$I$2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Collaudo'!$I$3:$I$9</c:f>
              <c:numCache>
                <c:formatCode>General</c:formatCode>
                <c:ptCount val="7"/>
                <c:pt idx="0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85-4F9B-BE26-6243A5D21AF9}"/>
            </c:ext>
          </c:extLst>
        </c:ser>
        <c:shape val="box"/>
        <c:axId val="173553152"/>
        <c:axId val="173554688"/>
        <c:axId val="0"/>
      </c:bar3DChart>
      <c:catAx>
        <c:axId val="173553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554688"/>
        <c:crosses val="autoZero"/>
        <c:auto val="1"/>
        <c:lblAlgn val="ctr"/>
        <c:lblOffset val="100"/>
      </c:catAx>
      <c:valAx>
        <c:axId val="173554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5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528918</xdr:colOff>
      <xdr:row>0</xdr:row>
      <xdr:rowOff>131388</xdr:rowOff>
    </xdr:from>
    <xdr:to>
      <xdr:col>21</xdr:col>
      <xdr:colOff>557492</xdr:colOff>
      <xdr:row>15</xdr:row>
      <xdr:rowOff>17088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F6945596-FE5D-4A35-8001-67FB6C78F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135592</xdr:colOff>
      <xdr:row>10</xdr:row>
      <xdr:rowOff>165567</xdr:rowOff>
    </xdr:from>
    <xdr:to>
      <xdr:col>11</xdr:col>
      <xdr:colOff>440393</xdr:colOff>
      <xdr:row>25</xdr:row>
      <xdr:rowOff>51267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4E0A4E0A-8843-41E7-B470-034F591E3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572620</xdr:colOff>
      <xdr:row>1</xdr:row>
      <xdr:rowOff>123265</xdr:rowOff>
    </xdr:from>
    <xdr:to>
      <xdr:col>21</xdr:col>
      <xdr:colOff>601194</xdr:colOff>
      <xdr:row>16</xdr:row>
      <xdr:rowOff>8965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10E4F333-E37B-4B03-B50A-45D4710C7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179294</xdr:colOff>
      <xdr:row>11</xdr:row>
      <xdr:rowOff>157444</xdr:rowOff>
    </xdr:from>
    <xdr:to>
      <xdr:col>11</xdr:col>
      <xdr:colOff>484095</xdr:colOff>
      <xdr:row>26</xdr:row>
      <xdr:rowOff>43144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B26A5469-7886-45BF-89A8-B8DA519E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12327</xdr:colOff>
      <xdr:row>1</xdr:row>
      <xdr:rowOff>176893</xdr:rowOff>
    </xdr:from>
    <xdr:to>
      <xdr:col>22</xdr:col>
      <xdr:colOff>40901</xdr:colOff>
      <xdr:row>16</xdr:row>
      <xdr:rowOff>62593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EB5EB120-7785-4F0F-97EE-A9C7B110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231322</xdr:colOff>
      <xdr:row>12</xdr:row>
      <xdr:rowOff>20572</xdr:rowOff>
    </xdr:from>
    <xdr:to>
      <xdr:col>11</xdr:col>
      <xdr:colOff>536123</xdr:colOff>
      <xdr:row>26</xdr:row>
      <xdr:rowOff>96772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AA822F61-7884-4894-B4BB-D9FC89322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51548</xdr:colOff>
      <xdr:row>1</xdr:row>
      <xdr:rowOff>44824</xdr:rowOff>
    </xdr:from>
    <xdr:to>
      <xdr:col>22</xdr:col>
      <xdr:colOff>152159</xdr:colOff>
      <xdr:row>15</xdr:row>
      <xdr:rowOff>121024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EF39DF61-56B2-40BF-8A3A-333E612D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212913</xdr:colOff>
      <xdr:row>11</xdr:row>
      <xdr:rowOff>79003</xdr:rowOff>
    </xdr:from>
    <xdr:to>
      <xdr:col>11</xdr:col>
      <xdr:colOff>568141</xdr:colOff>
      <xdr:row>25</xdr:row>
      <xdr:rowOff>155203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1AAF00E2-173C-47F0-BBD7-24549260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39540</xdr:colOff>
      <xdr:row>1</xdr:row>
      <xdr:rowOff>54429</xdr:rowOff>
    </xdr:from>
    <xdr:to>
      <xdr:col>22</xdr:col>
      <xdr:colOff>68114</xdr:colOff>
      <xdr:row>15</xdr:row>
      <xdr:rowOff>130629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59FDAC25-A502-4804-A500-6007DD239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258536</xdr:colOff>
      <xdr:row>11</xdr:row>
      <xdr:rowOff>88608</xdr:rowOff>
    </xdr:from>
    <xdr:to>
      <xdr:col>11</xdr:col>
      <xdr:colOff>563337</xdr:colOff>
      <xdr:row>25</xdr:row>
      <xdr:rowOff>164808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B671C207-D27C-4EE9-A10F-1225B6438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544606</xdr:colOff>
      <xdr:row>1</xdr:row>
      <xdr:rowOff>0</xdr:rowOff>
    </xdr:from>
    <xdr:to>
      <xdr:col>22</xdr:col>
      <xdr:colOff>40099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225C8D84-42F1-41DF-9024-EDD6FC809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100853</xdr:colOff>
      <xdr:row>11</xdr:row>
      <xdr:rowOff>34179</xdr:rowOff>
    </xdr:from>
    <xdr:to>
      <xdr:col>11</xdr:col>
      <xdr:colOff>456081</xdr:colOff>
      <xdr:row>25</xdr:row>
      <xdr:rowOff>110379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783353EC-CA36-4925-BD65-C81B574A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544606</xdr:colOff>
      <xdr:row>1</xdr:row>
      <xdr:rowOff>0</xdr:rowOff>
    </xdr:from>
    <xdr:to>
      <xdr:col>22</xdr:col>
      <xdr:colOff>40099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A9C16F4D-EC5C-46A8-A6E3-8364DDD30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100853</xdr:colOff>
      <xdr:row>11</xdr:row>
      <xdr:rowOff>34179</xdr:rowOff>
    </xdr:from>
    <xdr:to>
      <xdr:col>11</xdr:col>
      <xdr:colOff>456081</xdr:colOff>
      <xdr:row>25</xdr:row>
      <xdr:rowOff>110379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CD3555F1-460C-405B-989E-1744E5881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0"/>
  <sheetViews>
    <sheetView zoomScale="85" zoomScaleNormal="85" workbookViewId="0">
      <selection activeCell="N25" sqref="N25"/>
    </sheetView>
  </sheetViews>
  <sheetFormatPr defaultRowHeight="15"/>
  <cols>
    <col min="2" max="2" width="19" customWidth="1"/>
    <col min="3" max="3" width="12.85546875" bestFit="1" customWidth="1"/>
    <col min="4" max="4" width="13.42578125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>
        <v>5</v>
      </c>
      <c r="E3" s="1"/>
      <c r="F3" s="1">
        <v>16</v>
      </c>
      <c r="G3" s="1"/>
      <c r="H3" s="1"/>
      <c r="I3" s="1"/>
      <c r="J3" s="1">
        <f>SUM(D3:I3)</f>
        <v>21</v>
      </c>
    </row>
    <row r="4" spans="2:10">
      <c r="B4" s="1" t="s">
        <v>8</v>
      </c>
      <c r="C4" s="1" t="s">
        <v>17</v>
      </c>
      <c r="D4" s="1">
        <v>10</v>
      </c>
      <c r="E4" s="1">
        <v>4</v>
      </c>
      <c r="F4" s="1"/>
      <c r="G4" s="1"/>
      <c r="H4" s="1"/>
      <c r="I4" s="1">
        <v>8</v>
      </c>
      <c r="J4" s="1">
        <f t="shared" ref="J4:J9" si="0">SUM(D4:I4)</f>
        <v>22</v>
      </c>
    </row>
    <row r="5" spans="2:10">
      <c r="B5" s="1" t="s">
        <v>9</v>
      </c>
      <c r="C5" s="1" t="s">
        <v>18</v>
      </c>
      <c r="D5" s="1">
        <v>9</v>
      </c>
      <c r="E5" s="1"/>
      <c r="F5" s="1"/>
      <c r="G5" s="1"/>
      <c r="H5" s="1"/>
      <c r="I5" s="1">
        <v>12</v>
      </c>
      <c r="J5" s="1">
        <f t="shared" si="0"/>
        <v>21</v>
      </c>
    </row>
    <row r="6" spans="2:10">
      <c r="B6" s="1" t="s">
        <v>10</v>
      </c>
      <c r="C6" s="1" t="s">
        <v>19</v>
      </c>
      <c r="D6" s="1"/>
      <c r="E6" s="1">
        <v>8</v>
      </c>
      <c r="F6" s="1">
        <v>6</v>
      </c>
      <c r="G6" s="1"/>
      <c r="H6" s="1"/>
      <c r="I6" s="1">
        <v>8</v>
      </c>
      <c r="J6" s="1">
        <f t="shared" si="0"/>
        <v>22</v>
      </c>
    </row>
    <row r="7" spans="2:10">
      <c r="B7" s="1" t="s">
        <v>12</v>
      </c>
      <c r="C7" s="1" t="s">
        <v>20</v>
      </c>
      <c r="D7" s="1"/>
      <c r="E7" s="1"/>
      <c r="F7" s="1">
        <v>11</v>
      </c>
      <c r="G7" s="1"/>
      <c r="H7" s="1"/>
      <c r="I7" s="1">
        <v>10</v>
      </c>
      <c r="J7" s="1">
        <f t="shared" si="0"/>
        <v>21</v>
      </c>
    </row>
    <row r="8" spans="2:10">
      <c r="B8" s="1" t="s">
        <v>11</v>
      </c>
      <c r="C8" s="1" t="s">
        <v>21</v>
      </c>
      <c r="D8" s="1"/>
      <c r="E8" s="1"/>
      <c r="F8" s="1">
        <v>14</v>
      </c>
      <c r="G8" s="1"/>
      <c r="H8" s="1"/>
      <c r="I8" s="1">
        <v>8</v>
      </c>
      <c r="J8" s="1">
        <f t="shared" si="0"/>
        <v>22</v>
      </c>
    </row>
    <row r="9" spans="2:10">
      <c r="B9" s="1" t="s">
        <v>13</v>
      </c>
      <c r="C9" s="1" t="s">
        <v>22</v>
      </c>
      <c r="D9" s="1"/>
      <c r="E9" s="1">
        <v>8</v>
      </c>
      <c r="F9" s="1">
        <v>14</v>
      </c>
      <c r="G9" s="1"/>
      <c r="H9" s="1"/>
      <c r="I9" s="1"/>
      <c r="J9" s="1">
        <f t="shared" si="0"/>
        <v>22</v>
      </c>
    </row>
    <row r="10" spans="2:10">
      <c r="B10" s="2" t="s">
        <v>14</v>
      </c>
      <c r="C10" s="2"/>
      <c r="D10" s="2">
        <f>SUM(D3:D9)</f>
        <v>24</v>
      </c>
      <c r="E10" s="2">
        <f t="shared" ref="E10:J10" si="1">SUM(E3:E9)</f>
        <v>20</v>
      </c>
      <c r="F10" s="2">
        <f t="shared" si="1"/>
        <v>61</v>
      </c>
      <c r="G10" s="2">
        <f t="shared" si="1"/>
        <v>0</v>
      </c>
      <c r="H10" s="2">
        <f t="shared" si="1"/>
        <v>0</v>
      </c>
      <c r="I10" s="2">
        <f t="shared" si="1"/>
        <v>46</v>
      </c>
      <c r="J10" s="2">
        <f t="shared" si="1"/>
        <v>151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24</v>
      </c>
      <c r="D14" s="3">
        <f>C14*30</f>
        <v>720</v>
      </c>
    </row>
    <row r="15" spans="2:10">
      <c r="B15" s="1" t="s">
        <v>27</v>
      </c>
      <c r="C15" s="1">
        <f>E10</f>
        <v>20</v>
      </c>
      <c r="D15" s="3">
        <f>C15*20</f>
        <v>400</v>
      </c>
    </row>
    <row r="16" spans="2:10">
      <c r="B16" s="1" t="s">
        <v>28</v>
      </c>
      <c r="C16" s="1">
        <f>F10</f>
        <v>61</v>
      </c>
      <c r="D16" s="3">
        <f>C16*25</f>
        <v>1525</v>
      </c>
    </row>
    <row r="17" spans="2:4">
      <c r="B17" s="1" t="s">
        <v>29</v>
      </c>
      <c r="C17" s="1">
        <f>G10</f>
        <v>0</v>
      </c>
      <c r="D17" s="3">
        <f>C17*22</f>
        <v>0</v>
      </c>
    </row>
    <row r="18" spans="2:4">
      <c r="B18" s="1" t="s">
        <v>30</v>
      </c>
      <c r="C18" s="1">
        <f>H10</f>
        <v>0</v>
      </c>
      <c r="D18" s="3">
        <f>C18*15</f>
        <v>0</v>
      </c>
    </row>
    <row r="19" spans="2:4">
      <c r="B19" s="1" t="s">
        <v>31</v>
      </c>
      <c r="C19" s="1">
        <f>I10</f>
        <v>46</v>
      </c>
      <c r="D19" s="3">
        <f>C19*15</f>
        <v>690</v>
      </c>
    </row>
    <row r="20" spans="2:4">
      <c r="B20" s="2" t="s">
        <v>32</v>
      </c>
      <c r="C20" s="2">
        <f>J10</f>
        <v>151</v>
      </c>
      <c r="D20" s="4">
        <f>SUM(D14:D19)</f>
        <v>3335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0"/>
  <sheetViews>
    <sheetView zoomScale="85" zoomScaleNormal="85" workbookViewId="0">
      <selection activeCell="I6" sqref="I6"/>
    </sheetView>
  </sheetViews>
  <sheetFormatPr defaultRowHeight="15"/>
  <cols>
    <col min="2" max="2" width="19" bestFit="1" customWidth="1"/>
    <col min="3" max="3" width="12.85546875" bestFit="1" customWidth="1"/>
    <col min="4" max="4" width="11.85546875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>
        <v>7</v>
      </c>
      <c r="E3" s="1">
        <v>5</v>
      </c>
      <c r="F3" s="1"/>
      <c r="G3" s="1">
        <v>9</v>
      </c>
      <c r="H3" s="1"/>
      <c r="I3" s="1">
        <v>9</v>
      </c>
      <c r="J3" s="1">
        <f>SUM(D3:I3)</f>
        <v>30</v>
      </c>
    </row>
    <row r="4" spans="2:10">
      <c r="B4" s="1" t="s">
        <v>8</v>
      </c>
      <c r="C4" s="1" t="s">
        <v>17</v>
      </c>
      <c r="D4" s="1"/>
      <c r="E4" s="1"/>
      <c r="F4" s="1">
        <v>12</v>
      </c>
      <c r="G4" s="1">
        <v>13</v>
      </c>
      <c r="H4" s="1">
        <v>5</v>
      </c>
      <c r="I4" s="1"/>
      <c r="J4" s="1">
        <f t="shared" ref="J4:J9" si="0">SUM(D4:I4)</f>
        <v>30</v>
      </c>
    </row>
    <row r="5" spans="2:10">
      <c r="B5" s="1" t="s">
        <v>9</v>
      </c>
      <c r="C5" s="1" t="s">
        <v>18</v>
      </c>
      <c r="D5" s="1"/>
      <c r="E5" s="1"/>
      <c r="F5" s="1">
        <v>12</v>
      </c>
      <c r="G5" s="1">
        <v>14</v>
      </c>
      <c r="H5" s="1"/>
      <c r="I5" s="1">
        <v>4</v>
      </c>
      <c r="J5" s="1">
        <f t="shared" si="0"/>
        <v>30</v>
      </c>
    </row>
    <row r="6" spans="2:10">
      <c r="B6" s="1" t="s">
        <v>10</v>
      </c>
      <c r="C6" s="1" t="s">
        <v>19</v>
      </c>
      <c r="D6" s="1"/>
      <c r="E6" s="1"/>
      <c r="F6" s="1">
        <v>5</v>
      </c>
      <c r="G6" s="1">
        <v>13</v>
      </c>
      <c r="H6" s="1"/>
      <c r="I6" s="1">
        <v>12</v>
      </c>
      <c r="J6" s="1">
        <f t="shared" si="0"/>
        <v>30</v>
      </c>
    </row>
    <row r="7" spans="2:10">
      <c r="B7" s="1" t="s">
        <v>12</v>
      </c>
      <c r="C7" s="1" t="s">
        <v>20</v>
      </c>
      <c r="D7" s="1">
        <v>8</v>
      </c>
      <c r="E7" s="1">
        <v>6</v>
      </c>
      <c r="F7" s="1"/>
      <c r="G7" s="1"/>
      <c r="H7" s="1">
        <v>7</v>
      </c>
      <c r="I7" s="1">
        <v>10</v>
      </c>
      <c r="J7" s="1">
        <f t="shared" si="0"/>
        <v>31</v>
      </c>
    </row>
    <row r="8" spans="2:10">
      <c r="B8" s="1" t="s">
        <v>11</v>
      </c>
      <c r="C8" s="1" t="s">
        <v>21</v>
      </c>
      <c r="D8" s="1"/>
      <c r="E8" s="1">
        <v>7</v>
      </c>
      <c r="F8" s="1"/>
      <c r="G8" s="1">
        <v>18</v>
      </c>
      <c r="H8" s="1"/>
      <c r="I8" s="1">
        <v>5</v>
      </c>
      <c r="J8" s="1">
        <f>SUM(D8:I8)</f>
        <v>30</v>
      </c>
    </row>
    <row r="9" spans="2:10">
      <c r="B9" s="1" t="s">
        <v>13</v>
      </c>
      <c r="C9" s="1" t="s">
        <v>22</v>
      </c>
      <c r="D9" s="1"/>
      <c r="E9" s="1"/>
      <c r="F9" s="1"/>
      <c r="G9" s="1">
        <v>23</v>
      </c>
      <c r="H9" s="1"/>
      <c r="I9" s="1">
        <v>7</v>
      </c>
      <c r="J9" s="1">
        <f t="shared" si="0"/>
        <v>30</v>
      </c>
    </row>
    <row r="10" spans="2:10">
      <c r="B10" s="2" t="s">
        <v>14</v>
      </c>
      <c r="C10" s="2"/>
      <c r="D10" s="2">
        <f t="shared" ref="D10:J10" si="1">SUM(D3:D9)</f>
        <v>15</v>
      </c>
      <c r="E10" s="2">
        <f t="shared" si="1"/>
        <v>18</v>
      </c>
      <c r="F10" s="2">
        <f t="shared" si="1"/>
        <v>29</v>
      </c>
      <c r="G10" s="2">
        <f t="shared" si="1"/>
        <v>90</v>
      </c>
      <c r="H10" s="2">
        <f t="shared" si="1"/>
        <v>12</v>
      </c>
      <c r="I10" s="2">
        <f t="shared" si="1"/>
        <v>47</v>
      </c>
      <c r="J10" s="2">
        <f t="shared" si="1"/>
        <v>211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15</v>
      </c>
      <c r="D14" s="3">
        <f>C14*30</f>
        <v>450</v>
      </c>
    </row>
    <row r="15" spans="2:10">
      <c r="B15" s="1" t="s">
        <v>27</v>
      </c>
      <c r="C15" s="1">
        <f>E10</f>
        <v>18</v>
      </c>
      <c r="D15" s="3">
        <f>C15*20</f>
        <v>360</v>
      </c>
    </row>
    <row r="16" spans="2:10">
      <c r="B16" s="1" t="s">
        <v>28</v>
      </c>
      <c r="C16" s="1">
        <f>F10</f>
        <v>29</v>
      </c>
      <c r="D16" s="3">
        <f>C16*25</f>
        <v>725</v>
      </c>
    </row>
    <row r="17" spans="2:4">
      <c r="B17" s="1" t="s">
        <v>29</v>
      </c>
      <c r="C17" s="1">
        <f>G10</f>
        <v>90</v>
      </c>
      <c r="D17" s="3">
        <f>C17*22</f>
        <v>1980</v>
      </c>
    </row>
    <row r="18" spans="2:4">
      <c r="B18" s="1" t="s">
        <v>30</v>
      </c>
      <c r="C18" s="1">
        <f>H10</f>
        <v>12</v>
      </c>
      <c r="D18" s="3">
        <f>C18*15</f>
        <v>180</v>
      </c>
    </row>
    <row r="19" spans="2:4">
      <c r="B19" s="1" t="s">
        <v>31</v>
      </c>
      <c r="C19" s="1">
        <f>I10</f>
        <v>47</v>
      </c>
      <c r="D19" s="3">
        <f>C19*15</f>
        <v>705</v>
      </c>
    </row>
    <row r="20" spans="2:4">
      <c r="B20" s="2" t="s">
        <v>32</v>
      </c>
      <c r="C20" s="2">
        <f>J10</f>
        <v>211</v>
      </c>
      <c r="D20" s="4">
        <f>SUM(D14:D19)</f>
        <v>4400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0"/>
  <sheetViews>
    <sheetView zoomScale="85" zoomScaleNormal="85" workbookViewId="0">
      <selection activeCell="D14" sqref="D14"/>
    </sheetView>
  </sheetViews>
  <sheetFormatPr defaultRowHeight="15"/>
  <cols>
    <col min="2" max="2" width="19" bestFit="1" customWidth="1"/>
    <col min="3" max="3" width="12.85546875" bestFit="1" customWidth="1"/>
    <col min="4" max="4" width="12.85546875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>
        <v>2</v>
      </c>
      <c r="E3" s="1">
        <v>5</v>
      </c>
      <c r="G3" s="5"/>
      <c r="H3" s="1"/>
      <c r="I3" s="1">
        <v>23</v>
      </c>
      <c r="J3" s="1">
        <f>SUM(D3:I3)</f>
        <v>30</v>
      </c>
    </row>
    <row r="4" spans="2:10">
      <c r="B4" s="1" t="s">
        <v>8</v>
      </c>
      <c r="C4" s="1" t="s">
        <v>17</v>
      </c>
      <c r="D4" s="1"/>
      <c r="E4" s="1"/>
      <c r="F4" s="1">
        <v>12</v>
      </c>
      <c r="G4" s="1">
        <v>18</v>
      </c>
      <c r="H4" s="1"/>
      <c r="I4" s="1"/>
      <c r="J4" s="1">
        <f t="shared" ref="J4:J9" si="0">SUM(D4:I4)</f>
        <v>30</v>
      </c>
    </row>
    <row r="5" spans="2:10">
      <c r="B5" s="1" t="s">
        <v>9</v>
      </c>
      <c r="C5" s="1" t="s">
        <v>18</v>
      </c>
      <c r="D5" s="1"/>
      <c r="E5" s="1"/>
      <c r="F5" s="1">
        <v>8</v>
      </c>
      <c r="G5" s="1">
        <v>22</v>
      </c>
      <c r="H5" s="1"/>
      <c r="I5" s="1"/>
      <c r="J5" s="1">
        <f t="shared" si="0"/>
        <v>30</v>
      </c>
    </row>
    <row r="6" spans="2:10">
      <c r="B6" s="1" t="s">
        <v>10</v>
      </c>
      <c r="C6" s="1" t="s">
        <v>19</v>
      </c>
      <c r="D6" s="1"/>
      <c r="E6" s="1"/>
      <c r="F6" s="1"/>
      <c r="G6" s="1">
        <v>15</v>
      </c>
      <c r="H6" s="1"/>
      <c r="I6" s="1">
        <v>15</v>
      </c>
      <c r="J6" s="1">
        <f t="shared" si="0"/>
        <v>30</v>
      </c>
    </row>
    <row r="7" spans="2:10">
      <c r="B7" s="1" t="s">
        <v>12</v>
      </c>
      <c r="C7" s="1" t="s">
        <v>20</v>
      </c>
      <c r="D7" s="1">
        <v>8</v>
      </c>
      <c r="E7" s="1"/>
      <c r="F7" s="1"/>
      <c r="G7" s="1"/>
      <c r="H7" s="1"/>
      <c r="I7" s="1">
        <v>22</v>
      </c>
      <c r="J7" s="1">
        <f t="shared" si="0"/>
        <v>30</v>
      </c>
    </row>
    <row r="8" spans="2:10">
      <c r="B8" s="1" t="s">
        <v>11</v>
      </c>
      <c r="C8" s="1" t="s">
        <v>21</v>
      </c>
      <c r="D8" s="1"/>
      <c r="E8" s="1">
        <v>5</v>
      </c>
      <c r="F8" s="1"/>
      <c r="G8" s="1">
        <v>25</v>
      </c>
      <c r="H8" s="1"/>
      <c r="I8" s="1"/>
      <c r="J8" s="1">
        <f t="shared" si="0"/>
        <v>30</v>
      </c>
    </row>
    <row r="9" spans="2:10">
      <c r="B9" s="1" t="s">
        <v>13</v>
      </c>
      <c r="C9" s="1" t="s">
        <v>22</v>
      </c>
      <c r="D9" s="1"/>
      <c r="E9" s="1"/>
      <c r="F9" s="1"/>
      <c r="G9" s="1">
        <v>30</v>
      </c>
      <c r="H9" s="1"/>
      <c r="I9" s="1"/>
      <c r="J9" s="1">
        <f t="shared" si="0"/>
        <v>30</v>
      </c>
    </row>
    <row r="10" spans="2:10">
      <c r="B10" s="2" t="s">
        <v>14</v>
      </c>
      <c r="C10" s="2"/>
      <c r="D10" s="2">
        <f>SUM(D3:D9)</f>
        <v>10</v>
      </c>
      <c r="E10" s="2">
        <f t="shared" ref="E10:J10" si="1">SUM(E3:E9)</f>
        <v>10</v>
      </c>
      <c r="F10" s="2">
        <f>SUM(F4:F9)</f>
        <v>20</v>
      </c>
      <c r="G10" s="2">
        <f>SUM(G4:G9)</f>
        <v>110</v>
      </c>
      <c r="H10" s="2">
        <f t="shared" si="1"/>
        <v>0</v>
      </c>
      <c r="I10" s="2">
        <f t="shared" si="1"/>
        <v>60</v>
      </c>
      <c r="J10" s="2">
        <f t="shared" si="1"/>
        <v>210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10</v>
      </c>
      <c r="D14" s="3">
        <f>C14*30</f>
        <v>300</v>
      </c>
    </row>
    <row r="15" spans="2:10">
      <c r="B15" s="1" t="s">
        <v>27</v>
      </c>
      <c r="C15" s="1">
        <f>E10</f>
        <v>10</v>
      </c>
      <c r="D15" s="3">
        <f>C15*20</f>
        <v>200</v>
      </c>
    </row>
    <row r="16" spans="2:10">
      <c r="B16" s="1" t="s">
        <v>28</v>
      </c>
      <c r="C16" s="1">
        <f>F10</f>
        <v>20</v>
      </c>
      <c r="D16" s="3">
        <f>C16*25</f>
        <v>500</v>
      </c>
    </row>
    <row r="17" spans="2:4">
      <c r="B17" s="1" t="s">
        <v>29</v>
      </c>
      <c r="C17" s="1">
        <f>G10</f>
        <v>110</v>
      </c>
      <c r="D17" s="3">
        <f>C17*22</f>
        <v>2420</v>
      </c>
    </row>
    <row r="18" spans="2:4">
      <c r="B18" s="1" t="s">
        <v>30</v>
      </c>
      <c r="C18" s="1">
        <f>H10</f>
        <v>0</v>
      </c>
      <c r="D18" s="3">
        <f>C18*15</f>
        <v>0</v>
      </c>
    </row>
    <row r="19" spans="2:4">
      <c r="B19" s="1" t="s">
        <v>31</v>
      </c>
      <c r="C19" s="1">
        <f>I10</f>
        <v>60</v>
      </c>
      <c r="D19" s="3">
        <f>C19*15</f>
        <v>900</v>
      </c>
    </row>
    <row r="20" spans="2:4">
      <c r="B20" s="2" t="s">
        <v>32</v>
      </c>
      <c r="C20" s="2">
        <f>J10</f>
        <v>210</v>
      </c>
      <c r="D20" s="4">
        <f>SUM(D14:D19)</f>
        <v>4320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0"/>
  <sheetViews>
    <sheetView zoomScale="85" zoomScaleNormal="85" workbookViewId="0">
      <selection activeCell="G6" sqref="G6"/>
    </sheetView>
  </sheetViews>
  <sheetFormatPr defaultRowHeight="15"/>
  <cols>
    <col min="2" max="2" width="19" bestFit="1" customWidth="1"/>
    <col min="3" max="3" width="12.85546875" bestFit="1" customWidth="1"/>
    <col min="4" max="4" width="12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/>
      <c r="E3" s="1"/>
      <c r="F3" s="1"/>
      <c r="G3" s="1">
        <v>30</v>
      </c>
      <c r="H3" s="1">
        <v>22</v>
      </c>
      <c r="I3" s="1"/>
      <c r="J3" s="1">
        <f>SUM(D3:I3)</f>
        <v>52</v>
      </c>
    </row>
    <row r="4" spans="2:10">
      <c r="B4" s="1" t="s">
        <v>8</v>
      </c>
      <c r="C4" s="1" t="s">
        <v>17</v>
      </c>
      <c r="D4" s="1"/>
      <c r="E4" s="1"/>
      <c r="F4" s="1"/>
      <c r="G4" s="1">
        <v>16</v>
      </c>
      <c r="H4" s="1">
        <v>10</v>
      </c>
      <c r="I4" s="1">
        <v>26</v>
      </c>
      <c r="J4" s="1">
        <f t="shared" ref="J4:J9" si="0">SUM(D4:I4)</f>
        <v>52</v>
      </c>
    </row>
    <row r="5" spans="2:10">
      <c r="B5" s="1" t="s">
        <v>9</v>
      </c>
      <c r="C5" s="1" t="s">
        <v>18</v>
      </c>
      <c r="D5" s="1"/>
      <c r="E5" s="1">
        <v>8</v>
      </c>
      <c r="F5" s="1"/>
      <c r="G5" s="1">
        <v>14</v>
      </c>
      <c r="H5" s="1">
        <v>22</v>
      </c>
      <c r="I5" s="1">
        <v>8</v>
      </c>
      <c r="J5" s="1">
        <f t="shared" si="0"/>
        <v>52</v>
      </c>
    </row>
    <row r="6" spans="2:10">
      <c r="B6" s="1" t="s">
        <v>10</v>
      </c>
      <c r="C6" s="1" t="s">
        <v>19</v>
      </c>
      <c r="D6" s="1"/>
      <c r="E6" s="1"/>
      <c r="F6" s="1"/>
      <c r="G6" s="1">
        <v>24</v>
      </c>
      <c r="H6" s="1">
        <v>22</v>
      </c>
      <c r="I6" s="1">
        <v>6</v>
      </c>
      <c r="J6" s="1">
        <f t="shared" si="0"/>
        <v>52</v>
      </c>
    </row>
    <row r="7" spans="2:10">
      <c r="B7" s="1" t="s">
        <v>12</v>
      </c>
      <c r="C7" s="1" t="s">
        <v>20</v>
      </c>
      <c r="D7" s="1"/>
      <c r="E7" s="1"/>
      <c r="F7" s="1">
        <v>5</v>
      </c>
      <c r="G7" s="1">
        <v>30</v>
      </c>
      <c r="H7" s="1">
        <v>17</v>
      </c>
      <c r="I7" s="1"/>
      <c r="J7" s="1">
        <f t="shared" si="0"/>
        <v>52</v>
      </c>
    </row>
    <row r="8" spans="2:10">
      <c r="B8" s="1" t="s">
        <v>11</v>
      </c>
      <c r="C8" s="1" t="s">
        <v>21</v>
      </c>
      <c r="D8" s="1">
        <v>6</v>
      </c>
      <c r="E8" s="1"/>
      <c r="F8" s="1"/>
      <c r="G8" s="1">
        <v>5</v>
      </c>
      <c r="H8" s="1">
        <v>17</v>
      </c>
      <c r="I8" s="1">
        <v>24</v>
      </c>
      <c r="J8" s="1">
        <f t="shared" si="0"/>
        <v>52</v>
      </c>
    </row>
    <row r="9" spans="2:10">
      <c r="B9" s="1" t="s">
        <v>13</v>
      </c>
      <c r="C9" s="1" t="s">
        <v>22</v>
      </c>
      <c r="D9" s="1">
        <v>8</v>
      </c>
      <c r="E9" s="1"/>
      <c r="F9" s="1"/>
      <c r="G9" s="1"/>
      <c r="H9" s="1">
        <v>21</v>
      </c>
      <c r="I9" s="1">
        <v>23</v>
      </c>
      <c r="J9" s="1">
        <f t="shared" si="0"/>
        <v>52</v>
      </c>
    </row>
    <row r="10" spans="2:10">
      <c r="B10" s="2" t="s">
        <v>14</v>
      </c>
      <c r="C10" s="2"/>
      <c r="D10" s="2">
        <f>SUM(D3:D9)</f>
        <v>14</v>
      </c>
      <c r="E10" s="2">
        <f t="shared" ref="E10:J10" si="1">SUM(E3:E9)</f>
        <v>8</v>
      </c>
      <c r="F10" s="2">
        <f t="shared" si="1"/>
        <v>5</v>
      </c>
      <c r="G10" s="2">
        <f t="shared" si="1"/>
        <v>119</v>
      </c>
      <c r="H10" s="2">
        <f t="shared" si="1"/>
        <v>131</v>
      </c>
      <c r="I10" s="2">
        <f t="shared" si="1"/>
        <v>87</v>
      </c>
      <c r="J10" s="2">
        <f t="shared" si="1"/>
        <v>364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14</v>
      </c>
      <c r="D14" s="3">
        <f>C14*30</f>
        <v>420</v>
      </c>
    </row>
    <row r="15" spans="2:10">
      <c r="B15" s="1" t="s">
        <v>27</v>
      </c>
      <c r="C15" s="1">
        <f>E10</f>
        <v>8</v>
      </c>
      <c r="D15" s="3">
        <f>C15*20</f>
        <v>160</v>
      </c>
    </row>
    <row r="16" spans="2:10">
      <c r="B16" s="1" t="s">
        <v>28</v>
      </c>
      <c r="C16" s="1">
        <f>F10</f>
        <v>5</v>
      </c>
      <c r="D16" s="3">
        <f>C16*25</f>
        <v>125</v>
      </c>
    </row>
    <row r="17" spans="2:4">
      <c r="B17" s="1" t="s">
        <v>29</v>
      </c>
      <c r="C17" s="1">
        <f>G10</f>
        <v>119</v>
      </c>
      <c r="D17" s="3">
        <f>C17*22</f>
        <v>2618</v>
      </c>
    </row>
    <row r="18" spans="2:4">
      <c r="B18" s="1" t="s">
        <v>30</v>
      </c>
      <c r="C18" s="1">
        <f>H10</f>
        <v>131</v>
      </c>
      <c r="D18" s="3">
        <f>C18*15</f>
        <v>1965</v>
      </c>
    </row>
    <row r="19" spans="2:4">
      <c r="B19" s="1" t="s">
        <v>31</v>
      </c>
      <c r="C19" s="1">
        <f>I10</f>
        <v>87</v>
      </c>
      <c r="D19" s="3">
        <f>C19*15</f>
        <v>1305</v>
      </c>
    </row>
    <row r="20" spans="2:4">
      <c r="B20" s="2" t="s">
        <v>32</v>
      </c>
      <c r="C20" s="2">
        <f>J10</f>
        <v>364</v>
      </c>
      <c r="D20" s="4">
        <f>SUM(D14:D19)</f>
        <v>6593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J20"/>
  <sheetViews>
    <sheetView zoomScale="85" zoomScaleNormal="85" workbookViewId="0">
      <selection activeCell="H4" sqref="H4"/>
    </sheetView>
  </sheetViews>
  <sheetFormatPr defaultRowHeight="15"/>
  <cols>
    <col min="2" max="2" width="19" bestFit="1" customWidth="1"/>
    <col min="3" max="3" width="12.85546875" bestFit="1" customWidth="1"/>
    <col min="4" max="4" width="12.42578125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/>
      <c r="E3" s="1"/>
      <c r="F3" s="1"/>
      <c r="G3" s="1">
        <v>2</v>
      </c>
      <c r="H3" s="1"/>
      <c r="I3" s="1">
        <v>18</v>
      </c>
      <c r="J3" s="1">
        <f>SUM(D3:I3)</f>
        <v>20</v>
      </c>
    </row>
    <row r="4" spans="2:10">
      <c r="B4" s="1" t="s">
        <v>8</v>
      </c>
      <c r="C4" s="1" t="s">
        <v>17</v>
      </c>
      <c r="D4" s="1"/>
      <c r="E4" s="1">
        <v>6</v>
      </c>
      <c r="F4" s="1"/>
      <c r="G4" s="1"/>
      <c r="H4" s="1">
        <v>14</v>
      </c>
      <c r="I4" s="1"/>
      <c r="J4" s="1">
        <f t="shared" ref="J4:J9" si="0">SUM(D4:I4)</f>
        <v>20</v>
      </c>
    </row>
    <row r="5" spans="2:10">
      <c r="B5" s="1" t="s">
        <v>9</v>
      </c>
      <c r="C5" s="1" t="s">
        <v>18</v>
      </c>
      <c r="D5" s="1"/>
      <c r="E5" s="1">
        <v>2</v>
      </c>
      <c r="F5" s="1"/>
      <c r="G5" s="1">
        <v>6</v>
      </c>
      <c r="H5" s="1"/>
      <c r="I5" s="1">
        <v>12</v>
      </c>
      <c r="J5" s="1">
        <f t="shared" si="0"/>
        <v>20</v>
      </c>
    </row>
    <row r="6" spans="2:10">
      <c r="B6" s="1" t="s">
        <v>10</v>
      </c>
      <c r="C6" s="1" t="s">
        <v>19</v>
      </c>
      <c r="D6" s="1">
        <v>10</v>
      </c>
      <c r="E6" s="1"/>
      <c r="F6" s="1"/>
      <c r="G6" s="1">
        <v>6</v>
      </c>
      <c r="H6" s="1"/>
      <c r="I6" s="1">
        <v>4</v>
      </c>
      <c r="J6" s="1">
        <f t="shared" si="0"/>
        <v>20</v>
      </c>
    </row>
    <row r="7" spans="2:10">
      <c r="B7" s="1" t="s">
        <v>12</v>
      </c>
      <c r="C7" s="1" t="s">
        <v>20</v>
      </c>
      <c r="D7" s="1"/>
      <c r="E7" s="1">
        <v>2</v>
      </c>
      <c r="F7" s="1"/>
      <c r="G7" s="1"/>
      <c r="H7" s="1">
        <v>5</v>
      </c>
      <c r="I7" s="1">
        <v>13</v>
      </c>
      <c r="J7" s="1">
        <f t="shared" si="0"/>
        <v>20</v>
      </c>
    </row>
    <row r="8" spans="2:10">
      <c r="B8" s="1" t="s">
        <v>11</v>
      </c>
      <c r="C8" s="1" t="s">
        <v>21</v>
      </c>
      <c r="D8" s="1">
        <v>2</v>
      </c>
      <c r="E8" s="1">
        <v>4</v>
      </c>
      <c r="F8" s="1"/>
      <c r="G8" s="1">
        <v>4</v>
      </c>
      <c r="H8" s="1">
        <v>4</v>
      </c>
      <c r="I8" s="1">
        <v>6</v>
      </c>
      <c r="J8" s="1">
        <f t="shared" si="0"/>
        <v>20</v>
      </c>
    </row>
    <row r="9" spans="2:10">
      <c r="B9" s="1" t="s">
        <v>13</v>
      </c>
      <c r="C9" s="1" t="s">
        <v>22</v>
      </c>
      <c r="D9" s="1"/>
      <c r="E9" s="1"/>
      <c r="F9" s="1"/>
      <c r="G9" s="1">
        <v>4</v>
      </c>
      <c r="H9" s="1"/>
      <c r="I9" s="1">
        <v>16</v>
      </c>
      <c r="J9" s="1">
        <f t="shared" si="0"/>
        <v>20</v>
      </c>
    </row>
    <row r="10" spans="2:10">
      <c r="B10" s="2" t="s">
        <v>14</v>
      </c>
      <c r="C10" s="2"/>
      <c r="D10" s="2">
        <f>SUM(D3:D9)</f>
        <v>12</v>
      </c>
      <c r="E10" s="2">
        <f t="shared" ref="E10:J10" si="1">SUM(E3:E9)</f>
        <v>14</v>
      </c>
      <c r="F10" s="2">
        <f t="shared" si="1"/>
        <v>0</v>
      </c>
      <c r="G10" s="2">
        <f t="shared" si="1"/>
        <v>22</v>
      </c>
      <c r="H10" s="2">
        <f t="shared" si="1"/>
        <v>23</v>
      </c>
      <c r="I10" s="2">
        <f t="shared" si="1"/>
        <v>69</v>
      </c>
      <c r="J10" s="2">
        <f t="shared" si="1"/>
        <v>140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12</v>
      </c>
      <c r="D14" s="3">
        <f>C14*30</f>
        <v>360</v>
      </c>
    </row>
    <row r="15" spans="2:10">
      <c r="B15" s="1" t="s">
        <v>27</v>
      </c>
      <c r="C15" s="1">
        <f>E10</f>
        <v>14</v>
      </c>
      <c r="D15" s="3">
        <f>C15*20</f>
        <v>280</v>
      </c>
    </row>
    <row r="16" spans="2:10">
      <c r="B16" s="1" t="s">
        <v>28</v>
      </c>
      <c r="C16" s="1">
        <f>F10</f>
        <v>0</v>
      </c>
      <c r="D16" s="3">
        <f>C16*25</f>
        <v>0</v>
      </c>
    </row>
    <row r="17" spans="2:4">
      <c r="B17" s="1" t="s">
        <v>29</v>
      </c>
      <c r="C17" s="1">
        <f>G10</f>
        <v>22</v>
      </c>
      <c r="D17" s="3">
        <f>C17*22</f>
        <v>484</v>
      </c>
    </row>
    <row r="18" spans="2:4">
      <c r="B18" s="1" t="s">
        <v>30</v>
      </c>
      <c r="C18" s="1">
        <f>H10</f>
        <v>23</v>
      </c>
      <c r="D18" s="3">
        <f>C18*15</f>
        <v>345</v>
      </c>
    </row>
    <row r="19" spans="2:4">
      <c r="B19" s="1" t="s">
        <v>31</v>
      </c>
      <c r="C19" s="1">
        <f>I10</f>
        <v>69</v>
      </c>
      <c r="D19" s="3">
        <f>C19*15</f>
        <v>1035</v>
      </c>
    </row>
    <row r="20" spans="2:4">
      <c r="B20" s="2" t="s">
        <v>32</v>
      </c>
      <c r="C20" s="2">
        <f>J10</f>
        <v>140</v>
      </c>
      <c r="D20" s="4">
        <f>SUM(D14:D19)</f>
        <v>2504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20"/>
  <sheetViews>
    <sheetView zoomScale="85" zoomScaleNormal="85" workbookViewId="0">
      <selection activeCell="B38" sqref="B38"/>
    </sheetView>
  </sheetViews>
  <sheetFormatPr defaultRowHeight="15"/>
  <cols>
    <col min="2" max="2" width="19" bestFit="1" customWidth="1"/>
    <col min="3" max="3" width="12.85546875" bestFit="1" customWidth="1"/>
  </cols>
  <sheetData>
    <row r="2" spans="2:12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2">
      <c r="B3" s="1" t="s">
        <v>7</v>
      </c>
      <c r="C3" s="1" t="s">
        <v>16</v>
      </c>
      <c r="D3" s="1">
        <f>SUM(Analisi!D3+'Consolidamento dei Requisiti'!D3+'Progett di Dettaglio e Codifica'!D3+'Validazione e Collaudo'!D3)</f>
        <v>12</v>
      </c>
      <c r="E3" s="1">
        <f>SUM(Analisi!E3+'Consolidamento dei Requisiti'!E3+'Progett di Dettaglio e Codifica'!E3+'Validazione e Collaudo'!E3)</f>
        <v>5</v>
      </c>
      <c r="F3" s="1">
        <f>SUM(Analisi!F3+'Consolidamento dei Requisiti'!F3+'Progett di Dettaglio e Codifica'!F3+'Validazione e Collaudo'!F3)</f>
        <v>16</v>
      </c>
      <c r="G3" s="1">
        <f>SUM(Analisi!G3+'Consolidamento dei Requisiti'!G3+'Progett di Dettaglio e Codifica'!G3+'Validazione e Collaudo'!G3)</f>
        <v>41</v>
      </c>
      <c r="H3" s="1">
        <f>SUM(Analisi!H3+'Consolidamento dei Requisiti'!H3+'Progett di Dettaglio e Codifica'!H3+'Validazione e Collaudo'!H3)</f>
        <v>22</v>
      </c>
      <c r="I3" s="1">
        <f>SUM(Analisi!I3+'Consolidamento dei Requisiti'!I3+'Progett di Dettaglio e Codifica'!I3+'Validazione e Collaudo'!I3)</f>
        <v>27</v>
      </c>
      <c r="J3" s="1">
        <f>SUM(D3:I3)</f>
        <v>123</v>
      </c>
    </row>
    <row r="4" spans="2:12">
      <c r="B4" s="1" t="s">
        <v>8</v>
      </c>
      <c r="C4" s="1" t="s">
        <v>17</v>
      </c>
      <c r="D4" s="1">
        <f>SUM(Analisi!D4+'Consolidamento dei Requisiti'!D4+'Progett di Dettaglio e Codifica'!D4+'Validazione e Collaudo'!D4)</f>
        <v>10</v>
      </c>
      <c r="E4" s="1">
        <f>SUM(Analisi!E4+'Consolidamento dei Requisiti'!E4+'Progett di Dettaglio e Codifica'!E4+'Validazione e Collaudo'!E4)</f>
        <v>10</v>
      </c>
      <c r="F4" s="1">
        <f>SUM(Analisi!F4+'Consolidamento dei Requisiti'!F4+'Progett di Dettaglio e Codifica'!F4+'Validazione e Collaudo'!F4)</f>
        <v>12</v>
      </c>
      <c r="G4" s="1">
        <f>SUM(Analisi!G4+'Consolidamento dei Requisiti'!G4+'Progett di Dettaglio e Codifica'!G4+'Validazione e Collaudo'!G4)</f>
        <v>29</v>
      </c>
      <c r="H4" s="1">
        <f>SUM(Analisi!H4+'Consolidamento dei Requisiti'!H4+'Progett di Dettaglio e Codifica'!H4+'Validazione e Collaudo'!H4)</f>
        <v>29</v>
      </c>
      <c r="I4" s="1">
        <f>SUM(Analisi!I4+'Consolidamento dei Requisiti'!I4+'Progett di Dettaglio e Codifica'!I4+'Validazione e Collaudo'!I4)</f>
        <v>34</v>
      </c>
      <c r="J4" s="1">
        <f t="shared" ref="J4:J9" si="0">SUM(D4:I4)</f>
        <v>124</v>
      </c>
    </row>
    <row r="5" spans="2:12">
      <c r="B5" s="1" t="s">
        <v>9</v>
      </c>
      <c r="C5" s="1" t="s">
        <v>18</v>
      </c>
      <c r="D5" s="1">
        <f>SUM(Analisi!D5+'Consolidamento dei Requisiti'!D5+'Progett di Dettaglio e Codifica'!D5+'Validazione e Collaudo'!D5)</f>
        <v>9</v>
      </c>
      <c r="E5" s="1">
        <f>SUM(Analisi!E5+'Consolidamento dei Requisiti'!E5+'Progett di Dettaglio e Codifica'!E5+'Validazione e Collaudo'!E5)</f>
        <v>10</v>
      </c>
      <c r="F5" s="1">
        <f>SUM(Analisi!F5+'Consolidamento dei Requisiti'!F5+'Progett di Dettaglio e Codifica'!F5+'Validazione e Collaudo'!F5)</f>
        <v>12</v>
      </c>
      <c r="G5" s="1">
        <f>SUM(Analisi!G5+'Consolidamento dei Requisiti'!G5+'Progett di Dettaglio e Codifica'!G5+'Validazione e Collaudo'!G5)</f>
        <v>34</v>
      </c>
      <c r="H5" s="1">
        <f>SUM(Analisi!H5+'Consolidamento dei Requisiti'!H5+'Progett di Dettaglio e Codifica'!H5+'Validazione e Collaudo'!H5)</f>
        <v>22</v>
      </c>
      <c r="I5" s="1">
        <f>SUM(Analisi!I5+'Consolidamento dei Requisiti'!I5+'Progett di Dettaglio e Codifica'!I5+'Validazione e Collaudo'!I5)</f>
        <v>36</v>
      </c>
      <c r="J5" s="1">
        <f t="shared" si="0"/>
        <v>123</v>
      </c>
    </row>
    <row r="6" spans="2:12">
      <c r="B6" s="1" t="s">
        <v>10</v>
      </c>
      <c r="C6" s="1" t="s">
        <v>19</v>
      </c>
      <c r="D6" s="1">
        <f>SUM(Analisi!D6+'Consolidamento dei Requisiti'!D6+'Progett di Dettaglio e Codifica'!D6+'Validazione e Collaudo'!D6)</f>
        <v>10</v>
      </c>
      <c r="E6" s="1">
        <f>SUM(Analisi!E6+'Consolidamento dei Requisiti'!E6+'Progett di Dettaglio e Codifica'!E6+'Validazione e Collaudo'!E6)</f>
        <v>8</v>
      </c>
      <c r="F6" s="1">
        <f>SUM(Analisi!F6+'Consolidamento dei Requisiti'!F6+'Progett di Dettaglio e Codifica'!F6+'Validazione e Collaudo'!F6)</f>
        <v>11</v>
      </c>
      <c r="G6" s="1">
        <f>SUM(Analisi!G6+'Consolidamento dei Requisiti'!G6+'Progett di Dettaglio e Codifica'!G6+'Validazione e Collaudo'!G6)</f>
        <v>43</v>
      </c>
      <c r="H6" s="1">
        <f>SUM(Analisi!H6+'Consolidamento dei Requisiti'!H6+'Progett di Dettaglio e Codifica'!H6+'Validazione e Collaudo'!H6)</f>
        <v>22</v>
      </c>
      <c r="I6" s="1">
        <f>SUM(Analisi!I6+'Consolidamento dei Requisiti'!I6+'Progett di Dettaglio e Codifica'!I6+'Validazione e Collaudo'!I6)</f>
        <v>30</v>
      </c>
      <c r="J6" s="1">
        <f t="shared" si="0"/>
        <v>124</v>
      </c>
    </row>
    <row r="7" spans="2:12">
      <c r="B7" s="1" t="s">
        <v>12</v>
      </c>
      <c r="C7" s="1" t="s">
        <v>20</v>
      </c>
      <c r="D7" s="1">
        <f>SUM(Analisi!D7+'Consolidamento dei Requisiti'!D7+'Progett di Dettaglio e Codifica'!D7+'Validazione e Collaudo'!D7)</f>
        <v>8</v>
      </c>
      <c r="E7" s="1">
        <f>SUM(Analisi!E7+'Consolidamento dei Requisiti'!E7+'Progett di Dettaglio e Codifica'!E7+'Validazione e Collaudo'!E7)</f>
        <v>8</v>
      </c>
      <c r="F7" s="1">
        <f>SUM(Analisi!F7+'Consolidamento dei Requisiti'!F7+'Progett di Dettaglio e Codifica'!F7+'Validazione e Collaudo'!F7)</f>
        <v>16</v>
      </c>
      <c r="G7" s="1">
        <f>SUM(Analisi!G7+'Consolidamento dei Requisiti'!G7+'Progett di Dettaglio e Codifica'!G7+'Validazione e Collaudo'!G7)</f>
        <v>30</v>
      </c>
      <c r="H7" s="1">
        <f>SUM(Analisi!H7+'Consolidamento dei Requisiti'!H7+'Progett di Dettaglio e Codifica'!H7+'Validazione e Collaudo'!H7)</f>
        <v>29</v>
      </c>
      <c r="I7" s="1">
        <f>SUM(Analisi!I7+'Consolidamento dei Requisiti'!I7+'Progett di Dettaglio e Codifica'!I7+'Validazione e Collaudo'!I7)</f>
        <v>33</v>
      </c>
      <c r="J7" s="1">
        <f t="shared" si="0"/>
        <v>124</v>
      </c>
    </row>
    <row r="8" spans="2:12">
      <c r="B8" s="1" t="s">
        <v>11</v>
      </c>
      <c r="C8" s="1" t="s">
        <v>21</v>
      </c>
      <c r="D8" s="1">
        <f>SUM(Analisi!D8+'Consolidamento dei Requisiti'!D8+'Progett di Dettaglio e Codifica'!D8+'Validazione e Collaudo'!D8)</f>
        <v>8</v>
      </c>
      <c r="E8" s="1">
        <f>SUM(Analisi!E8+'Consolidamento dei Requisiti'!E8+'Progett di Dettaglio e Codifica'!E8+'Validazione e Collaudo'!E8)</f>
        <v>11</v>
      </c>
      <c r="F8" s="1">
        <f>SUM(Analisi!F8+'Consolidamento dei Requisiti'!F8+'Progett di Dettaglio e Codifica'!F8+'Validazione e Collaudo'!F8)</f>
        <v>14</v>
      </c>
      <c r="G8" s="1">
        <f>SUM(Analisi!G8+'Consolidamento dei Requisiti'!G8+'Progett di Dettaglio e Codifica'!G8+'Validazione e Collaudo'!G8)</f>
        <v>27</v>
      </c>
      <c r="H8" s="1">
        <f>SUM(Analisi!H8+'Consolidamento dei Requisiti'!H8+'Progett di Dettaglio e Codifica'!H8+'Validazione e Collaudo'!H8)</f>
        <v>21</v>
      </c>
      <c r="I8" s="1">
        <f>SUM(Analisi!I8+'Consolidamento dei Requisiti'!I8+'Progett di Dettaglio e Codifica'!I8+'Validazione e Collaudo'!I8)</f>
        <v>43</v>
      </c>
      <c r="J8" s="1">
        <f t="shared" si="0"/>
        <v>124</v>
      </c>
    </row>
    <row r="9" spans="2:12">
      <c r="B9" s="1" t="s">
        <v>13</v>
      </c>
      <c r="C9" s="1" t="s">
        <v>22</v>
      </c>
      <c r="D9" s="1">
        <f>SUM(Analisi!D9+'Consolidamento dei Requisiti'!D9+'Progett di Dettaglio e Codifica'!D9+'Validazione e Collaudo'!D9)</f>
        <v>8</v>
      </c>
      <c r="E9" s="1">
        <f>SUM(Analisi!E9+'Consolidamento dei Requisiti'!E9+'Progett di Dettaglio e Codifica'!E9+'Validazione e Collaudo'!E9)</f>
        <v>8</v>
      </c>
      <c r="F9" s="1">
        <f>SUM(Analisi!F9+'Consolidamento dei Requisiti'!F9+'Progett di Dettaglio e Codifica'!F9+'Validazione e Collaudo'!F9)</f>
        <v>14</v>
      </c>
      <c r="G9" s="1">
        <f>SUM(Analisi!G9+'Consolidamento dei Requisiti'!G9+'Progett di Dettaglio e Codifica'!G9+'Validazione e Collaudo'!G9)</f>
        <v>27</v>
      </c>
      <c r="H9" s="1">
        <f>SUM(Analisi!H9+'Consolidamento dei Requisiti'!H9+'Progett di Dettaglio e Codifica'!H9+'Validazione e Collaudo'!H9)</f>
        <v>21</v>
      </c>
      <c r="I9" s="1">
        <f>SUM(Analisi!I9+'Consolidamento dei Requisiti'!I9+'Progett di Dettaglio e Codifica'!I9+'Validazione e Collaudo'!I9)</f>
        <v>46</v>
      </c>
      <c r="J9" s="1">
        <f t="shared" si="0"/>
        <v>124</v>
      </c>
    </row>
    <row r="10" spans="2:12">
      <c r="B10" s="2" t="s">
        <v>14</v>
      </c>
      <c r="C10" s="2"/>
      <c r="D10" s="2">
        <f>SUM(D3:D9)</f>
        <v>65</v>
      </c>
      <c r="E10" s="2">
        <f t="shared" ref="E10:J10" si="1">SUM(E3:E9)</f>
        <v>60</v>
      </c>
      <c r="F10" s="2">
        <f>SUM(F3:F9)</f>
        <v>95</v>
      </c>
      <c r="G10" s="2">
        <f t="shared" si="1"/>
        <v>231</v>
      </c>
      <c r="H10" s="2">
        <f t="shared" si="1"/>
        <v>166</v>
      </c>
      <c r="I10" s="2">
        <f t="shared" si="1"/>
        <v>249</v>
      </c>
      <c r="J10" s="2">
        <f t="shared" si="1"/>
        <v>866</v>
      </c>
      <c r="K10" s="6"/>
      <c r="L10" s="7"/>
    </row>
    <row r="13" spans="2:12">
      <c r="B13" s="1" t="s">
        <v>23</v>
      </c>
      <c r="C13" s="1" t="s">
        <v>24</v>
      </c>
      <c r="D13" s="1" t="s">
        <v>25</v>
      </c>
    </row>
    <row r="14" spans="2:12">
      <c r="B14" s="1" t="s">
        <v>26</v>
      </c>
      <c r="C14" s="1">
        <f>D10</f>
        <v>65</v>
      </c>
      <c r="D14" s="3">
        <f>C14*30</f>
        <v>1950</v>
      </c>
    </row>
    <row r="15" spans="2:12">
      <c r="B15" s="1" t="s">
        <v>27</v>
      </c>
      <c r="C15" s="1">
        <f>E10</f>
        <v>60</v>
      </c>
      <c r="D15" s="3">
        <f>C15*20</f>
        <v>1200</v>
      </c>
    </row>
    <row r="16" spans="2:12">
      <c r="B16" s="1" t="s">
        <v>28</v>
      </c>
      <c r="C16" s="1">
        <f>F10</f>
        <v>95</v>
      </c>
      <c r="D16" s="3">
        <f>C16*25</f>
        <v>2375</v>
      </c>
    </row>
    <row r="17" spans="2:4">
      <c r="B17" s="1" t="s">
        <v>29</v>
      </c>
      <c r="C17" s="1">
        <f>G10</f>
        <v>231</v>
      </c>
      <c r="D17" s="3">
        <f>C17*22</f>
        <v>5082</v>
      </c>
    </row>
    <row r="18" spans="2:4">
      <c r="B18" s="1" t="s">
        <v>30</v>
      </c>
      <c r="C18" s="1">
        <f>H10</f>
        <v>166</v>
      </c>
      <c r="D18" s="3">
        <f>C18*15</f>
        <v>2490</v>
      </c>
    </row>
    <row r="19" spans="2:4">
      <c r="B19" s="1" t="s">
        <v>31</v>
      </c>
      <c r="C19" s="1">
        <f>I10</f>
        <v>249</v>
      </c>
      <c r="D19" s="3">
        <f>C19*15</f>
        <v>3735</v>
      </c>
    </row>
    <row r="20" spans="2:4">
      <c r="B20" s="2" t="s">
        <v>32</v>
      </c>
      <c r="C20" s="2">
        <f>J10</f>
        <v>866</v>
      </c>
      <c r="D20" s="4">
        <f>SUM(D14:D19)</f>
        <v>16832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20"/>
  <sheetViews>
    <sheetView tabSelected="1" zoomScale="85" zoomScaleNormal="85" workbookViewId="0">
      <selection activeCell="N27" sqref="N27"/>
    </sheetView>
  </sheetViews>
  <sheetFormatPr defaultRowHeight="15"/>
  <cols>
    <col min="2" max="2" width="19" bestFit="1" customWidth="1"/>
    <col min="3" max="3" width="12.85546875" bestFit="1" customWidth="1"/>
  </cols>
  <sheetData>
    <row r="2" spans="2:12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2">
      <c r="B3" s="1" t="s">
        <v>7</v>
      </c>
      <c r="C3" s="1" t="s">
        <v>16</v>
      </c>
      <c r="D3" s="1">
        <f>SUM('Consolidamento dei Requisiti'!D3+'Progett di Dettaglio e Codifica'!D3+'Validazione e Collaudo'!D3)</f>
        <v>7</v>
      </c>
      <c r="E3" s="1">
        <f>SUM('Consolidamento dei Requisiti'!E3+'Progett di Dettaglio e Codifica'!E3+'Validazione e Collaudo'!E3)</f>
        <v>5</v>
      </c>
      <c r="F3" s="1">
        <f>SUM('Consolidamento dei Requisiti'!F3+'Progett di Dettaglio e Codifica'!F3+'Validazione e Collaudo'!F3)</f>
        <v>0</v>
      </c>
      <c r="G3" s="1">
        <f>SUM('Consolidamento dei Requisiti'!G3+'Progett di Dettaglio e Codifica'!G3+'Validazione e Collaudo'!G3)</f>
        <v>41</v>
      </c>
      <c r="H3" s="1">
        <f>SUM('Consolidamento dei Requisiti'!H3+'Progett di Dettaglio e Codifica'!H3+'Validazione e Collaudo'!H3)</f>
        <v>22</v>
      </c>
      <c r="I3" s="1">
        <f>SUM('Consolidamento dei Requisiti'!I3+'Progett di Dettaglio e Codifica'!I3+'Validazione e Collaudo'!I3)</f>
        <v>27</v>
      </c>
      <c r="J3" s="1">
        <f>SUM(D3:I3)</f>
        <v>102</v>
      </c>
    </row>
    <row r="4" spans="2:12">
      <c r="B4" s="1" t="s">
        <v>8</v>
      </c>
      <c r="C4" s="1" t="s">
        <v>17</v>
      </c>
      <c r="D4" s="1">
        <f>SUM('Consolidamento dei Requisiti'!D4+'Progett di Dettaglio e Codifica'!D4+'Validazione e Collaudo'!D4)</f>
        <v>0</v>
      </c>
      <c r="E4" s="1">
        <f>SUM('Consolidamento dei Requisiti'!E4+'Progett di Dettaglio e Codifica'!E4+'Validazione e Collaudo'!E4)</f>
        <v>6</v>
      </c>
      <c r="F4" s="1">
        <f>SUM('Consolidamento dei Requisiti'!F4+'Progett di Dettaglio e Codifica'!F4+'Validazione e Collaudo'!F4)</f>
        <v>12</v>
      </c>
      <c r="G4" s="1">
        <f>SUM('Consolidamento dei Requisiti'!G4+'Progett di Dettaglio e Codifica'!G4+'Validazione e Collaudo'!G4)</f>
        <v>29</v>
      </c>
      <c r="H4" s="1">
        <f>SUM('Consolidamento dei Requisiti'!H4+'Progett di Dettaglio e Codifica'!H4+'Validazione e Collaudo'!H4)</f>
        <v>29</v>
      </c>
      <c r="I4" s="1">
        <f>SUM('Consolidamento dei Requisiti'!I4+'Progett di Dettaglio e Codifica'!I4+'Validazione e Collaudo'!I4)</f>
        <v>26</v>
      </c>
      <c r="J4" s="1">
        <f t="shared" ref="J4:J9" si="0">SUM(D4:I4)</f>
        <v>102</v>
      </c>
    </row>
    <row r="5" spans="2:12">
      <c r="B5" s="1" t="s">
        <v>9</v>
      </c>
      <c r="C5" s="1" t="s">
        <v>18</v>
      </c>
      <c r="D5" s="1">
        <f>SUM('Consolidamento dei Requisiti'!D5+'Progett di Dettaglio e Codifica'!D5+'Validazione e Collaudo'!D5)</f>
        <v>0</v>
      </c>
      <c r="E5" s="1">
        <f>SUM('Consolidamento dei Requisiti'!E5+'Progett di Dettaglio e Codifica'!E5+'Validazione e Collaudo'!E5)</f>
        <v>10</v>
      </c>
      <c r="F5" s="1">
        <f>SUM('Consolidamento dei Requisiti'!F5+'Progett di Dettaglio e Codifica'!F5+'Validazione e Collaudo'!F5)</f>
        <v>12</v>
      </c>
      <c r="G5" s="1">
        <f>SUM('Consolidamento dei Requisiti'!G5+'Progett di Dettaglio e Codifica'!G5+'Validazione e Collaudo'!G5)</f>
        <v>34</v>
      </c>
      <c r="H5" s="1">
        <f>SUM('Consolidamento dei Requisiti'!H5+'Progett di Dettaglio e Codifica'!H5+'Validazione e Collaudo'!H5)</f>
        <v>22</v>
      </c>
      <c r="I5" s="1">
        <f>SUM('Consolidamento dei Requisiti'!I5+'Progett di Dettaglio e Codifica'!I5+'Validazione e Collaudo'!I5)</f>
        <v>24</v>
      </c>
      <c r="J5" s="1">
        <f t="shared" si="0"/>
        <v>102</v>
      </c>
    </row>
    <row r="6" spans="2:12">
      <c r="B6" s="1" t="s">
        <v>10</v>
      </c>
      <c r="C6" s="1" t="s">
        <v>19</v>
      </c>
      <c r="D6" s="1">
        <f>SUM('Consolidamento dei Requisiti'!D6+'Progett di Dettaglio e Codifica'!D6+'Validazione e Collaudo'!D6)</f>
        <v>10</v>
      </c>
      <c r="E6" s="1">
        <f>SUM('Consolidamento dei Requisiti'!E6+'Progett di Dettaglio e Codifica'!E6+'Validazione e Collaudo'!E6)</f>
        <v>0</v>
      </c>
      <c r="F6" s="1">
        <f>SUM('Consolidamento dei Requisiti'!F6+'Progett di Dettaglio e Codifica'!F6+'Validazione e Collaudo'!F6)</f>
        <v>5</v>
      </c>
      <c r="G6" s="1">
        <f>SUM('Consolidamento dei Requisiti'!G6+'Progett di Dettaglio e Codifica'!G6+'Validazione e Collaudo'!G6)</f>
        <v>43</v>
      </c>
      <c r="H6" s="1">
        <f>SUM('Consolidamento dei Requisiti'!H6+'Progett di Dettaglio e Codifica'!H6+'Validazione e Collaudo'!H6)</f>
        <v>22</v>
      </c>
      <c r="I6" s="1">
        <f>SUM('Consolidamento dei Requisiti'!I6+'Progett di Dettaglio e Codifica'!I6+'Validazione e Collaudo'!I6)</f>
        <v>22</v>
      </c>
      <c r="J6" s="1">
        <f t="shared" si="0"/>
        <v>102</v>
      </c>
    </row>
    <row r="7" spans="2:12">
      <c r="B7" s="1" t="s">
        <v>12</v>
      </c>
      <c r="C7" s="1" t="s">
        <v>20</v>
      </c>
      <c r="D7" s="1">
        <f>SUM('Consolidamento dei Requisiti'!D7+'Progett di Dettaglio e Codifica'!D7+'Validazione e Collaudo'!D7)</f>
        <v>8</v>
      </c>
      <c r="E7" s="1">
        <f>SUM('Consolidamento dei Requisiti'!E7+'Progett di Dettaglio e Codifica'!E7+'Validazione e Collaudo'!E7)</f>
        <v>8</v>
      </c>
      <c r="F7" s="1">
        <f>SUM('Consolidamento dei Requisiti'!F7+'Progett di Dettaglio e Codifica'!F7+'Validazione e Collaudo'!F7)</f>
        <v>5</v>
      </c>
      <c r="G7" s="1">
        <f>SUM('Consolidamento dei Requisiti'!G7+'Progett di Dettaglio e Codifica'!G7+'Validazione e Collaudo'!G7)</f>
        <v>30</v>
      </c>
      <c r="H7" s="1">
        <f>SUM('Consolidamento dei Requisiti'!H7+'Progett di Dettaglio e Codifica'!H7+'Validazione e Collaudo'!H7)</f>
        <v>29</v>
      </c>
      <c r="I7" s="1">
        <f>SUM('Consolidamento dei Requisiti'!I7+'Progett di Dettaglio e Codifica'!I7+'Validazione e Collaudo'!I7)</f>
        <v>23</v>
      </c>
      <c r="J7" s="1">
        <f t="shared" si="0"/>
        <v>103</v>
      </c>
    </row>
    <row r="8" spans="2:12">
      <c r="B8" s="1" t="s">
        <v>11</v>
      </c>
      <c r="C8" s="1" t="s">
        <v>21</v>
      </c>
      <c r="D8" s="1">
        <f>SUM('Consolidamento dei Requisiti'!D8+'Progett di Dettaglio e Codifica'!D8+'Validazione e Collaudo'!D8)</f>
        <v>8</v>
      </c>
      <c r="E8" s="1">
        <f>SUM('Consolidamento dei Requisiti'!E8+'Progett di Dettaglio e Codifica'!E8+'Validazione e Collaudo'!E8)</f>
        <v>11</v>
      </c>
      <c r="F8" s="1">
        <f>SUM('Consolidamento dei Requisiti'!F8+'Progett di Dettaglio e Codifica'!F8+'Validazione e Collaudo'!F8)</f>
        <v>0</v>
      </c>
      <c r="G8" s="1">
        <f>SUM('Consolidamento dei Requisiti'!G8+'Progett di Dettaglio e Codifica'!G8+'Validazione e Collaudo'!G8)</f>
        <v>27</v>
      </c>
      <c r="H8" s="1">
        <f>SUM('Consolidamento dei Requisiti'!H8+'Progett di Dettaglio e Codifica'!H8+'Validazione e Collaudo'!H8)</f>
        <v>21</v>
      </c>
      <c r="I8" s="1">
        <f>SUM('Consolidamento dei Requisiti'!I8+'Progett di Dettaglio e Codifica'!I8+'Validazione e Collaudo'!I8)</f>
        <v>35</v>
      </c>
      <c r="J8" s="1">
        <f t="shared" si="0"/>
        <v>102</v>
      </c>
    </row>
    <row r="9" spans="2:12">
      <c r="B9" s="1" t="s">
        <v>13</v>
      </c>
      <c r="C9" s="1" t="s">
        <v>22</v>
      </c>
      <c r="D9" s="1">
        <f>SUM('Consolidamento dei Requisiti'!D9+'Progett di Dettaglio e Codifica'!D9+'Validazione e Collaudo'!D9)</f>
        <v>8</v>
      </c>
      <c r="E9" s="1">
        <f>SUM('Consolidamento dei Requisiti'!E9+'Progett di Dettaglio e Codifica'!E9+'Validazione e Collaudo'!E9)</f>
        <v>0</v>
      </c>
      <c r="F9" s="1">
        <f>SUM('Consolidamento dei Requisiti'!F9+'Progett di Dettaglio e Codifica'!F9+'Validazione e Collaudo'!F9)</f>
        <v>0</v>
      </c>
      <c r="G9" s="1">
        <f>SUM('Consolidamento dei Requisiti'!G9+'Progett di Dettaglio e Codifica'!G9+'Validazione e Collaudo'!G9)</f>
        <v>27</v>
      </c>
      <c r="H9" s="1">
        <f>SUM('Consolidamento dei Requisiti'!H9+'Progett di Dettaglio e Codifica'!H9+'Validazione e Collaudo'!H9)</f>
        <v>21</v>
      </c>
      <c r="I9" s="1">
        <f>SUM('Consolidamento dei Requisiti'!I9+'Progett di Dettaglio e Codifica'!I9+'Validazione e Collaudo'!I9)</f>
        <v>46</v>
      </c>
      <c r="J9" s="1">
        <f t="shared" si="0"/>
        <v>102</v>
      </c>
    </row>
    <row r="10" spans="2:12">
      <c r="B10" s="2" t="s">
        <v>14</v>
      </c>
      <c r="C10" s="2"/>
      <c r="D10" s="2">
        <f>SUM(D3:D9)</f>
        <v>41</v>
      </c>
      <c r="E10" s="2">
        <f t="shared" ref="E10:J10" si="1">SUM(E3:E9)</f>
        <v>40</v>
      </c>
      <c r="F10" s="2">
        <f>SUM(F3:F9)</f>
        <v>34</v>
      </c>
      <c r="G10" s="2">
        <f t="shared" si="1"/>
        <v>231</v>
      </c>
      <c r="H10" s="2">
        <f t="shared" si="1"/>
        <v>166</v>
      </c>
      <c r="I10" s="2">
        <f t="shared" si="1"/>
        <v>203</v>
      </c>
      <c r="J10" s="2">
        <f t="shared" si="1"/>
        <v>715</v>
      </c>
      <c r="K10" s="6"/>
      <c r="L10" s="7"/>
    </row>
    <row r="13" spans="2:12">
      <c r="B13" s="1" t="s">
        <v>23</v>
      </c>
      <c r="C13" s="1" t="s">
        <v>24</v>
      </c>
      <c r="D13" s="1" t="s">
        <v>25</v>
      </c>
    </row>
    <row r="14" spans="2:12">
      <c r="B14" s="1" t="s">
        <v>26</v>
      </c>
      <c r="C14" s="1">
        <f>D10</f>
        <v>41</v>
      </c>
      <c r="D14" s="3">
        <f>C14*30</f>
        <v>1230</v>
      </c>
    </row>
    <row r="15" spans="2:12">
      <c r="B15" s="1" t="s">
        <v>27</v>
      </c>
      <c r="C15" s="1">
        <f>E10</f>
        <v>40</v>
      </c>
      <c r="D15" s="3">
        <f>C15*20</f>
        <v>800</v>
      </c>
    </row>
    <row r="16" spans="2:12">
      <c r="B16" s="1" t="s">
        <v>28</v>
      </c>
      <c r="C16" s="1">
        <f>F10</f>
        <v>34</v>
      </c>
      <c r="D16" s="3">
        <f>C16*25</f>
        <v>850</v>
      </c>
    </row>
    <row r="17" spans="2:4">
      <c r="B17" s="1" t="s">
        <v>29</v>
      </c>
      <c r="C17" s="1">
        <f>G10</f>
        <v>231</v>
      </c>
      <c r="D17" s="3">
        <f>C17*22</f>
        <v>5082</v>
      </c>
    </row>
    <row r="18" spans="2:4">
      <c r="B18" s="1" t="s">
        <v>30</v>
      </c>
      <c r="C18" s="1">
        <f>H10</f>
        <v>166</v>
      </c>
      <c r="D18" s="3">
        <f>C18*15</f>
        <v>2490</v>
      </c>
    </row>
    <row r="19" spans="2:4">
      <c r="B19" s="1" t="s">
        <v>31</v>
      </c>
      <c r="C19" s="1">
        <f>I10</f>
        <v>203</v>
      </c>
      <c r="D19" s="3">
        <f>C19*15</f>
        <v>3045</v>
      </c>
    </row>
    <row r="20" spans="2:4">
      <c r="B20" s="2" t="s">
        <v>32</v>
      </c>
      <c r="C20" s="2">
        <f>J10</f>
        <v>715</v>
      </c>
      <c r="D20" s="4">
        <f>SUM(D14:D19)</f>
        <v>13497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Analisi</vt:lpstr>
      <vt:lpstr>Consolidamento dei Requisiti</vt:lpstr>
      <vt:lpstr>Progettazione Architetturale</vt:lpstr>
      <vt:lpstr>Progett di Dettaglio e Codifica</vt:lpstr>
      <vt:lpstr>Validazione e Collaudo</vt:lpstr>
      <vt:lpstr>Ore con investimento</vt:lpstr>
      <vt:lpstr>Ore rendicontate</vt:lpstr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2018-02-20T17:06:16Z</dcterms:modified>
</cp:coreProperties>
</file>