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ol\Downloads\"/>
    </mc:Choice>
  </mc:AlternateContent>
  <xr:revisionPtr revIDLastSave="0" documentId="13_ncr:1_{C4726081-5496-42A4-B550-54D932585B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uevo cálculo" sheetId="5" r:id="rId1"/>
    <sheet name="Parámetros" sheetId="3" r:id="rId2"/>
  </sheets>
  <definedNames>
    <definedName name="_xlnm._FilterDatabase" localSheetId="0" hidden="1">'Nuevo cálculo'!$C$3:$C$11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5" l="1"/>
  <c r="F5" i="5" s="1"/>
  <c r="J11" i="5"/>
  <c r="F4" i="5" s="1"/>
  <c r="J10" i="5"/>
  <c r="F3" i="5" s="1"/>
  <c r="F6" i="5" l="1"/>
  <c r="F8" i="5" s="1"/>
  <c r="F9" i="5" s="1"/>
  <c r="D18" i="5"/>
  <c r="D17" i="5"/>
  <c r="D16" i="5"/>
  <c r="G16" i="3"/>
  <c r="G14" i="3"/>
  <c r="C17" i="5" s="1"/>
  <c r="G15" i="3"/>
  <c r="G12" i="3"/>
  <c r="C16" i="5" s="1"/>
  <c r="G13" i="3"/>
  <c r="G11" i="3"/>
  <c r="G10" i="3"/>
  <c r="D15" i="5"/>
  <c r="D14" i="5"/>
  <c r="G9" i="3"/>
  <c r="C14" i="5"/>
  <c r="C15" i="5"/>
  <c r="F10" i="5" l="1"/>
  <c r="F11" i="5" s="1"/>
  <c r="E14" i="5" l="1"/>
  <c r="F14" i="5" s="1"/>
  <c r="E15" i="5" l="1"/>
  <c r="F15" i="5" s="1"/>
  <c r="E16" i="5"/>
  <c r="F16" i="5" s="1"/>
  <c r="E17" i="5" l="1"/>
  <c r="F17" i="5" s="1"/>
  <c r="E18" i="5" l="1"/>
  <c r="F18" i="5" s="1"/>
  <c r="F20" i="5" s="1"/>
  <c r="J14" i="5" s="1"/>
</calcChain>
</file>

<file path=xl/sharedStrings.xml><?xml version="1.0" encoding="utf-8"?>
<sst xmlns="http://schemas.openxmlformats.org/spreadsheetml/2006/main" count="52" uniqueCount="32">
  <si>
    <t>Descripción</t>
  </si>
  <si>
    <t>Valor de la UIT</t>
  </si>
  <si>
    <t>Hasta</t>
  </si>
  <si>
    <t>UIT</t>
  </si>
  <si>
    <t>ó</t>
  </si>
  <si>
    <t>y hasta</t>
  </si>
  <si>
    <t>RENTA IMPONIBLE DE TRABAJO</t>
  </si>
  <si>
    <t>TASA</t>
  </si>
  <si>
    <t>Tramos</t>
  </si>
  <si>
    <t>Tasa</t>
  </si>
  <si>
    <t>Renta imponible de trabajo</t>
  </si>
  <si>
    <t>S/.</t>
  </si>
  <si>
    <t>►</t>
  </si>
  <si>
    <t>Total Renta Imponible de Trabajo</t>
  </si>
  <si>
    <t>Por el Exceso de</t>
  </si>
  <si>
    <t>Total Renta Neta de Quinta Categoría</t>
  </si>
  <si>
    <t xml:space="preserve">Renta Bruta </t>
  </si>
  <si>
    <t>Gratificaciones</t>
  </si>
  <si>
    <t>Impuesto a la renta anual</t>
  </si>
  <si>
    <t>Otras Rentas de Quinta Categoría</t>
  </si>
  <si>
    <t>Total Rentas de Quinta Categoría</t>
  </si>
  <si>
    <t>Sueldo Anual a Percibir</t>
  </si>
  <si>
    <t>Bonificación Extraordinaria</t>
  </si>
  <si>
    <t xml:space="preserve"> </t>
  </si>
  <si>
    <t>12 meses</t>
  </si>
  <si>
    <t>2 Gratificaciones</t>
  </si>
  <si>
    <t>2 Bonif. Xtra</t>
  </si>
  <si>
    <t>Descuento mensual de renta de 5ta</t>
  </si>
  <si>
    <t>Deducción de 7 UIT  (UIT = S/. 4,950.00)</t>
  </si>
  <si>
    <t>Ingresa tu Sueldo:</t>
  </si>
  <si>
    <t>PARAMETROS CÁLCULO DE RENTA DE QUINTA CATEGORÍA 2023</t>
  </si>
  <si>
    <t>CALCULO DEL IMPUESTO A LA RENTA DE QUINTA CATEGORIA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</si>
</sst>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_ [$S/.-280A]\ * #,##0.00_ ;_ [$S/.-280A]\ * \-#,##0.00_ ;_ [$S/.-280A]\ * &quot;-&quot;??_ ;_ @_ "/>
    <numFmt numFmtId="166" formatCode="_ * #,##0_ ;_ * \-#,##0_ ;_ * &quot;-&quot;??_ ;_ @_ "/>
  </numFmts>
  <fonts count="2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0000CC"/>
      <name val="Inherit"/>
    </font>
    <font>
      <sz val="10"/>
      <color rgb="FF000000"/>
      <name val="Inherit"/>
    </font>
    <font>
      <sz val="11"/>
      <color rgb="FFFF0000"/>
      <name val="Calibri"/>
      <family val="2"/>
    </font>
    <font>
      <sz val="11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Inherit"/>
    </font>
    <font>
      <b/>
      <sz val="10"/>
      <color theme="0"/>
      <name val="Inherit"/>
    </font>
    <font>
      <b/>
      <sz val="11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9"/>
      <color theme="1"/>
      <name val="Arial"/>
      <family val="2"/>
    </font>
    <font>
      <b/>
      <u/>
      <sz val="18"/>
      <color theme="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rgb="FF0000CC"/>
      </top>
      <bottom style="thin">
        <color rgb="FF0000CC"/>
      </bottom>
      <diagonal/>
    </border>
    <border>
      <left style="thin">
        <color rgb="FF0000CC"/>
      </left>
      <right/>
      <top style="thin">
        <color rgb="FF0000CC"/>
      </top>
      <bottom/>
      <diagonal/>
    </border>
    <border>
      <left/>
      <right/>
      <top style="thin">
        <color rgb="FF0000CC"/>
      </top>
      <bottom/>
      <diagonal/>
    </border>
    <border>
      <left/>
      <right style="thin">
        <color rgb="FF0000CC"/>
      </right>
      <top style="thin">
        <color rgb="FF0000CC"/>
      </top>
      <bottom/>
      <diagonal/>
    </border>
    <border>
      <left style="thin">
        <color rgb="FF0000CC"/>
      </left>
      <right/>
      <top/>
      <bottom/>
      <diagonal/>
    </border>
    <border>
      <left style="thin">
        <color rgb="FF0000CC"/>
      </left>
      <right/>
      <top/>
      <bottom style="thin">
        <color rgb="FF0000CC"/>
      </bottom>
      <diagonal/>
    </border>
    <border>
      <left/>
      <right style="thin">
        <color rgb="FF0000CC"/>
      </right>
      <top/>
      <bottom/>
      <diagonal/>
    </border>
    <border>
      <left/>
      <right style="thin">
        <color rgb="FF0000CC"/>
      </right>
      <top/>
      <bottom style="thin">
        <color rgb="FF0000CC"/>
      </bottom>
      <diagonal/>
    </border>
    <border>
      <left/>
      <right/>
      <top/>
      <bottom style="thin">
        <color rgb="FF0000CC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/>
      <diagonal/>
    </border>
    <border>
      <left style="thin">
        <color rgb="FF0000CC"/>
      </left>
      <right style="thin">
        <color rgb="FF0000CC"/>
      </right>
      <top/>
      <bottom style="thin">
        <color rgb="FF0000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5" fontId="6" fillId="0" borderId="0" xfId="0" applyNumberFormat="1" applyFont="1" applyAlignment="1">
      <alignment vertical="center"/>
    </xf>
    <xf numFmtId="164" fontId="0" fillId="0" borderId="0" xfId="0" applyNumberFormat="1"/>
    <xf numFmtId="0" fontId="7" fillId="0" borderId="0" xfId="0" applyFont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center"/>
    </xf>
    <xf numFmtId="0" fontId="9" fillId="0" borderId="0" xfId="0" applyFont="1" applyAlignment="1">
      <alignment horizontal="right"/>
    </xf>
    <xf numFmtId="0" fontId="10" fillId="0" borderId="10" xfId="0" applyFont="1" applyBorder="1"/>
    <xf numFmtId="0" fontId="11" fillId="0" borderId="11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2" fillId="0" borderId="0" xfId="1" applyFont="1" applyFill="1" applyBorder="1"/>
    <xf numFmtId="0" fontId="0" fillId="0" borderId="17" xfId="0" applyBorder="1"/>
    <xf numFmtId="0" fontId="0" fillId="0" borderId="0" xfId="0" applyAlignment="1">
      <alignment horizontal="right"/>
    </xf>
    <xf numFmtId="0" fontId="12" fillId="0" borderId="9" xfId="0" applyFont="1" applyBorder="1"/>
    <xf numFmtId="0" fontId="5" fillId="0" borderId="18" xfId="0" applyFont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 vertical="center"/>
    </xf>
    <xf numFmtId="165" fontId="0" fillId="0" borderId="18" xfId="0" applyNumberFormat="1" applyBorder="1"/>
    <xf numFmtId="9" fontId="0" fillId="2" borderId="18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66" fontId="3" fillId="0" borderId="0" xfId="1" applyNumberFormat="1" applyFont="1" applyFill="1" applyBorder="1"/>
    <xf numFmtId="9" fontId="0" fillId="2" borderId="9" xfId="0" applyNumberFormat="1" applyFill="1" applyBorder="1"/>
    <xf numFmtId="164" fontId="2" fillId="2" borderId="9" xfId="1" applyFont="1" applyFill="1" applyBorder="1"/>
    <xf numFmtId="166" fontId="2" fillId="2" borderId="9" xfId="1" applyNumberFormat="1" applyFont="1" applyFill="1" applyBorder="1"/>
    <xf numFmtId="0" fontId="13" fillId="2" borderId="9" xfId="0" applyFont="1" applyFill="1" applyBorder="1" applyAlignment="1">
      <alignment horizontal="left" vertical="center"/>
    </xf>
    <xf numFmtId="166" fontId="2" fillId="0" borderId="19" xfId="1" applyNumberFormat="1" applyFont="1" applyBorder="1"/>
    <xf numFmtId="166" fontId="2" fillId="0" borderId="20" xfId="1" applyNumberFormat="1" applyFont="1" applyFill="1" applyBorder="1"/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left"/>
    </xf>
    <xf numFmtId="164" fontId="2" fillId="0" borderId="0" xfId="1" applyFont="1" applyFill="1"/>
    <xf numFmtId="0" fontId="15" fillId="0" borderId="11" xfId="0" applyFont="1" applyBorder="1"/>
    <xf numFmtId="0" fontId="4" fillId="0" borderId="0" xfId="0" applyFont="1" applyAlignment="1">
      <alignment horizontal="right"/>
    </xf>
    <xf numFmtId="1" fontId="1" fillId="0" borderId="0" xfId="0" applyNumberFormat="1" applyFont="1" applyAlignment="1">
      <alignment horizontal="center"/>
    </xf>
    <xf numFmtId="166" fontId="0" fillId="0" borderId="0" xfId="0" applyNumberFormat="1"/>
    <xf numFmtId="4" fontId="0" fillId="0" borderId="0" xfId="0" applyNumberFormat="1"/>
    <xf numFmtId="0" fontId="5" fillId="0" borderId="0" xfId="0" applyFont="1" applyAlignment="1">
      <alignment horizontal="center"/>
    </xf>
    <xf numFmtId="2" fontId="0" fillId="0" borderId="0" xfId="0" applyNumberFormat="1"/>
    <xf numFmtId="164" fontId="5" fillId="0" borderId="0" xfId="0" applyNumberFormat="1" applyFont="1"/>
    <xf numFmtId="164" fontId="2" fillId="2" borderId="19" xfId="1" applyFont="1" applyFill="1" applyBorder="1"/>
    <xf numFmtId="164" fontId="5" fillId="0" borderId="19" xfId="1" applyFont="1" applyBorder="1"/>
    <xf numFmtId="43" fontId="0" fillId="0" borderId="0" xfId="0" applyNumberFormat="1"/>
    <xf numFmtId="0" fontId="19" fillId="0" borderId="24" xfId="0" applyFont="1" applyBorder="1" applyAlignment="1">
      <alignment horizontal="left"/>
    </xf>
    <xf numFmtId="164" fontId="19" fillId="0" borderId="24" xfId="0" applyNumberFormat="1" applyFont="1" applyBorder="1" applyAlignment="1">
      <alignment horizontal="left"/>
    </xf>
    <xf numFmtId="164" fontId="19" fillId="0" borderId="25" xfId="0" applyNumberFormat="1" applyFont="1" applyBorder="1" applyAlignment="1">
      <alignment horizontal="left"/>
    </xf>
    <xf numFmtId="164" fontId="20" fillId="0" borderId="27" xfId="0" applyNumberFormat="1" applyFont="1" applyBorder="1" applyAlignment="1">
      <alignment horizontal="center" vertical="center"/>
    </xf>
    <xf numFmtId="164" fontId="20" fillId="0" borderId="28" xfId="0" applyNumberFormat="1" applyFont="1" applyBorder="1" applyAlignment="1">
      <alignment horizontal="center" vertical="center"/>
    </xf>
    <xf numFmtId="9" fontId="0" fillId="2" borderId="22" xfId="0" applyNumberFormat="1" applyFill="1" applyBorder="1" applyAlignment="1">
      <alignment horizontal="center" vertical="center"/>
    </xf>
    <xf numFmtId="9" fontId="0" fillId="2" borderId="23" xfId="0" applyNumberForma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5" fontId="17" fillId="2" borderId="9" xfId="0" applyNumberFormat="1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43" fontId="19" fillId="0" borderId="24" xfId="0" applyNumberFormat="1" applyFont="1" applyBorder="1" applyAlignment="1"/>
    <xf numFmtId="0" fontId="16" fillId="3" borderId="17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left" vertical="center"/>
    </xf>
    <xf numFmtId="164" fontId="3" fillId="3" borderId="19" xfId="1" applyFont="1" applyFill="1" applyBorder="1"/>
    <xf numFmtId="0" fontId="3" fillId="3" borderId="0" xfId="0" applyFont="1" applyFill="1" applyAlignment="1">
      <alignment horizontal="center"/>
    </xf>
    <xf numFmtId="164" fontId="3" fillId="3" borderId="21" xfId="1" applyFont="1" applyFill="1" applyBorder="1"/>
    <xf numFmtId="0" fontId="5" fillId="4" borderId="26" xfId="0" applyFont="1" applyFill="1" applyBorder="1" applyAlignment="1">
      <alignment horizontal="center" wrapText="1"/>
    </xf>
    <xf numFmtId="164" fontId="20" fillId="0" borderId="8" xfId="0" applyNumberFormat="1" applyFont="1" applyBorder="1" applyAlignment="1">
      <alignment horizontal="center" vertical="center"/>
    </xf>
    <xf numFmtId="164" fontId="20" fillId="0" borderId="5" xfId="0" applyNumberFormat="1" applyFont="1" applyBorder="1" applyAlignment="1">
      <alignment horizontal="center" vertical="center"/>
    </xf>
    <xf numFmtId="43" fontId="20" fillId="4" borderId="24" xfId="0" applyNumberFormat="1" applyFont="1" applyFill="1" applyBorder="1" applyAlignment="1">
      <alignment horizontal="center" vertical="center"/>
    </xf>
    <xf numFmtId="0" fontId="21" fillId="0" borderId="11" xfId="0" applyFont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0" xfId="0" applyFont="1" applyFill="1"/>
    <xf numFmtId="166" fontId="22" fillId="2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1383197</xdr:colOff>
      <xdr:row>2</xdr:row>
      <xdr:rowOff>8283</xdr:rowOff>
    </xdr:from>
    <xdr:to>
      <xdr:col>9</xdr:col>
      <xdr:colOff>422414</xdr:colOff>
      <xdr:row>6</xdr:row>
      <xdr:rowOff>140804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9317936" y="513522"/>
          <a:ext cx="430695" cy="89452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455544</xdr:colOff>
      <xdr:row>15</xdr:row>
      <xdr:rowOff>53008</xdr:rowOff>
    </xdr:from>
    <xdr:to>
      <xdr:col>9</xdr:col>
      <xdr:colOff>707336</xdr:colOff>
      <xdr:row>19</xdr:row>
      <xdr:rowOff>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9566414" y="3067878"/>
          <a:ext cx="251792" cy="70899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4"/>
  <sheetViews>
    <sheetView showGridLines="0" tabSelected="1" topLeftCell="B3" zoomScale="120" zoomScaleNormal="120" workbookViewId="0">
      <selection activeCell="J10" sqref="J10"/>
    </sheetView>
  </sheetViews>
  <sheetFormatPr baseColWidth="10" defaultRowHeight="15"/>
  <cols>
    <col min="1" max="1" width="1.28515625" customWidth="1"/>
    <col min="2" max="2" width="3" customWidth="1"/>
    <col min="3" max="3" width="75.7109375" bestFit="1" customWidth="1"/>
    <col min="4" max="4" width="6.140625" customWidth="1"/>
    <col min="5" max="5" width="13" customWidth="1"/>
    <col min="6" max="6" width="13.42578125" bestFit="1" customWidth="1"/>
    <col min="7" max="7" width="2" customWidth="1"/>
    <col min="8" max="8" width="1.28515625" customWidth="1"/>
    <col min="9" max="9" width="20.85546875" customWidth="1"/>
    <col min="10" max="10" width="16.140625" customWidth="1"/>
    <col min="11" max="11" width="13.5703125" bestFit="1" customWidth="1"/>
  </cols>
  <sheetData>
    <row r="1" spans="2:11" ht="24.75" customHeight="1">
      <c r="B1" s="68" t="s">
        <v>31</v>
      </c>
      <c r="C1" s="68"/>
      <c r="D1" s="68"/>
      <c r="E1" s="68"/>
      <c r="F1" s="68"/>
      <c r="G1" s="68"/>
    </row>
    <row r="2" spans="2:11">
      <c r="B2" s="12"/>
      <c r="C2" s="77" t="s">
        <v>0</v>
      </c>
      <c r="D2" s="13"/>
      <c r="E2" s="14"/>
      <c r="F2" s="41" t="s">
        <v>11</v>
      </c>
      <c r="G2" s="15"/>
      <c r="H2" s="16"/>
    </row>
    <row r="3" spans="2:11">
      <c r="B3" s="17"/>
      <c r="C3" s="9" t="s">
        <v>21</v>
      </c>
      <c r="D3" s="8">
        <v>12</v>
      </c>
      <c r="E3" s="43"/>
      <c r="F3" s="49">
        <f>J10</f>
        <v>30000</v>
      </c>
      <c r="G3" s="19"/>
      <c r="H3" s="23"/>
      <c r="J3" s="40"/>
    </row>
    <row r="4" spans="2:11">
      <c r="B4" s="17"/>
      <c r="C4" s="9" t="s">
        <v>17</v>
      </c>
      <c r="D4" s="8">
        <v>2</v>
      </c>
      <c r="E4" s="43"/>
      <c r="F4" s="36">
        <f>J11</f>
        <v>5000</v>
      </c>
      <c r="G4" s="19"/>
    </row>
    <row r="5" spans="2:11">
      <c r="B5" s="17"/>
      <c r="C5" s="9" t="s">
        <v>22</v>
      </c>
      <c r="D5" s="8">
        <v>2</v>
      </c>
      <c r="E5" s="43"/>
      <c r="F5" s="36">
        <f>J12</f>
        <v>450</v>
      </c>
      <c r="G5" s="19"/>
      <c r="J5" s="7"/>
    </row>
    <row r="6" spans="2:11">
      <c r="B6" s="17"/>
      <c r="C6" s="35" t="s">
        <v>16</v>
      </c>
      <c r="D6" s="8"/>
      <c r="F6" s="50">
        <f>+F3+F4+F5</f>
        <v>35450</v>
      </c>
      <c r="G6" s="19"/>
    </row>
    <row r="7" spans="2:11" ht="15.75" thickBot="1">
      <c r="B7" s="17"/>
      <c r="C7" s="9" t="s">
        <v>19</v>
      </c>
      <c r="D7" s="8"/>
      <c r="E7" s="11"/>
      <c r="F7" s="49">
        <v>0</v>
      </c>
      <c r="G7" s="19"/>
    </row>
    <row r="8" spans="2:11">
      <c r="B8" s="17"/>
      <c r="C8" s="35" t="s">
        <v>20</v>
      </c>
      <c r="D8" s="8"/>
      <c r="F8" s="50">
        <f>+F6+F7</f>
        <v>35450</v>
      </c>
      <c r="G8" s="19"/>
      <c r="I8" s="76" t="s">
        <v>29</v>
      </c>
      <c r="J8" s="74">
        <v>2500</v>
      </c>
    </row>
    <row r="9" spans="2:11" ht="15.75" thickBot="1">
      <c r="B9" s="17"/>
      <c r="C9" s="9" t="s">
        <v>28</v>
      </c>
      <c r="D9" s="8"/>
      <c r="F9" s="36">
        <f>IF(Parámetros!D6*7&gt;'Nuevo cálculo'!F8,'Nuevo cálculo'!F8,Parámetros!D6*7)</f>
        <v>34650</v>
      </c>
      <c r="G9" s="19"/>
      <c r="I9" s="76"/>
      <c r="J9" s="75"/>
    </row>
    <row r="10" spans="2:11">
      <c r="B10" s="17"/>
      <c r="C10" s="35" t="s">
        <v>15</v>
      </c>
      <c r="D10" s="8"/>
      <c r="F10" s="50">
        <f>+F8-F9</f>
        <v>800</v>
      </c>
      <c r="G10" s="19"/>
      <c r="I10" s="52" t="s">
        <v>24</v>
      </c>
      <c r="J10" s="54">
        <f>J8*12</f>
        <v>30000</v>
      </c>
    </row>
    <row r="11" spans="2:11">
      <c r="B11" s="17"/>
      <c r="C11" s="69" t="s">
        <v>13</v>
      </c>
      <c r="D11" s="8"/>
      <c r="E11" s="42" t="s">
        <v>12</v>
      </c>
      <c r="F11" s="70">
        <f>+F10</f>
        <v>800</v>
      </c>
      <c r="G11" s="19"/>
      <c r="I11" s="52" t="s">
        <v>25</v>
      </c>
      <c r="J11" s="53">
        <f>J8*2</f>
        <v>5000</v>
      </c>
    </row>
    <row r="12" spans="2:11">
      <c r="B12" s="17"/>
      <c r="F12" s="37"/>
      <c r="G12" s="19"/>
      <c r="I12" s="67" t="s">
        <v>26</v>
      </c>
      <c r="J12" s="53">
        <f>(J8*0.09)*2</f>
        <v>450</v>
      </c>
    </row>
    <row r="13" spans="2:11" ht="15.75" thickBot="1">
      <c r="B13" s="17"/>
      <c r="C13" s="78" t="s">
        <v>10</v>
      </c>
      <c r="D13" s="79" t="s">
        <v>9</v>
      </c>
      <c r="E13" s="78" t="s">
        <v>8</v>
      </c>
      <c r="F13" s="80"/>
      <c r="G13" s="19"/>
    </row>
    <row r="14" spans="2:11">
      <c r="B14" s="17"/>
      <c r="C14" s="39" t="str">
        <f>+Parámetros!C9&amp;" " &amp;Parámetros!D9&amp;" "&amp;Parámetros!E9&amp;" "&amp;Parámetros!F9&amp;" S/. "&amp;TEXT(Parámetros!G9,"#,000.00")</f>
        <v>Hasta 5 UIT ó S/. 24,750.00</v>
      </c>
      <c r="D14" s="32">
        <f>+Parámetros!H9</f>
        <v>0.08</v>
      </c>
      <c r="E14" s="33">
        <f>IF(F11&gt;Parámetros!G9,Parámetros!G9,'Nuevo cálculo'!F11)</f>
        <v>800</v>
      </c>
      <c r="F14" s="34">
        <f>+D14*E14</f>
        <v>64</v>
      </c>
      <c r="G14" s="19"/>
      <c r="I14" s="73" t="s">
        <v>27</v>
      </c>
      <c r="J14" s="55">
        <f>F20/12</f>
        <v>5.333333333333333</v>
      </c>
      <c r="K14" s="46"/>
    </row>
    <row r="15" spans="2:11" ht="15.75" thickBot="1">
      <c r="B15" s="17"/>
      <c r="C15" s="39" t="str">
        <f>+Parámetros!C10&amp;" "&amp;Parámetros!D10&amp;" "&amp;Parámetros!E10&amp;" "&amp;Parámetros!F10&amp;" S/. "&amp;TEXT(Parámetros!G10,"#,000.00")&amp;" " &amp;Parámetros!C11&amp;" "&amp;Parámetros!D11&amp;" "&amp;Parámetros!E11&amp;" "&amp;Parámetros!F11&amp;" S/. "&amp;TEXT(Parámetros!G11,"#,000.00")</f>
        <v>Por el Exceso de 5 UIT ó S/. 24,750.00 y hasta 20 UIT ó S/. 99,000.00</v>
      </c>
      <c r="D15" s="32">
        <f>+Parámetros!H10</f>
        <v>0.14000000000000001</v>
      </c>
      <c r="E15" s="33">
        <f>IF(AND(($F$11)&gt;Parámetros!G10,($F$11)&lt;=Parámetros!G11)=TRUE,$F$11-SUM($E$14:E14),IF($F$11&gt;Parámetros!G11,Parámetros!G11-SUM($E$14:E14),0))</f>
        <v>0</v>
      </c>
      <c r="F15" s="34">
        <f>+D15*E15</f>
        <v>0</v>
      </c>
      <c r="G15" s="19"/>
      <c r="H15" s="7"/>
      <c r="I15" s="73"/>
      <c r="J15" s="56"/>
      <c r="K15" s="45"/>
    </row>
    <row r="16" spans="2:11">
      <c r="B16" s="17"/>
      <c r="C16" s="39" t="str">
        <f>+Parámetros!C12&amp;" "&amp;Parámetros!D12&amp;" "&amp;Parámetros!E12&amp;" "&amp;Parámetros!F12&amp;" S/. "&amp;TEXT(Parámetros!G12,"#,000.00")&amp;" " &amp;Parámetros!C13&amp;" "&amp;Parámetros!D13&amp;" "&amp;Parámetros!E13&amp;" "&amp;Parámetros!F13&amp;" S/. "&amp;TEXT(Parámetros!G13,"#,000.00")</f>
        <v>Por el Exceso de 20 UIT ó S/. 99,000.00 y hasta 35 UIT ó S/. 173,250.00</v>
      </c>
      <c r="D16" s="32">
        <f>+Parámetros!H12</f>
        <v>0.17</v>
      </c>
      <c r="E16" s="33">
        <f>IF(AND(($F$11)&gt;Parámetros!G12,($F$11)&lt;=Parámetros!G13)=TRUE,$F$11-SUM($E$14:E15),IF($F$11&gt;Parámetros!G13,Parámetros!G13-SUM($E$14:E15),0))</f>
        <v>0</v>
      </c>
      <c r="F16" s="34">
        <f>+D16*E16</f>
        <v>0</v>
      </c>
      <c r="G16" s="19"/>
      <c r="H16" s="7"/>
      <c r="J16" s="45"/>
      <c r="K16" s="45"/>
    </row>
    <row r="17" spans="2:12">
      <c r="B17" s="17"/>
      <c r="C17" s="39" t="str">
        <f>+Parámetros!C14&amp;" "&amp;Parámetros!D14&amp;" "&amp;Parámetros!E14&amp;" "&amp;Parámetros!F14&amp;" S/. "&amp;TEXT(Parámetros!G14,"#,000.00")&amp;" " &amp;Parámetros!C15&amp;" "&amp;Parámetros!D15&amp;" "&amp;Parámetros!E15&amp;" "&amp;Parámetros!F15&amp;" S/. "&amp;TEXT(Parámetros!G15,"#,000.00")</f>
        <v>Por el Exceso de 35 UIT ó S/. 173,250.00 y hasta 45 UIT ó S/. 222,750.00</v>
      </c>
      <c r="D17" s="32">
        <f>+Parámetros!H14</f>
        <v>0.2</v>
      </c>
      <c r="E17" s="33">
        <f>IF(AND(($F$11)&gt;Parámetros!G14,($F$11)&lt;=Parámetros!G15)=TRUE,$F$11-SUM($E$14:E16),IF($F$11&gt;Parámetros!G15,Parámetros!G15-SUM($E$14:E16),0))</f>
        <v>0</v>
      </c>
      <c r="F17" s="34">
        <f>+D17*E17</f>
        <v>0</v>
      </c>
      <c r="G17" s="19"/>
      <c r="H17" s="7"/>
      <c r="J17" s="45"/>
      <c r="K17" s="45"/>
    </row>
    <row r="18" spans="2:12">
      <c r="B18" s="17"/>
      <c r="C18" s="39" t="s">
        <v>23</v>
      </c>
      <c r="D18" s="32">
        <f>+Parámetros!H16</f>
        <v>0.3</v>
      </c>
      <c r="E18" s="33">
        <f>IF($F$11&gt;Parámetros!G16,'Nuevo cálculo'!$F$11-SUM('Nuevo cálculo'!E14:E17),0)</f>
        <v>0</v>
      </c>
      <c r="F18" s="34">
        <f>+D18*E18</f>
        <v>0</v>
      </c>
      <c r="G18" s="19"/>
      <c r="H18" s="7"/>
      <c r="J18" s="45"/>
      <c r="K18" s="45"/>
      <c r="L18" s="7"/>
    </row>
    <row r="19" spans="2:12">
      <c r="B19" s="17"/>
      <c r="C19" s="10"/>
      <c r="D19" s="32"/>
      <c r="E19" s="33"/>
      <c r="F19" s="34"/>
      <c r="G19" s="19"/>
      <c r="I19" s="7"/>
      <c r="K19" s="45"/>
    </row>
    <row r="20" spans="2:12" ht="14.25" customHeight="1">
      <c r="B20" s="17"/>
      <c r="C20" s="71" t="s">
        <v>18</v>
      </c>
      <c r="E20" s="21"/>
      <c r="F20" s="72">
        <f>SUM(F14:F19)</f>
        <v>64</v>
      </c>
      <c r="G20" s="19"/>
      <c r="I20" s="7"/>
      <c r="K20" s="45"/>
    </row>
    <row r="21" spans="2:12" ht="14.25" customHeight="1">
      <c r="B21" s="17"/>
      <c r="C21" s="30"/>
      <c r="E21" s="21"/>
      <c r="F21" s="31"/>
      <c r="G21" s="19"/>
      <c r="K21" s="45"/>
    </row>
    <row r="22" spans="2:12" ht="13.5" customHeight="1">
      <c r="B22" s="18"/>
      <c r="C22" s="22"/>
      <c r="D22" s="22"/>
      <c r="E22" s="22"/>
      <c r="F22" s="22"/>
      <c r="G22" s="20"/>
      <c r="K22" s="45"/>
    </row>
    <row r="23" spans="2:12">
      <c r="F23" s="7"/>
      <c r="J23" s="45"/>
      <c r="K23" s="45"/>
    </row>
    <row r="24" spans="2:12">
      <c r="F24" s="7"/>
      <c r="J24" s="7"/>
      <c r="K24" s="45"/>
    </row>
    <row r="25" spans="2:12">
      <c r="F25" s="7"/>
      <c r="K25" s="45"/>
    </row>
    <row r="26" spans="2:12">
      <c r="F26" s="7"/>
      <c r="K26" s="45"/>
    </row>
    <row r="27" spans="2:12">
      <c r="F27" s="7"/>
      <c r="J27" s="7"/>
      <c r="K27" s="45"/>
    </row>
    <row r="28" spans="2:12">
      <c r="E28" s="7"/>
      <c r="I28" s="47"/>
    </row>
    <row r="29" spans="2:12">
      <c r="E29" s="44"/>
      <c r="F29" s="7"/>
      <c r="I29" s="44"/>
    </row>
    <row r="30" spans="2:12">
      <c r="E30" s="7"/>
    </row>
    <row r="31" spans="2:12">
      <c r="E31" s="7"/>
      <c r="I31" s="51"/>
    </row>
    <row r="32" spans="2:12">
      <c r="E32" s="48"/>
      <c r="I32" s="51"/>
    </row>
    <row r="33" spans="3:12">
      <c r="E33" s="7"/>
      <c r="L33" s="7"/>
    </row>
    <row r="34" spans="3:12">
      <c r="C34" t="s">
        <v>23</v>
      </c>
      <c r="E34" s="7"/>
      <c r="I34" s="51"/>
    </row>
  </sheetData>
  <mergeCells count="5">
    <mergeCell ref="B1:G1"/>
    <mergeCell ref="J8:J9"/>
    <mergeCell ref="I8:I9"/>
    <mergeCell ref="I14:I15"/>
    <mergeCell ref="J14:J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D220"/>
  <sheetViews>
    <sheetView showGridLines="0" topLeftCell="A2" zoomScale="120" zoomScaleNormal="120" workbookViewId="0">
      <selection activeCell="D6" sqref="D6:F6"/>
    </sheetView>
  </sheetViews>
  <sheetFormatPr baseColWidth="10" defaultColWidth="0" defaultRowHeight="15" zeroHeight="1"/>
  <cols>
    <col min="1" max="1" width="1" customWidth="1"/>
    <col min="2" max="2" width="5.85546875" customWidth="1"/>
    <col min="3" max="3" width="15.42578125" bestFit="1" customWidth="1"/>
    <col min="4" max="4" width="3.85546875" customWidth="1"/>
    <col min="5" max="5" width="3.85546875" bestFit="1" customWidth="1"/>
    <col min="6" max="6" width="3.85546875" customWidth="1"/>
    <col min="7" max="7" width="14.7109375" customWidth="1"/>
    <col min="8" max="8" width="8.85546875" customWidth="1"/>
    <col min="9" max="10" width="3.85546875" customWidth="1"/>
    <col min="11" max="11" width="7.42578125" customWidth="1"/>
    <col min="12" max="12" width="1.42578125" customWidth="1"/>
    <col min="13" max="18" width="11.42578125" hidden="1" customWidth="1"/>
    <col min="19" max="21" width="0" hidden="1" customWidth="1"/>
    <col min="22" max="25" width="11.42578125" hidden="1" customWidth="1"/>
    <col min="26" max="30" width="0" hidden="1" customWidth="1"/>
    <col min="31" max="16384" width="11.42578125" hidden="1"/>
  </cols>
  <sheetData>
    <row r="1" spans="2:11" ht="8.25" customHeight="1" thickBot="1"/>
    <row r="2" spans="2:11" ht="15" customHeight="1">
      <c r="B2" s="61" t="s">
        <v>30</v>
      </c>
      <c r="C2" s="62"/>
      <c r="D2" s="62"/>
      <c r="E2" s="62"/>
      <c r="F2" s="62"/>
      <c r="G2" s="62"/>
      <c r="H2" s="62"/>
      <c r="I2" s="62"/>
      <c r="J2" s="62"/>
      <c r="K2" s="63"/>
    </row>
    <row r="3" spans="2:11" ht="15" customHeight="1">
      <c r="B3" s="64"/>
      <c r="C3" s="65"/>
      <c r="D3" s="65"/>
      <c r="E3" s="65"/>
      <c r="F3" s="65"/>
      <c r="G3" s="65"/>
      <c r="H3" s="65"/>
      <c r="I3" s="65"/>
      <c r="J3" s="65"/>
      <c r="K3" s="66"/>
    </row>
    <row r="4" spans="2:11">
      <c r="B4" s="64"/>
      <c r="C4" s="65"/>
      <c r="D4" s="65"/>
      <c r="E4" s="65"/>
      <c r="F4" s="65"/>
      <c r="G4" s="65"/>
      <c r="H4" s="65"/>
      <c r="I4" s="65"/>
      <c r="J4" s="65"/>
      <c r="K4" s="66"/>
    </row>
    <row r="5" spans="2:11">
      <c r="B5" s="1"/>
      <c r="G5" s="6"/>
      <c r="H5" s="6"/>
      <c r="I5" s="6"/>
      <c r="J5" s="6"/>
      <c r="K5" s="2"/>
    </row>
    <row r="6" spans="2:11" ht="15.75">
      <c r="B6" s="1"/>
      <c r="C6" s="24" t="s">
        <v>1</v>
      </c>
      <c r="D6" s="60">
        <v>4950</v>
      </c>
      <c r="E6" s="60"/>
      <c r="F6" s="60"/>
      <c r="K6" s="2"/>
    </row>
    <row r="7" spans="2:11">
      <c r="B7" s="1"/>
      <c r="K7" s="2"/>
    </row>
    <row r="8" spans="2:11">
      <c r="B8" s="1"/>
      <c r="C8" s="59" t="s">
        <v>6</v>
      </c>
      <c r="D8" s="59"/>
      <c r="E8" s="59"/>
      <c r="F8" s="59"/>
      <c r="G8" s="59"/>
      <c r="H8" s="25" t="s">
        <v>7</v>
      </c>
      <c r="K8" s="2"/>
    </row>
    <row r="9" spans="2:11">
      <c r="B9" s="1"/>
      <c r="C9" s="26" t="s">
        <v>2</v>
      </c>
      <c r="D9" s="38">
        <v>5</v>
      </c>
      <c r="E9" s="27" t="s">
        <v>3</v>
      </c>
      <c r="F9" s="27" t="s">
        <v>4</v>
      </c>
      <c r="G9" s="28">
        <f t="shared" ref="G9:G16" si="0">+D9*$D$6</f>
        <v>24750</v>
      </c>
      <c r="H9" s="29">
        <v>0.08</v>
      </c>
      <c r="K9" s="2"/>
    </row>
    <row r="10" spans="2:11">
      <c r="B10" s="1"/>
      <c r="C10" s="26" t="s">
        <v>14</v>
      </c>
      <c r="D10" s="38">
        <v>5</v>
      </c>
      <c r="E10" s="27" t="s">
        <v>3</v>
      </c>
      <c r="F10" s="27" t="s">
        <v>4</v>
      </c>
      <c r="G10" s="28">
        <f t="shared" si="0"/>
        <v>24750</v>
      </c>
      <c r="H10" s="57">
        <v>0.14000000000000001</v>
      </c>
      <c r="K10" s="2"/>
    </row>
    <row r="11" spans="2:11">
      <c r="B11" s="1"/>
      <c r="C11" s="26" t="s">
        <v>5</v>
      </c>
      <c r="D11" s="38">
        <v>20</v>
      </c>
      <c r="E11" s="27" t="s">
        <v>3</v>
      </c>
      <c r="F11" s="27" t="s">
        <v>4</v>
      </c>
      <c r="G11" s="28">
        <f t="shared" si="0"/>
        <v>99000</v>
      </c>
      <c r="H11" s="58"/>
      <c r="K11" s="2"/>
    </row>
    <row r="12" spans="2:11">
      <c r="B12" s="1"/>
      <c r="C12" s="26" t="s">
        <v>14</v>
      </c>
      <c r="D12" s="38">
        <v>20</v>
      </c>
      <c r="E12" s="27" t="s">
        <v>3</v>
      </c>
      <c r="F12" s="27" t="s">
        <v>4</v>
      </c>
      <c r="G12" s="28">
        <f t="shared" si="0"/>
        <v>99000</v>
      </c>
      <c r="H12" s="57">
        <v>0.17</v>
      </c>
      <c r="K12" s="2"/>
    </row>
    <row r="13" spans="2:11">
      <c r="B13" s="1"/>
      <c r="C13" s="26" t="s">
        <v>5</v>
      </c>
      <c r="D13" s="38">
        <v>35</v>
      </c>
      <c r="E13" s="27" t="s">
        <v>3</v>
      </c>
      <c r="F13" s="27" t="s">
        <v>4</v>
      </c>
      <c r="G13" s="28">
        <f t="shared" si="0"/>
        <v>173250</v>
      </c>
      <c r="H13" s="58"/>
      <c r="K13" s="2"/>
    </row>
    <row r="14" spans="2:11">
      <c r="B14" s="1"/>
      <c r="C14" s="26" t="s">
        <v>14</v>
      </c>
      <c r="D14" s="38">
        <v>35</v>
      </c>
      <c r="E14" s="27" t="s">
        <v>3</v>
      </c>
      <c r="F14" s="27" t="s">
        <v>4</v>
      </c>
      <c r="G14" s="28">
        <f t="shared" si="0"/>
        <v>173250</v>
      </c>
      <c r="H14" s="57">
        <v>0.2</v>
      </c>
      <c r="K14" s="2"/>
    </row>
    <row r="15" spans="2:11">
      <c r="B15" s="1"/>
      <c r="C15" s="26" t="s">
        <v>5</v>
      </c>
      <c r="D15" s="38">
        <v>45</v>
      </c>
      <c r="E15" s="27" t="s">
        <v>3</v>
      </c>
      <c r="F15" s="27" t="s">
        <v>4</v>
      </c>
      <c r="G15" s="28">
        <f t="shared" si="0"/>
        <v>222750</v>
      </c>
      <c r="H15" s="58"/>
      <c r="K15" s="2"/>
    </row>
    <row r="16" spans="2:11">
      <c r="B16" s="1"/>
      <c r="C16" s="26" t="s">
        <v>14</v>
      </c>
      <c r="D16" s="38">
        <v>45</v>
      </c>
      <c r="E16" s="27" t="s">
        <v>3</v>
      </c>
      <c r="F16" s="27" t="s">
        <v>4</v>
      </c>
      <c r="G16" s="28">
        <f t="shared" si="0"/>
        <v>222750</v>
      </c>
      <c r="H16" s="29">
        <v>0.3</v>
      </c>
      <c r="K16" s="2"/>
    </row>
    <row r="17" spans="2:11" ht="15.75" thickBot="1">
      <c r="B17" s="3"/>
      <c r="C17" s="4"/>
      <c r="D17" s="4"/>
      <c r="E17" s="4"/>
      <c r="F17" s="4"/>
      <c r="G17" s="4"/>
      <c r="H17" s="4"/>
      <c r="I17" s="4"/>
      <c r="J17" s="4"/>
      <c r="K17" s="5"/>
    </row>
    <row r="18" spans="2:11" ht="7.5" customHeight="1"/>
    <row r="33" customFormat="1" hidden="1"/>
    <row r="34" customFormat="1" hidden="1"/>
    <row r="35" customFormat="1" hidden="1"/>
    <row r="36" customFormat="1" hidden="1"/>
    <row r="37" customFormat="1" hidden="1"/>
    <row r="38" customFormat="1" hidden="1"/>
    <row r="39" customFormat="1" hidden="1"/>
    <row r="40" customFormat="1" hidden="1"/>
    <row r="41" customFormat="1" hidden="1"/>
    <row r="42" customFormat="1" hidden="1"/>
    <row r="43" customFormat="1" hidden="1"/>
    <row r="44" customFormat="1" hidden="1"/>
    <row r="45" customFormat="1" hidden="1"/>
    <row r="46" customFormat="1" hidden="1"/>
    <row r="47" customFormat="1" hidden="1"/>
    <row r="48" customFormat="1" hidden="1"/>
    <row r="49" customFormat="1" hidden="1"/>
    <row r="50" customFormat="1" hidden="1"/>
    <row r="51" customFormat="1" hidden="1"/>
    <row r="52" customFormat="1" hidden="1"/>
    <row r="53" customFormat="1" hidden="1"/>
    <row r="54" customFormat="1" hidden="1"/>
    <row r="55" customFormat="1" hidden="1"/>
    <row r="56" customFormat="1" hidden="1"/>
    <row r="57" customFormat="1" hidden="1"/>
    <row r="58" customFormat="1" hidden="1"/>
    <row r="59" customFormat="1" hidden="1"/>
    <row r="60" customFormat="1" hidden="1"/>
    <row r="61" customFormat="1" hidden="1"/>
    <row r="62" customFormat="1" hidden="1"/>
    <row r="63" customFormat="1" hidden="1"/>
    <row r="64" customFormat="1" hidden="1"/>
    <row r="65" customFormat="1" hidden="1"/>
    <row r="66" customFormat="1" hidden="1"/>
    <row r="67" customFormat="1" hidden="1"/>
    <row r="68" customFormat="1" hidden="1"/>
    <row r="69" customFormat="1" hidden="1"/>
    <row r="70" customFormat="1" hidden="1"/>
    <row r="71" customFormat="1" hidden="1"/>
    <row r="72" customFormat="1" hidden="1"/>
    <row r="73" customFormat="1" hidden="1"/>
    <row r="74" customFormat="1" hidden="1"/>
    <row r="75" customFormat="1" hidden="1"/>
    <row r="76" customFormat="1" hidden="1"/>
    <row r="77" customFormat="1" hidden="1"/>
    <row r="78" customFormat="1" hidden="1"/>
    <row r="79" customFormat="1" hidden="1"/>
    <row r="80" customFormat="1" hidden="1"/>
    <row r="81" customFormat="1" hidden="1"/>
    <row r="82" customFormat="1" hidden="1"/>
    <row r="83" customFormat="1" hidden="1"/>
    <row r="84" customFormat="1" hidden="1"/>
    <row r="85" customFormat="1" hidden="1"/>
    <row r="86" customFormat="1" hidden="1"/>
    <row r="87" customFormat="1" hidden="1"/>
    <row r="88" customFormat="1" hidden="1"/>
    <row r="89" customFormat="1" hidden="1"/>
    <row r="90" customFormat="1" hidden="1"/>
    <row r="91" customFormat="1" hidden="1"/>
    <row r="92" customFormat="1" hidden="1"/>
    <row r="93" customFormat="1" hidden="1"/>
    <row r="94" customFormat="1" hidden="1"/>
    <row r="95" customFormat="1" hidden="1"/>
    <row r="96" customFormat="1" hidden="1"/>
    <row r="97" customFormat="1" hidden="1"/>
    <row r="98" customFormat="1" hidden="1"/>
    <row r="99" customFormat="1" hidden="1"/>
    <row r="100" customFormat="1" hidden="1"/>
    <row r="101" customFormat="1" hidden="1"/>
    <row r="102" customFormat="1" hidden="1"/>
    <row r="103" customFormat="1" hidden="1"/>
    <row r="104" customFormat="1" hidden="1"/>
    <row r="105" customFormat="1" hidden="1"/>
    <row r="106" customFormat="1" hidden="1"/>
    <row r="107" customFormat="1" hidden="1"/>
    <row r="108" customFormat="1" hidden="1"/>
    <row r="109" customFormat="1" hidden="1"/>
    <row r="110" customFormat="1" hidden="1"/>
    <row r="111" customFormat="1" hidden="1"/>
    <row r="112" customFormat="1" hidden="1"/>
    <row r="113" customFormat="1" hidden="1"/>
    <row r="114" customFormat="1" hidden="1"/>
    <row r="115" customFormat="1" hidden="1"/>
    <row r="116" customFormat="1" hidden="1"/>
    <row r="117" customFormat="1" hidden="1"/>
    <row r="118" customFormat="1" hidden="1"/>
    <row r="119" customFormat="1" hidden="1"/>
    <row r="120" customFormat="1" hidden="1"/>
    <row r="121" customFormat="1" hidden="1"/>
    <row r="122" customFormat="1" hidden="1"/>
    <row r="123" customFormat="1" hidden="1"/>
    <row r="124" customFormat="1" hidden="1"/>
    <row r="125" customFormat="1" hidden="1"/>
    <row r="126" customFormat="1" hidden="1"/>
    <row r="127" customFormat="1" hidden="1"/>
    <row r="128" customFormat="1" hidden="1"/>
    <row r="129" customFormat="1" hidden="1"/>
    <row r="130" customFormat="1" hidden="1"/>
    <row r="131" customFormat="1" hidden="1"/>
    <row r="132" customFormat="1" hidden="1"/>
    <row r="133" customFormat="1" hidden="1"/>
    <row r="134" customFormat="1" hidden="1"/>
    <row r="135" customFormat="1" hidden="1"/>
    <row r="136" customFormat="1" hidden="1"/>
    <row r="137" customFormat="1" hidden="1"/>
    <row r="138" customFormat="1" hidden="1"/>
    <row r="139" customFormat="1" hidden="1"/>
    <row r="140" customFormat="1" hidden="1"/>
    <row r="141" customFormat="1" hidden="1"/>
    <row r="142" customFormat="1" hidden="1"/>
    <row r="143" customFormat="1" hidden="1"/>
    <row r="144" customFormat="1" hidden="1"/>
    <row r="145" customFormat="1" hidden="1"/>
    <row r="146" customFormat="1" hidden="1"/>
    <row r="147" customFormat="1" hidden="1"/>
    <row r="148" customFormat="1" hidden="1"/>
    <row r="149" customFormat="1" hidden="1"/>
    <row r="150" customFormat="1" hidden="1"/>
    <row r="151" customFormat="1" hidden="1"/>
    <row r="152" customFormat="1" hidden="1"/>
    <row r="153" customFormat="1" hidden="1"/>
    <row r="154" customFormat="1" hidden="1"/>
    <row r="155" customFormat="1" hidden="1"/>
    <row r="156" customFormat="1" hidden="1"/>
    <row r="157" customFormat="1" hidden="1"/>
    <row r="158" customFormat="1" hidden="1"/>
    <row r="159" customFormat="1" hidden="1"/>
    <row r="160" customFormat="1" hidden="1"/>
    <row r="161" customFormat="1" hidden="1"/>
    <row r="162" customFormat="1" hidden="1"/>
    <row r="163" customFormat="1" hidden="1"/>
    <row r="164" customFormat="1" hidden="1"/>
    <row r="165" customFormat="1" hidden="1"/>
    <row r="166" customFormat="1" hidden="1"/>
    <row r="167" customFormat="1" hidden="1"/>
    <row r="168" customFormat="1" hidden="1"/>
    <row r="169" customFormat="1" hidden="1"/>
    <row r="170" customFormat="1" hidden="1"/>
    <row r="171" customFormat="1" hidden="1"/>
    <row r="172" customFormat="1" hidden="1"/>
    <row r="173" customFormat="1" hidden="1"/>
    <row r="174" customFormat="1" hidden="1"/>
    <row r="175" customFormat="1" hidden="1"/>
    <row r="176" customFormat="1" hidden="1"/>
    <row r="177" customFormat="1" hidden="1"/>
    <row r="178" customFormat="1" hidden="1"/>
    <row r="179" customFormat="1" hidden="1"/>
    <row r="180" customFormat="1" hidden="1"/>
    <row r="181" customFormat="1" hidden="1"/>
    <row r="182" customFormat="1" hidden="1"/>
    <row r="183" customFormat="1" hidden="1"/>
    <row r="184" customFormat="1" hidden="1"/>
    <row r="185" customFormat="1" hidden="1"/>
    <row r="186" customFormat="1" hidden="1"/>
    <row r="187" customFormat="1" hidden="1"/>
    <row r="188" customFormat="1" hidden="1"/>
    <row r="189" customFormat="1" hidden="1"/>
    <row r="190" customFormat="1" hidden="1"/>
    <row r="191" customFormat="1" hidden="1"/>
    <row r="192" customFormat="1" hidden="1"/>
    <row r="193" customFormat="1" hidden="1"/>
    <row r="194" customFormat="1" hidden="1"/>
    <row r="195" customFormat="1" hidden="1"/>
    <row r="196" customFormat="1" hidden="1"/>
    <row r="197" customFormat="1" hidden="1"/>
    <row r="198" customFormat="1" hidden="1"/>
    <row r="199" customFormat="1" hidden="1"/>
    <row r="200" customFormat="1" hidden="1"/>
    <row r="201" customFormat="1" hidden="1"/>
    <row r="202" customFormat="1" hidden="1"/>
    <row r="203" customFormat="1" hidden="1"/>
    <row r="204" customFormat="1" hidden="1"/>
    <row r="205" customFormat="1" hidden="1"/>
    <row r="206" customFormat="1" hidden="1"/>
    <row r="207" customFormat="1" hidden="1"/>
    <row r="208" customFormat="1" hidden="1"/>
    <row r="209" customFormat="1" hidden="1"/>
    <row r="210" customFormat="1" hidden="1"/>
    <row r="211" customFormat="1" hidden="1"/>
    <row r="212" customFormat="1" hidden="1"/>
    <row r="213" customFormat="1" hidden="1"/>
    <row r="214" customFormat="1"/>
    <row r="215" customFormat="1" hidden="1"/>
    <row r="216" customFormat="1" hidden="1"/>
    <row r="217" customFormat="1" hidden="1"/>
    <row r="218" customFormat="1" hidden="1"/>
    <row r="219" customFormat="1" hidden="1"/>
    <row r="220" customFormat="1" hidden="1"/>
  </sheetData>
  <mergeCells count="6">
    <mergeCell ref="H14:H15"/>
    <mergeCell ref="C8:G8"/>
    <mergeCell ref="D6:F6"/>
    <mergeCell ref="B2:K4"/>
    <mergeCell ref="H10:H11"/>
    <mergeCell ref="H12:H1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 cálculo</vt:lpstr>
      <vt:lpstr>Parámetros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Italo</cp:lastModifiedBy>
  <cp:lastPrinted>2019-01-30T00:31:32Z</cp:lastPrinted>
  <dcterms:created xsi:type="dcterms:W3CDTF">2014-11-19T12:59:51Z</dcterms:created>
  <dcterms:modified xsi:type="dcterms:W3CDTF">2023-01-25T16:50:17Z</dcterms:modified>
</cp:coreProperties>
</file>