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<sst xmlns="http://schemas.openxmlformats.org/spreadsheetml/2006/main" count="238" uniqueCount="34">
  <si>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</si>
  <si>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</si>
  <si>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</si>
  <si>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</si>
  <si>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</si>
  <si>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</si>
  <si>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</si>
  <si>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</si>
  <si>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</si>
  <si>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</si>
  <si>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</si>
  <si>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</si>
  <si>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</si>
  <si>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</si>
  <si>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</si>
  <si>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</si>
  <si>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</si>
  <si>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SAPR4</t>
  </si>
  <si>
    <t xml:space="preserve">VVAR3</t>
  </si>
  <si>
    <t xml:space="preserve">PETR4</t>
  </si>
  <si>
    <t xml:space="preserve">BBAS3</t>
  </si>
  <si>
    <t xml:space="preserve">VALE3</t>
  </si>
  <si>
    <t xml:space="preserve">CARTEIRA</t>
  </si>
  <si>
    <t xml:space="preserve">      -&gt; Rentabilidade mensal da carteira</t>
  </si>
  <si>
    <t xml:space="preserve">IBOVESPA</t>
  </si>
  <si>
    <t xml:space="preserve">ENBR3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</si>
  <si>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</si>
  <si>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</si>
  <si>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</si>
  <si>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</si>
  <si>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</si>
  <si>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ECOR3</t>
  </si>
  <si>
    <t xml:space="preserve">ITSA4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</si>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</sst>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19" activeCellId="0" sqref="K1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.14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0.160068495943246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98108</v>
      </c>
      <c r="F4" s="15" t="n">
        <f aca="false">(E4*I2)+E4+(D4-E4)</f>
        <v>115704</v>
      </c>
      <c r="G4" s="3"/>
      <c r="H4" s="3"/>
      <c r="I4" s="16" t="n">
        <f aca="false">F4/D4-1</f>
        <v>0.15704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0.25</v>
      </c>
      <c r="F8" s="23" t="n">
        <v>4.98</v>
      </c>
      <c r="G8" s="24" t="n">
        <f aca="false">((E8*$D$4)/100)/F8</f>
        <v>50.2008032128514</v>
      </c>
      <c r="H8" s="25" t="n">
        <v>45</v>
      </c>
      <c r="I8" s="26" t="n">
        <f aca="false">H8*F8*100</f>
        <v>22410</v>
      </c>
      <c r="J8" s="27" t="n">
        <f aca="false">I8/$E$4</f>
        <v>0.228421739307702</v>
      </c>
      <c r="K8" s="28" t="n">
        <v>5.32</v>
      </c>
      <c r="L8" s="29" t="n">
        <f aca="false">IFERROR((K8/F8-1)*J8,0)</f>
        <v>0.0155950585069515</v>
      </c>
      <c r="M8" s="30" t="n">
        <f aca="false">IFERROR(L8/J8,0)</f>
        <v>0.0682730923694779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18</v>
      </c>
      <c r="E9" s="22" t="n">
        <v>0.15</v>
      </c>
      <c r="F9" s="23" t="n">
        <v>9.18</v>
      </c>
      <c r="G9" s="24" t="n">
        <f aca="false">((E9*$D$4)/100)/F9</f>
        <v>16.3398692810458</v>
      </c>
      <c r="H9" s="25" t="n">
        <v>17</v>
      </c>
      <c r="I9" s="26" t="n">
        <f aca="false">H9*F9*100</f>
        <v>15606</v>
      </c>
      <c r="J9" s="27" t="n">
        <f aca="false">I9/$E$4</f>
        <v>0.159069596770906</v>
      </c>
      <c r="K9" s="28" t="n">
        <v>12.4</v>
      </c>
      <c r="L9" s="29" t="n">
        <f aca="false">IFERROR((K9/F9-1)*J9,0)</f>
        <v>0.0557956537693155</v>
      </c>
      <c r="M9" s="30" t="n">
        <f aca="false">IFERROR(L9/J9,0)</f>
        <v>0.350762527233116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2" t="n">
        <v>0.15</v>
      </c>
      <c r="F10" s="23" t="n">
        <v>18.05</v>
      </c>
      <c r="G10" s="24" t="n">
        <f aca="false">((E10*$D$4)/100)/F10</f>
        <v>8.31024930747922</v>
      </c>
      <c r="H10" s="25" t="n">
        <v>8</v>
      </c>
      <c r="I10" s="26" t="n">
        <f aca="false">H10*F10*100</f>
        <v>14440</v>
      </c>
      <c r="J10" s="27" t="n">
        <f aca="false">I10/$E$4</f>
        <v>0.147184735189791</v>
      </c>
      <c r="K10" s="28" t="n">
        <v>20.34</v>
      </c>
      <c r="L10" s="29" t="n">
        <f aca="false">IFERROR((K10/F10-1)*J10,0)</f>
        <v>0.0186732988135524</v>
      </c>
      <c r="M10" s="30" t="n">
        <f aca="false">IFERROR(L10/J10,0)</f>
        <v>0.126869806094183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20</v>
      </c>
      <c r="E11" s="22" t="n">
        <v>0.2</v>
      </c>
      <c r="F11" s="23" t="n">
        <v>28.5</v>
      </c>
      <c r="G11" s="24" t="n">
        <f aca="false">((E11*$D$4)/100)/F11</f>
        <v>7.01754385964912</v>
      </c>
      <c r="H11" s="25" t="n">
        <v>5</v>
      </c>
      <c r="I11" s="26" t="n">
        <f aca="false">H11*F11*100</f>
        <v>14250</v>
      </c>
      <c r="J11" s="27" t="n">
        <f aca="false">I11/$E$4</f>
        <v>0.145248093937294</v>
      </c>
      <c r="K11" s="28" t="n">
        <v>30.84</v>
      </c>
      <c r="L11" s="29" t="n">
        <f aca="false">IFERROR((K11/F11-1)*J11,0)</f>
        <v>0.0119256329759041</v>
      </c>
      <c r="M11" s="30" t="n">
        <f aca="false">IFERROR(L11/J11,0)</f>
        <v>0.0821052631578947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21</v>
      </c>
      <c r="E12" s="22" t="n">
        <v>0.25</v>
      </c>
      <c r="F12" s="23" t="n">
        <v>44.86</v>
      </c>
      <c r="G12" s="24" t="n">
        <f aca="false">((E12*$D$4)/100)/F12</f>
        <v>5.57289344627731</v>
      </c>
      <c r="H12" s="25" t="n">
        <v>7</v>
      </c>
      <c r="I12" s="26" t="n">
        <f aca="false">H12*F12*100</f>
        <v>31402</v>
      </c>
      <c r="J12" s="27" t="n">
        <f aca="false">I12/$E$4</f>
        <v>0.320075834794308</v>
      </c>
      <c r="K12" s="28" t="n">
        <v>53</v>
      </c>
      <c r="L12" s="29" t="n">
        <f aca="false">IFERROR((K12/F12-1)*J12,0)</f>
        <v>0.0580788518775228</v>
      </c>
      <c r="M12" s="30" t="n">
        <f aca="false">IFERROR(L12/J12,0)</f>
        <v>0.181453410610789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/>
      <c r="E13" s="22"/>
      <c r="F13" s="23" t="n">
        <v>0</v>
      </c>
      <c r="G13" s="24" t="e">
        <f aca="false">((E13*$D$4)/100)/F13</f>
        <v>#DIV/0!</v>
      </c>
      <c r="H13" s="25" t="n">
        <v>0</v>
      </c>
      <c r="I13" s="26" t="n">
        <f aca="false">H13*F13*100</f>
        <v>0</v>
      </c>
      <c r="J13" s="27" t="n">
        <f aca="false">I13/$E$4</f>
        <v>0</v>
      </c>
      <c r="K13" s="28"/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/>
      <c r="E14" s="22"/>
      <c r="F14" s="23" t="n">
        <v>0</v>
      </c>
      <c r="G14" s="24" t="e">
        <f aca="false">((E14*$D$4)/100)/F14</f>
        <v>#DIV/0!</v>
      </c>
      <c r="H14" s="25" t="n">
        <v>0</v>
      </c>
      <c r="I14" s="26" t="n">
        <f aca="false">H14*F14*100</f>
        <v>0</v>
      </c>
      <c r="J14" s="27" t="n">
        <f aca="false">I14/$E$4</f>
        <v>0</v>
      </c>
      <c r="K14" s="28"/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/>
      <c r="E15" s="22"/>
      <c r="F15" s="23" t="n">
        <v>0</v>
      </c>
      <c r="G15" s="24" t="e">
        <f aca="false">((E15*$D$4)/100)/F15</f>
        <v>#DIV/0!</v>
      </c>
      <c r="H15" s="25" t="n">
        <v>0</v>
      </c>
      <c r="I15" s="26" t="n">
        <f aca="false">H15*F15*100</f>
        <v>0</v>
      </c>
      <c r="J15" s="27" t="n">
        <f aca="false">I15/$E$4</f>
        <v>0</v>
      </c>
      <c r="K15" s="28"/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/>
      <c r="E16" s="22"/>
      <c r="F16" s="23" t="n">
        <v>0</v>
      </c>
      <c r="G16" s="24" t="e">
        <f aca="false">((E16*$D$4)/100)/F16</f>
        <v>#DIV/0!</v>
      </c>
      <c r="H16" s="25" t="n">
        <v>0</v>
      </c>
      <c r="I16" s="26" t="n">
        <f aca="false">H16*F16*100</f>
        <v>0</v>
      </c>
      <c r="J16" s="27" t="n">
        <f aca="false">I16/$E$4</f>
        <v>0</v>
      </c>
      <c r="K16" s="28"/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/>
      <c r="E17" s="22"/>
      <c r="F17" s="23" t="n">
        <v>0</v>
      </c>
      <c r="G17" s="24" t="e">
        <f aca="false">((E17*$D$4)/100)/F17</f>
        <v>#DIV/0!</v>
      </c>
      <c r="H17" s="25" t="n">
        <v>0</v>
      </c>
      <c r="I17" s="26" t="n">
        <f aca="false">H17*F17*100</f>
        <v>0</v>
      </c>
      <c r="J17" s="27" t="n">
        <f aca="false">I17/$E$4</f>
        <v>0</v>
      </c>
      <c r="K17" s="28"/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115704</v>
      </c>
      <c r="L18" s="38" t="n">
        <f aca="false">(K18/F18-1)</f>
        <v>0.15704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87402.59</v>
      </c>
      <c r="L19" s="38" t="n">
        <f aca="false">(K19/F19-1)</f>
        <v>0.0856670238662041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0.0958363057435665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115704</v>
      </c>
      <c r="E4" s="14" t="n">
        <f aca="false">IF(SUM(I8:I17)&lt;=D4,SUM(I8:I17),"VALOR ACIMA DO DISPONÍVEL")</f>
        <v>114946</v>
      </c>
      <c r="F4" s="15" t="n">
        <f aca="false">(E4*I2)+E4+(D4-E4)</f>
        <v>126720</v>
      </c>
      <c r="G4" s="3"/>
      <c r="H4" s="3"/>
      <c r="I4" s="16" t="n">
        <f aca="false">F4/100000-1</f>
        <v>0.2672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0.23</v>
      </c>
      <c r="F8" s="28" t="n">
        <v>5.32</v>
      </c>
      <c r="G8" s="24" t="n">
        <f aca="false">((E8*$D$4)/100)/F8</f>
        <v>50.0224060150376</v>
      </c>
      <c r="H8" s="25" t="n">
        <v>50</v>
      </c>
      <c r="I8" s="26" t="n">
        <f aca="false">H8*F8*100</f>
        <v>26600</v>
      </c>
      <c r="J8" s="27" t="n">
        <f aca="false">I8/$E$4</f>
        <v>0.231413011327058</v>
      </c>
      <c r="K8" s="28" t="n">
        <v>6.28</v>
      </c>
      <c r="L8" s="29" t="n">
        <f aca="false">IFERROR((K8/F8-1)*J8,0)</f>
        <v>0.0417587388860856</v>
      </c>
      <c r="M8" s="30" t="n">
        <f aca="false">IFERROR(L8/J8,0)</f>
        <v>0.180451127819549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18</v>
      </c>
      <c r="E9" s="22" t="n">
        <v>0.12</v>
      </c>
      <c r="F9" s="28" t="n">
        <v>12.4</v>
      </c>
      <c r="G9" s="24" t="n">
        <f aca="false">((E9*$D$4)/100)/F9</f>
        <v>11.1971612903226</v>
      </c>
      <c r="H9" s="25" t="n">
        <v>10</v>
      </c>
      <c r="I9" s="26" t="n">
        <f aca="false">H9*F9*100</f>
        <v>12400</v>
      </c>
      <c r="J9" s="27" t="n">
        <f aca="false">I9/$E$4</f>
        <v>0.107876742122388</v>
      </c>
      <c r="K9" s="28" t="n">
        <v>15.31</v>
      </c>
      <c r="L9" s="29" t="n">
        <f aca="false">IFERROR((K9/F9-1)*J9,0)</f>
        <v>0.0253162354496894</v>
      </c>
      <c r="M9" s="30" t="n">
        <f aca="false">IFERROR(L9/J9,0)</f>
        <v>0.234677419354839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2" t="n">
        <v>0.15</v>
      </c>
      <c r="F10" s="28" t="n">
        <v>20.34</v>
      </c>
      <c r="G10" s="24" t="n">
        <f aca="false">((E10*$D$4)/100)/F10</f>
        <v>8.53274336283186</v>
      </c>
      <c r="H10" s="25" t="n">
        <v>10</v>
      </c>
      <c r="I10" s="26" t="n">
        <f aca="false">H10*F10*100</f>
        <v>20340</v>
      </c>
      <c r="J10" s="27" t="n">
        <f aca="false">I10/$E$4</f>
        <v>0.176952656029788</v>
      </c>
      <c r="K10" s="28" t="n">
        <v>21.55</v>
      </c>
      <c r="L10" s="29" t="n">
        <f aca="false">IFERROR((K10/F10-1)*J10,0)</f>
        <v>0.0105266820942007</v>
      </c>
      <c r="M10" s="30" t="n">
        <f aca="false">IFERROR(L10/J10,0)</f>
        <v>0.059488692232055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20</v>
      </c>
      <c r="E11" s="22" t="n">
        <v>0.15</v>
      </c>
      <c r="F11" s="28" t="n">
        <v>30.84</v>
      </c>
      <c r="G11" s="24" t="n">
        <f aca="false">((E11*$D$4)/100)/F11</f>
        <v>5.62762645914397</v>
      </c>
      <c r="H11" s="25" t="n">
        <v>6</v>
      </c>
      <c r="I11" s="26" t="n">
        <f aca="false">H11*F11*100</f>
        <v>18504</v>
      </c>
      <c r="J11" s="27" t="n">
        <f aca="false">I11/$E$4</f>
        <v>0.16097993840586</v>
      </c>
      <c r="K11" s="28" t="n">
        <v>32.15</v>
      </c>
      <c r="L11" s="29" t="n">
        <f aca="false">IFERROR((K11/F11-1)*J11,0)</f>
        <v>0.0068379934925965</v>
      </c>
      <c r="M11" s="30" t="n">
        <f aca="false">IFERROR(L11/J11,0)</f>
        <v>0.0424773022049285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21</v>
      </c>
      <c r="E12" s="22" t="n">
        <v>0.25</v>
      </c>
      <c r="F12" s="28" t="n">
        <v>53</v>
      </c>
      <c r="G12" s="24" t="n">
        <f aca="false">((E12*$D$4)/100)/F12</f>
        <v>5.4577358490566</v>
      </c>
      <c r="H12" s="25" t="n">
        <v>5</v>
      </c>
      <c r="I12" s="26" t="n">
        <f aca="false">H12*F12*100</f>
        <v>26500</v>
      </c>
      <c r="J12" s="27" t="n">
        <f aca="false">I12/$E$4</f>
        <v>0.230543037600264</v>
      </c>
      <c r="K12" s="28" t="n">
        <v>55.92</v>
      </c>
      <c r="L12" s="29" t="n">
        <f aca="false">IFERROR((K12/F12-1)*J12,0)</f>
        <v>0.0127016164111844</v>
      </c>
      <c r="M12" s="30" t="n">
        <f aca="false">IFERROR(L12/J12,0)</f>
        <v>0.0550943396226415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25</v>
      </c>
      <c r="E13" s="22" t="n">
        <v>0.1</v>
      </c>
      <c r="F13" s="23" t="n">
        <v>17.67</v>
      </c>
      <c r="G13" s="24" t="n">
        <f aca="false">((E13*$D$4)/100)/F13</f>
        <v>6.54804753820034</v>
      </c>
      <c r="H13" s="25" t="n">
        <v>6</v>
      </c>
      <c r="I13" s="26" t="n">
        <f aca="false">H13*F13*100</f>
        <v>10602</v>
      </c>
      <c r="J13" s="27" t="n">
        <f aca="false">I13/$E$4</f>
        <v>0.0922346145146417</v>
      </c>
      <c r="K13" s="28" t="n">
        <v>17.42</v>
      </c>
      <c r="L13" s="29" t="n">
        <f aca="false">IFERROR((K13/F13-1)*J13,0)</f>
        <v>-0.00130496059019018</v>
      </c>
      <c r="M13" s="30" t="n">
        <f aca="false">IFERROR(L13/J13,0)</f>
        <v>-0.0141482739105829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/>
      <c r="E14" s="22"/>
      <c r="F14" s="23"/>
      <c r="G14" s="24" t="e">
        <f aca="false">((E14*$D$4)/100)/F14</f>
        <v>#DIV/0!</v>
      </c>
      <c r="H14" s="25"/>
      <c r="I14" s="26" t="n">
        <f aca="false">H14*F14*100</f>
        <v>0</v>
      </c>
      <c r="J14" s="27" t="n">
        <f aca="false">I14/$E$4</f>
        <v>0</v>
      </c>
      <c r="K14" s="28"/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/>
      <c r="E15" s="22"/>
      <c r="F15" s="23"/>
      <c r="G15" s="24" t="e">
        <f aca="false">((E15*$D$4)/100)/F15</f>
        <v>#DIV/0!</v>
      </c>
      <c r="H15" s="25"/>
      <c r="I15" s="26" t="n">
        <f aca="false">H15*F15*100</f>
        <v>0</v>
      </c>
      <c r="J15" s="27" t="n">
        <f aca="false">I15/$E$4</f>
        <v>0</v>
      </c>
      <c r="K15" s="28"/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/>
      <c r="E16" s="22"/>
      <c r="F16" s="23"/>
      <c r="G16" s="24" t="e">
        <f aca="false">((E16*$D$4)/100)/F16</f>
        <v>#DIV/0!</v>
      </c>
      <c r="H16" s="25"/>
      <c r="I16" s="26" t="n">
        <f aca="false">H16*F16*100</f>
        <v>0</v>
      </c>
      <c r="J16" s="27" t="n">
        <f aca="false">I16/$E$4</f>
        <v>0</v>
      </c>
      <c r="K16" s="28"/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/>
      <c r="E17" s="22"/>
      <c r="F17" s="23"/>
      <c r="G17" s="24" t="e">
        <f aca="false">((E17*$D$4)/100)/F17</f>
        <v>#DIV/0!</v>
      </c>
      <c r="H17" s="25"/>
      <c r="I17" s="26" t="n">
        <f aca="false">H17*F17*100</f>
        <v>0</v>
      </c>
      <c r="J17" s="27" t="n">
        <f aca="false">I17/$E$4</f>
        <v>0</v>
      </c>
      <c r="K17" s="28"/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115704</v>
      </c>
      <c r="G18" s="36"/>
      <c r="H18" s="36"/>
      <c r="I18" s="36"/>
      <c r="J18" s="35"/>
      <c r="K18" s="37" t="n">
        <f aca="false">F4</f>
        <v>126720</v>
      </c>
      <c r="L18" s="38" t="n">
        <f aca="false">(K18/F18-1)</f>
        <v>0.0952084629744867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87402.59</v>
      </c>
      <c r="G19" s="41"/>
      <c r="H19" s="41"/>
      <c r="I19" s="41"/>
      <c r="J19" s="42"/>
      <c r="K19" s="43" t="n">
        <v>87402.59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126720</v>
      </c>
      <c r="E4" s="14" t="n">
        <f aca="false">IF(SUM(I8:I17)&lt;=D4,SUM(I8:I17),"VALOR ACIMA DO DISPONÍVEL")</f>
        <v>83516</v>
      </c>
      <c r="F4" s="15" t="n">
        <f aca="false">(E4*I2)+E4+(D4-E4)</f>
        <v>131560</v>
      </c>
      <c r="G4" s="3"/>
      <c r="H4" s="3"/>
      <c r="I4" s="16" t="n">
        <f aca="false">F4/100000-1</f>
        <v>0.3156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26</v>
      </c>
      <c r="E8" s="22" t="n">
        <v>0.1</v>
      </c>
      <c r="F8" s="23" t="n">
        <v>16.71</v>
      </c>
      <c r="G8" s="24" t="n">
        <f aca="false">((E8*$D$4)/100)/F8</f>
        <v>7.5834829443447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27</v>
      </c>
      <c r="E9" s="22" t="n">
        <v>0.1</v>
      </c>
      <c r="F9" s="23" t="n">
        <v>35.25</v>
      </c>
      <c r="G9" s="24" t="n">
        <f aca="false">((E9*$D$4)/100)/F9</f>
        <v>3.59489361702128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28</v>
      </c>
      <c r="E10" s="22" t="n">
        <v>0.1</v>
      </c>
      <c r="F10" s="23" t="n">
        <v>9.89</v>
      </c>
      <c r="G10" s="24" t="n">
        <f aca="false">((E10*$D$4)/100)/F10</f>
        <v>12.8129423660263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29</v>
      </c>
      <c r="E11" s="22" t="n">
        <v>0.1</v>
      </c>
      <c r="F11" s="23" t="n">
        <v>43.47</v>
      </c>
      <c r="G11" s="24" t="n">
        <f aca="false">((E11*$D$4)/100)/F11</f>
        <v>2.91511387163561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30</v>
      </c>
      <c r="E12" s="22" t="n">
        <v>0.1</v>
      </c>
      <c r="F12" s="23" t="n">
        <v>29</v>
      </c>
      <c r="G12" s="24" t="n">
        <f aca="false">((E12*$D$4)/100)/F12</f>
        <v>4.36965517241379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25</v>
      </c>
      <c r="E13" s="22" t="n">
        <v>0.1</v>
      </c>
      <c r="F13" s="23" t="n">
        <v>18.9</v>
      </c>
      <c r="G13" s="24" t="n">
        <f aca="false">((E13*$D$4)/100)/F13</f>
        <v>6.70476190476191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0.1</v>
      </c>
      <c r="F14" s="23" t="n">
        <v>10.76</v>
      </c>
      <c r="G14" s="24" t="n">
        <f aca="false">((E14*$D$4)/100)/F14</f>
        <v>11.7769516728625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0.1</v>
      </c>
      <c r="F15" s="23" t="n">
        <v>12.89</v>
      </c>
      <c r="G15" s="24" t="n">
        <f aca="false">((E15*$D$4)/100)/F15</f>
        <v>9.83087664856478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0.1</v>
      </c>
      <c r="F16" s="23" t="n">
        <v>22.7</v>
      </c>
      <c r="G16" s="24" t="n">
        <f aca="false">((E16*$D$4)/100)/F16</f>
        <v>5.58237885462555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0.1</v>
      </c>
      <c r="F17" s="23" t="n">
        <v>53.94</v>
      </c>
      <c r="G17" s="24" t="n">
        <f aca="false">((E17*$D$4)/100)/F17</f>
        <v>2.34927697441602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126720</v>
      </c>
      <c r="G18" s="36"/>
      <c r="H18" s="36"/>
      <c r="I18" s="36"/>
      <c r="J18" s="35"/>
      <c r="K18" s="37" t="n">
        <f aca="false">F4</f>
        <v>131560</v>
      </c>
      <c r="L18" s="38" t="n">
        <f aca="false">(K18/F18-1)</f>
        <v>0.0381944444444444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131560</v>
      </c>
      <c r="E4" s="14" t="n">
        <f aca="false">IF(SUM(I8:I17)&lt;=D4,SUM(I8:I17),"VALOR ACIMA DO DISPONÍVEL")</f>
        <v>83516</v>
      </c>
      <c r="F4" s="15" t="n">
        <f aca="false">(E4*I2)+E4+(D4-E4)</f>
        <v>136400</v>
      </c>
      <c r="G4" s="3"/>
      <c r="H4" s="3"/>
      <c r="I4" s="16" t="n">
        <f aca="false">F4/100000-1</f>
        <v>0.364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26</v>
      </c>
      <c r="E8" s="22" t="n">
        <v>0.1</v>
      </c>
      <c r="F8" s="23" t="n">
        <v>16.71</v>
      </c>
      <c r="G8" s="24" t="n">
        <f aca="false">((E8*$D$4)/100)/F8</f>
        <v>7.87312986235787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27</v>
      </c>
      <c r="E9" s="22" t="n">
        <v>0.1</v>
      </c>
      <c r="F9" s="23" t="n">
        <v>35.25</v>
      </c>
      <c r="G9" s="24" t="n">
        <f aca="false">((E9*$D$4)/100)/F9</f>
        <v>3.73219858156028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28</v>
      </c>
      <c r="E10" s="22" t="n">
        <v>0.09</v>
      </c>
      <c r="F10" s="23" t="n">
        <v>9.89</v>
      </c>
      <c r="G10" s="24" t="n">
        <f aca="false">((E10*$D$4)/100)/F10</f>
        <v>11.9720930232558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29</v>
      </c>
      <c r="E11" s="22" t="n">
        <v>0.09</v>
      </c>
      <c r="F11" s="23" t="n">
        <v>43.47</v>
      </c>
      <c r="G11" s="24" t="n">
        <f aca="false">((E11*$D$4)/100)/F11</f>
        <v>2.72380952380952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30</v>
      </c>
      <c r="E12" s="22" t="n">
        <v>0.08</v>
      </c>
      <c r="F12" s="23" t="n">
        <v>29</v>
      </c>
      <c r="G12" s="24" t="n">
        <f aca="false">((E12*$D$4)/100)/F12</f>
        <v>3.62924137931034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25</v>
      </c>
      <c r="E13" s="22" t="n">
        <v>0.09</v>
      </c>
      <c r="F13" s="23" t="n">
        <v>18.9</v>
      </c>
      <c r="G13" s="24" t="n">
        <f aca="false">((E13*$D$4)/100)/F13</f>
        <v>6.26476190476191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0.07</v>
      </c>
      <c r="F14" s="23" t="n">
        <v>10.76</v>
      </c>
      <c r="G14" s="24" t="n">
        <f aca="false">((E14*$D$4)/100)/F14</f>
        <v>8.55873605947956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0.07</v>
      </c>
      <c r="F15" s="23" t="n">
        <v>12.89</v>
      </c>
      <c r="G15" s="24" t="n">
        <f aca="false">((E15*$D$4)/100)/F15</f>
        <v>7.144453064391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0.07</v>
      </c>
      <c r="F16" s="23" t="n">
        <v>22.7</v>
      </c>
      <c r="G16" s="24" t="n">
        <f aca="false">((E16*$D$4)/100)/F16</f>
        <v>4.05691629955947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0.08</v>
      </c>
      <c r="F17" s="23" t="n">
        <v>53.94</v>
      </c>
      <c r="G17" s="24" t="n">
        <f aca="false">((E17*$D$4)/100)/F17</f>
        <v>1.95120504263997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131560</v>
      </c>
      <c r="G18" s="36"/>
      <c r="H18" s="36"/>
      <c r="I18" s="36"/>
      <c r="J18" s="35"/>
      <c r="K18" s="37" t="n">
        <f aca="false">F4</f>
        <v>136400</v>
      </c>
      <c r="L18" s="38" t="n">
        <f aca="false">(K18/F18-1)</f>
        <v>0.0367892976588629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136400</v>
      </c>
      <c r="E4" s="14" t="n">
        <f aca="false">IF(SUM(I8:I17)&lt;=D4,SUM(I8:I17),"VALOR ACIMA DO DISPONÍVEL")</f>
        <v>83516</v>
      </c>
      <c r="F4" s="15" t="n">
        <f aca="false">(E4*I2)+E4+(D4-E4)</f>
        <v>141240</v>
      </c>
      <c r="G4" s="3"/>
      <c r="H4" s="3"/>
      <c r="I4" s="16" t="n">
        <f aca="false">F4/100000-1</f>
        <v>0.4124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26</v>
      </c>
      <c r="E8" s="22" t="n">
        <v>0.1</v>
      </c>
      <c r="F8" s="23" t="n">
        <v>16.71</v>
      </c>
      <c r="G8" s="24" t="n">
        <f aca="false">((E8*$D$4)/100)/F8</f>
        <v>8.16277678037103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27</v>
      </c>
      <c r="E9" s="22" t="n">
        <v>0.1</v>
      </c>
      <c r="F9" s="23" t="n">
        <v>35.25</v>
      </c>
      <c r="G9" s="24" t="n">
        <f aca="false">((E9*$D$4)/100)/F9</f>
        <v>3.86950354609929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28</v>
      </c>
      <c r="E10" s="22" t="n">
        <v>0.09</v>
      </c>
      <c r="F10" s="23" t="n">
        <v>9.89</v>
      </c>
      <c r="G10" s="24" t="n">
        <f aca="false">((E10*$D$4)/100)/F10</f>
        <v>12.412537917088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29</v>
      </c>
      <c r="E11" s="22" t="n">
        <v>0.09</v>
      </c>
      <c r="F11" s="23" t="n">
        <v>43.47</v>
      </c>
      <c r="G11" s="24" t="n">
        <f aca="false">((E11*$D$4)/100)/F11</f>
        <v>2.824016563147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30</v>
      </c>
      <c r="E12" s="22" t="n">
        <v>0.08</v>
      </c>
      <c r="F12" s="23" t="n">
        <v>29</v>
      </c>
      <c r="G12" s="24" t="n">
        <f aca="false">((E12*$D$4)/100)/F12</f>
        <v>3.76275862068966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25</v>
      </c>
      <c r="E13" s="22" t="n">
        <v>0.09</v>
      </c>
      <c r="F13" s="23" t="n">
        <v>18.9</v>
      </c>
      <c r="G13" s="24" t="n">
        <f aca="false">((E13*$D$4)/100)/F13</f>
        <v>6.4952380952381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0.07</v>
      </c>
      <c r="F14" s="23" t="n">
        <v>10.76</v>
      </c>
      <c r="G14" s="24" t="n">
        <f aca="false">((E14*$D$4)/100)/F14</f>
        <v>8.87360594795539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0.07</v>
      </c>
      <c r="F15" s="23" t="n">
        <v>12.89</v>
      </c>
      <c r="G15" s="24" t="n">
        <f aca="false">((E15*$D$4)/100)/F15</f>
        <v>7.40729247478666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0.07</v>
      </c>
      <c r="F16" s="23" t="n">
        <v>22.7</v>
      </c>
      <c r="G16" s="24" t="n">
        <f aca="false">((E16*$D$4)/100)/F16</f>
        <v>4.20616740088106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0.08</v>
      </c>
      <c r="F17" s="23" t="n">
        <v>53.94</v>
      </c>
      <c r="G17" s="24" t="n">
        <f aca="false">((E17*$D$4)/100)/F17</f>
        <v>2.02298850574713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136400</v>
      </c>
      <c r="G18" s="36"/>
      <c r="H18" s="36"/>
      <c r="I18" s="36"/>
      <c r="J18" s="35"/>
      <c r="K18" s="37" t="n">
        <f aca="false">F4</f>
        <v>141240</v>
      </c>
      <c r="L18" s="38" t="n">
        <f aca="false">(K18/F18-1)</f>
        <v>0.0354838709677419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141240</v>
      </c>
      <c r="E4" s="14" t="n">
        <f aca="false">IF(SUM(I8:I17)&lt;=D4,SUM(I8:I17),"VALOR ACIMA DO DISPONÍVEL")</f>
        <v>83516</v>
      </c>
      <c r="F4" s="15" t="n">
        <f aca="false">(E4*I2)+E4+(D4-E4)</f>
        <v>146080</v>
      </c>
      <c r="G4" s="3"/>
      <c r="H4" s="3"/>
      <c r="I4" s="16" t="n">
        <f aca="false">F4/100000-1</f>
        <v>0.4608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26</v>
      </c>
      <c r="E8" s="22" t="n">
        <v>0.1</v>
      </c>
      <c r="F8" s="23" t="n">
        <v>16.71</v>
      </c>
      <c r="G8" s="24" t="n">
        <f aca="false">((E8*$D$4)/100)/F8</f>
        <v>8.4524236983842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27</v>
      </c>
      <c r="E9" s="22" t="n">
        <v>0.1</v>
      </c>
      <c r="F9" s="23" t="n">
        <v>35.25</v>
      </c>
      <c r="G9" s="24" t="n">
        <f aca="false">((E9*$D$4)/100)/F9</f>
        <v>4.0068085106383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28</v>
      </c>
      <c r="E10" s="22" t="n">
        <v>0.09</v>
      </c>
      <c r="F10" s="23" t="n">
        <v>9.89</v>
      </c>
      <c r="G10" s="24" t="n">
        <f aca="false">((E10*$D$4)/100)/F10</f>
        <v>12.8529828109201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29</v>
      </c>
      <c r="E11" s="22" t="n">
        <v>0.09</v>
      </c>
      <c r="F11" s="23" t="n">
        <v>43.47</v>
      </c>
      <c r="G11" s="24" t="n">
        <f aca="false">((E11*$D$4)/100)/F11</f>
        <v>2.92422360248447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30</v>
      </c>
      <c r="E12" s="22" t="n">
        <v>0.08</v>
      </c>
      <c r="F12" s="23" t="n">
        <v>29</v>
      </c>
      <c r="G12" s="24" t="n">
        <f aca="false">((E12*$D$4)/100)/F12</f>
        <v>3.89627586206897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25</v>
      </c>
      <c r="E13" s="22" t="n">
        <v>0.09</v>
      </c>
      <c r="F13" s="23" t="n">
        <v>18.9</v>
      </c>
      <c r="G13" s="24" t="n">
        <f aca="false">((E13*$D$4)/100)/F13</f>
        <v>6.72571428571429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0.07</v>
      </c>
      <c r="F14" s="23" t="n">
        <v>10.76</v>
      </c>
      <c r="G14" s="24" t="n">
        <f aca="false">((E14*$D$4)/100)/F14</f>
        <v>9.18847583643123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0.07</v>
      </c>
      <c r="F15" s="23" t="n">
        <v>12.89</v>
      </c>
      <c r="G15" s="24" t="n">
        <f aca="false">((E15*$D$4)/100)/F15</f>
        <v>7.67013188518231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0.07</v>
      </c>
      <c r="F16" s="23" t="n">
        <v>22.7</v>
      </c>
      <c r="G16" s="24" t="n">
        <f aca="false">((E16*$D$4)/100)/F16</f>
        <v>4.35541850220264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0.08</v>
      </c>
      <c r="F17" s="23" t="n">
        <v>53.94</v>
      </c>
      <c r="G17" s="24" t="n">
        <f aca="false">((E17*$D$4)/100)/F17</f>
        <v>2.09477196885428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141240</v>
      </c>
      <c r="G18" s="36"/>
      <c r="H18" s="36"/>
      <c r="I18" s="36"/>
      <c r="J18" s="35"/>
      <c r="K18" s="37" t="n">
        <f aca="false">F4</f>
        <v>146080</v>
      </c>
      <c r="L18" s="38" t="n">
        <f aca="false">(K18/F18-1)</f>
        <v>0.0342679127725856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146080</v>
      </c>
      <c r="E4" s="14" t="n">
        <f aca="false">IF(SUM(I8:I17)&lt;=D4,SUM(I8:I17),"VALOR ACIMA DO DISPONÍVEL")</f>
        <v>83516</v>
      </c>
      <c r="F4" s="15" t="n">
        <f aca="false">(E4*I2)+E4+(D4-E4)</f>
        <v>150920</v>
      </c>
      <c r="G4" s="3"/>
      <c r="H4" s="3"/>
      <c r="I4" s="16" t="n">
        <f aca="false">F4/100000-1</f>
        <v>0.5092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26</v>
      </c>
      <c r="E8" s="22" t="n">
        <v>0.1</v>
      </c>
      <c r="F8" s="23" t="n">
        <v>16.71</v>
      </c>
      <c r="G8" s="24" t="n">
        <f aca="false">((E8*$D$4)/100)/F8</f>
        <v>8.74207061639737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27</v>
      </c>
      <c r="E9" s="22" t="n">
        <v>0.1</v>
      </c>
      <c r="F9" s="23" t="n">
        <v>35.25</v>
      </c>
      <c r="G9" s="24" t="n">
        <f aca="false">((E9*$D$4)/100)/F9</f>
        <v>4.14411347517731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28</v>
      </c>
      <c r="E10" s="22" t="n">
        <v>0.1</v>
      </c>
      <c r="F10" s="23" t="n">
        <v>9.89</v>
      </c>
      <c r="G10" s="24" t="n">
        <f aca="false">((E10*$D$4)/100)/F10</f>
        <v>14.7704752275025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29</v>
      </c>
      <c r="E11" s="22" t="n">
        <v>0.1</v>
      </c>
      <c r="F11" s="23" t="n">
        <v>43.47</v>
      </c>
      <c r="G11" s="24" t="n">
        <f aca="false">((E11*$D$4)/100)/F11</f>
        <v>3.36047849091327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30</v>
      </c>
      <c r="E12" s="22" t="n">
        <v>0.1</v>
      </c>
      <c r="F12" s="23" t="n">
        <v>29</v>
      </c>
      <c r="G12" s="24" t="n">
        <f aca="false">((E12*$D$4)/100)/F12</f>
        <v>5.03724137931035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25</v>
      </c>
      <c r="E13" s="22" t="n">
        <v>0.1</v>
      </c>
      <c r="F13" s="23" t="n">
        <v>18.9</v>
      </c>
      <c r="G13" s="24" t="n">
        <f aca="false">((E13*$D$4)/100)/F13</f>
        <v>7.72910052910053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0.1</v>
      </c>
      <c r="F14" s="23" t="n">
        <v>10.76</v>
      </c>
      <c r="G14" s="24" t="n">
        <f aca="false">((E14*$D$4)/100)/F14</f>
        <v>13.5762081784387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0.1</v>
      </c>
      <c r="F15" s="23" t="n">
        <v>12.89</v>
      </c>
      <c r="G15" s="24" t="n">
        <f aca="false">((E15*$D$4)/100)/F15</f>
        <v>11.33281613654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0.1</v>
      </c>
      <c r="F16" s="23" t="n">
        <v>22.7</v>
      </c>
      <c r="G16" s="24" t="n">
        <f aca="false">((E16*$D$4)/100)/F16</f>
        <v>6.4352422907489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0.1</v>
      </c>
      <c r="F17" s="23" t="n">
        <v>53.94</v>
      </c>
      <c r="G17" s="24" t="n">
        <f aca="false">((E17*$D$4)/100)/F17</f>
        <v>2.7081942899518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146080</v>
      </c>
      <c r="G18" s="36"/>
      <c r="H18" s="36"/>
      <c r="I18" s="36"/>
      <c r="J18" s="35"/>
      <c r="K18" s="37" t="n">
        <f aca="false">F4</f>
        <v>150920</v>
      </c>
      <c r="L18" s="38" t="n">
        <f aca="false">(K18/F18-1)</f>
        <v>0.0331325301204819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150920</v>
      </c>
      <c r="E4" s="14" t="n">
        <f aca="false">IF(SUM(I8:I17)&lt;=D4,SUM(I8:I17),"VALOR ACIMA DO DISPONÍVEL")</f>
        <v>124663</v>
      </c>
      <c r="F4" s="15" t="n">
        <f aca="false">(E4*I2)+E4+(D4-E4)</f>
        <v>156096</v>
      </c>
      <c r="G4" s="3"/>
      <c r="H4" s="3"/>
      <c r="I4" s="16" t="n">
        <f aca="false">F4/100000-1</f>
        <v>0.56096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26</v>
      </c>
      <c r="E8" s="22" t="n">
        <v>0.1</v>
      </c>
      <c r="F8" s="23" t="n">
        <v>16.71</v>
      </c>
      <c r="G8" s="24" t="n">
        <f aca="false">((E8*$D$4)/100)/F8</f>
        <v>9.03171753441053</v>
      </c>
      <c r="H8" s="25" t="n">
        <v>6</v>
      </c>
      <c r="I8" s="26" t="n">
        <f aca="false">H8*F8*100</f>
        <v>10026</v>
      </c>
      <c r="J8" s="27" t="n">
        <f aca="false">I8/$E$4</f>
        <v>0.0804248253290872</v>
      </c>
      <c r="K8" s="28" t="n">
        <v>15.86</v>
      </c>
      <c r="L8" s="29" t="n">
        <f aca="false">IFERROR((K8/F8-1)*J8,0)</f>
        <v>-0.00409102941530367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27</v>
      </c>
      <c r="E9" s="22" t="n">
        <v>0.1</v>
      </c>
      <c r="F9" s="23" t="n">
        <v>35.25</v>
      </c>
      <c r="G9" s="24" t="n">
        <f aca="false">((E9*$D$4)/100)/F9</f>
        <v>4.28141843971631</v>
      </c>
      <c r="H9" s="25" t="n">
        <v>3</v>
      </c>
      <c r="I9" s="26" t="n">
        <f aca="false">H9*F9*100</f>
        <v>10575</v>
      </c>
      <c r="J9" s="27" t="n">
        <f aca="false">I9/$E$4</f>
        <v>0.0848286981702671</v>
      </c>
      <c r="K9" s="28" t="n">
        <v>42.95</v>
      </c>
      <c r="L9" s="29" t="n">
        <f aca="false">IFERROR((K9/F9-1)*J9,0)</f>
        <v>0.0185299567634342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28</v>
      </c>
      <c r="E10" s="22" t="n">
        <v>0.1</v>
      </c>
      <c r="F10" s="23" t="n">
        <v>9.89</v>
      </c>
      <c r="G10" s="24" t="n">
        <f aca="false">((E10*$D$4)/100)/F10</f>
        <v>15.2598584428716</v>
      </c>
      <c r="H10" s="25" t="n">
        <v>13</v>
      </c>
      <c r="I10" s="26" t="n">
        <f aca="false">H10*F10*100</f>
        <v>12857</v>
      </c>
      <c r="J10" s="27" t="n">
        <f aca="false">I10/$E$4</f>
        <v>0.103134049397175</v>
      </c>
      <c r="K10" s="28" t="n">
        <v>10.19</v>
      </c>
      <c r="L10" s="29" t="n">
        <f aca="false">IFERROR((K10/F10-1)*J10,0)</f>
        <v>0.0031284342587616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29</v>
      </c>
      <c r="E11" s="22" t="n">
        <v>0.1</v>
      </c>
      <c r="F11" s="23" t="n">
        <v>43.47</v>
      </c>
      <c r="G11" s="24" t="n">
        <f aca="false">((E11*$D$4)/100)/F11</f>
        <v>3.47181964573269</v>
      </c>
      <c r="H11" s="25" t="n">
        <v>3</v>
      </c>
      <c r="I11" s="26" t="n">
        <f aca="false">H11*F11*100</f>
        <v>13041</v>
      </c>
      <c r="J11" s="27" t="n">
        <f aca="false">I11/$E$4</f>
        <v>0.104610028637206</v>
      </c>
      <c r="K11" s="28" t="n">
        <v>48.33</v>
      </c>
      <c r="L11" s="29" t="n">
        <f aca="false">IFERROR((K11/F11-1)*J11,0)</f>
        <v>0.0116955311519858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30</v>
      </c>
      <c r="E12" s="22" t="n">
        <v>0.1</v>
      </c>
      <c r="F12" s="23" t="n">
        <v>29</v>
      </c>
      <c r="G12" s="24" t="n">
        <f aca="false">((E12*$D$4)/100)/F12</f>
        <v>5.20413793103448</v>
      </c>
      <c r="H12" s="25" t="n">
        <v>4</v>
      </c>
      <c r="I12" s="26" t="n">
        <f aca="false">H12*F12*100</f>
        <v>11600</v>
      </c>
      <c r="J12" s="27" t="n">
        <f aca="false">I12/$E$4</f>
        <v>0.0930508651323969</v>
      </c>
      <c r="K12" s="28" t="n">
        <v>34.66</v>
      </c>
      <c r="L12" s="29" t="n">
        <f aca="false">IFERROR((K12/F12-1)*J12,0)</f>
        <v>0.0181609619534264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25</v>
      </c>
      <c r="E13" s="22" t="n">
        <v>0.1</v>
      </c>
      <c r="F13" s="23" t="n">
        <v>18.9</v>
      </c>
      <c r="G13" s="24" t="n">
        <f aca="false">((E13*$D$4)/100)/F13</f>
        <v>7.98518518518519</v>
      </c>
      <c r="H13" s="25" t="n">
        <v>7</v>
      </c>
      <c r="I13" s="26" t="n">
        <f aca="false">H13*F13*100</f>
        <v>13230</v>
      </c>
      <c r="J13" s="27" t="n">
        <f aca="false">I13/$E$4</f>
        <v>0.10612611600876</v>
      </c>
      <c r="K13" s="28" t="n">
        <v>19.85</v>
      </c>
      <c r="L13" s="29" t="n">
        <f aca="false">IFERROR((K13/F13-1)*J13,0)</f>
        <v>0.00533438149250381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0.1</v>
      </c>
      <c r="F14" s="23" t="n">
        <v>10.76</v>
      </c>
      <c r="G14" s="24" t="n">
        <f aca="false">((E14*$D$4)/100)/F14</f>
        <v>14.0260223048327</v>
      </c>
      <c r="H14" s="25" t="n">
        <v>12</v>
      </c>
      <c r="I14" s="26" t="n">
        <f aca="false">H14*F14*100</f>
        <v>12912</v>
      </c>
      <c r="J14" s="27" t="n">
        <f aca="false">I14/$E$4</f>
        <v>0.103575238843923</v>
      </c>
      <c r="K14" s="28" t="n">
        <v>11.85</v>
      </c>
      <c r="L14" s="29" t="n">
        <f aca="false">IFERROR((K14/F14-1)*J14,0)</f>
        <v>0.0104922872063082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0.1</v>
      </c>
      <c r="F15" s="23" t="n">
        <v>12.89</v>
      </c>
      <c r="G15" s="24" t="n">
        <f aca="false">((E15*$D$4)/100)/F15</f>
        <v>11.7083010085337</v>
      </c>
      <c r="H15" s="25" t="n">
        <v>10</v>
      </c>
      <c r="I15" s="26" t="n">
        <f aca="false">H15*F15*100</f>
        <v>12890</v>
      </c>
      <c r="J15" s="27" t="n">
        <f aca="false">I15/$E$4</f>
        <v>0.103398763065224</v>
      </c>
      <c r="K15" s="28" t="n">
        <v>12.46</v>
      </c>
      <c r="L15" s="29" t="n">
        <f aca="false">IFERROR((K15/F15-1)*J15,0)</f>
        <v>-0.0034492993109423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0.1</v>
      </c>
      <c r="F16" s="23" t="n">
        <v>22.7</v>
      </c>
      <c r="G16" s="24" t="n">
        <f aca="false">((E16*$D$4)/100)/F16</f>
        <v>6.64845814977974</v>
      </c>
      <c r="H16" s="25" t="n">
        <v>5</v>
      </c>
      <c r="I16" s="26" t="n">
        <f aca="false">H16*F16*100</f>
        <v>11350</v>
      </c>
      <c r="J16" s="27" t="n">
        <f aca="false">I16/$E$4</f>
        <v>0.0910454585562677</v>
      </c>
      <c r="K16" s="28" t="n">
        <v>21.25</v>
      </c>
      <c r="L16" s="29" t="n">
        <f aca="false">IFERROR((K16/F16-1)*J16,0)</f>
        <v>-0.0058156790707748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0.1</v>
      </c>
      <c r="F17" s="23" t="n">
        <v>53.94</v>
      </c>
      <c r="G17" s="24" t="n">
        <f aca="false">((E17*$D$4)/100)/F17</f>
        <v>2.79792361883574</v>
      </c>
      <c r="H17" s="25" t="n">
        <v>3</v>
      </c>
      <c r="I17" s="26" t="n">
        <f aca="false">H17*F17*100</f>
        <v>16182</v>
      </c>
      <c r="J17" s="27" t="n">
        <f aca="false">I17/$E$4</f>
        <v>0.129805956859694</v>
      </c>
      <c r="K17" s="28" t="n">
        <v>48.76</v>
      </c>
      <c r="L17" s="29" t="n">
        <f aca="false">IFERROR((K17/F17-1)*J17,0)</f>
        <v>-0.0124656072772194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150920</v>
      </c>
      <c r="G18" s="36"/>
      <c r="H18" s="36"/>
      <c r="I18" s="36"/>
      <c r="J18" s="35"/>
      <c r="K18" s="37" t="n">
        <f aca="false">F4</f>
        <v>156096</v>
      </c>
      <c r="L18" s="38" t="n">
        <f aca="false">(K18/F18-1)</f>
        <v>0.0342963159289691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2020-05-01T13:41:52Z</dcterms:created>
  <dc:creator>gustavo crespo de almeida guga</dc:creator>
  <dc:description/>
  <dc:language>en-US</dc:language>
  <cp:lastModifiedBy/>
  <dcterms:modified xsi:type="dcterms:W3CDTF">2020-06-30T21:18:41Z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