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ID#AAAAJgjT6Iw
tc={B55C2367-528D-4841-BB23-C4066130E4D0}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ID#AAAAJgjT6II
tc={16BBAD93-6F81-4B63-B7F8-B3EDE63739A7}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ID#AAAAJgjT6Hg
tc={587B0042-734E-4D5A-89CA-26F70A0C34ED}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ID#AAAAJgjT6JI
tc={749CF765-772F-4A49-86DF-6CD58BEC07AE}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ID#AAAAJgjT6MM
tc={509F176C-E747-444B-B622-6D5BC47982A7}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ID#AAAAJgjT6Hc
tc={71A6F7B1-09F9-4675-BF05-E30B4492E21B}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ID#AAAAJgjT6Jc
tc={181D55B0-6909-4319-AA6A-982016F7CD70}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ID#AAAAJgjT6Lg
tc={C9AA2DF0-78A2-4909-8ABE-26446F791401}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ID#AAAAJgjT6Js
tc={07356645-3094-4733-BF9D-DA662AAC262A}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ID#AAAAJgjT6Ic
tc={88DD79DF-B6BB-43F6-A8FA-CFB206597B3F}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ID#AAAAJgjT6Jw
tc={688FEA80-25FE-4B75-801E-3CA19B3D65FC}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ID#AAAAJgjT6L8
tc={CEEFC563-CA86-4D43-8A28-44C59565EF4E}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ID#AAAAJgjT6MU
tc={67270B89-2037-4C96-98AE-5AC1319F80E0}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ID#AAAAJgjT6K4
tc={61D265A0-D3CE-448D-8970-3F6F8B2C2890}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ID#AAAAJgjT6Kg
tc={A67FB370-0C52-49A8-A768-D7E315EF6814}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ID#AAAAJgjT6KE
tc={3539FD91-F263-4EEF-A963-3C45A456AB66}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ID#AAAAJgjT6LU
tc={911F194A-5361-48A6-BB68-1ADA0719DA33}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ID#AAAAJgjT6I4
tc={8A368ABE-FCEC-42C2-ABA5-0C33242F0033}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ID#AAAAJgjT6Lc
tc={9B3A2961-CCBE-4C8B-9D39-B4D400A339C0}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ID#AAAAJgjT6IM
tc={40CE3917-303A-4788-A324-9259519F025E}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ID#AAAAJgjT6H4
tc={D3C70F70-EF06-4993-8D58-DA19E78162EF}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ID#AAAAJgjT6Hk
tc={482EA452-15E1-4C06-9E5B-1E2B1E779CD8}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ID#AAAAJgjT6L0
tc={9A534764-84B7-4D11-ACAE-E5B0C927D501}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ID#AAAAJgjT6MI
tc={2B760078-2817-46A2-84E7-B32BDF66B513}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ID#AAAAJgjT6KU
tc={1042266D-BD10-4E7A-A27E-E54248919544}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ID#AAAAJgjT6Kc
tc={6AB3508A-F023-47E0-8758-9E254731109F}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ID#AAAAJgjT6I8
tc={E467A9D0-3AC5-48AA-AB4B-0596D221D80B}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ID#AAAAJgjT6JY
tc={F12B247E-BCA5-477C-B996-9CCAB97EBC73}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ID#AAAAJgjT6Kk
tc={A19E2F08-15C5-4CCF-9AE6-B026D0393041}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ID#AAAAJgjT6KA
tc={8BD41DE3-2870-4F87-8E2D-1ADC8683C45E}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ID#AAAAJgjT6Ks
tc={607E85AC-9A32-429A-8573-60CAA2E2CBE1}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ID#AAAAJgjT6Is
tc={B581FA51-5EBA-4EF3-8253-BC5F13F97ACB}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ID#AAAAJgjT6J4
tc={1D50B807-28CB-43F3-B1A8-D846F0D413B9}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ID#AAAAJgjT6KQ
tc={0D9DA082-B953-4C29-8054-D9D1AB2A5627}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ID#AAAAJgjT6KM
tc={97E5CDF9-55D6-498D-81F0-2259C41ABB07}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ID#AAAAJgjT6Hw
tc={654B4EFE-0B9A-43F7-914D-757CF1F3E8C9}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ID#AAAAJgjT6Jg
tc={AD8998AF-BD4D-4740-8218-D5E48EA496FB}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ID#AAAAJgjT6Lo
tc={A206ADB7-07A0-447C-B4E8-C4759AA390F9}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ID#AAAAJgjT6Ho
tc={7A93F0BE-01CD-45D5-AD9B-AFF63BCD89AF}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ID#AAAAJgjT6LY
tc={745D8065-1CCB-4A4A-8DA3-9C0464129F3C}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ID#AAAAJgjT6Ls
tc={1E98A9A8-8A31-4E85-A1E4-8D2B0D046D33}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ID#AAAAJgjT6JA
tc={635F5587-80CB-4175-82EB-8696C6EB688A}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ID#AAAAJgjT6IQ
tc={2F5A09F0-B440-4069-A8B9-8C72BF0DD6C4}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ID#AAAAJgjT6IA
tc={8DE47843-3F50-4C53-84E8-E181295C736A}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ID#AAAAJgjT6LM
tc={38FC7AD3-3124-4A5E-BDE8-58C6037BC265}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ID#AAAAJgjT6MQ
tc={731A9A4C-0552-4189-9240-15D17773F725}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ID#AAAAJgjT6LI
tc={A5087398-BF86-4E43-8F71-48466C1D45B9}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ID#AAAAJgjT6J8
tc={D90697C3-E758-437E-B73C-4FF449A2E749}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ID#AAAAJgjT6IU
tc={D4C375FA-6293-45BD-833F-7360BA536125}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ID#AAAAJgjT6MA
tc={7BFADBC6-9362-469E-8D5C-202A68C2FE77}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ID#AAAAJgjT6JM
tc={67964B61-810C-4DF8-91B9-EDB3014B5FE5}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ID#AAAAJgjT6K0
tc={C0C54AC5-B3BD-4CAE-A8E0-0DAA5C3199C0}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ID#AAAAJgjT6K8
tc={1BBFF5F6-B6EA-4BE6-A0FB-3C74693184DC}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ID#AAAAJgjT6Jo
tc={C14A0E4E-BBB4-4492-9C97-EE12FDD28DA8}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ID#AAAAJgjT6L4
tc={AA5F370C-5DB6-4664-BFF2-2631DD80AF21}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ID#AAAAJgjT6Jk
tc={421E120E-2047-4EB4-9508-9F38F8186301}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ID#AAAAJgjT6H8
tc={4AAA708A-8571-4DFC-A79E-3756C2F92E2B}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ID#AAAAJgjT6JU
tc={BC8B0F31-23E3-4FDA-A976-62F7687EBFAE}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ID#AAAAJgjT6JE
tc={FEF8E825-B3A9-4C57-9CA5-C61A739C92A8}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ID#AAAAJgjT6Hs
tc={16BEA4CA-31A5-4087-8E14-71966A7E5387}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ID#AAAAJgjT6LQ
tc={A0C285BA-F422-4DD9-9B84-EB210939840E}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ID#AAAAJgjT6LA
tc={40E5B91B-B676-455F-9368-D0A1AC144889}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ID#AAAAJgjT6Ik
tc={B2A3DBD5-0D5C-42F5-9263-DB1694B43BC1}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ID#AAAAJgjT6Io
tc={4052D1C2-B057-4DFE-AC2F-480A005CDCAB}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ID#AAAAJgjT6H0
tc={4166CF13-92FA-4D1D-B5BD-0739D160D423}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ID#AAAAJgjT6KI
tc={7893E8D5-DE99-4C03-AE57-0DD7A8B8D782}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ID#AAAAJgjT6IE
tc={66B7981D-AD7C-43E2-BC9C-A617DEC2C203}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ID#AAAAJgjT6Lw
tc={00A22400-096C-466C-A7E7-B4FBAD053C23}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ID#AAAAJgjT6Lk
tc={F8C20322-B2AB-4522-BF40-B2ACA39B5C31}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ID#AAAAJgjT6IY
tc={A422C7BC-6ED1-4B5C-813A-9C0FDF863B37}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ID#AAAAJgjT6LE
tc={E83EB81F-37DE-4374-934A-DB95FAA4247E}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ID#AAAAJgjT6ME
tc={16EC303E-53C4-4F53-99A3-0F155DE169CF}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ID#AAAAJgjT6J0
tc={A782504A-B6F7-498C-B6FA-F9529EE00516}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ID#AAAAJgjT6KY
tc={ED257713-68C3-4210-BCF1-B68356BB7592}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ID#AAAAJgjT6Ko
tc={B7F0E5A7-B09A-480D-8E54-2447CB993BB1}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ID#AAAAJgjT6Ig
tc={5EA5737E-F53A-4530-BB43-1AAB510DEECE}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ID#AAAAJgjT6I0
tc={1D77E804-465B-4171-9176-39CB82D428CB}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ID#AAAAJgjT6MY
tc={DEC0A3F1-5812-4030-ABD7-59988F89926F}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ID#AAAAJgjT6Kw
tc={BB1F67A7-0656-4DEE-A61F-B9F0AD903AB7}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ID#AAAAJgjT6JQ
tc={D6DAED45-4578-4201-93C8-19F06DA3B647}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<sst xmlns="http://schemas.openxmlformats.org/spreadsheetml/2006/main" count="242" uniqueCount="38">
  <si>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</si>
  <si>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</si>
  <si>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</si>
  <si>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</si>
  <si>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</si>
  <si>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</si>
  <si>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</si>
  <si>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</si>
  <si>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</si>
  <si>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</si>
  <si>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</si>
  <si>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</si>
  <si>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</si>
  <si>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</si>
  <si>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</si>
  <si>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</si>
  <si>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</si>
  <si>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</si>
  <si>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PETR4</t>
  </si>
  <si>
    <t xml:space="preserve">VVAR3</t>
  </si>
  <si>
    <t xml:space="preserve">RADL3</t>
  </si>
  <si>
    <t xml:space="preserve">HAPV3</t>
  </si>
  <si>
    <t xml:space="preserve">WEGE3</t>
  </si>
  <si>
    <t xml:space="preserve">BIDI4</t>
  </si>
  <si>
    <t xml:space="preserve">CARTEIRA</t>
  </si>
  <si>
    <t xml:space="preserve">      -&gt; Rentabilidade mensal da carteira</t>
  </si>
  <si>
    <t xml:space="preserve">IBOVESPA</t>
  </si>
  <si>
    <t xml:space="preserve">ITUB3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</si>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</sst>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0.1614862669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76973.79</v>
      </c>
      <c r="F4" s="11" t="n">
        <f aca="false">(E4*I2)+E4+(D4-E4)</f>
        <v>112430.21</v>
      </c>
      <c r="G4" s="2"/>
      <c r="H4" s="2"/>
      <c r="I4" s="12" t="n">
        <f aca="false">F4/D4-1</f>
        <v>0.1243021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0.08</v>
      </c>
      <c r="F8" s="19" t="n">
        <v>49.7</v>
      </c>
      <c r="G8" s="20" t="n">
        <f aca="false">((E8*$D$4)/100)/F8</f>
        <v>1.60965794768612</v>
      </c>
      <c r="H8" s="21" t="n">
        <v>2.02</v>
      </c>
      <c r="I8" s="22" t="n">
        <f aca="false">H8*F8*100</f>
        <v>10039.4</v>
      </c>
      <c r="J8" s="23" t="n">
        <f aca="false">I8/$E$4</f>
        <v>0.130426213909956</v>
      </c>
      <c r="K8" s="24" t="n">
        <f aca="false">IFERROR(__xludf.dummyfunction("GOOGLEFINANCE(D8)"),64.35)</f>
        <v>64.35</v>
      </c>
      <c r="L8" s="25" t="n">
        <f aca="false">IFERROR((K8/F8-1)*J8,0)</f>
        <v>0.0384455539996147</v>
      </c>
      <c r="M8" s="26" t="n">
        <f aca="false">IFERROR(L8/J8,0)</f>
        <v>0.29476861167002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8" t="n">
        <v>0.08</v>
      </c>
      <c r="F9" s="19" t="n">
        <v>18.05</v>
      </c>
      <c r="G9" s="20" t="n">
        <f aca="false">((E9*$D$4)/100)/F9</f>
        <v>4.43213296398892</v>
      </c>
      <c r="H9" s="21" t="n">
        <v>4.43</v>
      </c>
      <c r="I9" s="22" t="n">
        <f aca="false">H9*F9*100</f>
        <v>7996.15</v>
      </c>
      <c r="J9" s="23" t="n">
        <f aca="false">I9/$E$4</f>
        <v>0.103881464067184</v>
      </c>
      <c r="K9" s="24" t="n">
        <f aca="false">IFERROR(__xludf.dummyfunction("GOOGLEFINANCE(D9)"),20.34)</f>
        <v>20.34</v>
      </c>
      <c r="L9" s="25" t="n">
        <f aca="false">IFERROR((K9/F9-1)*J9,0)</f>
        <v>0.0131794212029835</v>
      </c>
      <c r="M9" s="26" t="n">
        <f aca="false">IFERROR(L9/J9,0)</f>
        <v>0.126869806094183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0.15</v>
      </c>
      <c r="F10" s="19" t="n">
        <v>9.18</v>
      </c>
      <c r="G10" s="20" t="n">
        <f aca="false">((E10*$D$4)/100)/F10</f>
        <v>16.3398692810458</v>
      </c>
      <c r="H10" s="21" t="n">
        <v>16.3</v>
      </c>
      <c r="I10" s="22" t="n">
        <f aca="false">H10*F10*100</f>
        <v>14963.4</v>
      </c>
      <c r="J10" s="23" t="n">
        <f aca="false">I10/$E$4</f>
        <v>0.194396040522365</v>
      </c>
      <c r="K10" s="24" t="n">
        <f aca="false">IFERROR(__xludf.dummyfunction("GOOGLEFINANCE(D10)"),12.4)</f>
        <v>12.4</v>
      </c>
      <c r="L10" s="25" t="n">
        <f aca="false">IFERROR((K10/F10-1)*J10,0)</f>
        <v>0.0681868464577359</v>
      </c>
      <c r="M10" s="26" t="n">
        <f aca="false">IFERROR(L10/J10,0)</f>
        <v>0.350762527233116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8" t="n">
        <v>0.08</v>
      </c>
      <c r="F11" s="19" t="n">
        <v>104.78</v>
      </c>
      <c r="G11" s="20" t="n">
        <f aca="false">((E11*$D$4)/100)/F11</f>
        <v>0.763504485588853</v>
      </c>
      <c r="H11" s="21" t="n">
        <v>0.76</v>
      </c>
      <c r="I11" s="22" t="n">
        <f aca="false">H11*F11*100</f>
        <v>7963.28</v>
      </c>
      <c r="J11" s="23" t="n">
        <f aca="false">I11/$E$4</f>
        <v>0.103454435594246</v>
      </c>
      <c r="K11" s="24" t="n">
        <f aca="false">IFERROR(__xludf.dummyfunction("GOOGLEFINANCE(D11)"),109.44)</f>
        <v>109.44</v>
      </c>
      <c r="L11" s="25" t="n">
        <f aca="false">IFERROR((K11/F11-1)*J11,0)</f>
        <v>0.00460104666796322</v>
      </c>
      <c r="M11" s="26" t="n">
        <f aca="false">IFERROR(L11/J11,0)</f>
        <v>0.0444741362855508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8" t="n">
        <v>0.15</v>
      </c>
      <c r="F12" s="19" t="n">
        <v>52.44</v>
      </c>
      <c r="G12" s="20" t="n">
        <f aca="false">((E12*$D$4)/100)/F12</f>
        <v>2.8604118993135</v>
      </c>
      <c r="H12" s="21" t="n">
        <v>2.86</v>
      </c>
      <c r="I12" s="22" t="n">
        <f aca="false">H12*F12*100</f>
        <v>14997.84</v>
      </c>
      <c r="J12" s="23" t="n">
        <f aca="false">I12/$E$4</f>
        <v>0.194843465548468</v>
      </c>
      <c r="K12" s="24" t="n">
        <f aca="false">IFERROR(__xludf.dummyfunction("GOOGLEFINANCE(D12)"),54.86)</f>
        <v>54.86</v>
      </c>
      <c r="L12" s="25" t="n">
        <f aca="false">IFERROR((K12/F12-1)*J12,0)</f>
        <v>0.0089916320867142</v>
      </c>
      <c r="M12" s="26" t="n">
        <f aca="false">IFERROR(L12/J12,0)</f>
        <v>0.0461479786422578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0.15</v>
      </c>
      <c r="F13" s="19" t="n">
        <v>39.94</v>
      </c>
      <c r="G13" s="20" t="n">
        <f aca="false">((E13*$D$4)/100)/F13</f>
        <v>3.75563345017526</v>
      </c>
      <c r="H13" s="21" t="n">
        <v>3.76</v>
      </c>
      <c r="I13" s="22" t="n">
        <f aca="false">H13*F13*100</f>
        <v>15017.44</v>
      </c>
      <c r="J13" s="23" t="n">
        <f aca="false">I13/$E$4</f>
        <v>0.195098097677144</v>
      </c>
      <c r="K13" s="24" t="n">
        <f aca="false">IFERROR(__xludf.dummyfunction("GOOGLEFINANCE(D13)"),41.83)</f>
        <v>41.83</v>
      </c>
      <c r="L13" s="25" t="n">
        <f aca="false">IFERROR((K13/F13-1)*J13,0)</f>
        <v>0.00923223346544326</v>
      </c>
      <c r="M13" s="26" t="n">
        <f aca="false">IFERROR(L13/J13,0)</f>
        <v>0.0473209814722084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0.06</v>
      </c>
      <c r="F14" s="19" t="n">
        <v>9.34</v>
      </c>
      <c r="G14" s="20" t="n">
        <f aca="false">((E14*$D$4)/100)/F14</f>
        <v>6.42398286937902</v>
      </c>
      <c r="H14" s="21" t="n">
        <v>6.42</v>
      </c>
      <c r="I14" s="22" t="n">
        <f aca="false">H14*F14*100</f>
        <v>5996.28</v>
      </c>
      <c r="J14" s="23" t="n">
        <f aca="false">I14/$E$4</f>
        <v>0.0779002826806372</v>
      </c>
      <c r="K14" s="24" t="n">
        <f aca="false">IFERROR(__xludf.dummyfunction("GOOGLEFINANCE(D14)"),11.6)</f>
        <v>11.6</v>
      </c>
      <c r="L14" s="25" t="n">
        <f aca="false">IFERROR((K14/F14-1)*J14,0)</f>
        <v>0.018849533068334</v>
      </c>
      <c r="M14" s="26" t="n">
        <f aca="false">IFERROR(L14/J14,0)</f>
        <v>0.241970021413276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/>
      <c r="E15" s="18" t="n">
        <v>0.1</v>
      </c>
      <c r="F15" s="19"/>
      <c r="G15" s="20" t="e">
        <f aca="false">((E15*$D$4)/100)/F15</f>
        <v>#DIV/0!</v>
      </c>
      <c r="H15" s="21" t="n">
        <v>0</v>
      </c>
      <c r="I15" s="22" t="n">
        <f aca="false">H15*F15*100</f>
        <v>0</v>
      </c>
      <c r="J15" s="23" t="n">
        <f aca="false">I15/$E$4</f>
        <v>0</v>
      </c>
      <c r="K15" s="24"/>
      <c r="L15" s="25" t="n">
        <f aca="false">IFERROR((K15/F15-1)*J15,0)</f>
        <v>0</v>
      </c>
      <c r="M15" s="26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/>
      <c r="E16" s="18" t="n">
        <v>0.1</v>
      </c>
      <c r="F16" s="19"/>
      <c r="G16" s="20" t="e">
        <f aca="false">((E16*$D$4)/100)/F16</f>
        <v>#DIV/0!</v>
      </c>
      <c r="H16" s="21" t="n">
        <v>0</v>
      </c>
      <c r="I16" s="22" t="n">
        <f aca="false">H16*F16*100</f>
        <v>0</v>
      </c>
      <c r="J16" s="23" t="n">
        <f aca="false">I16/$E$4</f>
        <v>0</v>
      </c>
      <c r="K16" s="24"/>
      <c r="L16" s="25" t="n">
        <f aca="false">IFERROR((K16/F16-1)*J16,0)</f>
        <v>0</v>
      </c>
      <c r="M16" s="26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/>
      <c r="E17" s="18" t="n">
        <v>0.05</v>
      </c>
      <c r="F17" s="19"/>
      <c r="G17" s="20" t="e">
        <f aca="false">((E17*$D$4)/100)/F17</f>
        <v>#DIV/0!</v>
      </c>
      <c r="H17" s="21" t="n">
        <v>0</v>
      </c>
      <c r="I17" s="22" t="n">
        <f aca="false">H17*F17*100</f>
        <v>0</v>
      </c>
      <c r="J17" s="23" t="n">
        <f aca="false">I17/$E$4</f>
        <v>0</v>
      </c>
      <c r="K17" s="24"/>
      <c r="L17" s="25" t="n">
        <f aca="false">IFERROR((K17/F17-1)*J17,0)</f>
        <v>0</v>
      </c>
      <c r="M17" s="26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112430.21</v>
      </c>
      <c r="L18" s="33" t="n">
        <f aca="false">(K18/F18-1)</f>
        <v>0.1243021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80505.89</v>
      </c>
      <c r="L19" s="33" t="n">
        <f aca="false">(K19/F19-1)</f>
        <v>0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19" activeCellId="0" sqref="N1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0.153235233944962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112430.21</v>
      </c>
      <c r="E4" s="10" t="n">
        <f aca="false">IF(SUM(I8:I17)&lt;=D4,SUM(I8:I17),"VALOR ACIMA DO DISPONÍVEL")</f>
        <v>95020.64</v>
      </c>
      <c r="F4" s="11" t="n">
        <f aca="false">(E4*I2)+E4+(D4-E4)</f>
        <v>126990.72</v>
      </c>
      <c r="G4" s="2"/>
      <c r="H4" s="2"/>
      <c r="I4" s="12" t="n">
        <f aca="false">F4/100000-1</f>
        <v>0.2699072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0.08</v>
      </c>
      <c r="F8" s="19" t="n">
        <v>64.35</v>
      </c>
      <c r="G8" s="20" t="n">
        <f aca="false">((E8*$D$4)/100)/F8</f>
        <v>1.39773376845377</v>
      </c>
      <c r="H8" s="21" t="n">
        <v>2.02</v>
      </c>
      <c r="I8" s="22" t="n">
        <f aca="false">H8*F8*100</f>
        <v>12998.7</v>
      </c>
      <c r="J8" s="23" t="n">
        <f aca="false">I8/$E$4</f>
        <v>0.136798699735131</v>
      </c>
      <c r="K8" s="24" t="n">
        <v>71.65</v>
      </c>
      <c r="L8" s="25" t="n">
        <f aca="false">IFERROR((K8/F8-1)*J8,0)</f>
        <v>0.0155187336140864</v>
      </c>
      <c r="M8" s="26" t="n">
        <f aca="false">IFERROR(L8/J8,0)</f>
        <v>0.113442113442114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8" t="n">
        <v>0.08</v>
      </c>
      <c r="F9" s="19" t="n">
        <v>20.34</v>
      </c>
      <c r="G9" s="20" t="n">
        <f aca="false">((E9*$D$4)/100)/F9</f>
        <v>4.42203382497542</v>
      </c>
      <c r="H9" s="21" t="n">
        <v>4.43</v>
      </c>
      <c r="I9" s="22" t="n">
        <f aca="false">H9*F9*100</f>
        <v>9010.62</v>
      </c>
      <c r="J9" s="23" t="n">
        <f aca="false">I9/$E$4</f>
        <v>0.0948280289419225</v>
      </c>
      <c r="K9" s="24" t="n">
        <v>21.55</v>
      </c>
      <c r="L9" s="25" t="n">
        <f aca="false">IFERROR((K9/F9-1)*J9,0)</f>
        <v>0.00564119542869843</v>
      </c>
      <c r="M9" s="26" t="n">
        <f aca="false">IFERROR(L9/J9,0)</f>
        <v>0.059488692232055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0.15</v>
      </c>
      <c r="F10" s="19" t="n">
        <v>12.4</v>
      </c>
      <c r="G10" s="20" t="n">
        <f aca="false">((E10*$D$4)/100)/F10</f>
        <v>13.6004286290323</v>
      </c>
      <c r="H10" s="21" t="n">
        <v>16.3</v>
      </c>
      <c r="I10" s="22" t="n">
        <f aca="false">H10*F10*100</f>
        <v>20212</v>
      </c>
      <c r="J10" s="23" t="n">
        <f aca="false">I10/$E$4</f>
        <v>0.212711680325453</v>
      </c>
      <c r="K10" s="24" t="n">
        <v>15.31</v>
      </c>
      <c r="L10" s="25" t="n">
        <f aca="false">IFERROR((K10/F10-1)*J10,0)</f>
        <v>0.0499186282054088</v>
      </c>
      <c r="M10" s="26" t="n">
        <f aca="false">IFERROR(L10/J10,0)</f>
        <v>0.234677419354839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8" t="n">
        <v>0.08</v>
      </c>
      <c r="F11" s="19" t="n">
        <v>109.44</v>
      </c>
      <c r="G11" s="20" t="n">
        <f aca="false">((E11*$D$4)/100)/F11</f>
        <v>0.821858260233918</v>
      </c>
      <c r="H11" s="21" t="n">
        <v>0.76</v>
      </c>
      <c r="I11" s="22" t="n">
        <f aca="false">H11*F11*100</f>
        <v>8317.44</v>
      </c>
      <c r="J11" s="23" t="n">
        <f aca="false">I11/$E$4</f>
        <v>0.0875329823078439</v>
      </c>
      <c r="K11" s="24" t="n">
        <v>110.62</v>
      </c>
      <c r="L11" s="25" t="n">
        <f aca="false">IFERROR((K11/F11-1)*J11,0)</f>
        <v>0.000943794948129172</v>
      </c>
      <c r="M11" s="26" t="n">
        <f aca="false">IFERROR(L11/J11,0)</f>
        <v>0.0107821637426901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8" t="n">
        <v>0.15</v>
      </c>
      <c r="F12" s="19" t="n">
        <v>54.86</v>
      </c>
      <c r="G12" s="20" t="n">
        <f aca="false">((E12*$D$4)/100)/F12</f>
        <v>3.07410344513307</v>
      </c>
      <c r="H12" s="21" t="n">
        <v>2.86</v>
      </c>
      <c r="I12" s="22" t="n">
        <f aca="false">H12*F12*100</f>
        <v>15689.96</v>
      </c>
      <c r="J12" s="23" t="n">
        <f aca="false">I12/$E$4</f>
        <v>0.165121598844209</v>
      </c>
      <c r="K12" s="24" t="n">
        <v>62.17</v>
      </c>
      <c r="L12" s="25" t="n">
        <f aca="false">IFERROR((K12/F12-1)*J12,0)</f>
        <v>0.0220021671081146</v>
      </c>
      <c r="M12" s="26" t="n">
        <f aca="false">IFERROR(L12/J12,0)</f>
        <v>0.133248268319358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0.15</v>
      </c>
      <c r="F13" s="19" t="n">
        <v>41.83</v>
      </c>
      <c r="G13" s="20" t="n">
        <f aca="false">((E13*$D$4)/100)/F13</f>
        <v>4.031683361224</v>
      </c>
      <c r="H13" s="21" t="n">
        <v>3.76</v>
      </c>
      <c r="I13" s="22" t="n">
        <f aca="false">H13*F13*100</f>
        <v>15728.08</v>
      </c>
      <c r="J13" s="23" t="n">
        <f aca="false">I13/$E$4</f>
        <v>0.16552277484134</v>
      </c>
      <c r="K13" s="24" t="n">
        <v>50.61</v>
      </c>
      <c r="L13" s="25" t="n">
        <f aca="false">IFERROR((K13/F13-1)*J13,0)</f>
        <v>0.0347427674661</v>
      </c>
      <c r="M13" s="26" t="n">
        <f aca="false">IFERROR(L13/J13,0)</f>
        <v>0.20989720296438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0.06</v>
      </c>
      <c r="F14" s="19" t="n">
        <v>11.6</v>
      </c>
      <c r="G14" s="20" t="n">
        <f aca="false">((E14*$D$4)/100)/F14</f>
        <v>5.81535568965517</v>
      </c>
      <c r="H14" s="21" t="n">
        <v>6.42</v>
      </c>
      <c r="I14" s="22" t="n">
        <f aca="false">H14*F14*100</f>
        <v>7447.2</v>
      </c>
      <c r="J14" s="23" t="n">
        <f aca="false">I14/$E$4</f>
        <v>0.0783745510449098</v>
      </c>
      <c r="K14" s="24" t="n">
        <v>14.4</v>
      </c>
      <c r="L14" s="25" t="n">
        <f aca="false">IFERROR((K14/F14-1)*J14,0)</f>
        <v>0.0189179950798058</v>
      </c>
      <c r="M14" s="26" t="n">
        <f aca="false">IFERROR(L14/J14,0)</f>
        <v>0.241379310344828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27</v>
      </c>
      <c r="E15" s="18" t="n">
        <v>0.05</v>
      </c>
      <c r="F15" s="38" t="n">
        <v>21.94</v>
      </c>
      <c r="G15" s="20" t="n">
        <f aca="false">((E15*$D$4)/100)/F15</f>
        <v>2.56221991795807</v>
      </c>
      <c r="H15" s="21" t="n">
        <v>2.56</v>
      </c>
      <c r="I15" s="22" t="n">
        <f aca="false">H15*F15*100</f>
        <v>5616.64</v>
      </c>
      <c r="J15" s="23" t="n">
        <f aca="false">I15/$E$4</f>
        <v>0.0591096839591903</v>
      </c>
      <c r="K15" s="24" t="n">
        <v>24</v>
      </c>
      <c r="L15" s="25" t="n">
        <f aca="false">IFERROR((K15/F15-1)*J15,0)</f>
        <v>0.0055499520946186</v>
      </c>
      <c r="M15" s="26" t="n">
        <f aca="false">IFERROR(L15/J15,0)</f>
        <v>0.0938924339106655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/>
      <c r="E16" s="18" t="n">
        <v>0.1</v>
      </c>
      <c r="F16" s="19"/>
      <c r="G16" s="20" t="e">
        <f aca="false">((E16*$D$4)/100)/F16</f>
        <v>#DIV/0!</v>
      </c>
      <c r="H16" s="21"/>
      <c r="I16" s="22" t="n">
        <f aca="false">H16*F16*100</f>
        <v>0</v>
      </c>
      <c r="J16" s="23" t="n">
        <f aca="false">I16/$E$4</f>
        <v>0</v>
      </c>
      <c r="K16" s="24"/>
      <c r="L16" s="25" t="n">
        <f aca="false">IFERROR((K16/F16-1)*J16,0)</f>
        <v>0</v>
      </c>
      <c r="M16" s="26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/>
      <c r="E17" s="18" t="n">
        <v>0.1</v>
      </c>
      <c r="F17" s="19"/>
      <c r="G17" s="20" t="e">
        <f aca="false">((E17*$D$4)/100)/F17</f>
        <v>#DIV/0!</v>
      </c>
      <c r="H17" s="21"/>
      <c r="I17" s="22" t="n">
        <f aca="false">H17*F17*100</f>
        <v>0</v>
      </c>
      <c r="J17" s="23" t="n">
        <f aca="false">I17/$E$4</f>
        <v>0</v>
      </c>
      <c r="K17" s="24"/>
      <c r="L17" s="25" t="n">
        <f aca="false">IFERROR((K17/F17-1)*J17,0)</f>
        <v>0</v>
      </c>
      <c r="M17" s="26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112430.21</v>
      </c>
      <c r="G18" s="31"/>
      <c r="H18" s="31"/>
      <c r="I18" s="31"/>
      <c r="J18" s="30"/>
      <c r="K18" s="32" t="n">
        <f aca="false">F4</f>
        <v>126990.72</v>
      </c>
      <c r="L18" s="33" t="n">
        <f aca="false">(K18/F18-1)</f>
        <v>0.129507096002044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87402.59</v>
      </c>
      <c r="L19" s="33" t="n">
        <f aca="false">(K19/F19-1)</f>
        <v>0.0856670238662041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126990.72</v>
      </c>
      <c r="E4" s="10" t="n">
        <f aca="false">IF(SUM(I8:I17)&lt;=D4,SUM(I8:I17),"VALOR ACIMA DO DISPONÍVEL")</f>
        <v>83516</v>
      </c>
      <c r="F4" s="11" t="n">
        <f aca="false">(E4*I2)+E4+(D4-E4)</f>
        <v>131830.72</v>
      </c>
      <c r="G4" s="2"/>
      <c r="H4" s="2"/>
      <c r="I4" s="12" t="n">
        <f aca="false">F4/100000-1</f>
        <v>0.3183072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28</v>
      </c>
      <c r="E8" s="18" t="n">
        <v>0.1</v>
      </c>
      <c r="F8" s="19" t="n">
        <v>16.71</v>
      </c>
      <c r="G8" s="20" t="n">
        <f aca="false">((E8*$D$4)/100)/F8</f>
        <v>7.59968402154399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29</v>
      </c>
      <c r="E9" s="18" t="n">
        <v>0.1</v>
      </c>
      <c r="F9" s="19" t="n">
        <v>35.25</v>
      </c>
      <c r="G9" s="20" t="n">
        <f aca="false">((E9*$D$4)/100)/F9</f>
        <v>3.60257361702128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30</v>
      </c>
      <c r="E10" s="18" t="n">
        <v>0.1</v>
      </c>
      <c r="F10" s="19" t="n">
        <v>9.89</v>
      </c>
      <c r="G10" s="20" t="n">
        <f aca="false">((E10*$D$4)/100)/F10</f>
        <v>12.8403154701719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0.1</v>
      </c>
      <c r="F11" s="19" t="n">
        <v>43.47</v>
      </c>
      <c r="G11" s="20" t="n">
        <f aca="false">((E11*$D$4)/100)/F11</f>
        <v>2.92134161490683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0.1</v>
      </c>
      <c r="F12" s="19" t="n">
        <v>29</v>
      </c>
      <c r="G12" s="20" t="n">
        <f aca="false">((E12*$D$4)/100)/F12</f>
        <v>4.37899034482759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33</v>
      </c>
      <c r="E13" s="18" t="n">
        <v>0.1</v>
      </c>
      <c r="F13" s="19" t="n">
        <v>18.9</v>
      </c>
      <c r="G13" s="20" t="n">
        <f aca="false">((E13*$D$4)/100)/F13</f>
        <v>6.71908571428572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34</v>
      </c>
      <c r="E14" s="18" t="n">
        <v>0.1</v>
      </c>
      <c r="F14" s="19" t="n">
        <v>10.76</v>
      </c>
      <c r="G14" s="20" t="n">
        <f aca="false">((E14*$D$4)/100)/F14</f>
        <v>11.8021115241636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35</v>
      </c>
      <c r="E15" s="18" t="n">
        <v>0.1</v>
      </c>
      <c r="F15" s="19" t="n">
        <v>12.89</v>
      </c>
      <c r="G15" s="20" t="n">
        <f aca="false">((E15*$D$4)/100)/F15</f>
        <v>9.85187897595035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36</v>
      </c>
      <c r="E16" s="18" t="n">
        <v>0.1</v>
      </c>
      <c r="F16" s="19" t="n">
        <v>22.7</v>
      </c>
      <c r="G16" s="20" t="n">
        <f aca="false">((E16*$D$4)/100)/F16</f>
        <v>5.59430484581498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37</v>
      </c>
      <c r="E17" s="18" t="n">
        <v>0.1</v>
      </c>
      <c r="F17" s="19" t="n">
        <v>53.94</v>
      </c>
      <c r="G17" s="20" t="n">
        <f aca="false">((E17*$D$4)/100)/F17</f>
        <v>2.35429588431591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126990.72</v>
      </c>
      <c r="G18" s="31"/>
      <c r="H18" s="31"/>
      <c r="I18" s="31"/>
      <c r="J18" s="30"/>
      <c r="K18" s="32" t="n">
        <f aca="false">F4</f>
        <v>131830.72</v>
      </c>
      <c r="L18" s="33" t="n">
        <f aca="false">(K18/F18-1)</f>
        <v>0.0381130211719407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131830.72</v>
      </c>
      <c r="E4" s="10" t="n">
        <f aca="false">IF(SUM(I8:I17)&lt;=D4,SUM(I8:I17),"VALOR ACIMA DO DISPONÍVEL")</f>
        <v>83516</v>
      </c>
      <c r="F4" s="11" t="n">
        <f aca="false">(E4*I2)+E4+(D4-E4)</f>
        <v>136670.72</v>
      </c>
      <c r="G4" s="2"/>
      <c r="H4" s="2"/>
      <c r="I4" s="12" t="n">
        <f aca="false">F4/100000-1</f>
        <v>0.3667072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28</v>
      </c>
      <c r="E8" s="18" t="n">
        <v>0.1</v>
      </c>
      <c r="F8" s="19" t="n">
        <v>16.71</v>
      </c>
      <c r="G8" s="20" t="n">
        <f aca="false">((E8*$D$4)/100)/F8</f>
        <v>7.88933093955715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29</v>
      </c>
      <c r="E9" s="18" t="n">
        <v>0.1</v>
      </c>
      <c r="F9" s="19" t="n">
        <v>35.25</v>
      </c>
      <c r="G9" s="20" t="n">
        <f aca="false">((E9*$D$4)/100)/F9</f>
        <v>3.73987858156028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30</v>
      </c>
      <c r="E10" s="18" t="n">
        <v>0.09</v>
      </c>
      <c r="F10" s="19" t="n">
        <v>9.89</v>
      </c>
      <c r="G10" s="20" t="n">
        <f aca="false">((E10*$D$4)/100)/F10</f>
        <v>11.9967288169869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0.09</v>
      </c>
      <c r="F11" s="19" t="n">
        <v>43.47</v>
      </c>
      <c r="G11" s="20" t="n">
        <f aca="false">((E11*$D$4)/100)/F11</f>
        <v>2.72941449275362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0.08</v>
      </c>
      <c r="F12" s="19" t="n">
        <v>29</v>
      </c>
      <c r="G12" s="20" t="n">
        <f aca="false">((E12*$D$4)/100)/F12</f>
        <v>3.63670951724138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33</v>
      </c>
      <c r="E13" s="18" t="n">
        <v>0.09</v>
      </c>
      <c r="F13" s="19" t="n">
        <v>18.9</v>
      </c>
      <c r="G13" s="20" t="n">
        <f aca="false">((E13*$D$4)/100)/F13</f>
        <v>6.27765333333333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34</v>
      </c>
      <c r="E14" s="18" t="n">
        <v>0.07</v>
      </c>
      <c r="F14" s="19" t="n">
        <v>10.76</v>
      </c>
      <c r="G14" s="20" t="n">
        <f aca="false">((E14*$D$4)/100)/F14</f>
        <v>8.57634795539033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35</v>
      </c>
      <c r="E15" s="18" t="n">
        <v>0.07</v>
      </c>
      <c r="F15" s="19" t="n">
        <v>12.89</v>
      </c>
      <c r="G15" s="20" t="n">
        <f aca="false">((E15*$D$4)/100)/F15</f>
        <v>7.1591546935609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36</v>
      </c>
      <c r="E16" s="18" t="n">
        <v>0.07</v>
      </c>
      <c r="F16" s="19" t="n">
        <v>22.7</v>
      </c>
      <c r="G16" s="20" t="n">
        <f aca="false">((E16*$D$4)/100)/F16</f>
        <v>4.06526449339207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37</v>
      </c>
      <c r="E17" s="18" t="n">
        <v>0.08</v>
      </c>
      <c r="F17" s="19" t="n">
        <v>53.94</v>
      </c>
      <c r="G17" s="20" t="n">
        <f aca="false">((E17*$D$4)/100)/F17</f>
        <v>1.95522017055988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131830.72</v>
      </c>
      <c r="G18" s="31"/>
      <c r="H18" s="31"/>
      <c r="I18" s="31"/>
      <c r="J18" s="30"/>
      <c r="K18" s="32" t="n">
        <f aca="false">F4</f>
        <v>136670.72</v>
      </c>
      <c r="L18" s="33" t="n">
        <f aca="false">(K18/F18-1)</f>
        <v>0.0367137492687593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136670.72</v>
      </c>
      <c r="E4" s="10" t="n">
        <f aca="false">IF(SUM(I8:I17)&lt;=D4,SUM(I8:I17),"VALOR ACIMA DO DISPONÍVEL")</f>
        <v>83516</v>
      </c>
      <c r="F4" s="11" t="n">
        <f aca="false">(E4*I2)+E4+(D4-E4)</f>
        <v>141510.72</v>
      </c>
      <c r="G4" s="2"/>
      <c r="H4" s="2"/>
      <c r="I4" s="12" t="n">
        <f aca="false">F4/100000-1</f>
        <v>0.4151072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28</v>
      </c>
      <c r="E8" s="18" t="n">
        <v>0.1</v>
      </c>
      <c r="F8" s="19" t="n">
        <v>16.71</v>
      </c>
      <c r="G8" s="20" t="n">
        <f aca="false">((E8*$D$4)/100)/F8</f>
        <v>8.17897785757032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29</v>
      </c>
      <c r="E9" s="18" t="n">
        <v>0.1</v>
      </c>
      <c r="F9" s="19" t="n">
        <v>35.25</v>
      </c>
      <c r="G9" s="20" t="n">
        <f aca="false">((E9*$D$4)/100)/F9</f>
        <v>3.87718354609929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30</v>
      </c>
      <c r="E10" s="18" t="n">
        <v>0.09</v>
      </c>
      <c r="F10" s="19" t="n">
        <v>9.89</v>
      </c>
      <c r="G10" s="20" t="n">
        <f aca="false">((E10*$D$4)/100)/F10</f>
        <v>12.437173710819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0.09</v>
      </c>
      <c r="F11" s="19" t="n">
        <v>43.47</v>
      </c>
      <c r="G11" s="20" t="n">
        <f aca="false">((E11*$D$4)/100)/F11</f>
        <v>2.8296215320911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0.08</v>
      </c>
      <c r="F12" s="19" t="n">
        <v>29</v>
      </c>
      <c r="G12" s="20" t="n">
        <f aca="false">((E12*$D$4)/100)/F12</f>
        <v>3.77022675862069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33</v>
      </c>
      <c r="E13" s="18" t="n">
        <v>0.09</v>
      </c>
      <c r="F13" s="19" t="n">
        <v>18.9</v>
      </c>
      <c r="G13" s="20" t="n">
        <f aca="false">((E13*$D$4)/100)/F13</f>
        <v>6.50812952380952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34</v>
      </c>
      <c r="E14" s="18" t="n">
        <v>0.07</v>
      </c>
      <c r="F14" s="19" t="n">
        <v>10.76</v>
      </c>
      <c r="G14" s="20" t="n">
        <f aca="false">((E14*$D$4)/100)/F14</f>
        <v>8.89121784386617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35</v>
      </c>
      <c r="E15" s="18" t="n">
        <v>0.07</v>
      </c>
      <c r="F15" s="19" t="n">
        <v>12.89</v>
      </c>
      <c r="G15" s="20" t="n">
        <f aca="false">((E15*$D$4)/100)/F15</f>
        <v>7.42199410395656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36</v>
      </c>
      <c r="E16" s="18" t="n">
        <v>0.07</v>
      </c>
      <c r="F16" s="19" t="n">
        <v>22.7</v>
      </c>
      <c r="G16" s="20" t="n">
        <f aca="false">((E16*$D$4)/100)/F16</f>
        <v>4.21451559471366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37</v>
      </c>
      <c r="E17" s="18" t="n">
        <v>0.08</v>
      </c>
      <c r="F17" s="19" t="n">
        <v>53.94</v>
      </c>
      <c r="G17" s="20" t="n">
        <f aca="false">((E17*$D$4)/100)/F17</f>
        <v>2.02700363366704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136670.72</v>
      </c>
      <c r="G18" s="31"/>
      <c r="H18" s="31"/>
      <c r="I18" s="31"/>
      <c r="J18" s="30"/>
      <c r="K18" s="32" t="n">
        <f aca="false">F4</f>
        <v>141510.72</v>
      </c>
      <c r="L18" s="33" t="n">
        <f aca="false">(K18/F18-1)</f>
        <v>0.0354135838312697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141510.72</v>
      </c>
      <c r="E4" s="10" t="n">
        <f aca="false">IF(SUM(I8:I17)&lt;=D4,SUM(I8:I17),"VALOR ACIMA DO DISPONÍVEL")</f>
        <v>83516</v>
      </c>
      <c r="F4" s="11" t="n">
        <f aca="false">(E4*I2)+E4+(D4-E4)</f>
        <v>146350.72</v>
      </c>
      <c r="G4" s="2"/>
      <c r="H4" s="2"/>
      <c r="I4" s="12" t="n">
        <f aca="false">F4/100000-1</f>
        <v>0.4635072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28</v>
      </c>
      <c r="E8" s="18" t="n">
        <v>0.1</v>
      </c>
      <c r="F8" s="19" t="n">
        <v>16.71</v>
      </c>
      <c r="G8" s="20" t="n">
        <f aca="false">((E8*$D$4)/100)/F8</f>
        <v>8.46862477558348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29</v>
      </c>
      <c r="E9" s="18" t="n">
        <v>0.1</v>
      </c>
      <c r="F9" s="19" t="n">
        <v>35.25</v>
      </c>
      <c r="G9" s="20" t="n">
        <f aca="false">((E9*$D$4)/100)/F9</f>
        <v>4.0144885106383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30</v>
      </c>
      <c r="E10" s="18" t="n">
        <v>0.09</v>
      </c>
      <c r="F10" s="19" t="n">
        <v>9.89</v>
      </c>
      <c r="G10" s="20" t="n">
        <f aca="false">((E10*$D$4)/100)/F10</f>
        <v>12.8776186046512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0.09</v>
      </c>
      <c r="F11" s="19" t="n">
        <v>43.47</v>
      </c>
      <c r="G11" s="20" t="n">
        <f aca="false">((E11*$D$4)/100)/F11</f>
        <v>2.92982857142857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0.08</v>
      </c>
      <c r="F12" s="19" t="n">
        <v>29</v>
      </c>
      <c r="G12" s="20" t="n">
        <f aca="false">((E12*$D$4)/100)/F12</f>
        <v>3.903744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33</v>
      </c>
      <c r="E13" s="18" t="n">
        <v>0.09</v>
      </c>
      <c r="F13" s="19" t="n">
        <v>18.9</v>
      </c>
      <c r="G13" s="20" t="n">
        <f aca="false">((E13*$D$4)/100)/F13</f>
        <v>6.73860571428572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34</v>
      </c>
      <c r="E14" s="18" t="n">
        <v>0.07</v>
      </c>
      <c r="F14" s="19" t="n">
        <v>10.76</v>
      </c>
      <c r="G14" s="20" t="n">
        <f aca="false">((E14*$D$4)/100)/F14</f>
        <v>9.20608773234201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35</v>
      </c>
      <c r="E15" s="18" t="n">
        <v>0.07</v>
      </c>
      <c r="F15" s="19" t="n">
        <v>12.89</v>
      </c>
      <c r="G15" s="20" t="n">
        <f aca="false">((E15*$D$4)/100)/F15</f>
        <v>7.68483351435221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36</v>
      </c>
      <c r="E16" s="18" t="n">
        <v>0.07</v>
      </c>
      <c r="F16" s="19" t="n">
        <v>22.7</v>
      </c>
      <c r="G16" s="20" t="n">
        <f aca="false">((E16*$D$4)/100)/F16</f>
        <v>4.36376669603524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37</v>
      </c>
      <c r="E17" s="18" t="n">
        <v>0.08</v>
      </c>
      <c r="F17" s="19" t="n">
        <v>53.94</v>
      </c>
      <c r="G17" s="20" t="n">
        <f aca="false">((E17*$D$4)/100)/F17</f>
        <v>2.09878709677419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141510.72</v>
      </c>
      <c r="G18" s="31"/>
      <c r="H18" s="31"/>
      <c r="I18" s="31"/>
      <c r="J18" s="30"/>
      <c r="K18" s="32" t="n">
        <f aca="false">F4</f>
        <v>146350.72</v>
      </c>
      <c r="L18" s="33" t="n">
        <f aca="false">(K18/F18-1)</f>
        <v>0.0342023558356568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146350.72</v>
      </c>
      <c r="E4" s="10" t="n">
        <f aca="false">IF(SUM(I8:I17)&lt;=D4,SUM(I8:I17),"VALOR ACIMA DO DISPONÍVEL")</f>
        <v>83516</v>
      </c>
      <c r="F4" s="11" t="n">
        <f aca="false">(E4*I2)+E4+(D4-E4)</f>
        <v>151190.72</v>
      </c>
      <c r="G4" s="2"/>
      <c r="H4" s="2"/>
      <c r="I4" s="12" t="n">
        <f aca="false">F4/100000-1</f>
        <v>0.5119072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28</v>
      </c>
      <c r="E8" s="18" t="n">
        <v>0.1</v>
      </c>
      <c r="F8" s="19" t="n">
        <v>16.71</v>
      </c>
      <c r="G8" s="20" t="n">
        <f aca="false">((E8*$D$4)/100)/F8</f>
        <v>8.75827169359665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29</v>
      </c>
      <c r="E9" s="18" t="n">
        <v>0.1</v>
      </c>
      <c r="F9" s="19" t="n">
        <v>35.25</v>
      </c>
      <c r="G9" s="20" t="n">
        <f aca="false">((E9*$D$4)/100)/F9</f>
        <v>4.15179347517731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30</v>
      </c>
      <c r="E10" s="18" t="n">
        <v>0.1</v>
      </c>
      <c r="F10" s="19" t="n">
        <v>9.89</v>
      </c>
      <c r="G10" s="20" t="n">
        <f aca="false">((E10*$D$4)/100)/F10</f>
        <v>14.7978483316481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0.1</v>
      </c>
      <c r="F11" s="19" t="n">
        <v>43.47</v>
      </c>
      <c r="G11" s="20" t="n">
        <f aca="false">((E11*$D$4)/100)/F11</f>
        <v>3.36670623418449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0.1</v>
      </c>
      <c r="F12" s="19" t="n">
        <v>29</v>
      </c>
      <c r="G12" s="20" t="n">
        <f aca="false">((E12*$D$4)/100)/F12</f>
        <v>5.04657655172414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33</v>
      </c>
      <c r="E13" s="18" t="n">
        <v>0.1</v>
      </c>
      <c r="F13" s="19" t="n">
        <v>18.9</v>
      </c>
      <c r="G13" s="20" t="n">
        <f aca="false">((E13*$D$4)/100)/F13</f>
        <v>7.74342433862434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34</v>
      </c>
      <c r="E14" s="18" t="n">
        <v>0.1</v>
      </c>
      <c r="F14" s="19" t="n">
        <v>10.76</v>
      </c>
      <c r="G14" s="20" t="n">
        <f aca="false">((E14*$D$4)/100)/F14</f>
        <v>13.6013680297398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35</v>
      </c>
      <c r="E15" s="18" t="n">
        <v>0.1</v>
      </c>
      <c r="F15" s="19" t="n">
        <v>12.89</v>
      </c>
      <c r="G15" s="20" t="n">
        <f aca="false">((E15*$D$4)/100)/F15</f>
        <v>11.3538184639255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36</v>
      </c>
      <c r="E16" s="18" t="n">
        <v>0.1</v>
      </c>
      <c r="F16" s="19" t="n">
        <v>22.7</v>
      </c>
      <c r="G16" s="20" t="n">
        <f aca="false">((E16*$D$4)/100)/F16</f>
        <v>6.44716828193833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37</v>
      </c>
      <c r="E17" s="18" t="n">
        <v>0.1</v>
      </c>
      <c r="F17" s="19" t="n">
        <v>53.94</v>
      </c>
      <c r="G17" s="20" t="n">
        <f aca="false">((E17*$D$4)/100)/F17</f>
        <v>2.71321319985169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146350.72</v>
      </c>
      <c r="G18" s="31"/>
      <c r="H18" s="31"/>
      <c r="I18" s="31"/>
      <c r="J18" s="30"/>
      <c r="K18" s="32" t="n">
        <f aca="false">F4</f>
        <v>151190.72</v>
      </c>
      <c r="L18" s="33" t="n">
        <f aca="false">(K18/F18-1)</f>
        <v>0.0330712414670731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151190.72</v>
      </c>
      <c r="E4" s="10" t="n">
        <f aca="false">IF(SUM(I8:I17)&lt;=D4,SUM(I8:I17),"VALOR ACIMA DO DISPONÍVEL")</f>
        <v>124663</v>
      </c>
      <c r="F4" s="11" t="n">
        <f aca="false">(E4*I2)+E4+(D4-E4)</f>
        <v>156366.72</v>
      </c>
      <c r="G4" s="2"/>
      <c r="H4" s="2"/>
      <c r="I4" s="12" t="n">
        <f aca="false">F4/100000-1</f>
        <v>0.5636672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28</v>
      </c>
      <c r="E8" s="18" t="n">
        <v>0.1</v>
      </c>
      <c r="F8" s="19" t="n">
        <v>16.71</v>
      </c>
      <c r="G8" s="20" t="n">
        <f aca="false">((E8*$D$4)/100)/F8</f>
        <v>9.04791861160981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4" t="n">
        <v>15.86</v>
      </c>
      <c r="L8" s="25" t="n">
        <f aca="false">IFERROR((K8/F8-1)*J8,0)</f>
        <v>-0.00409102941530367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29</v>
      </c>
      <c r="E9" s="18" t="n">
        <v>0.1</v>
      </c>
      <c r="F9" s="19" t="n">
        <v>35.25</v>
      </c>
      <c r="G9" s="20" t="n">
        <f aca="false">((E9*$D$4)/100)/F9</f>
        <v>4.28909843971631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4" t="n">
        <v>42.95</v>
      </c>
      <c r="L9" s="25" t="n">
        <f aca="false">IFERROR((K9/F9-1)*J9,0)</f>
        <v>0.0185299567634342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30</v>
      </c>
      <c r="E10" s="18" t="n">
        <v>0.1</v>
      </c>
      <c r="F10" s="19" t="n">
        <v>9.89</v>
      </c>
      <c r="G10" s="20" t="n">
        <f aca="false">((E10*$D$4)/100)/F10</f>
        <v>15.2872315470172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4" t="n">
        <v>10.19</v>
      </c>
      <c r="L10" s="25" t="n">
        <f aca="false">IFERROR((K10/F10-1)*J10,0)</f>
        <v>0.0031284342587616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0.1</v>
      </c>
      <c r="F11" s="19" t="n">
        <v>43.47</v>
      </c>
      <c r="G11" s="20" t="n">
        <f aca="false">((E11*$D$4)/100)/F11</f>
        <v>3.47804738900391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4" t="n">
        <v>48.33</v>
      </c>
      <c r="L11" s="25" t="n">
        <f aca="false">IFERROR((K11/F11-1)*J11,0)</f>
        <v>0.0116955311519858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0.1</v>
      </c>
      <c r="F12" s="19" t="n">
        <v>29</v>
      </c>
      <c r="G12" s="20" t="n">
        <f aca="false">((E12*$D$4)/100)/F12</f>
        <v>5.21347310344828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4" t="n">
        <v>34.66</v>
      </c>
      <c r="L12" s="25" t="n">
        <f aca="false">IFERROR((K12/F12-1)*J12,0)</f>
        <v>0.0181609619534264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33</v>
      </c>
      <c r="E13" s="18" t="n">
        <v>0.1</v>
      </c>
      <c r="F13" s="19" t="n">
        <v>18.9</v>
      </c>
      <c r="G13" s="20" t="n">
        <f aca="false">((E13*$D$4)/100)/F13</f>
        <v>7.999508994709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4" t="n">
        <v>19.85</v>
      </c>
      <c r="L13" s="25" t="n">
        <f aca="false">IFERROR((K13/F13-1)*J13,0)</f>
        <v>0.00533438149250381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34</v>
      </c>
      <c r="E14" s="18" t="n">
        <v>0.1</v>
      </c>
      <c r="F14" s="19" t="n">
        <v>10.76</v>
      </c>
      <c r="G14" s="20" t="n">
        <f aca="false">((E14*$D$4)/100)/F14</f>
        <v>14.0511821561338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4" t="n">
        <v>11.85</v>
      </c>
      <c r="L14" s="25" t="n">
        <f aca="false">IFERROR((K14/F14-1)*J14,0)</f>
        <v>0.0104922872063082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35</v>
      </c>
      <c r="E15" s="18" t="n">
        <v>0.1</v>
      </c>
      <c r="F15" s="19" t="n">
        <v>12.89</v>
      </c>
      <c r="G15" s="20" t="n">
        <f aca="false">((E15*$D$4)/100)/F15</f>
        <v>11.7293033359193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4" t="n">
        <v>12.46</v>
      </c>
      <c r="L15" s="25" t="n">
        <f aca="false">IFERROR((K15/F15-1)*J15,0)</f>
        <v>-0.0034492993109423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36</v>
      </c>
      <c r="E16" s="18" t="n">
        <v>0.1</v>
      </c>
      <c r="F16" s="19" t="n">
        <v>22.7</v>
      </c>
      <c r="G16" s="20" t="n">
        <f aca="false">((E16*$D$4)/100)/F16</f>
        <v>6.66038414096916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4" t="n">
        <v>21.25</v>
      </c>
      <c r="L16" s="25" t="n">
        <f aca="false">IFERROR((K16/F16-1)*J16,0)</f>
        <v>-0.0058156790707748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37</v>
      </c>
      <c r="E17" s="18" t="n">
        <v>0.1</v>
      </c>
      <c r="F17" s="19" t="n">
        <v>53.94</v>
      </c>
      <c r="G17" s="20" t="n">
        <f aca="false">((E17*$D$4)/100)/F17</f>
        <v>2.80294252873563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4" t="n">
        <v>48.76</v>
      </c>
      <c r="L17" s="25" t="n">
        <f aca="false">IFERROR((K17/F17-1)*J17,0)</f>
        <v>-0.0124656072772194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151190.72</v>
      </c>
      <c r="G18" s="31"/>
      <c r="H18" s="31"/>
      <c r="I18" s="31"/>
      <c r="J18" s="30"/>
      <c r="K18" s="32" t="n">
        <f aca="false">F4</f>
        <v>156366.72</v>
      </c>
      <c r="L18" s="33" t="n">
        <f aca="false">(K18/F18-1)</f>
        <v>0.0342349054227666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2020-05-03T02:55:49Z</dcterms:created>
  <dc:creator>Igor Simões</dc:creator>
  <dc:description/>
  <dc:language>en-US</dc:language>
  <cp:lastModifiedBy/>
  <dcterms:modified xsi:type="dcterms:W3CDTF">2020-06-30T21:27:25Z</dcterms:modified>
  <cp:revision>1</cp:revision>
  <dc:subject/>
  <dc:title/>
</cp:coreProperties>
</file>