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idRByKgsXCRMdpdcE8+733lsVH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ID#AAAAJz7aeK4
tc={16BBAD93-6F81-4B63-B7F8-B3EDE63739A7}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H7">
      <text>
        <t xml:space="preserve">======
ID#AAAAJz7aeLE
tc={71A6F7B1-09F9-4675-BF05-E30B4492E21B}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G7">
      <text>
        <t xml:space="preserve">======
ID#AAAAJz7aeLU
tc={509F176C-E747-444B-B622-6D5BC47982A7}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J7">
      <text>
        <t xml:space="preserve">======
ID#AAAAJz7aeK0
tc={181D55B0-6909-4319-AA6A-982016F7CD70}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C7">
      <text>
        <t xml:space="preserve">======
ID#AAAAJz7aeLA
tc={B55C2367-528D-4841-BB23-C4066130E4D0}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7">
      <text>
        <t xml:space="preserve">======
ID#AAAAJz7aeLQ
tc={587B0042-734E-4D5A-89CA-26F70A0C34ED}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ID#AAAAJz7aeLM
tc={07356645-3094-4733-BF9D-DA662AAC262A}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K7">
      <text>
        <t xml:space="preserve">======
ID#AAAAJz7aeK8
tc={C9AA2DF0-78A2-4909-8ABE-26446F791401}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19">
      <text>
        <t xml:space="preserve">======
ID#AAAAJz7aeLI
tc={749CF765-772F-4A49-86DF-6CD58BEC07AE}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L7">
      <text>
        <t xml:space="preserve">======
ID#AAAAJz7aeLY
tc={88DD79DF-B6BB-43F6-A8FA-CFB206597B3F}    (2020-05-26 23:49:14)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he82pW2EgvesKuY0OHYi56YMj40g=="/>
    </ext>
  </extLst>
</comments>
</file>

<file path=xl/sharedStrings.xml><?xml version="1.0" encoding="utf-8"?>
<sst xmlns="http://schemas.openxmlformats.org/spreadsheetml/2006/main" count="241" uniqueCount="36">
  <si>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</si>
  <si>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</si>
  <si>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</si>
  <si>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</si>
  <si>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</si>
  <si>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</si>
  <si>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</si>
  <si>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</si>
  <si>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</si>
  <si>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</si>
  <si>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</si>
  <si>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</si>
  <si>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</si>
  <si>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</si>
  <si>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</si>
  <si>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</si>
  <si>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</si>
  <si>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BBDC4</t>
  </si>
  <si>
    <t>CMIG4</t>
  </si>
  <si>
    <t>COGN3</t>
  </si>
  <si>
    <t>CYRE3</t>
  </si>
  <si>
    <t>ECOR3</t>
  </si>
  <si>
    <t>IRBR3</t>
  </si>
  <si>
    <t>BMGB4</t>
  </si>
  <si>
    <t>CARTEIRA</t>
  </si>
  <si>
    <t xml:space="preserve">      -&gt; Rentabilidade mensal da carteira</t>
  </si>
  <si>
    <t>IBOVESPA</t>
  </si>
  <si>
    <t>CSNA3</t>
  </si>
  <si>
    <t>ELET3</t>
  </si>
  <si>
    <t>TAEE3</t>
  </si>
  <si>
    <t>EGIE3</t>
  </si>
  <si>
    <t>yduq3</t>
  </si>
  <si>
    <t>ENBR3</t>
  </si>
  <si>
    <t>ITSA4</t>
  </si>
  <si>
    <t>SANB4</t>
  </si>
  <si>
    <t>BBAS3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</si>
</sst>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0" fillId="0" fontId="0" numFmtId="0" xfId="0" applyFont="1"/>
    <xf borderId="1" fillId="3" fontId="0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164" xfId="0" applyAlignment="1" applyBorder="1" applyFont="1" applyNumberFormat="1">
      <alignment horizontal="center" vertical="center"/>
    </xf>
    <xf borderId="1" fillId="3" fontId="0" numFmtId="0" xfId="0" applyBorder="1" applyFont="1"/>
    <xf borderId="5" fillId="3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shrinkToFit="0" vertical="center" wrapText="1"/>
    </xf>
    <xf borderId="7" fillId="3" fontId="0" numFmtId="164" xfId="0" applyAlignment="1" applyBorder="1" applyFont="1" applyNumberFormat="1">
      <alignment horizontal="center" vertical="center"/>
    </xf>
    <xf borderId="8" fillId="4" fontId="4" numFmtId="10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0" fillId="3" fontId="0" numFmtId="165" xfId="0" applyAlignment="1" applyBorder="1" applyFont="1" applyNumberFormat="1">
      <alignment horizontal="center" vertical="center"/>
    </xf>
    <xf borderId="10" fillId="3" fontId="0" numFmtId="166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vertical="center"/>
    </xf>
    <xf borderId="11" fillId="3" fontId="0" numFmtId="164" xfId="0" applyAlignment="1" applyBorder="1" applyFont="1" applyNumberFormat="1">
      <alignment horizontal="center" vertical="center"/>
    </xf>
    <xf borderId="11" fillId="5" fontId="0" numFmtId="166" xfId="0" applyAlignment="1" applyBorder="1" applyFill="1" applyFont="1" applyNumberFormat="1">
      <alignment horizontal="center" vertical="center"/>
    </xf>
    <xf borderId="12" fillId="6" fontId="0" numFmtId="166" xfId="0" applyAlignment="1" applyBorder="1" applyFill="1" applyFont="1" applyNumberFormat="1">
      <alignment horizontal="center" vertical="center"/>
    </xf>
    <xf borderId="1" fillId="3" fontId="0" numFmtId="164" xfId="0" applyAlignment="1" applyBorder="1" applyFont="1" applyNumberFormat="1">
      <alignment horizontal="center" vertical="center"/>
    </xf>
    <xf borderId="12" fillId="3" fontId="0" numFmtId="9" xfId="0" applyAlignment="1" applyBorder="1" applyFont="1" applyNumberFormat="1">
      <alignment horizontal="center" vertical="center"/>
    </xf>
    <xf borderId="10" fillId="3" fontId="0" numFmtId="164" xfId="0" applyAlignment="1" applyBorder="1" applyFont="1" applyNumberFormat="1">
      <alignment horizontal="center" vertical="center"/>
    </xf>
    <xf borderId="1" fillId="3" fontId="0" numFmtId="10" xfId="0" applyAlignment="1" applyBorder="1" applyFont="1" applyNumberFormat="1">
      <alignment horizontal="center" vertical="center"/>
    </xf>
    <xf borderId="13" fillId="3" fontId="0" numFmtId="10" xfId="0" applyAlignment="1" applyBorder="1" applyFont="1" applyNumberFormat="1">
      <alignment horizontal="center" vertical="center"/>
    </xf>
    <xf borderId="13" fillId="3" fontId="0" numFmtId="165" xfId="0" applyAlignment="1" applyBorder="1" applyFont="1" applyNumberFormat="1">
      <alignment horizontal="center" vertical="center"/>
    </xf>
    <xf borderId="13" fillId="3" fontId="0" numFmtId="166" xfId="0" applyAlignment="1" applyBorder="1" applyFont="1" applyNumberFormat="1">
      <alignment horizontal="center" vertical="center"/>
    </xf>
    <xf borderId="11" fillId="3" fontId="0" numFmtId="166" xfId="0" applyAlignment="1" applyBorder="1" applyFont="1" applyNumberFormat="1">
      <alignment horizontal="center" vertical="center"/>
    </xf>
    <xf borderId="12" fillId="3" fontId="0" numFmtId="166" xfId="0" applyAlignment="1" applyBorder="1" applyFont="1" applyNumberForma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14" fillId="7" fontId="1" numFmtId="164" xfId="0" applyAlignment="1" applyBorder="1" applyFont="1" applyNumberFormat="1">
      <alignment vertical="center"/>
    </xf>
    <xf borderId="15" fillId="7" fontId="1" numFmtId="164" xfId="0" applyAlignment="1" applyBorder="1" applyFont="1" applyNumberFormat="1">
      <alignment vertical="center"/>
    </xf>
    <xf borderId="16" fillId="7" fontId="1" numFmtId="164" xfId="0" applyAlignment="1" applyBorder="1" applyFont="1" applyNumberFormat="1">
      <alignment vertical="center"/>
    </xf>
    <xf borderId="2" fillId="7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4" fillId="7" fontId="1" numFmtId="166" xfId="0" applyAlignment="1" applyBorder="1" applyFont="1" applyNumberFormat="1">
      <alignment vertical="center"/>
    </xf>
    <xf borderId="15" fillId="7" fontId="1" numFmtId="0" xfId="0" applyAlignment="1" applyBorder="1" applyFont="1">
      <alignment vertical="center"/>
    </xf>
    <xf borderId="14" fillId="7" fontId="1" numFmtId="0" xfId="0" applyAlignment="1" applyBorder="1" applyFont="1">
      <alignment vertical="center"/>
    </xf>
    <xf borderId="16" fillId="7" fontId="1" numFmtId="166" xfId="0" applyAlignment="1" applyBorder="1" applyFont="1" applyNumberFormat="1">
      <alignment vertical="center"/>
    </xf>
    <xf borderId="1" fillId="2" fontId="0" numFmtId="9" xfId="0" applyBorder="1" applyFont="1" applyNumberFormat="1"/>
    <xf borderId="0" fillId="0" fontId="0" numFmtId="0" xfId="0" applyAlignment="1" applyFont="1">
      <alignment horizontal="center" vertical="center"/>
    </xf>
    <xf borderId="10" fillId="3" fontId="0" numFmtId="10" xfId="0" applyAlignment="1" applyBorder="1" applyFont="1" applyNumberFormat="1">
      <alignment horizontal="center" vertical="center"/>
    </xf>
    <xf borderId="9" fillId="3" fontId="0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0.02483099455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</row>
    <row r="4" ht="30.0" customHeight="1">
      <c r="A4" s="1"/>
      <c r="B4" s="1"/>
      <c r="C4" s="4"/>
      <c r="D4" s="15">
        <v>100000.0</v>
      </c>
      <c r="E4" s="16">
        <f>IF(SUM(I8:I17)&lt;=D4,SUM(I8:I17),"VALOR ACIMA DO DISPONÍVEL")</f>
        <v>99553</v>
      </c>
      <c r="F4" s="17">
        <f>(E4*I2)+E4+(D4-E4)</f>
        <v>102472</v>
      </c>
      <c r="G4" s="4"/>
      <c r="H4" s="4"/>
      <c r="I4" s="18">
        <f>F4/D4-1</f>
        <v>0.02472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</row>
    <row r="8">
      <c r="A8" s="1"/>
      <c r="B8" s="1"/>
      <c r="C8" s="22">
        <v>1.0</v>
      </c>
      <c r="D8" s="23" t="s">
        <v>17</v>
      </c>
      <c r="E8" s="24">
        <v>0.15</v>
      </c>
      <c r="F8" s="25">
        <v>19.15</v>
      </c>
      <c r="G8" s="26">
        <f t="shared" ref="G8:G17" si="1">((E8*$D$4)/100)/F8</f>
        <v>7.832898172</v>
      </c>
      <c r="H8" s="27">
        <v>7.0</v>
      </c>
      <c r="I8" s="28">
        <f t="shared" ref="I8:I17" si="2">H8*F8*100</f>
        <v>13405</v>
      </c>
      <c r="J8" s="29">
        <f t="shared" ref="J8:J17" si="3">I8/$E$4</f>
        <v>0.134651894</v>
      </c>
      <c r="K8" s="30">
        <v>18.95</v>
      </c>
      <c r="L8" s="31">
        <f t="shared" ref="L8:L17" si="4">IFERROR((K8/F8-1)*J8,0)</f>
        <v>-0.001406286099</v>
      </c>
      <c r="M8" s="32">
        <f t="shared" ref="M8:M17" si="5">IFERROR(L8/J8,0)</f>
        <v>-0.01044386423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</row>
    <row r="9">
      <c r="A9" s="1"/>
      <c r="B9" s="1"/>
      <c r="C9" s="33">
        <v>2.0</v>
      </c>
      <c r="D9" s="34" t="s">
        <v>18</v>
      </c>
      <c r="E9" s="24">
        <v>0.15</v>
      </c>
      <c r="F9" s="25">
        <v>9.52</v>
      </c>
      <c r="G9" s="26">
        <f t="shared" si="1"/>
        <v>15.75630252</v>
      </c>
      <c r="H9" s="27">
        <v>15.0</v>
      </c>
      <c r="I9" s="28">
        <f t="shared" si="2"/>
        <v>14280</v>
      </c>
      <c r="J9" s="29">
        <f t="shared" si="3"/>
        <v>0.1434411821</v>
      </c>
      <c r="K9" s="30">
        <v>10.8</v>
      </c>
      <c r="L9" s="31">
        <f t="shared" si="4"/>
        <v>0.01928620936</v>
      </c>
      <c r="M9" s="32">
        <f t="shared" si="5"/>
        <v>0.1344537815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</row>
    <row r="10">
      <c r="A10" s="1"/>
      <c r="B10" s="1"/>
      <c r="C10" s="33">
        <v>3.0</v>
      </c>
      <c r="D10" s="34" t="s">
        <v>19</v>
      </c>
      <c r="E10" s="24">
        <v>0.15</v>
      </c>
      <c r="F10" s="25">
        <v>5.54</v>
      </c>
      <c r="G10" s="26">
        <f t="shared" si="1"/>
        <v>27.07581227</v>
      </c>
      <c r="H10" s="27">
        <v>30.0</v>
      </c>
      <c r="I10" s="28">
        <f t="shared" si="2"/>
        <v>16620</v>
      </c>
      <c r="J10" s="29">
        <f t="shared" si="3"/>
        <v>0.1669462497</v>
      </c>
      <c r="K10" s="30">
        <v>5.26</v>
      </c>
      <c r="L10" s="31">
        <f t="shared" si="4"/>
        <v>-0.008437716593</v>
      </c>
      <c r="M10" s="32">
        <f t="shared" si="5"/>
        <v>-0.05054151625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</row>
    <row r="11">
      <c r="A11" s="1"/>
      <c r="B11" s="1"/>
      <c r="C11" s="33">
        <v>4.0</v>
      </c>
      <c r="D11" s="34" t="s">
        <v>20</v>
      </c>
      <c r="E11" s="24">
        <v>0.1</v>
      </c>
      <c r="F11" s="25">
        <v>15.91</v>
      </c>
      <c r="G11" s="26">
        <f t="shared" si="1"/>
        <v>6.285355123</v>
      </c>
      <c r="H11" s="27">
        <v>6.0</v>
      </c>
      <c r="I11" s="28">
        <f t="shared" si="2"/>
        <v>9546</v>
      </c>
      <c r="J11" s="29">
        <f t="shared" si="3"/>
        <v>0.09588862214</v>
      </c>
      <c r="K11" s="30">
        <v>16.95</v>
      </c>
      <c r="L11" s="31">
        <f t="shared" si="4"/>
        <v>0.006268018041</v>
      </c>
      <c r="M11" s="32">
        <f t="shared" si="5"/>
        <v>0.06536769327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"/>
    </row>
    <row r="12">
      <c r="A12" s="1"/>
      <c r="B12" s="1"/>
      <c r="C12" s="33">
        <v>5.0</v>
      </c>
      <c r="D12" s="34" t="s">
        <v>21</v>
      </c>
      <c r="E12" s="24">
        <v>0.1</v>
      </c>
      <c r="F12" s="25">
        <v>10.49</v>
      </c>
      <c r="G12" s="26">
        <f t="shared" si="1"/>
        <v>9.532888465</v>
      </c>
      <c r="H12" s="27">
        <v>16.0</v>
      </c>
      <c r="I12" s="28">
        <f t="shared" si="2"/>
        <v>16784</v>
      </c>
      <c r="J12" s="29">
        <f t="shared" si="3"/>
        <v>0.1685936135</v>
      </c>
      <c r="K12" s="30">
        <v>13.15</v>
      </c>
      <c r="L12" s="31">
        <f t="shared" si="4"/>
        <v>0.04275109741</v>
      </c>
      <c r="M12" s="32">
        <f t="shared" si="5"/>
        <v>0.2535748332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"/>
    </row>
    <row r="13">
      <c r="A13" s="1"/>
      <c r="B13" s="1"/>
      <c r="C13" s="33">
        <v>6.0</v>
      </c>
      <c r="D13" s="34" t="s">
        <v>22</v>
      </c>
      <c r="E13" s="24">
        <v>0.1</v>
      </c>
      <c r="F13" s="25">
        <v>10.22</v>
      </c>
      <c r="G13" s="26">
        <f t="shared" si="1"/>
        <v>9.784735812</v>
      </c>
      <c r="H13" s="27">
        <v>14.0</v>
      </c>
      <c r="I13" s="28">
        <f t="shared" si="2"/>
        <v>14308</v>
      </c>
      <c r="J13" s="29">
        <f t="shared" si="3"/>
        <v>0.1437224393</v>
      </c>
      <c r="K13" s="30">
        <v>8.3</v>
      </c>
      <c r="L13" s="31">
        <f t="shared" si="4"/>
        <v>-0.0270006931</v>
      </c>
      <c r="M13" s="32">
        <f t="shared" si="5"/>
        <v>-0.1878669276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"/>
    </row>
    <row r="14">
      <c r="A14" s="1"/>
      <c r="B14" s="1"/>
      <c r="C14" s="33">
        <v>7.0</v>
      </c>
      <c r="D14" s="34" t="s">
        <v>23</v>
      </c>
      <c r="E14" s="24">
        <v>0.15</v>
      </c>
      <c r="F14" s="25">
        <v>4.87</v>
      </c>
      <c r="G14" s="26">
        <f t="shared" si="1"/>
        <v>30.80082136</v>
      </c>
      <c r="H14" s="27">
        <v>30.0</v>
      </c>
      <c r="I14" s="28">
        <f t="shared" si="2"/>
        <v>14610</v>
      </c>
      <c r="J14" s="29">
        <f t="shared" si="3"/>
        <v>0.1467559993</v>
      </c>
      <c r="K14" s="30">
        <v>4.65</v>
      </c>
      <c r="L14" s="31">
        <f t="shared" si="4"/>
        <v>-0.006629634466</v>
      </c>
      <c r="M14" s="32">
        <f t="shared" si="5"/>
        <v>-0.04517453799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"/>
    </row>
    <row r="15">
      <c r="A15" s="1"/>
      <c r="B15" s="1"/>
      <c r="C15" s="33">
        <v>8.0</v>
      </c>
      <c r="D15" s="34"/>
      <c r="E15" s="24"/>
      <c r="F15" s="25"/>
      <c r="G15" s="35" t="str">
        <f t="shared" si="1"/>
        <v>#DIV/0!</v>
      </c>
      <c r="H15" s="36">
        <v>7.7</v>
      </c>
      <c r="I15" s="28">
        <f t="shared" si="2"/>
        <v>0</v>
      </c>
      <c r="J15" s="29">
        <f t="shared" si="3"/>
        <v>0</v>
      </c>
      <c r="K15" s="30"/>
      <c r="L15" s="31">
        <f t="shared" si="4"/>
        <v>0</v>
      </c>
      <c r="M15" s="32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"/>
    </row>
    <row r="16">
      <c r="A16" s="1"/>
      <c r="B16" s="1"/>
      <c r="C16" s="33">
        <v>9.0</v>
      </c>
      <c r="D16" s="34"/>
      <c r="E16" s="24"/>
      <c r="F16" s="25"/>
      <c r="G16" s="35" t="str">
        <f t="shared" si="1"/>
        <v>#DIV/0!</v>
      </c>
      <c r="H16" s="36">
        <v>4.0</v>
      </c>
      <c r="I16" s="28">
        <f t="shared" si="2"/>
        <v>0</v>
      </c>
      <c r="J16" s="29">
        <f t="shared" si="3"/>
        <v>0</v>
      </c>
      <c r="K16" s="30"/>
      <c r="L16" s="31">
        <f t="shared" si="4"/>
        <v>0</v>
      </c>
      <c r="M16" s="32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"/>
    </row>
    <row r="17">
      <c r="A17" s="1"/>
      <c r="B17" s="1"/>
      <c r="C17" s="33">
        <v>10.0</v>
      </c>
      <c r="D17" s="34"/>
      <c r="E17" s="24"/>
      <c r="F17" s="25"/>
      <c r="G17" s="35" t="str">
        <f t="shared" si="1"/>
        <v>#DIV/0!</v>
      </c>
      <c r="H17" s="36">
        <v>2.0</v>
      </c>
      <c r="I17" s="28">
        <f t="shared" si="2"/>
        <v>0</v>
      </c>
      <c r="J17" s="29">
        <f t="shared" si="3"/>
        <v>0</v>
      </c>
      <c r="K17" s="30"/>
      <c r="L17" s="31">
        <f t="shared" si="4"/>
        <v>0</v>
      </c>
      <c r="M17" s="32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"/>
    </row>
    <row r="18">
      <c r="A18" s="1"/>
      <c r="B18" s="1"/>
      <c r="C18" s="37" t="s">
        <v>24</v>
      </c>
      <c r="D18" s="6"/>
      <c r="E18" s="7"/>
      <c r="F18" s="38">
        <v>100000.0</v>
      </c>
      <c r="G18" s="39"/>
      <c r="H18" s="39"/>
      <c r="I18" s="39"/>
      <c r="J18" s="38"/>
      <c r="K18" s="40">
        <f>F4</f>
        <v>102472</v>
      </c>
      <c r="L18" s="41">
        <f t="shared" ref="L18:L19" si="6">(K18/F18-1)</f>
        <v>0.02472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3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</row>
    <row r="220" ht="15.75" customHeight="1">
      <c r="A220" s="3"/>
      <c r="B220" s="3"/>
      <c r="C220" s="4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0.1547552167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Maio!F4</f>
        <v>102472</v>
      </c>
      <c r="E4" s="16">
        <f>IF(SUM(I8:I17)&lt;=D4,SUM(I8:I17),"VALOR ACIMA DO DISPONÍVEL")</f>
        <v>99680</v>
      </c>
      <c r="F4" s="17">
        <f>(E4*I2)+E4+(D4-E4)</f>
        <v>117898</v>
      </c>
      <c r="G4" s="4"/>
      <c r="H4" s="4"/>
      <c r="I4" s="18">
        <f>F4/D4-1</f>
        <v>0.1505386837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17</v>
      </c>
      <c r="E8" s="24">
        <v>0.2</v>
      </c>
      <c r="F8" s="25">
        <v>18.95</v>
      </c>
      <c r="G8" s="26">
        <f t="shared" ref="G8:G14" si="1">((E8*$D$4)/100)/F8</f>
        <v>10.81498681</v>
      </c>
      <c r="H8" s="27">
        <v>10.0</v>
      </c>
      <c r="I8" s="28">
        <f t="shared" ref="I8:I14" si="2">H8*F8*100</f>
        <v>18950</v>
      </c>
      <c r="J8" s="29">
        <f t="shared" ref="J8:J14" si="3">I8/$E$4</f>
        <v>0.1901083467</v>
      </c>
      <c r="K8" s="28">
        <v>20.7</v>
      </c>
      <c r="L8" s="49">
        <f t="shared" ref="L8:L17" si="4">IFERROR((K8/F8-1)*J8,0)</f>
        <v>0.01755617978</v>
      </c>
      <c r="M8" s="32">
        <f t="shared" ref="M8:M17" si="5">IFERROR(L8/J8,0)</f>
        <v>0.09234828496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18</v>
      </c>
      <c r="E9" s="24">
        <v>0.2</v>
      </c>
      <c r="F9" s="25">
        <v>10.8</v>
      </c>
      <c r="G9" s="26">
        <f t="shared" si="1"/>
        <v>18.9762963</v>
      </c>
      <c r="H9" s="27">
        <v>20.0</v>
      </c>
      <c r="I9" s="28">
        <f t="shared" si="2"/>
        <v>21600</v>
      </c>
      <c r="J9" s="29">
        <f t="shared" si="3"/>
        <v>0.2166934189</v>
      </c>
      <c r="K9" s="28">
        <v>11.02</v>
      </c>
      <c r="L9" s="32">
        <f t="shared" si="4"/>
        <v>0.004414125201</v>
      </c>
      <c r="M9" s="32">
        <f t="shared" si="5"/>
        <v>0.02037037037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19</v>
      </c>
      <c r="E10" s="24">
        <v>0.2</v>
      </c>
      <c r="F10" s="25">
        <v>5.26</v>
      </c>
      <c r="G10" s="26">
        <f t="shared" si="1"/>
        <v>38.96273764</v>
      </c>
      <c r="H10" s="27">
        <v>40.0</v>
      </c>
      <c r="I10" s="28">
        <f t="shared" si="2"/>
        <v>21040</v>
      </c>
      <c r="J10" s="29">
        <f t="shared" si="3"/>
        <v>0.2110754414</v>
      </c>
      <c r="K10" s="28">
        <v>6.61</v>
      </c>
      <c r="L10" s="32">
        <f t="shared" si="4"/>
        <v>0.05417335474</v>
      </c>
      <c r="M10" s="32">
        <f t="shared" si="5"/>
        <v>0.2566539924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20</v>
      </c>
      <c r="E11" s="24">
        <v>0.1</v>
      </c>
      <c r="F11" s="25">
        <v>16.95</v>
      </c>
      <c r="G11" s="26">
        <f t="shared" si="1"/>
        <v>6.045545723</v>
      </c>
      <c r="H11" s="27">
        <v>6.0</v>
      </c>
      <c r="I11" s="28">
        <f t="shared" si="2"/>
        <v>10170</v>
      </c>
      <c r="J11" s="29">
        <f t="shared" si="3"/>
        <v>0.1020264848</v>
      </c>
      <c r="K11" s="28">
        <v>22.85</v>
      </c>
      <c r="L11" s="32">
        <f t="shared" si="4"/>
        <v>0.03551364366</v>
      </c>
      <c r="M11" s="32">
        <f t="shared" si="5"/>
        <v>0.3480825959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21</v>
      </c>
      <c r="E12" s="24">
        <v>0.1</v>
      </c>
      <c r="F12" s="25">
        <v>13.15</v>
      </c>
      <c r="G12" s="26">
        <f t="shared" si="1"/>
        <v>7.792547529</v>
      </c>
      <c r="H12" s="27">
        <v>8.0</v>
      </c>
      <c r="I12" s="28">
        <f t="shared" si="2"/>
        <v>10520</v>
      </c>
      <c r="J12" s="29">
        <f t="shared" si="3"/>
        <v>0.1055377207</v>
      </c>
      <c r="K12" s="28">
        <v>12.97</v>
      </c>
      <c r="L12" s="32">
        <f t="shared" si="4"/>
        <v>-0.001444622793</v>
      </c>
      <c r="M12" s="32">
        <f t="shared" si="5"/>
        <v>-0.01368821293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22</v>
      </c>
      <c r="E13" s="24">
        <v>0.1</v>
      </c>
      <c r="F13" s="25">
        <v>8.3</v>
      </c>
      <c r="G13" s="26">
        <f t="shared" si="1"/>
        <v>12.3460241</v>
      </c>
      <c r="H13" s="27">
        <v>12.0</v>
      </c>
      <c r="I13" s="28">
        <f t="shared" si="2"/>
        <v>9960</v>
      </c>
      <c r="J13" s="29">
        <f t="shared" si="3"/>
        <v>0.09991974318</v>
      </c>
      <c r="K13" s="28">
        <v>11.0</v>
      </c>
      <c r="L13" s="32">
        <f t="shared" si="4"/>
        <v>0.03250401284</v>
      </c>
      <c r="M13" s="32">
        <f t="shared" si="5"/>
        <v>0.3253012048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23</v>
      </c>
      <c r="E14" s="24">
        <v>0.1</v>
      </c>
      <c r="F14" s="25">
        <v>4.65</v>
      </c>
      <c r="G14" s="26">
        <f t="shared" si="1"/>
        <v>22.03698925</v>
      </c>
      <c r="H14" s="27">
        <v>16.0</v>
      </c>
      <c r="I14" s="28">
        <f t="shared" si="2"/>
        <v>7440</v>
      </c>
      <c r="J14" s="29">
        <f t="shared" si="3"/>
        <v>0.0746388443</v>
      </c>
      <c r="K14" s="28">
        <v>5.4</v>
      </c>
      <c r="L14" s="32">
        <f t="shared" si="4"/>
        <v>0.01203852327</v>
      </c>
      <c r="M14" s="32">
        <f t="shared" si="5"/>
        <v>0.1612903226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/>
      <c r="E15" s="24"/>
      <c r="F15" s="25"/>
      <c r="G15" s="35"/>
      <c r="H15" s="36"/>
      <c r="I15" s="28"/>
      <c r="J15" s="29"/>
      <c r="K15" s="28"/>
      <c r="L15" s="32">
        <f t="shared" si="4"/>
        <v>0</v>
      </c>
      <c r="M15" s="32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/>
      <c r="E16" s="24"/>
      <c r="F16" s="25"/>
      <c r="G16" s="35"/>
      <c r="H16" s="36"/>
      <c r="I16" s="28"/>
      <c r="J16" s="29"/>
      <c r="K16" s="28"/>
      <c r="L16" s="32">
        <f t="shared" si="4"/>
        <v>0</v>
      </c>
      <c r="M16" s="32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/>
      <c r="E17" s="24"/>
      <c r="F17" s="25"/>
      <c r="G17" s="35"/>
      <c r="H17" s="36"/>
      <c r="I17" s="28"/>
      <c r="J17" s="29"/>
      <c r="K17" s="28"/>
      <c r="L17" s="50">
        <f t="shared" si="4"/>
        <v>0</v>
      </c>
      <c r="M17" s="32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Maio!K18</f>
        <v>102472</v>
      </c>
      <c r="G18" s="39"/>
      <c r="H18" s="39"/>
      <c r="I18" s="39"/>
      <c r="J18" s="38"/>
      <c r="K18" s="40">
        <f>F4</f>
        <v>117898</v>
      </c>
      <c r="L18" s="41">
        <f t="shared" ref="L18:L19" si="6">(K18/F18-1)</f>
        <v>0.1505386837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0.0579529671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Junho!F4</f>
        <v>117898</v>
      </c>
      <c r="E4" s="16">
        <f>IF(SUM(I8:I17)&lt;=D4,SUM(I8:I17),"VALOR ACIMA DO DISPONÍVEL")</f>
        <v>83516</v>
      </c>
      <c r="F4" s="17">
        <f>(E4*I2)+E4+(D4-E4)</f>
        <v>122738</v>
      </c>
      <c r="G4" s="4"/>
      <c r="H4" s="4"/>
      <c r="I4" s="18">
        <f>F4/100000-1</f>
        <v>0.22738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7.055535607</v>
      </c>
      <c r="H8" s="36">
        <v>6.0</v>
      </c>
      <c r="I8" s="28">
        <f t="shared" ref="I8:I17" si="2">H8*F8*100</f>
        <v>10026</v>
      </c>
      <c r="J8" s="29">
        <f t="shared" ref="J8:J17" si="3">I8/$E$4</f>
        <v>0.1200488529</v>
      </c>
      <c r="K8" s="30">
        <v>15.86</v>
      </c>
      <c r="L8" s="31">
        <f t="shared" ref="L8:L17" si="4">IFERROR((K8/F8-1)*J8,0)</f>
        <v>-0.006106614301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3.344624113</v>
      </c>
      <c r="H9" s="36">
        <v>3.0</v>
      </c>
      <c r="I9" s="28">
        <f t="shared" si="2"/>
        <v>10575</v>
      </c>
      <c r="J9" s="29">
        <f t="shared" si="3"/>
        <v>0.1266224436</v>
      </c>
      <c r="K9" s="30">
        <v>42.95</v>
      </c>
      <c r="L9" s="31">
        <f t="shared" si="4"/>
        <v>0.02765937066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0.1</v>
      </c>
      <c r="F10" s="25">
        <v>9.89</v>
      </c>
      <c r="G10" s="35">
        <f t="shared" si="1"/>
        <v>11.92093023</v>
      </c>
      <c r="H10" s="36">
        <v>10.0</v>
      </c>
      <c r="I10" s="28">
        <f t="shared" si="2"/>
        <v>9890</v>
      </c>
      <c r="J10" s="29">
        <f t="shared" si="3"/>
        <v>0.1184204224</v>
      </c>
      <c r="K10" s="30">
        <v>10.19</v>
      </c>
      <c r="L10" s="31">
        <f t="shared" si="4"/>
        <v>0.00359212606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0.1</v>
      </c>
      <c r="F11" s="25">
        <v>43.47</v>
      </c>
      <c r="G11" s="35">
        <f t="shared" si="1"/>
        <v>2.712169312</v>
      </c>
      <c r="H11" s="36">
        <v>2.0</v>
      </c>
      <c r="I11" s="28">
        <f t="shared" si="2"/>
        <v>8694</v>
      </c>
      <c r="J11" s="29">
        <f t="shared" si="3"/>
        <v>0.1040998132</v>
      </c>
      <c r="K11" s="30">
        <v>48.33</v>
      </c>
      <c r="L11" s="31">
        <f t="shared" si="4"/>
        <v>0.01163848843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0.1</v>
      </c>
      <c r="F12" s="25">
        <v>29.0</v>
      </c>
      <c r="G12" s="35">
        <f t="shared" si="1"/>
        <v>4.065448276</v>
      </c>
      <c r="H12" s="36">
        <v>3.0</v>
      </c>
      <c r="I12" s="28">
        <f t="shared" si="2"/>
        <v>8700</v>
      </c>
      <c r="J12" s="29">
        <f t="shared" si="3"/>
        <v>0.1041716557</v>
      </c>
      <c r="K12" s="30">
        <v>34.66</v>
      </c>
      <c r="L12" s="31">
        <f t="shared" si="4"/>
        <v>0.0203314335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0.1</v>
      </c>
      <c r="F13" s="25">
        <v>18.9</v>
      </c>
      <c r="G13" s="35">
        <f t="shared" si="1"/>
        <v>6.237989418</v>
      </c>
      <c r="H13" s="36">
        <v>5.0</v>
      </c>
      <c r="I13" s="28">
        <f t="shared" si="2"/>
        <v>9450</v>
      </c>
      <c r="J13" s="29">
        <f t="shared" si="3"/>
        <v>0.1131519709</v>
      </c>
      <c r="K13" s="30">
        <v>19.85</v>
      </c>
      <c r="L13" s="31">
        <f t="shared" si="4"/>
        <v>0.005687532928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0.1</v>
      </c>
      <c r="F14" s="25">
        <v>10.76</v>
      </c>
      <c r="G14" s="35">
        <f t="shared" si="1"/>
        <v>10.9570632</v>
      </c>
      <c r="H14" s="36">
        <v>7.0</v>
      </c>
      <c r="I14" s="28">
        <f t="shared" si="2"/>
        <v>7532</v>
      </c>
      <c r="J14" s="29">
        <f t="shared" si="3"/>
        <v>0.0901863116</v>
      </c>
      <c r="K14" s="30">
        <v>11.85</v>
      </c>
      <c r="L14" s="31">
        <f t="shared" si="4"/>
        <v>0.009135973945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0.1</v>
      </c>
      <c r="F15" s="25">
        <v>12.89</v>
      </c>
      <c r="G15" s="35">
        <f t="shared" si="1"/>
        <v>9.146470132</v>
      </c>
      <c r="H15" s="36">
        <v>5.0</v>
      </c>
      <c r="I15" s="28">
        <f t="shared" si="2"/>
        <v>6445</v>
      </c>
      <c r="J15" s="29">
        <f t="shared" si="3"/>
        <v>0.07717084152</v>
      </c>
      <c r="K15" s="30">
        <v>12.46</v>
      </c>
      <c r="L15" s="31">
        <f t="shared" si="4"/>
        <v>-0.002574357009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0.1</v>
      </c>
      <c r="F16" s="25">
        <v>22.7</v>
      </c>
      <c r="G16" s="35">
        <f t="shared" si="1"/>
        <v>5.193744493</v>
      </c>
      <c r="H16" s="36">
        <v>3.0</v>
      </c>
      <c r="I16" s="28">
        <f t="shared" si="2"/>
        <v>6810</v>
      </c>
      <c r="J16" s="29">
        <f t="shared" si="3"/>
        <v>0.08154126155</v>
      </c>
      <c r="K16" s="30">
        <v>21.25</v>
      </c>
      <c r="L16" s="31">
        <f t="shared" si="4"/>
        <v>-0.005208582787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0.1</v>
      </c>
      <c r="F17" s="25">
        <v>53.94</v>
      </c>
      <c r="G17" s="35">
        <f t="shared" si="1"/>
        <v>2.185724879</v>
      </c>
      <c r="H17" s="36">
        <v>1.0</v>
      </c>
      <c r="I17" s="28">
        <f t="shared" si="2"/>
        <v>5394</v>
      </c>
      <c r="J17" s="29">
        <f t="shared" si="3"/>
        <v>0.06458642655</v>
      </c>
      <c r="K17" s="30">
        <v>48.76</v>
      </c>
      <c r="L17" s="31">
        <f t="shared" si="4"/>
        <v>-0.00620240433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117898</v>
      </c>
      <c r="G18" s="39"/>
      <c r="H18" s="39"/>
      <c r="I18" s="39"/>
      <c r="J18" s="38"/>
      <c r="K18" s="40">
        <f>F4</f>
        <v>122738</v>
      </c>
      <c r="L18" s="41">
        <f t="shared" ref="L18:L19" si="6">(K18/F18-1)</f>
        <v>0.04105243516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0.0579529671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Julho!F4</f>
        <v>122738</v>
      </c>
      <c r="E4" s="16">
        <f>IF(SUM(I8:I17)&lt;=D4,SUM(I8:I17),"VALOR ACIMA DO DISPONÍVEL")</f>
        <v>83516</v>
      </c>
      <c r="F4" s="17">
        <f>(E4*I2)+E4+(D4-E4)</f>
        <v>127578</v>
      </c>
      <c r="G4" s="4"/>
      <c r="H4" s="4"/>
      <c r="I4" s="18">
        <f>F4/100000-1</f>
        <v>0.27578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7.345182525</v>
      </c>
      <c r="H8" s="36">
        <v>6.0</v>
      </c>
      <c r="I8" s="28">
        <f t="shared" ref="I8:I17" si="2">H8*F8*100</f>
        <v>10026</v>
      </c>
      <c r="J8" s="29">
        <f t="shared" ref="J8:J17" si="3">I8/$E$4</f>
        <v>0.1200488529</v>
      </c>
      <c r="K8" s="30">
        <v>15.86</v>
      </c>
      <c r="L8" s="31">
        <f t="shared" ref="L8:L17" si="4">IFERROR((K8/F8-1)*J8,0)</f>
        <v>-0.006106614301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3.481929078</v>
      </c>
      <c r="H9" s="36">
        <v>3.0</v>
      </c>
      <c r="I9" s="28">
        <f t="shared" si="2"/>
        <v>10575</v>
      </c>
      <c r="J9" s="29">
        <f t="shared" si="3"/>
        <v>0.1266224436</v>
      </c>
      <c r="K9" s="30">
        <v>42.95</v>
      </c>
      <c r="L9" s="31">
        <f t="shared" si="4"/>
        <v>0.02765937066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0.09</v>
      </c>
      <c r="F10" s="25">
        <v>9.89</v>
      </c>
      <c r="G10" s="35">
        <f t="shared" si="1"/>
        <v>11.1692821</v>
      </c>
      <c r="H10" s="36">
        <v>10.0</v>
      </c>
      <c r="I10" s="28">
        <f t="shared" si="2"/>
        <v>9890</v>
      </c>
      <c r="J10" s="29">
        <f t="shared" si="3"/>
        <v>0.1184204224</v>
      </c>
      <c r="K10" s="30">
        <v>10.19</v>
      </c>
      <c r="L10" s="31">
        <f t="shared" si="4"/>
        <v>0.00359212606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0.09</v>
      </c>
      <c r="F11" s="25">
        <v>43.47</v>
      </c>
      <c r="G11" s="35">
        <f t="shared" si="1"/>
        <v>2.54115942</v>
      </c>
      <c r="H11" s="36">
        <v>2.0</v>
      </c>
      <c r="I11" s="28">
        <f t="shared" si="2"/>
        <v>8694</v>
      </c>
      <c r="J11" s="29">
        <f t="shared" si="3"/>
        <v>0.1040998132</v>
      </c>
      <c r="K11" s="30">
        <v>48.33</v>
      </c>
      <c r="L11" s="31">
        <f t="shared" si="4"/>
        <v>0.01163848843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0.08</v>
      </c>
      <c r="F12" s="25">
        <v>29.0</v>
      </c>
      <c r="G12" s="35">
        <f t="shared" si="1"/>
        <v>3.385875862</v>
      </c>
      <c r="H12" s="36">
        <v>3.0</v>
      </c>
      <c r="I12" s="28">
        <f t="shared" si="2"/>
        <v>8700</v>
      </c>
      <c r="J12" s="29">
        <f t="shared" si="3"/>
        <v>0.1041716557</v>
      </c>
      <c r="K12" s="30">
        <v>34.66</v>
      </c>
      <c r="L12" s="31">
        <f t="shared" si="4"/>
        <v>0.0203314335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0.09</v>
      </c>
      <c r="F13" s="25">
        <v>18.9</v>
      </c>
      <c r="G13" s="35">
        <f t="shared" si="1"/>
        <v>5.844666667</v>
      </c>
      <c r="H13" s="36">
        <v>5.0</v>
      </c>
      <c r="I13" s="28">
        <f t="shared" si="2"/>
        <v>9450</v>
      </c>
      <c r="J13" s="29">
        <f t="shared" si="3"/>
        <v>0.1131519709</v>
      </c>
      <c r="K13" s="30">
        <v>19.85</v>
      </c>
      <c r="L13" s="31">
        <f t="shared" si="4"/>
        <v>0.005687532928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0.07</v>
      </c>
      <c r="F14" s="25">
        <v>10.76</v>
      </c>
      <c r="G14" s="35">
        <f t="shared" si="1"/>
        <v>7.984814126</v>
      </c>
      <c r="H14" s="36">
        <v>7.0</v>
      </c>
      <c r="I14" s="28">
        <f t="shared" si="2"/>
        <v>7532</v>
      </c>
      <c r="J14" s="29">
        <f t="shared" si="3"/>
        <v>0.0901863116</v>
      </c>
      <c r="K14" s="30">
        <v>11.85</v>
      </c>
      <c r="L14" s="31">
        <f t="shared" si="4"/>
        <v>0.009135973945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0.07</v>
      </c>
      <c r="F15" s="25">
        <v>12.89</v>
      </c>
      <c r="G15" s="35">
        <f t="shared" si="1"/>
        <v>6.665368503</v>
      </c>
      <c r="H15" s="36">
        <v>5.0</v>
      </c>
      <c r="I15" s="28">
        <f t="shared" si="2"/>
        <v>6445</v>
      </c>
      <c r="J15" s="29">
        <f t="shared" si="3"/>
        <v>0.07717084152</v>
      </c>
      <c r="K15" s="30">
        <v>12.46</v>
      </c>
      <c r="L15" s="31">
        <f t="shared" si="4"/>
        <v>-0.002574357009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0.07</v>
      </c>
      <c r="F16" s="25">
        <v>22.7</v>
      </c>
      <c r="G16" s="35">
        <f t="shared" si="1"/>
        <v>3.784872247</v>
      </c>
      <c r="H16" s="36">
        <v>3.0</v>
      </c>
      <c r="I16" s="28">
        <f t="shared" si="2"/>
        <v>6810</v>
      </c>
      <c r="J16" s="29">
        <f t="shared" si="3"/>
        <v>0.08154126155</v>
      </c>
      <c r="K16" s="30">
        <v>21.25</v>
      </c>
      <c r="L16" s="31">
        <f t="shared" si="4"/>
        <v>-0.005208582787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0.08</v>
      </c>
      <c r="F17" s="25">
        <v>53.94</v>
      </c>
      <c r="G17" s="35">
        <f t="shared" si="1"/>
        <v>1.820363367</v>
      </c>
      <c r="H17" s="36">
        <v>1.0</v>
      </c>
      <c r="I17" s="28">
        <f t="shared" si="2"/>
        <v>5394</v>
      </c>
      <c r="J17" s="29">
        <f t="shared" si="3"/>
        <v>0.06458642655</v>
      </c>
      <c r="K17" s="30">
        <v>48.76</v>
      </c>
      <c r="L17" s="31">
        <f t="shared" si="4"/>
        <v>-0.00620240433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122738</v>
      </c>
      <c r="G18" s="39"/>
      <c r="H18" s="39"/>
      <c r="I18" s="39"/>
      <c r="J18" s="38"/>
      <c r="K18" s="40">
        <f>F4</f>
        <v>127578</v>
      </c>
      <c r="L18" s="41">
        <f t="shared" ref="L18:L19" si="6">(K18/F18-1)</f>
        <v>0.03943359025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0.0579529671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Agosto!F4</f>
        <v>127578</v>
      </c>
      <c r="E4" s="16">
        <f>IF(SUM(I8:I17)&lt;=D4,SUM(I8:I17),"VALOR ACIMA DO DISPONÍVEL")</f>
        <v>83516</v>
      </c>
      <c r="F4" s="17">
        <f>(E4*I2)+E4+(D4-E4)</f>
        <v>132418</v>
      </c>
      <c r="G4" s="4"/>
      <c r="H4" s="4"/>
      <c r="I4" s="18">
        <f>F4/100000-1</f>
        <v>0.32418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7.634829443</v>
      </c>
      <c r="H8" s="36">
        <v>6.0</v>
      </c>
      <c r="I8" s="28">
        <f t="shared" ref="I8:I17" si="2">H8*F8*100</f>
        <v>10026</v>
      </c>
      <c r="J8" s="29">
        <f t="shared" ref="J8:J17" si="3">I8/$E$4</f>
        <v>0.1200488529</v>
      </c>
      <c r="K8" s="30">
        <v>15.86</v>
      </c>
      <c r="L8" s="31">
        <f t="shared" ref="L8:L17" si="4">IFERROR((K8/F8-1)*J8,0)</f>
        <v>-0.006106614301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3.619234043</v>
      </c>
      <c r="H9" s="36">
        <v>3.0</v>
      </c>
      <c r="I9" s="28">
        <f t="shared" si="2"/>
        <v>10575</v>
      </c>
      <c r="J9" s="29">
        <f t="shared" si="3"/>
        <v>0.1266224436</v>
      </c>
      <c r="K9" s="30">
        <v>42.95</v>
      </c>
      <c r="L9" s="31">
        <f t="shared" si="4"/>
        <v>0.02765937066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0.09</v>
      </c>
      <c r="F10" s="25">
        <v>9.89</v>
      </c>
      <c r="G10" s="35">
        <f t="shared" si="1"/>
        <v>11.609727</v>
      </c>
      <c r="H10" s="36">
        <v>10.0</v>
      </c>
      <c r="I10" s="28">
        <f t="shared" si="2"/>
        <v>9890</v>
      </c>
      <c r="J10" s="29">
        <f t="shared" si="3"/>
        <v>0.1184204224</v>
      </c>
      <c r="K10" s="30">
        <v>10.19</v>
      </c>
      <c r="L10" s="31">
        <f t="shared" si="4"/>
        <v>0.00359212606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0.09</v>
      </c>
      <c r="F11" s="25">
        <v>43.47</v>
      </c>
      <c r="G11" s="35">
        <f t="shared" si="1"/>
        <v>2.64136646</v>
      </c>
      <c r="H11" s="36">
        <v>2.0</v>
      </c>
      <c r="I11" s="28">
        <f t="shared" si="2"/>
        <v>8694</v>
      </c>
      <c r="J11" s="29">
        <f t="shared" si="3"/>
        <v>0.1040998132</v>
      </c>
      <c r="K11" s="30">
        <v>48.33</v>
      </c>
      <c r="L11" s="31">
        <f t="shared" si="4"/>
        <v>0.01163848843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0.08</v>
      </c>
      <c r="F12" s="25">
        <v>29.0</v>
      </c>
      <c r="G12" s="35">
        <f t="shared" si="1"/>
        <v>3.519393103</v>
      </c>
      <c r="H12" s="36">
        <v>3.0</v>
      </c>
      <c r="I12" s="28">
        <f t="shared" si="2"/>
        <v>8700</v>
      </c>
      <c r="J12" s="29">
        <f t="shared" si="3"/>
        <v>0.1041716557</v>
      </c>
      <c r="K12" s="30">
        <v>34.66</v>
      </c>
      <c r="L12" s="31">
        <f t="shared" si="4"/>
        <v>0.0203314335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0.09</v>
      </c>
      <c r="F13" s="25">
        <v>18.9</v>
      </c>
      <c r="G13" s="35">
        <f t="shared" si="1"/>
        <v>6.075142857</v>
      </c>
      <c r="H13" s="36">
        <v>5.0</v>
      </c>
      <c r="I13" s="28">
        <f t="shared" si="2"/>
        <v>9450</v>
      </c>
      <c r="J13" s="29">
        <f t="shared" si="3"/>
        <v>0.1131519709</v>
      </c>
      <c r="K13" s="30">
        <v>19.85</v>
      </c>
      <c r="L13" s="31">
        <f t="shared" si="4"/>
        <v>0.005687532928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0.07</v>
      </c>
      <c r="F14" s="25">
        <v>10.76</v>
      </c>
      <c r="G14" s="35">
        <f t="shared" si="1"/>
        <v>8.299684015</v>
      </c>
      <c r="H14" s="36">
        <v>7.0</v>
      </c>
      <c r="I14" s="28">
        <f t="shared" si="2"/>
        <v>7532</v>
      </c>
      <c r="J14" s="29">
        <f t="shared" si="3"/>
        <v>0.0901863116</v>
      </c>
      <c r="K14" s="30">
        <v>11.85</v>
      </c>
      <c r="L14" s="31">
        <f t="shared" si="4"/>
        <v>0.009135973945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0.07</v>
      </c>
      <c r="F15" s="25">
        <v>12.89</v>
      </c>
      <c r="G15" s="35">
        <f t="shared" si="1"/>
        <v>6.928207913</v>
      </c>
      <c r="H15" s="36">
        <v>5.0</v>
      </c>
      <c r="I15" s="28">
        <f t="shared" si="2"/>
        <v>6445</v>
      </c>
      <c r="J15" s="29">
        <f t="shared" si="3"/>
        <v>0.07717084152</v>
      </c>
      <c r="K15" s="30">
        <v>12.46</v>
      </c>
      <c r="L15" s="31">
        <f t="shared" si="4"/>
        <v>-0.002574357009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0.07</v>
      </c>
      <c r="F16" s="25">
        <v>22.7</v>
      </c>
      <c r="G16" s="35">
        <f t="shared" si="1"/>
        <v>3.934123348</v>
      </c>
      <c r="H16" s="36">
        <v>3.0</v>
      </c>
      <c r="I16" s="28">
        <f t="shared" si="2"/>
        <v>6810</v>
      </c>
      <c r="J16" s="29">
        <f t="shared" si="3"/>
        <v>0.08154126155</v>
      </c>
      <c r="K16" s="30">
        <v>21.25</v>
      </c>
      <c r="L16" s="31">
        <f t="shared" si="4"/>
        <v>-0.005208582787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0.08</v>
      </c>
      <c r="F17" s="25">
        <v>53.94</v>
      </c>
      <c r="G17" s="35">
        <f t="shared" si="1"/>
        <v>1.89214683</v>
      </c>
      <c r="H17" s="36">
        <v>1.0</v>
      </c>
      <c r="I17" s="28">
        <f t="shared" si="2"/>
        <v>5394</v>
      </c>
      <c r="J17" s="29">
        <f t="shared" si="3"/>
        <v>0.06458642655</v>
      </c>
      <c r="K17" s="30">
        <v>48.76</v>
      </c>
      <c r="L17" s="31">
        <f t="shared" si="4"/>
        <v>-0.00620240433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127578</v>
      </c>
      <c r="G18" s="39"/>
      <c r="H18" s="39"/>
      <c r="I18" s="39"/>
      <c r="J18" s="38"/>
      <c r="K18" s="40">
        <f>F4</f>
        <v>132418</v>
      </c>
      <c r="L18" s="41">
        <f t="shared" ref="L18:L19" si="6">(K18/F18-1)</f>
        <v>0.03793757544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0.0579529671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Setembro!F4</f>
        <v>132418</v>
      </c>
      <c r="E4" s="16">
        <f>IF(SUM(I8:I17)&lt;=D4,SUM(I8:I17),"VALOR ACIMA DO DISPONÍVEL")</f>
        <v>83516</v>
      </c>
      <c r="F4" s="17">
        <f>(E4*I2)+E4+(D4-E4)</f>
        <v>137258</v>
      </c>
      <c r="G4" s="4"/>
      <c r="H4" s="4"/>
      <c r="I4" s="18">
        <f>F4/100000-1</f>
        <v>0.37258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7.924476361</v>
      </c>
      <c r="H8" s="36">
        <v>6.0</v>
      </c>
      <c r="I8" s="28">
        <f t="shared" ref="I8:I17" si="2">H8*F8*100</f>
        <v>10026</v>
      </c>
      <c r="J8" s="29">
        <f t="shared" ref="J8:J17" si="3">I8/$E$4</f>
        <v>0.1200488529</v>
      </c>
      <c r="K8" s="30">
        <v>15.86</v>
      </c>
      <c r="L8" s="31">
        <f t="shared" ref="L8:L17" si="4">IFERROR((K8/F8-1)*J8,0)</f>
        <v>-0.006106614301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3.756539007</v>
      </c>
      <c r="H9" s="36">
        <v>3.0</v>
      </c>
      <c r="I9" s="28">
        <f t="shared" si="2"/>
        <v>10575</v>
      </c>
      <c r="J9" s="29">
        <f t="shared" si="3"/>
        <v>0.1266224436</v>
      </c>
      <c r="K9" s="30">
        <v>42.95</v>
      </c>
      <c r="L9" s="31">
        <f t="shared" si="4"/>
        <v>0.02765937066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0.09</v>
      </c>
      <c r="F10" s="25">
        <v>9.89</v>
      </c>
      <c r="G10" s="35">
        <f t="shared" si="1"/>
        <v>12.05017189</v>
      </c>
      <c r="H10" s="36">
        <v>10.0</v>
      </c>
      <c r="I10" s="28">
        <f t="shared" si="2"/>
        <v>9890</v>
      </c>
      <c r="J10" s="29">
        <f t="shared" si="3"/>
        <v>0.1184204224</v>
      </c>
      <c r="K10" s="30">
        <v>10.19</v>
      </c>
      <c r="L10" s="31">
        <f t="shared" si="4"/>
        <v>0.00359212606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0.09</v>
      </c>
      <c r="F11" s="25">
        <v>43.47</v>
      </c>
      <c r="G11" s="35">
        <f t="shared" si="1"/>
        <v>2.741573499</v>
      </c>
      <c r="H11" s="36">
        <v>2.0</v>
      </c>
      <c r="I11" s="28">
        <f t="shared" si="2"/>
        <v>8694</v>
      </c>
      <c r="J11" s="29">
        <f t="shared" si="3"/>
        <v>0.1040998132</v>
      </c>
      <c r="K11" s="30">
        <v>48.33</v>
      </c>
      <c r="L11" s="31">
        <f t="shared" si="4"/>
        <v>0.01163848843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0.08</v>
      </c>
      <c r="F12" s="25">
        <v>29.0</v>
      </c>
      <c r="G12" s="35">
        <f t="shared" si="1"/>
        <v>3.652910345</v>
      </c>
      <c r="H12" s="36">
        <v>3.0</v>
      </c>
      <c r="I12" s="28">
        <f t="shared" si="2"/>
        <v>8700</v>
      </c>
      <c r="J12" s="29">
        <f t="shared" si="3"/>
        <v>0.1041716557</v>
      </c>
      <c r="K12" s="30">
        <v>34.66</v>
      </c>
      <c r="L12" s="31">
        <f t="shared" si="4"/>
        <v>0.0203314335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0.09</v>
      </c>
      <c r="F13" s="25">
        <v>18.9</v>
      </c>
      <c r="G13" s="35">
        <f t="shared" si="1"/>
        <v>6.305619048</v>
      </c>
      <c r="H13" s="36">
        <v>5.0</v>
      </c>
      <c r="I13" s="28">
        <f t="shared" si="2"/>
        <v>9450</v>
      </c>
      <c r="J13" s="29">
        <f t="shared" si="3"/>
        <v>0.1131519709</v>
      </c>
      <c r="K13" s="30">
        <v>19.85</v>
      </c>
      <c r="L13" s="31">
        <f t="shared" si="4"/>
        <v>0.005687532928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0.07</v>
      </c>
      <c r="F14" s="25">
        <v>10.76</v>
      </c>
      <c r="G14" s="35">
        <f t="shared" si="1"/>
        <v>8.614553903</v>
      </c>
      <c r="H14" s="36">
        <v>7.0</v>
      </c>
      <c r="I14" s="28">
        <f t="shared" si="2"/>
        <v>7532</v>
      </c>
      <c r="J14" s="29">
        <f t="shared" si="3"/>
        <v>0.0901863116</v>
      </c>
      <c r="K14" s="30">
        <v>11.85</v>
      </c>
      <c r="L14" s="31">
        <f t="shared" si="4"/>
        <v>0.009135973945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0.07</v>
      </c>
      <c r="F15" s="25">
        <v>12.89</v>
      </c>
      <c r="G15" s="35">
        <f t="shared" si="1"/>
        <v>7.191047324</v>
      </c>
      <c r="H15" s="36">
        <v>5.0</v>
      </c>
      <c r="I15" s="28">
        <f t="shared" si="2"/>
        <v>6445</v>
      </c>
      <c r="J15" s="29">
        <f t="shared" si="3"/>
        <v>0.07717084152</v>
      </c>
      <c r="K15" s="30">
        <v>12.46</v>
      </c>
      <c r="L15" s="31">
        <f t="shared" si="4"/>
        <v>-0.002574357009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0.07</v>
      </c>
      <c r="F16" s="25">
        <v>22.7</v>
      </c>
      <c r="G16" s="35">
        <f t="shared" si="1"/>
        <v>4.083374449</v>
      </c>
      <c r="H16" s="36">
        <v>3.0</v>
      </c>
      <c r="I16" s="28">
        <f t="shared" si="2"/>
        <v>6810</v>
      </c>
      <c r="J16" s="29">
        <f t="shared" si="3"/>
        <v>0.08154126155</v>
      </c>
      <c r="K16" s="30">
        <v>21.25</v>
      </c>
      <c r="L16" s="31">
        <f t="shared" si="4"/>
        <v>-0.005208582787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0.08</v>
      </c>
      <c r="F17" s="25">
        <v>53.94</v>
      </c>
      <c r="G17" s="35">
        <f t="shared" si="1"/>
        <v>1.963930293</v>
      </c>
      <c r="H17" s="36">
        <v>1.0</v>
      </c>
      <c r="I17" s="28">
        <f t="shared" si="2"/>
        <v>5394</v>
      </c>
      <c r="J17" s="29">
        <f t="shared" si="3"/>
        <v>0.06458642655</v>
      </c>
      <c r="K17" s="30">
        <v>48.76</v>
      </c>
      <c r="L17" s="31">
        <f t="shared" si="4"/>
        <v>-0.00620240433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132418</v>
      </c>
      <c r="G18" s="39"/>
      <c r="H18" s="39"/>
      <c r="I18" s="39"/>
      <c r="J18" s="38"/>
      <c r="K18" s="40">
        <f>F4</f>
        <v>137258</v>
      </c>
      <c r="L18" s="41">
        <f t="shared" ref="L18:L19" si="6">(K18/F18-1)</f>
        <v>0.03655092208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0.0579529671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Outubro!F4</f>
        <v>137258</v>
      </c>
      <c r="E4" s="16">
        <f>IF(SUM(I8:I17)&lt;=D4,SUM(I8:I17),"VALOR ACIMA DO DISPONÍVEL")</f>
        <v>83516</v>
      </c>
      <c r="F4" s="17">
        <f>(E4*I2)+E4+(D4-E4)</f>
        <v>142098</v>
      </c>
      <c r="G4" s="4"/>
      <c r="H4" s="4"/>
      <c r="I4" s="18">
        <f>F4/100000-1</f>
        <v>0.42098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8.214123279</v>
      </c>
      <c r="H8" s="36">
        <v>6.0</v>
      </c>
      <c r="I8" s="28">
        <f t="shared" ref="I8:I17" si="2">H8*F8*100</f>
        <v>10026</v>
      </c>
      <c r="J8" s="29">
        <f t="shared" ref="J8:J17" si="3">I8/$E$4</f>
        <v>0.1200488529</v>
      </c>
      <c r="K8" s="30">
        <v>15.86</v>
      </c>
      <c r="L8" s="31">
        <f t="shared" ref="L8:L17" si="4">IFERROR((K8/F8-1)*J8,0)</f>
        <v>-0.006106614301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3.893843972</v>
      </c>
      <c r="H9" s="36">
        <v>3.0</v>
      </c>
      <c r="I9" s="28">
        <f t="shared" si="2"/>
        <v>10575</v>
      </c>
      <c r="J9" s="29">
        <f t="shared" si="3"/>
        <v>0.1266224436</v>
      </c>
      <c r="K9" s="30">
        <v>42.95</v>
      </c>
      <c r="L9" s="31">
        <f t="shared" si="4"/>
        <v>0.02765937066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0.1</v>
      </c>
      <c r="F10" s="25">
        <v>9.89</v>
      </c>
      <c r="G10" s="35">
        <f t="shared" si="1"/>
        <v>13.87846309</v>
      </c>
      <c r="H10" s="36">
        <v>10.0</v>
      </c>
      <c r="I10" s="28">
        <f t="shared" si="2"/>
        <v>9890</v>
      </c>
      <c r="J10" s="29">
        <f t="shared" si="3"/>
        <v>0.1184204224</v>
      </c>
      <c r="K10" s="30">
        <v>10.19</v>
      </c>
      <c r="L10" s="31">
        <f t="shared" si="4"/>
        <v>0.00359212606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0.1</v>
      </c>
      <c r="F11" s="25">
        <v>43.47</v>
      </c>
      <c r="G11" s="35">
        <f t="shared" si="1"/>
        <v>3.157533931</v>
      </c>
      <c r="H11" s="36">
        <v>2.0</v>
      </c>
      <c r="I11" s="28">
        <f t="shared" si="2"/>
        <v>8694</v>
      </c>
      <c r="J11" s="29">
        <f t="shared" si="3"/>
        <v>0.1040998132</v>
      </c>
      <c r="K11" s="30">
        <v>48.33</v>
      </c>
      <c r="L11" s="31">
        <f t="shared" si="4"/>
        <v>0.01163848843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0.1</v>
      </c>
      <c r="F12" s="25">
        <v>29.0</v>
      </c>
      <c r="G12" s="35">
        <f t="shared" si="1"/>
        <v>4.733034483</v>
      </c>
      <c r="H12" s="36">
        <v>3.0</v>
      </c>
      <c r="I12" s="28">
        <f t="shared" si="2"/>
        <v>8700</v>
      </c>
      <c r="J12" s="29">
        <f t="shared" si="3"/>
        <v>0.1041716557</v>
      </c>
      <c r="K12" s="30">
        <v>34.66</v>
      </c>
      <c r="L12" s="31">
        <f t="shared" si="4"/>
        <v>0.0203314335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0.1</v>
      </c>
      <c r="F13" s="25">
        <v>18.9</v>
      </c>
      <c r="G13" s="35">
        <f t="shared" si="1"/>
        <v>7.262328042</v>
      </c>
      <c r="H13" s="36">
        <v>5.0</v>
      </c>
      <c r="I13" s="28">
        <f t="shared" si="2"/>
        <v>9450</v>
      </c>
      <c r="J13" s="29">
        <f t="shared" si="3"/>
        <v>0.1131519709</v>
      </c>
      <c r="K13" s="30">
        <v>19.85</v>
      </c>
      <c r="L13" s="31">
        <f t="shared" si="4"/>
        <v>0.005687532928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0.1</v>
      </c>
      <c r="F14" s="25">
        <v>10.76</v>
      </c>
      <c r="G14" s="35">
        <f t="shared" si="1"/>
        <v>12.7563197</v>
      </c>
      <c r="H14" s="36">
        <v>7.0</v>
      </c>
      <c r="I14" s="28">
        <f t="shared" si="2"/>
        <v>7532</v>
      </c>
      <c r="J14" s="29">
        <f t="shared" si="3"/>
        <v>0.0901863116</v>
      </c>
      <c r="K14" s="30">
        <v>11.85</v>
      </c>
      <c r="L14" s="31">
        <f t="shared" si="4"/>
        <v>0.009135973945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0.1</v>
      </c>
      <c r="F15" s="25">
        <v>12.89</v>
      </c>
      <c r="G15" s="35">
        <f t="shared" si="1"/>
        <v>10.64840962</v>
      </c>
      <c r="H15" s="36">
        <v>5.0</v>
      </c>
      <c r="I15" s="28">
        <f t="shared" si="2"/>
        <v>6445</v>
      </c>
      <c r="J15" s="29">
        <f t="shared" si="3"/>
        <v>0.07717084152</v>
      </c>
      <c r="K15" s="30">
        <v>12.46</v>
      </c>
      <c r="L15" s="31">
        <f t="shared" si="4"/>
        <v>-0.002574357009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0.1</v>
      </c>
      <c r="F16" s="25">
        <v>22.7</v>
      </c>
      <c r="G16" s="35">
        <f t="shared" si="1"/>
        <v>6.04660793</v>
      </c>
      <c r="H16" s="36">
        <v>3.0</v>
      </c>
      <c r="I16" s="28">
        <f t="shared" si="2"/>
        <v>6810</v>
      </c>
      <c r="J16" s="29">
        <f t="shared" si="3"/>
        <v>0.08154126155</v>
      </c>
      <c r="K16" s="30">
        <v>21.25</v>
      </c>
      <c r="L16" s="31">
        <f t="shared" si="4"/>
        <v>-0.005208582787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0.1</v>
      </c>
      <c r="F17" s="25">
        <v>53.94</v>
      </c>
      <c r="G17" s="35">
        <f t="shared" si="1"/>
        <v>2.544642195</v>
      </c>
      <c r="H17" s="36">
        <v>1.0</v>
      </c>
      <c r="I17" s="28">
        <f t="shared" si="2"/>
        <v>5394</v>
      </c>
      <c r="J17" s="29">
        <f t="shared" si="3"/>
        <v>0.06458642655</v>
      </c>
      <c r="K17" s="30">
        <v>48.76</v>
      </c>
      <c r="L17" s="31">
        <f t="shared" si="4"/>
        <v>-0.00620240433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137258</v>
      </c>
      <c r="G18" s="39"/>
      <c r="H18" s="39"/>
      <c r="I18" s="39"/>
      <c r="J18" s="38"/>
      <c r="K18" s="40">
        <f>F4</f>
        <v>142098</v>
      </c>
      <c r="L18" s="41">
        <f t="shared" ref="L18:L19" si="6">(K18/F18-1)</f>
        <v>0.03526206123</v>
      </c>
      <c r="M18" s="7"/>
      <c r="N18" s="4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4"/>
      <c r="D2" s="5" t="s">
        <v>0</v>
      </c>
      <c r="E2" s="6"/>
      <c r="F2" s="7"/>
      <c r="G2" s="4"/>
      <c r="H2" s="4"/>
      <c r="I2" s="8">
        <f>SUM(L8:L17)</f>
        <v>0.04151993775</v>
      </c>
      <c r="J2" s="9" t="s">
        <v>1</v>
      </c>
      <c r="K2" s="10" t="s">
        <v>2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4"/>
      <c r="D3" s="11" t="s">
        <v>3</v>
      </c>
      <c r="E3" s="12" t="s">
        <v>4</v>
      </c>
      <c r="F3" s="13" t="s">
        <v>5</v>
      </c>
      <c r="G3" s="4"/>
      <c r="H3" s="4"/>
      <c r="I3" s="14"/>
      <c r="J3" s="4"/>
      <c r="K3" s="10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4"/>
      <c r="D4" s="15">
        <f>Novembro!F4</f>
        <v>142098</v>
      </c>
      <c r="E4" s="16">
        <f>IF(SUM(I8:I17)&lt;=D4,SUM(I8:I17),"VALOR ACIMA DO DISPONÍVEL")</f>
        <v>124663</v>
      </c>
      <c r="F4" s="17">
        <f>(E4*I2)+E4+(D4-E4)</f>
        <v>147274</v>
      </c>
      <c r="G4" s="4"/>
      <c r="H4" s="4"/>
      <c r="I4" s="18">
        <f>F4/100000-1</f>
        <v>0.47274</v>
      </c>
      <c r="J4" s="9" t="s">
        <v>1</v>
      </c>
      <c r="K4" s="10" t="s">
        <v>6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9" t="s">
        <v>7</v>
      </c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5" t="s">
        <v>8</v>
      </c>
      <c r="D7" s="7"/>
      <c r="E7" s="20" t="s">
        <v>9</v>
      </c>
      <c r="F7" s="11" t="s">
        <v>10</v>
      </c>
      <c r="G7" s="11" t="s">
        <v>11</v>
      </c>
      <c r="H7" s="21" t="s">
        <v>12</v>
      </c>
      <c r="I7" s="12" t="s">
        <v>13</v>
      </c>
      <c r="J7" s="21" t="s">
        <v>14</v>
      </c>
      <c r="K7" s="11" t="s">
        <v>15</v>
      </c>
      <c r="L7" s="5" t="s">
        <v>16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2">
        <v>1.0</v>
      </c>
      <c r="D8" s="23" t="s">
        <v>27</v>
      </c>
      <c r="E8" s="24">
        <v>0.1</v>
      </c>
      <c r="F8" s="25">
        <v>16.71</v>
      </c>
      <c r="G8" s="35">
        <f t="shared" ref="G8:G17" si="1">((E8*$D$4)/100)/F8</f>
        <v>8.503770197</v>
      </c>
      <c r="H8" s="36">
        <v>6.0</v>
      </c>
      <c r="I8" s="28">
        <f t="shared" ref="I8:I17" si="2">H8*F8*100</f>
        <v>10026</v>
      </c>
      <c r="J8" s="29">
        <f t="shared" ref="J8:J17" si="3">I8/$E$4</f>
        <v>0.08042482533</v>
      </c>
      <c r="K8" s="30">
        <v>15.86</v>
      </c>
      <c r="L8" s="31">
        <f t="shared" ref="L8:L17" si="4">IFERROR((K8/F8-1)*J8,0)</f>
        <v>-0.004091029415</v>
      </c>
      <c r="M8" s="32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3">
        <v>2.0</v>
      </c>
      <c r="D9" s="34" t="s">
        <v>28</v>
      </c>
      <c r="E9" s="24">
        <v>0.1</v>
      </c>
      <c r="F9" s="25">
        <v>35.25</v>
      </c>
      <c r="G9" s="35">
        <f t="shared" si="1"/>
        <v>4.031148936</v>
      </c>
      <c r="H9" s="36">
        <v>3.0</v>
      </c>
      <c r="I9" s="28">
        <f t="shared" si="2"/>
        <v>10575</v>
      </c>
      <c r="J9" s="29">
        <f t="shared" si="3"/>
        <v>0.08482869817</v>
      </c>
      <c r="K9" s="30">
        <v>42.95</v>
      </c>
      <c r="L9" s="31">
        <f t="shared" si="4"/>
        <v>0.01852995676</v>
      </c>
      <c r="M9" s="32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3">
        <v>3.0</v>
      </c>
      <c r="D10" s="34" t="s">
        <v>29</v>
      </c>
      <c r="E10" s="24">
        <v>0.1</v>
      </c>
      <c r="F10" s="25">
        <v>9.89</v>
      </c>
      <c r="G10" s="35">
        <f t="shared" si="1"/>
        <v>14.36784631</v>
      </c>
      <c r="H10" s="36">
        <v>13.0</v>
      </c>
      <c r="I10" s="28">
        <f t="shared" si="2"/>
        <v>12857</v>
      </c>
      <c r="J10" s="29">
        <f t="shared" si="3"/>
        <v>0.1031340494</v>
      </c>
      <c r="K10" s="30">
        <v>10.19</v>
      </c>
      <c r="L10" s="31">
        <f t="shared" si="4"/>
        <v>0.003128434259</v>
      </c>
      <c r="M10" s="32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3">
        <v>4.0</v>
      </c>
      <c r="D11" s="34" t="s">
        <v>30</v>
      </c>
      <c r="E11" s="24">
        <v>0.1</v>
      </c>
      <c r="F11" s="25">
        <v>43.47</v>
      </c>
      <c r="G11" s="35">
        <f t="shared" si="1"/>
        <v>3.268875086</v>
      </c>
      <c r="H11" s="36">
        <v>3.0</v>
      </c>
      <c r="I11" s="28">
        <f t="shared" si="2"/>
        <v>13041</v>
      </c>
      <c r="J11" s="29">
        <f t="shared" si="3"/>
        <v>0.1046100286</v>
      </c>
      <c r="K11" s="30">
        <v>48.33</v>
      </c>
      <c r="L11" s="31">
        <f t="shared" si="4"/>
        <v>0.01169553115</v>
      </c>
      <c r="M11" s="32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3">
        <v>5.0</v>
      </c>
      <c r="D12" s="34" t="s">
        <v>31</v>
      </c>
      <c r="E12" s="24">
        <v>0.1</v>
      </c>
      <c r="F12" s="25">
        <v>29.0</v>
      </c>
      <c r="G12" s="35">
        <f t="shared" si="1"/>
        <v>4.899931034</v>
      </c>
      <c r="H12" s="36">
        <v>4.0</v>
      </c>
      <c r="I12" s="28">
        <f t="shared" si="2"/>
        <v>11600</v>
      </c>
      <c r="J12" s="29">
        <f t="shared" si="3"/>
        <v>0.09305086513</v>
      </c>
      <c r="K12" s="30">
        <v>34.66</v>
      </c>
      <c r="L12" s="31">
        <f t="shared" si="4"/>
        <v>0.01816096195</v>
      </c>
      <c r="M12" s="32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3">
        <v>6.0</v>
      </c>
      <c r="D13" s="34" t="s">
        <v>32</v>
      </c>
      <c r="E13" s="24">
        <v>0.1</v>
      </c>
      <c r="F13" s="25">
        <v>18.9</v>
      </c>
      <c r="G13" s="35">
        <f t="shared" si="1"/>
        <v>7.518412698</v>
      </c>
      <c r="H13" s="36">
        <v>7.0</v>
      </c>
      <c r="I13" s="28">
        <f t="shared" si="2"/>
        <v>13230</v>
      </c>
      <c r="J13" s="29">
        <f t="shared" si="3"/>
        <v>0.106126116</v>
      </c>
      <c r="K13" s="30">
        <v>19.85</v>
      </c>
      <c r="L13" s="31">
        <f t="shared" si="4"/>
        <v>0.005334381493</v>
      </c>
      <c r="M13" s="32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3">
        <v>7.0</v>
      </c>
      <c r="D14" s="34" t="s">
        <v>21</v>
      </c>
      <c r="E14" s="24">
        <v>0.1</v>
      </c>
      <c r="F14" s="25">
        <v>10.76</v>
      </c>
      <c r="G14" s="35">
        <f t="shared" si="1"/>
        <v>13.20613383</v>
      </c>
      <c r="H14" s="36">
        <v>12.0</v>
      </c>
      <c r="I14" s="28">
        <f t="shared" si="2"/>
        <v>12912</v>
      </c>
      <c r="J14" s="29">
        <f t="shared" si="3"/>
        <v>0.1035752388</v>
      </c>
      <c r="K14" s="30">
        <v>11.85</v>
      </c>
      <c r="L14" s="31">
        <f t="shared" si="4"/>
        <v>0.01049228721</v>
      </c>
      <c r="M14" s="32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3">
        <v>8.0</v>
      </c>
      <c r="D15" s="34" t="s">
        <v>33</v>
      </c>
      <c r="E15" s="24">
        <v>0.1</v>
      </c>
      <c r="F15" s="25">
        <v>12.89</v>
      </c>
      <c r="G15" s="35">
        <f t="shared" si="1"/>
        <v>11.02389449</v>
      </c>
      <c r="H15" s="36">
        <v>10.0</v>
      </c>
      <c r="I15" s="28">
        <f t="shared" si="2"/>
        <v>12890</v>
      </c>
      <c r="J15" s="29">
        <f t="shared" si="3"/>
        <v>0.1033987631</v>
      </c>
      <c r="K15" s="30">
        <v>12.46</v>
      </c>
      <c r="L15" s="31">
        <f t="shared" si="4"/>
        <v>-0.003449299311</v>
      </c>
      <c r="M15" s="32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3">
        <v>9.0</v>
      </c>
      <c r="D16" s="34" t="s">
        <v>34</v>
      </c>
      <c r="E16" s="24">
        <v>0.1</v>
      </c>
      <c r="F16" s="25">
        <v>22.7</v>
      </c>
      <c r="G16" s="35">
        <f t="shared" si="1"/>
        <v>6.259823789</v>
      </c>
      <c r="H16" s="36">
        <v>5.0</v>
      </c>
      <c r="I16" s="28">
        <f t="shared" si="2"/>
        <v>11350</v>
      </c>
      <c r="J16" s="29">
        <f t="shared" si="3"/>
        <v>0.09104545856</v>
      </c>
      <c r="K16" s="30">
        <v>21.25</v>
      </c>
      <c r="L16" s="31">
        <f t="shared" si="4"/>
        <v>-0.005815679071</v>
      </c>
      <c r="M16" s="32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3">
        <v>10.0</v>
      </c>
      <c r="D17" s="34" t="s">
        <v>35</v>
      </c>
      <c r="E17" s="24">
        <v>0.1</v>
      </c>
      <c r="F17" s="25">
        <v>53.94</v>
      </c>
      <c r="G17" s="35">
        <f t="shared" si="1"/>
        <v>2.634371524</v>
      </c>
      <c r="H17" s="36">
        <v>3.0</v>
      </c>
      <c r="I17" s="28">
        <f t="shared" si="2"/>
        <v>16182</v>
      </c>
      <c r="J17" s="29">
        <f t="shared" si="3"/>
        <v>0.1298059569</v>
      </c>
      <c r="K17" s="30">
        <v>48.76</v>
      </c>
      <c r="L17" s="31">
        <f t="shared" si="4"/>
        <v>-0.01246560728</v>
      </c>
      <c r="M17" s="32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7" t="s">
        <v>24</v>
      </c>
      <c r="D18" s="6"/>
      <c r="E18" s="7"/>
      <c r="F18" s="38">
        <f>D4</f>
        <v>142098</v>
      </c>
      <c r="G18" s="39"/>
      <c r="H18" s="39"/>
      <c r="I18" s="39"/>
      <c r="J18" s="38"/>
      <c r="K18" s="40">
        <f>F4</f>
        <v>147274</v>
      </c>
      <c r="L18" s="41">
        <f t="shared" ref="L18:L19" si="6">(K18/F18-1)</f>
        <v>0.03642556545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7" t="s">
        <v>26</v>
      </c>
      <c r="D19" s="6"/>
      <c r="E19" s="7"/>
      <c r="F19" s="43">
        <v>100967.2</v>
      </c>
      <c r="G19" s="44"/>
      <c r="H19" s="44"/>
      <c r="I19" s="44"/>
      <c r="J19" s="45"/>
      <c r="K19" s="46">
        <v>102673.28</v>
      </c>
      <c r="L19" s="41">
        <f t="shared" si="6"/>
        <v>0.01689736865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8"/>
    </row>
    <row r="221" ht="15.75" customHeight="1">
      <c r="C221" s="48"/>
    </row>
    <row r="222" ht="15.75" customHeight="1">
      <c r="C222" s="48"/>
    </row>
    <row r="223" ht="15.75" customHeight="1">
      <c r="C223" s="48"/>
    </row>
    <row r="224" ht="15.75" customHeight="1">
      <c r="C224" s="48"/>
    </row>
    <row r="225" ht="15.75" customHeight="1">
      <c r="C225" s="48"/>
    </row>
    <row r="226" ht="15.75" customHeight="1">
      <c r="C226" s="48"/>
    </row>
    <row r="227" ht="15.75" customHeight="1">
      <c r="C227" s="48"/>
    </row>
    <row r="228" ht="15.75" customHeight="1">
      <c r="C228" s="48"/>
    </row>
    <row r="229" ht="15.75" customHeight="1">
      <c r="C229" s="48"/>
    </row>
    <row r="230" ht="15.75" customHeight="1">
      <c r="C230" s="48"/>
    </row>
    <row r="231" ht="15.75" customHeight="1">
      <c r="C231" s="48"/>
    </row>
    <row r="232" ht="15.75" customHeight="1">
      <c r="C232" s="48"/>
    </row>
    <row r="233" ht="15.75" customHeight="1">
      <c r="C233" s="48"/>
    </row>
    <row r="234" ht="15.75" customHeight="1">
      <c r="C234" s="48"/>
    </row>
    <row r="235" ht="15.75" customHeight="1">
      <c r="C235" s="48"/>
    </row>
    <row r="236" ht="15.75" customHeight="1">
      <c r="C236" s="48"/>
    </row>
    <row r="237" ht="15.75" customHeight="1">
      <c r="C237" s="48"/>
    </row>
    <row r="238" ht="15.75" customHeight="1">
      <c r="C238" s="48"/>
    </row>
    <row r="239" ht="15.75" customHeight="1">
      <c r="C239" s="48"/>
    </row>
    <row r="240" ht="15.75" customHeight="1">
      <c r="C240" s="48"/>
    </row>
    <row r="241" ht="15.75" customHeight="1">
      <c r="C241" s="48"/>
    </row>
    <row r="242" ht="15.75" customHeight="1">
      <c r="C242" s="48"/>
    </row>
    <row r="243" ht="15.75" customHeight="1">
      <c r="C243" s="48"/>
    </row>
    <row r="244" ht="15.75" customHeight="1">
      <c r="C244" s="48"/>
    </row>
    <row r="245" ht="15.75" customHeight="1">
      <c r="C245" s="48"/>
    </row>
    <row r="246" ht="15.75" customHeight="1">
      <c r="C246" s="48"/>
    </row>
    <row r="247" ht="15.75" customHeight="1">
      <c r="C247" s="48"/>
    </row>
    <row r="248" ht="15.75" customHeight="1">
      <c r="C248" s="48"/>
    </row>
    <row r="249" ht="15.75" customHeight="1">
      <c r="C249" s="48"/>
    </row>
    <row r="250" ht="15.75" customHeight="1">
      <c r="C250" s="48"/>
    </row>
    <row r="251" ht="15.75" customHeight="1">
      <c r="C251" s="48"/>
    </row>
    <row r="252" ht="15.75" customHeight="1">
      <c r="C252" s="48"/>
    </row>
    <row r="253" ht="15.75" customHeight="1">
      <c r="C253" s="48"/>
    </row>
    <row r="254" ht="15.75" customHeight="1">
      <c r="C254" s="48"/>
    </row>
    <row r="255" ht="15.75" customHeight="1">
      <c r="C255" s="48"/>
    </row>
    <row r="256" ht="15.75" customHeight="1">
      <c r="C256" s="48"/>
    </row>
    <row r="257" ht="15.75" customHeight="1">
      <c r="C257" s="48"/>
    </row>
    <row r="258" ht="15.75" customHeight="1">
      <c r="C258" s="48"/>
    </row>
    <row r="259" ht="15.75" customHeight="1">
      <c r="C259" s="48"/>
    </row>
    <row r="260" ht="15.75" customHeight="1">
      <c r="C260" s="48"/>
    </row>
    <row r="261" ht="15.75" customHeight="1">
      <c r="C261" s="48"/>
    </row>
    <row r="262" ht="15.75" customHeight="1">
      <c r="C262" s="48"/>
    </row>
    <row r="263" ht="15.75" customHeight="1">
      <c r="C263" s="48"/>
    </row>
    <row r="264" ht="15.75" customHeight="1">
      <c r="C264" s="48"/>
    </row>
    <row r="265" ht="15.75" customHeight="1">
      <c r="C265" s="48"/>
    </row>
    <row r="266" ht="15.75" customHeight="1">
      <c r="C266" s="48"/>
    </row>
    <row r="267" ht="15.75" customHeight="1">
      <c r="C267" s="48"/>
    </row>
    <row r="268" ht="15.75" customHeight="1">
      <c r="C268" s="48"/>
    </row>
    <row r="269" ht="15.75" customHeight="1">
      <c r="C269" s="48"/>
    </row>
    <row r="270" ht="15.75" customHeight="1">
      <c r="C270" s="48"/>
    </row>
    <row r="271" ht="15.75" customHeight="1">
      <c r="C271" s="48"/>
    </row>
    <row r="272" ht="15.75" customHeight="1">
      <c r="C272" s="48"/>
    </row>
    <row r="273" ht="15.75" customHeight="1">
      <c r="C273" s="48"/>
    </row>
    <row r="274" ht="15.75" customHeight="1">
      <c r="C274" s="48"/>
    </row>
    <row r="275" ht="15.75" customHeight="1">
      <c r="C275" s="48"/>
    </row>
    <row r="276" ht="15.75" customHeight="1">
      <c r="C276" s="48"/>
    </row>
    <row r="277" ht="15.75" customHeight="1">
      <c r="C277" s="48"/>
    </row>
    <row r="278" ht="15.75" customHeight="1">
      <c r="C278" s="48"/>
    </row>
    <row r="279" ht="15.75" customHeight="1">
      <c r="C279" s="48"/>
    </row>
    <row r="280" ht="15.75" customHeight="1">
      <c r="C280" s="48"/>
    </row>
    <row r="281" ht="15.75" customHeight="1">
      <c r="C281" s="48"/>
    </row>
    <row r="282" ht="15.75" customHeight="1">
      <c r="C282" s="48"/>
    </row>
    <row r="283" ht="15.75" customHeight="1">
      <c r="C283" s="48"/>
    </row>
    <row r="284" ht="15.75" customHeight="1">
      <c r="C284" s="48"/>
    </row>
    <row r="285" ht="15.75" customHeight="1">
      <c r="C285" s="48"/>
    </row>
    <row r="286" ht="15.75" customHeight="1">
      <c r="C286" s="48"/>
    </row>
    <row r="287" ht="15.75" customHeight="1">
      <c r="C287" s="48"/>
    </row>
    <row r="288" ht="15.75" customHeight="1">
      <c r="C288" s="48"/>
    </row>
    <row r="289" ht="15.75" customHeight="1">
      <c r="C289" s="48"/>
    </row>
    <row r="290" ht="15.75" customHeight="1">
      <c r="C290" s="48"/>
    </row>
    <row r="291" ht="15.75" customHeight="1">
      <c r="C291" s="48"/>
    </row>
    <row r="292" ht="15.75" customHeight="1">
      <c r="C292" s="48"/>
    </row>
    <row r="293" ht="15.75" customHeight="1">
      <c r="C293" s="48"/>
    </row>
    <row r="294" ht="15.75" customHeight="1">
      <c r="C294" s="48"/>
    </row>
    <row r="295" ht="15.75" customHeight="1">
      <c r="C295" s="48"/>
    </row>
    <row r="296" ht="15.75" customHeight="1">
      <c r="C296" s="48"/>
    </row>
    <row r="297" ht="15.75" customHeight="1">
      <c r="C297" s="48"/>
    </row>
    <row r="298" ht="15.75" customHeight="1">
      <c r="C298" s="48"/>
    </row>
    <row r="299" ht="15.75" customHeight="1">
      <c r="C299" s="48"/>
    </row>
    <row r="300" ht="15.75" customHeight="1">
      <c r="C300" s="48"/>
    </row>
    <row r="301" ht="15.75" customHeight="1">
      <c r="C301" s="48"/>
    </row>
    <row r="302" ht="15.75" customHeight="1">
      <c r="C302" s="48"/>
    </row>
    <row r="303" ht="15.75" customHeight="1">
      <c r="C303" s="48"/>
    </row>
    <row r="304" ht="15.75" customHeight="1">
      <c r="C304" s="48"/>
    </row>
    <row r="305" ht="15.75" customHeight="1">
      <c r="C305" s="48"/>
    </row>
    <row r="306" ht="15.75" customHeight="1">
      <c r="C306" s="48"/>
    </row>
    <row r="307" ht="15.75" customHeight="1">
      <c r="C307" s="48"/>
    </row>
    <row r="308" ht="15.75" customHeight="1">
      <c r="C308" s="48"/>
    </row>
    <row r="309" ht="15.75" customHeight="1">
      <c r="C309" s="48"/>
    </row>
    <row r="310" ht="15.75" customHeight="1">
      <c r="C310" s="48"/>
    </row>
    <row r="311" ht="15.75" customHeight="1">
      <c r="C311" s="48"/>
    </row>
    <row r="312" ht="15.75" customHeight="1">
      <c r="C312" s="48"/>
    </row>
    <row r="313" ht="15.75" customHeight="1">
      <c r="C313" s="48"/>
    </row>
    <row r="314" ht="15.75" customHeight="1">
      <c r="C314" s="48"/>
    </row>
    <row r="315" ht="15.75" customHeight="1">
      <c r="C315" s="48"/>
    </row>
    <row r="316" ht="15.75" customHeight="1">
      <c r="C316" s="48"/>
    </row>
    <row r="317" ht="15.75" customHeight="1">
      <c r="C317" s="48"/>
    </row>
    <row r="318" ht="15.75" customHeight="1">
      <c r="C318" s="48"/>
    </row>
    <row r="319" ht="15.75" customHeight="1">
      <c r="C319" s="48"/>
    </row>
    <row r="320" ht="15.75" customHeight="1">
      <c r="C320" s="48"/>
    </row>
    <row r="321" ht="15.75" customHeight="1">
      <c r="C321" s="48"/>
    </row>
    <row r="322" ht="15.75" customHeight="1">
      <c r="C322" s="48"/>
    </row>
    <row r="323" ht="15.75" customHeight="1">
      <c r="C323" s="48"/>
    </row>
    <row r="324" ht="15.75" customHeight="1">
      <c r="C324" s="48"/>
    </row>
    <row r="325" ht="15.75" customHeight="1">
      <c r="C325" s="48"/>
    </row>
    <row r="326" ht="15.75" customHeight="1">
      <c r="C326" s="48"/>
    </row>
    <row r="327" ht="15.75" customHeight="1">
      <c r="C327" s="48"/>
    </row>
    <row r="328" ht="15.75" customHeight="1">
      <c r="C328" s="48"/>
    </row>
    <row r="329" ht="15.75" customHeight="1">
      <c r="C329" s="48"/>
    </row>
    <row r="330" ht="15.75" customHeight="1">
      <c r="C330" s="48"/>
    </row>
    <row r="331" ht="15.75" customHeight="1">
      <c r="C331" s="48"/>
    </row>
    <row r="332" ht="15.75" customHeight="1">
      <c r="C332" s="48"/>
    </row>
    <row r="333" ht="15.75" customHeight="1">
      <c r="C333" s="48"/>
    </row>
    <row r="334" ht="15.75" customHeight="1">
      <c r="C334" s="48"/>
    </row>
    <row r="335" ht="15.75" customHeight="1">
      <c r="C335" s="48"/>
    </row>
    <row r="336" ht="15.75" customHeight="1">
      <c r="C336" s="48"/>
    </row>
    <row r="337" ht="15.75" customHeight="1">
      <c r="C337" s="48"/>
    </row>
    <row r="338" ht="15.75" customHeight="1">
      <c r="C338" s="48"/>
    </row>
    <row r="339" ht="15.75" customHeight="1">
      <c r="C339" s="48"/>
    </row>
    <row r="340" ht="15.75" customHeight="1">
      <c r="C340" s="48"/>
    </row>
    <row r="341" ht="15.75" customHeight="1">
      <c r="C341" s="48"/>
    </row>
    <row r="342" ht="15.75" customHeight="1">
      <c r="C342" s="48"/>
    </row>
    <row r="343" ht="15.75" customHeight="1">
      <c r="C343" s="48"/>
    </row>
    <row r="344" ht="15.75" customHeight="1">
      <c r="C344" s="48"/>
    </row>
    <row r="345" ht="15.75" customHeight="1">
      <c r="C345" s="48"/>
    </row>
    <row r="346" ht="15.75" customHeight="1">
      <c r="C346" s="48"/>
    </row>
    <row r="347" ht="15.75" customHeight="1">
      <c r="C347" s="48"/>
    </row>
    <row r="348" ht="15.75" customHeight="1">
      <c r="C348" s="48"/>
    </row>
    <row r="349" ht="15.75" customHeight="1">
      <c r="C349" s="48"/>
    </row>
    <row r="350" ht="15.75" customHeight="1">
      <c r="C350" s="48"/>
    </row>
    <row r="351" ht="15.75" customHeight="1">
      <c r="C351" s="48"/>
    </row>
    <row r="352" ht="15.75" customHeight="1">
      <c r="C352" s="48"/>
    </row>
    <row r="353" ht="15.75" customHeight="1">
      <c r="C353" s="48"/>
    </row>
    <row r="354" ht="15.75" customHeight="1">
      <c r="C354" s="48"/>
    </row>
    <row r="355" ht="15.75" customHeight="1">
      <c r="C355" s="48"/>
    </row>
    <row r="356" ht="15.75" customHeight="1">
      <c r="C356" s="48"/>
    </row>
    <row r="357" ht="15.75" customHeight="1">
      <c r="C357" s="48"/>
    </row>
    <row r="358" ht="15.75" customHeight="1">
      <c r="C358" s="48"/>
    </row>
    <row r="359" ht="15.75" customHeight="1">
      <c r="C359" s="48"/>
    </row>
    <row r="360" ht="15.75" customHeight="1">
      <c r="C360" s="48"/>
    </row>
    <row r="361" ht="15.75" customHeight="1">
      <c r="C361" s="48"/>
    </row>
    <row r="362" ht="15.75" customHeight="1">
      <c r="C362" s="48"/>
    </row>
    <row r="363" ht="15.75" customHeight="1">
      <c r="C363" s="48"/>
    </row>
    <row r="364" ht="15.75" customHeight="1">
      <c r="C364" s="48"/>
    </row>
    <row r="365" ht="15.75" customHeight="1">
      <c r="C365" s="48"/>
    </row>
    <row r="366" ht="15.75" customHeight="1">
      <c r="C366" s="48"/>
    </row>
    <row r="367" ht="15.75" customHeight="1">
      <c r="C367" s="48"/>
    </row>
    <row r="368" ht="15.75" customHeight="1">
      <c r="C368" s="48"/>
    </row>
    <row r="369" ht="15.75" customHeight="1">
      <c r="C369" s="48"/>
    </row>
    <row r="370" ht="15.75" customHeight="1">
      <c r="C370" s="48"/>
    </row>
    <row r="371" ht="15.75" customHeight="1">
      <c r="C371" s="48"/>
    </row>
    <row r="372" ht="15.75" customHeight="1">
      <c r="C372" s="48"/>
    </row>
    <row r="373" ht="15.75" customHeight="1">
      <c r="C373" s="48"/>
    </row>
    <row r="374" ht="15.75" customHeight="1">
      <c r="C374" s="48"/>
    </row>
    <row r="375" ht="15.75" customHeight="1">
      <c r="C375" s="48"/>
    </row>
    <row r="376" ht="15.75" customHeight="1">
      <c r="C376" s="48"/>
    </row>
    <row r="377" ht="15.75" customHeight="1">
      <c r="C377" s="48"/>
    </row>
    <row r="378" ht="15.75" customHeight="1">
      <c r="C378" s="48"/>
    </row>
    <row r="379" ht="15.75" customHeight="1">
      <c r="C379" s="48"/>
    </row>
    <row r="380" ht="15.75" customHeight="1">
      <c r="C380" s="48"/>
    </row>
    <row r="381" ht="15.75" customHeight="1">
      <c r="C381" s="48"/>
    </row>
    <row r="382" ht="15.75" customHeight="1">
      <c r="C382" s="48"/>
    </row>
    <row r="383" ht="15.75" customHeight="1">
      <c r="C383" s="48"/>
    </row>
    <row r="384" ht="15.75" customHeight="1">
      <c r="C384" s="48"/>
    </row>
    <row r="385" ht="15.75" customHeight="1">
      <c r="C385" s="48"/>
    </row>
    <row r="386" ht="15.75" customHeight="1">
      <c r="C386" s="48"/>
    </row>
    <row r="387" ht="15.75" customHeight="1">
      <c r="C387" s="48"/>
    </row>
    <row r="388" ht="15.75" customHeight="1">
      <c r="C388" s="48"/>
    </row>
    <row r="389" ht="15.75" customHeight="1">
      <c r="C389" s="48"/>
    </row>
    <row r="390" ht="15.75" customHeight="1">
      <c r="C390" s="48"/>
    </row>
    <row r="391" ht="15.75" customHeight="1">
      <c r="C391" s="48"/>
    </row>
    <row r="392" ht="15.75" customHeight="1">
      <c r="C392" s="48"/>
    </row>
    <row r="393" ht="15.75" customHeight="1">
      <c r="C393" s="48"/>
    </row>
    <row r="394" ht="15.75" customHeight="1">
      <c r="C394" s="48"/>
    </row>
    <row r="395" ht="15.75" customHeight="1">
      <c r="C395" s="48"/>
    </row>
    <row r="396" ht="15.75" customHeight="1">
      <c r="C396" s="48"/>
    </row>
    <row r="397" ht="15.75" customHeight="1">
      <c r="C397" s="48"/>
    </row>
    <row r="398" ht="15.75" customHeight="1">
      <c r="C398" s="48"/>
    </row>
    <row r="399" ht="15.75" customHeight="1">
      <c r="C399" s="48"/>
    </row>
    <row r="400" ht="15.75" customHeight="1">
      <c r="C400" s="48"/>
    </row>
    <row r="401" ht="15.75" customHeight="1">
      <c r="C401" s="48"/>
    </row>
    <row r="402" ht="15.75" customHeight="1">
      <c r="C402" s="48"/>
    </row>
    <row r="403" ht="15.75" customHeight="1">
      <c r="C403" s="48"/>
    </row>
    <row r="404" ht="15.75" customHeight="1">
      <c r="C404" s="48"/>
    </row>
    <row r="405" ht="15.75" customHeight="1">
      <c r="C405" s="48"/>
    </row>
    <row r="406" ht="15.75" customHeight="1">
      <c r="C406" s="48"/>
    </row>
    <row r="407" ht="15.75" customHeight="1">
      <c r="C407" s="48"/>
    </row>
    <row r="408" ht="15.75" customHeight="1">
      <c r="C408" s="48"/>
    </row>
    <row r="409" ht="15.75" customHeight="1">
      <c r="C409" s="48"/>
    </row>
    <row r="410" ht="15.75" customHeight="1">
      <c r="C410" s="48"/>
    </row>
    <row r="411" ht="15.75" customHeight="1">
      <c r="C411" s="48"/>
    </row>
    <row r="412" ht="15.75" customHeight="1">
      <c r="C412" s="48"/>
    </row>
    <row r="413" ht="15.75" customHeight="1">
      <c r="C413" s="48"/>
    </row>
    <row r="414" ht="15.75" customHeight="1">
      <c r="C414" s="48"/>
    </row>
    <row r="415" ht="15.75" customHeight="1">
      <c r="C415" s="48"/>
    </row>
    <row r="416" ht="15.75" customHeight="1">
      <c r="C416" s="48"/>
    </row>
    <row r="417" ht="15.75" customHeight="1">
      <c r="C417" s="48"/>
    </row>
    <row r="418" ht="15.75" customHeight="1">
      <c r="C418" s="48"/>
    </row>
    <row r="419" ht="15.75" customHeight="1">
      <c r="C419" s="48"/>
    </row>
    <row r="420" ht="15.75" customHeight="1">
      <c r="C420" s="48"/>
    </row>
    <row r="421" ht="15.75" customHeight="1">
      <c r="C421" s="48"/>
    </row>
    <row r="422" ht="15.75" customHeight="1">
      <c r="C422" s="48"/>
    </row>
    <row r="423" ht="15.75" customHeight="1">
      <c r="C423" s="48"/>
    </row>
    <row r="424" ht="15.75" customHeight="1">
      <c r="C424" s="48"/>
    </row>
    <row r="425" ht="15.75" customHeight="1">
      <c r="C425" s="48"/>
    </row>
    <row r="426" ht="15.75" customHeight="1">
      <c r="C426" s="48"/>
    </row>
    <row r="427" ht="15.75" customHeight="1">
      <c r="C427" s="48"/>
    </row>
    <row r="428" ht="15.75" customHeight="1">
      <c r="C428" s="48"/>
    </row>
    <row r="429" ht="15.75" customHeight="1">
      <c r="C429" s="48"/>
    </row>
    <row r="430" ht="15.75" customHeight="1">
      <c r="C430" s="48"/>
    </row>
    <row r="431" ht="15.75" customHeight="1">
      <c r="C431" s="48"/>
    </row>
    <row r="432" ht="15.75" customHeight="1">
      <c r="C432" s="48"/>
    </row>
    <row r="433" ht="15.75" customHeight="1">
      <c r="C433" s="48"/>
    </row>
    <row r="434" ht="15.75" customHeight="1">
      <c r="C434" s="48"/>
    </row>
    <row r="435" ht="15.75" customHeight="1">
      <c r="C435" s="48"/>
    </row>
    <row r="436" ht="15.75" customHeight="1">
      <c r="C436" s="48"/>
    </row>
    <row r="437" ht="15.75" customHeight="1">
      <c r="C437" s="48"/>
    </row>
    <row r="438" ht="15.75" customHeight="1">
      <c r="C438" s="48"/>
    </row>
    <row r="439" ht="15.75" customHeight="1">
      <c r="C439" s="48"/>
    </row>
    <row r="440" ht="15.75" customHeight="1">
      <c r="C440" s="48"/>
    </row>
    <row r="441" ht="15.75" customHeight="1">
      <c r="C441" s="48"/>
    </row>
    <row r="442" ht="15.75" customHeight="1">
      <c r="C442" s="48"/>
    </row>
    <row r="443" ht="15.75" customHeight="1">
      <c r="C443" s="48"/>
    </row>
    <row r="444" ht="15.75" customHeight="1">
      <c r="C444" s="48"/>
    </row>
    <row r="445" ht="15.75" customHeight="1">
      <c r="C445" s="48"/>
    </row>
    <row r="446" ht="15.75" customHeight="1">
      <c r="C446" s="48"/>
    </row>
    <row r="447" ht="15.75" customHeight="1">
      <c r="C447" s="48"/>
    </row>
    <row r="448" ht="15.75" customHeight="1">
      <c r="C448" s="48"/>
    </row>
    <row r="449" ht="15.75" customHeight="1">
      <c r="C449" s="48"/>
    </row>
    <row r="450" ht="15.75" customHeight="1">
      <c r="C450" s="48"/>
    </row>
    <row r="451" ht="15.75" customHeight="1">
      <c r="C451" s="48"/>
    </row>
    <row r="452" ht="15.75" customHeight="1">
      <c r="C452" s="48"/>
    </row>
    <row r="453" ht="15.75" customHeight="1">
      <c r="C453" s="48"/>
    </row>
    <row r="454" ht="15.75" customHeight="1">
      <c r="C454" s="48"/>
    </row>
    <row r="455" ht="15.75" customHeight="1">
      <c r="C455" s="48"/>
    </row>
    <row r="456" ht="15.75" customHeight="1">
      <c r="C456" s="48"/>
    </row>
    <row r="457" ht="15.75" customHeight="1">
      <c r="C457" s="48"/>
    </row>
    <row r="458" ht="15.75" customHeight="1">
      <c r="C458" s="48"/>
    </row>
    <row r="459" ht="15.75" customHeight="1">
      <c r="C459" s="48"/>
    </row>
    <row r="460" ht="15.75" customHeight="1">
      <c r="C460" s="48"/>
    </row>
    <row r="461" ht="15.75" customHeight="1">
      <c r="C461" s="48"/>
    </row>
    <row r="462" ht="15.75" customHeight="1">
      <c r="C462" s="48"/>
    </row>
    <row r="463" ht="15.75" customHeight="1">
      <c r="C463" s="48"/>
    </row>
    <row r="464" ht="15.75" customHeight="1">
      <c r="C464" s="48"/>
    </row>
    <row r="465" ht="15.75" customHeight="1">
      <c r="C465" s="48"/>
    </row>
    <row r="466" ht="15.75" customHeight="1">
      <c r="C466" s="48"/>
    </row>
    <row r="467" ht="15.75" customHeight="1">
      <c r="C467" s="48"/>
    </row>
    <row r="468" ht="15.75" customHeight="1">
      <c r="C468" s="48"/>
    </row>
    <row r="469" ht="15.75" customHeight="1">
      <c r="C469" s="48"/>
    </row>
    <row r="470" ht="15.75" customHeight="1">
      <c r="C470" s="48"/>
    </row>
    <row r="471" ht="15.75" customHeight="1">
      <c r="C471" s="48"/>
    </row>
    <row r="472" ht="15.75" customHeight="1">
      <c r="C472" s="48"/>
    </row>
    <row r="473" ht="15.75" customHeight="1">
      <c r="C473" s="48"/>
    </row>
    <row r="474" ht="15.75" customHeight="1">
      <c r="C474" s="48"/>
    </row>
    <row r="475" ht="15.75" customHeight="1">
      <c r="C475" s="48"/>
    </row>
    <row r="476" ht="15.75" customHeight="1">
      <c r="C476" s="48"/>
    </row>
    <row r="477" ht="15.75" customHeight="1">
      <c r="C477" s="48"/>
    </row>
    <row r="478" ht="15.75" customHeight="1">
      <c r="C478" s="48"/>
    </row>
    <row r="479" ht="15.75" customHeight="1">
      <c r="C479" s="48"/>
    </row>
    <row r="480" ht="15.75" customHeight="1">
      <c r="C480" s="48"/>
    </row>
    <row r="481" ht="15.75" customHeight="1">
      <c r="C481" s="48"/>
    </row>
    <row r="482" ht="15.75" customHeight="1">
      <c r="C482" s="48"/>
    </row>
    <row r="483" ht="15.75" customHeight="1">
      <c r="C483" s="48"/>
    </row>
    <row r="484" ht="15.75" customHeight="1">
      <c r="C484" s="48"/>
    </row>
    <row r="485" ht="15.75" customHeight="1">
      <c r="C485" s="48"/>
    </row>
    <row r="486" ht="15.75" customHeight="1">
      <c r="C486" s="48"/>
    </row>
    <row r="487" ht="15.75" customHeight="1">
      <c r="C487" s="48"/>
    </row>
    <row r="488" ht="15.75" customHeight="1">
      <c r="C488" s="48"/>
    </row>
    <row r="489" ht="15.75" customHeight="1">
      <c r="C489" s="48"/>
    </row>
    <row r="490" ht="15.75" customHeight="1">
      <c r="C490" s="48"/>
    </row>
    <row r="491" ht="15.75" customHeight="1">
      <c r="C491" s="48"/>
    </row>
    <row r="492" ht="15.75" customHeight="1">
      <c r="C492" s="48"/>
    </row>
    <row r="493" ht="15.75" customHeight="1">
      <c r="C493" s="48"/>
    </row>
    <row r="494" ht="15.75" customHeight="1">
      <c r="C494" s="48"/>
    </row>
    <row r="495" ht="15.75" customHeight="1">
      <c r="C495" s="48"/>
    </row>
    <row r="496" ht="15.75" customHeight="1">
      <c r="C496" s="48"/>
    </row>
    <row r="497" ht="15.75" customHeight="1">
      <c r="C497" s="48"/>
    </row>
    <row r="498" ht="15.75" customHeight="1">
      <c r="C498" s="48"/>
    </row>
    <row r="499" ht="15.75" customHeight="1">
      <c r="C499" s="48"/>
    </row>
    <row r="500" ht="15.75" customHeight="1">
      <c r="C500" s="48"/>
    </row>
    <row r="501" ht="15.75" customHeight="1">
      <c r="C501" s="48"/>
    </row>
    <row r="502" ht="15.75" customHeight="1">
      <c r="C502" s="48"/>
    </row>
    <row r="503" ht="15.75" customHeight="1">
      <c r="C503" s="48"/>
    </row>
    <row r="504" ht="15.75" customHeight="1">
      <c r="C504" s="48"/>
    </row>
    <row r="505" ht="15.75" customHeight="1">
      <c r="C505" s="48"/>
    </row>
    <row r="506" ht="15.75" customHeight="1">
      <c r="C506" s="48"/>
    </row>
    <row r="507" ht="15.75" customHeight="1">
      <c r="C507" s="48"/>
    </row>
    <row r="508" ht="15.75" customHeight="1">
      <c r="C508" s="48"/>
    </row>
    <row r="509" ht="15.75" customHeight="1">
      <c r="C509" s="48"/>
    </row>
    <row r="510" ht="15.75" customHeight="1">
      <c r="C510" s="48"/>
    </row>
    <row r="511" ht="15.75" customHeight="1">
      <c r="C511" s="48"/>
    </row>
    <row r="512" ht="15.75" customHeight="1">
      <c r="C512" s="48"/>
    </row>
    <row r="513" ht="15.75" customHeight="1">
      <c r="C513" s="48"/>
    </row>
    <row r="514" ht="15.75" customHeight="1">
      <c r="C514" s="48"/>
    </row>
    <row r="515" ht="15.75" customHeight="1">
      <c r="C515" s="48"/>
    </row>
    <row r="516" ht="15.75" customHeight="1">
      <c r="C516" s="48"/>
    </row>
    <row r="517" ht="15.75" customHeight="1">
      <c r="C517" s="48"/>
    </row>
    <row r="518" ht="15.75" customHeight="1">
      <c r="C518" s="48"/>
    </row>
    <row r="519" ht="15.75" customHeight="1">
      <c r="C519" s="48"/>
    </row>
    <row r="520" ht="15.75" customHeight="1">
      <c r="C520" s="48"/>
    </row>
    <row r="521" ht="15.75" customHeight="1">
      <c r="C521" s="48"/>
    </row>
    <row r="522" ht="15.75" customHeight="1">
      <c r="C522" s="48"/>
    </row>
    <row r="523" ht="15.75" customHeight="1">
      <c r="C523" s="48"/>
    </row>
    <row r="524" ht="15.75" customHeight="1">
      <c r="C524" s="48"/>
    </row>
    <row r="525" ht="15.75" customHeight="1">
      <c r="C525" s="48"/>
    </row>
    <row r="526" ht="15.75" customHeight="1">
      <c r="C526" s="48"/>
    </row>
    <row r="527" ht="15.75" customHeight="1">
      <c r="C527" s="48"/>
    </row>
    <row r="528" ht="15.75" customHeight="1">
      <c r="C528" s="48"/>
    </row>
    <row r="529" ht="15.75" customHeight="1">
      <c r="C529" s="48"/>
    </row>
    <row r="530" ht="15.75" customHeight="1">
      <c r="C530" s="48"/>
    </row>
    <row r="531" ht="15.75" customHeight="1">
      <c r="C531" s="48"/>
    </row>
    <row r="532" ht="15.75" customHeight="1">
      <c r="C532" s="48"/>
    </row>
    <row r="533" ht="15.75" customHeight="1">
      <c r="C533" s="48"/>
    </row>
    <row r="534" ht="15.75" customHeight="1">
      <c r="C534" s="48"/>
    </row>
    <row r="535" ht="15.75" customHeight="1">
      <c r="C535" s="48"/>
    </row>
    <row r="536" ht="15.75" customHeight="1">
      <c r="C536" s="48"/>
    </row>
    <row r="537" ht="15.75" customHeight="1">
      <c r="C537" s="48"/>
    </row>
    <row r="538" ht="15.75" customHeight="1">
      <c r="C538" s="48"/>
    </row>
    <row r="539" ht="15.75" customHeight="1">
      <c r="C539" s="48"/>
    </row>
    <row r="540" ht="15.75" customHeight="1">
      <c r="C540" s="48"/>
    </row>
    <row r="541" ht="15.75" customHeight="1">
      <c r="C541" s="48"/>
    </row>
    <row r="542" ht="15.75" customHeight="1">
      <c r="C542" s="48"/>
    </row>
    <row r="543" ht="15.75" customHeight="1">
      <c r="C543" s="48"/>
    </row>
    <row r="544" ht="15.75" customHeight="1">
      <c r="C544" s="48"/>
    </row>
    <row r="545" ht="15.75" customHeight="1">
      <c r="C545" s="48"/>
    </row>
    <row r="546" ht="15.75" customHeight="1">
      <c r="C546" s="48"/>
    </row>
    <row r="547" ht="15.75" customHeight="1">
      <c r="C547" s="48"/>
    </row>
    <row r="548" ht="15.75" customHeight="1">
      <c r="C548" s="48"/>
    </row>
    <row r="549" ht="15.75" customHeight="1">
      <c r="C549" s="48"/>
    </row>
    <row r="550" ht="15.75" customHeight="1">
      <c r="C550" s="48"/>
    </row>
    <row r="551" ht="15.75" customHeight="1">
      <c r="C551" s="48"/>
    </row>
    <row r="552" ht="15.75" customHeight="1">
      <c r="C552" s="48"/>
    </row>
    <row r="553" ht="15.75" customHeight="1">
      <c r="C553" s="48"/>
    </row>
    <row r="554" ht="15.75" customHeight="1">
      <c r="C554" s="48"/>
    </row>
    <row r="555" ht="15.75" customHeight="1">
      <c r="C555" s="48"/>
    </row>
    <row r="556" ht="15.75" customHeight="1">
      <c r="C556" s="48"/>
    </row>
    <row r="557" ht="15.75" customHeight="1">
      <c r="C557" s="48"/>
    </row>
    <row r="558" ht="15.75" customHeight="1">
      <c r="C558" s="48"/>
    </row>
    <row r="559" ht="15.75" customHeight="1">
      <c r="C559" s="48"/>
    </row>
    <row r="560" ht="15.75" customHeight="1">
      <c r="C560" s="48"/>
    </row>
    <row r="561" ht="15.75" customHeight="1">
      <c r="C561" s="48"/>
    </row>
    <row r="562" ht="15.75" customHeight="1">
      <c r="C562" s="48"/>
    </row>
    <row r="563" ht="15.75" customHeight="1">
      <c r="C563" s="48"/>
    </row>
    <row r="564" ht="15.75" customHeight="1">
      <c r="C564" s="48"/>
    </row>
    <row r="565" ht="15.75" customHeight="1">
      <c r="C565" s="48"/>
    </row>
    <row r="566" ht="15.75" customHeight="1">
      <c r="C566" s="48"/>
    </row>
    <row r="567" ht="15.75" customHeight="1">
      <c r="C567" s="48"/>
    </row>
    <row r="568" ht="15.75" customHeight="1">
      <c r="C568" s="48"/>
    </row>
    <row r="569" ht="15.75" customHeight="1">
      <c r="C569" s="48"/>
    </row>
    <row r="570" ht="15.75" customHeight="1">
      <c r="C570" s="48"/>
    </row>
    <row r="571" ht="15.75" customHeight="1">
      <c r="C571" s="48"/>
    </row>
    <row r="572" ht="15.75" customHeight="1">
      <c r="C572" s="48"/>
    </row>
    <row r="573" ht="15.75" customHeight="1">
      <c r="C573" s="48"/>
    </row>
    <row r="574" ht="15.75" customHeight="1">
      <c r="C574" s="48"/>
    </row>
    <row r="575" ht="15.75" customHeight="1">
      <c r="C575" s="48"/>
    </row>
    <row r="576" ht="15.75" customHeight="1">
      <c r="C576" s="48"/>
    </row>
    <row r="577" ht="15.75" customHeight="1">
      <c r="C577" s="48"/>
    </row>
    <row r="578" ht="15.75" customHeight="1">
      <c r="C578" s="48"/>
    </row>
    <row r="579" ht="15.75" customHeight="1">
      <c r="C579" s="48"/>
    </row>
    <row r="580" ht="15.75" customHeight="1">
      <c r="C580" s="48"/>
    </row>
    <row r="581" ht="15.75" customHeight="1">
      <c r="C581" s="48"/>
    </row>
    <row r="582" ht="15.75" customHeight="1">
      <c r="C582" s="48"/>
    </row>
    <row r="583" ht="15.75" customHeight="1">
      <c r="C583" s="48"/>
    </row>
    <row r="584" ht="15.75" customHeight="1">
      <c r="C584" s="48"/>
    </row>
    <row r="585" ht="15.75" customHeight="1">
      <c r="C585" s="48"/>
    </row>
    <row r="586" ht="15.75" customHeight="1">
      <c r="C586" s="48"/>
    </row>
    <row r="587" ht="15.75" customHeight="1">
      <c r="C587" s="48"/>
    </row>
    <row r="588" ht="15.75" customHeight="1">
      <c r="C588" s="48"/>
    </row>
    <row r="589" ht="15.75" customHeight="1">
      <c r="C589" s="48"/>
    </row>
    <row r="590" ht="15.75" customHeight="1">
      <c r="C590" s="48"/>
    </row>
    <row r="591" ht="15.75" customHeight="1">
      <c r="C591" s="48"/>
    </row>
    <row r="592" ht="15.75" customHeight="1">
      <c r="C592" s="48"/>
    </row>
    <row r="593" ht="15.75" customHeight="1">
      <c r="C593" s="48"/>
    </row>
    <row r="594" ht="15.75" customHeight="1">
      <c r="C594" s="48"/>
    </row>
    <row r="595" ht="15.75" customHeight="1">
      <c r="C595" s="48"/>
    </row>
    <row r="596" ht="15.75" customHeight="1">
      <c r="C596" s="48"/>
    </row>
    <row r="597" ht="15.75" customHeight="1">
      <c r="C597" s="48"/>
    </row>
    <row r="598" ht="15.75" customHeight="1">
      <c r="C598" s="48"/>
    </row>
    <row r="599" ht="15.75" customHeight="1">
      <c r="C599" s="48"/>
    </row>
    <row r="600" ht="15.75" customHeight="1">
      <c r="C600" s="48"/>
    </row>
    <row r="601" ht="15.75" customHeight="1">
      <c r="C601" s="48"/>
    </row>
    <row r="602" ht="15.75" customHeight="1">
      <c r="C602" s="48"/>
    </row>
    <row r="603" ht="15.75" customHeight="1">
      <c r="C603" s="48"/>
    </row>
    <row r="604" ht="15.75" customHeight="1">
      <c r="C604" s="48"/>
    </row>
    <row r="605" ht="15.75" customHeight="1">
      <c r="C605" s="48"/>
    </row>
    <row r="606" ht="15.75" customHeight="1">
      <c r="C606" s="48"/>
    </row>
    <row r="607" ht="15.75" customHeight="1">
      <c r="C607" s="48"/>
    </row>
    <row r="608" ht="15.75" customHeight="1">
      <c r="C608" s="48"/>
    </row>
    <row r="609" ht="15.75" customHeight="1">
      <c r="C609" s="48"/>
    </row>
    <row r="610" ht="15.75" customHeight="1">
      <c r="C610" s="48"/>
    </row>
    <row r="611" ht="15.75" customHeight="1">
      <c r="C611" s="48"/>
    </row>
    <row r="612" ht="15.75" customHeight="1">
      <c r="C612" s="48"/>
    </row>
    <row r="613" ht="15.75" customHeight="1">
      <c r="C613" s="48"/>
    </row>
    <row r="614" ht="15.75" customHeight="1">
      <c r="C614" s="48"/>
    </row>
    <row r="615" ht="15.75" customHeight="1">
      <c r="C615" s="48"/>
    </row>
    <row r="616" ht="15.75" customHeight="1">
      <c r="C616" s="48"/>
    </row>
    <row r="617" ht="15.75" customHeight="1">
      <c r="C617" s="48"/>
    </row>
    <row r="618" ht="15.75" customHeight="1">
      <c r="C618" s="48"/>
    </row>
    <row r="619" ht="15.75" customHeight="1">
      <c r="C619" s="48"/>
    </row>
    <row r="620" ht="15.75" customHeight="1">
      <c r="C620" s="48"/>
    </row>
    <row r="621" ht="15.75" customHeight="1">
      <c r="C621" s="48"/>
    </row>
    <row r="622" ht="15.75" customHeight="1">
      <c r="C622" s="48"/>
    </row>
    <row r="623" ht="15.75" customHeight="1">
      <c r="C623" s="48"/>
    </row>
    <row r="624" ht="15.75" customHeight="1">
      <c r="C624" s="48"/>
    </row>
    <row r="625" ht="15.75" customHeight="1">
      <c r="C625" s="48"/>
    </row>
    <row r="626" ht="15.75" customHeight="1">
      <c r="C626" s="48"/>
    </row>
    <row r="627" ht="15.75" customHeight="1">
      <c r="C627" s="48"/>
    </row>
    <row r="628" ht="15.75" customHeight="1">
      <c r="C628" s="48"/>
    </row>
    <row r="629" ht="15.75" customHeight="1">
      <c r="C629" s="48"/>
    </row>
    <row r="630" ht="15.75" customHeight="1">
      <c r="C630" s="48"/>
    </row>
    <row r="631" ht="15.75" customHeight="1">
      <c r="C631" s="48"/>
    </row>
    <row r="632" ht="15.75" customHeight="1">
      <c r="C632" s="48"/>
    </row>
    <row r="633" ht="15.75" customHeight="1">
      <c r="C633" s="48"/>
    </row>
    <row r="634" ht="15.75" customHeight="1">
      <c r="C634" s="48"/>
    </row>
    <row r="635" ht="15.75" customHeight="1">
      <c r="C635" s="48"/>
    </row>
    <row r="636" ht="15.75" customHeight="1">
      <c r="C636" s="48"/>
    </row>
    <row r="637" ht="15.75" customHeight="1">
      <c r="C637" s="48"/>
    </row>
    <row r="638" ht="15.75" customHeight="1">
      <c r="C638" s="48"/>
    </row>
    <row r="639" ht="15.75" customHeight="1">
      <c r="C639" s="48"/>
    </row>
    <row r="640" ht="15.75" customHeight="1">
      <c r="C640" s="48"/>
    </row>
    <row r="641" ht="15.75" customHeight="1">
      <c r="C641" s="48"/>
    </row>
    <row r="642" ht="15.75" customHeight="1">
      <c r="C642" s="48"/>
    </row>
    <row r="643" ht="15.75" customHeight="1">
      <c r="C643" s="48"/>
    </row>
    <row r="644" ht="15.75" customHeight="1">
      <c r="C644" s="48"/>
    </row>
    <row r="645" ht="15.75" customHeight="1">
      <c r="C645" s="48"/>
    </row>
    <row r="646" ht="15.75" customHeight="1">
      <c r="C646" s="48"/>
    </row>
    <row r="647" ht="15.75" customHeight="1">
      <c r="C647" s="48"/>
    </row>
    <row r="648" ht="15.75" customHeight="1">
      <c r="C648" s="48"/>
    </row>
    <row r="649" ht="15.75" customHeight="1">
      <c r="C649" s="48"/>
    </row>
    <row r="650" ht="15.75" customHeight="1">
      <c r="C650" s="48"/>
    </row>
    <row r="651" ht="15.75" customHeight="1">
      <c r="C651" s="48"/>
    </row>
    <row r="652" ht="15.75" customHeight="1">
      <c r="C652" s="48"/>
    </row>
    <row r="653" ht="15.75" customHeight="1">
      <c r="C653" s="48"/>
    </row>
    <row r="654" ht="15.75" customHeight="1">
      <c r="C654" s="48"/>
    </row>
    <row r="655" ht="15.75" customHeight="1">
      <c r="C655" s="48"/>
    </row>
    <row r="656" ht="15.75" customHeight="1">
      <c r="C656" s="48"/>
    </row>
    <row r="657" ht="15.75" customHeight="1">
      <c r="C657" s="48"/>
    </row>
    <row r="658" ht="15.75" customHeight="1">
      <c r="C658" s="48"/>
    </row>
    <row r="659" ht="15.75" customHeight="1">
      <c r="C659" s="48"/>
    </row>
    <row r="660" ht="15.75" customHeight="1">
      <c r="C660" s="48"/>
    </row>
    <row r="661" ht="15.75" customHeight="1">
      <c r="C661" s="48"/>
    </row>
    <row r="662" ht="15.75" customHeight="1">
      <c r="C662" s="48"/>
    </row>
    <row r="663" ht="15.75" customHeight="1">
      <c r="C663" s="48"/>
    </row>
    <row r="664" ht="15.75" customHeight="1">
      <c r="C664" s="48"/>
    </row>
    <row r="665" ht="15.75" customHeight="1">
      <c r="C665" s="48"/>
    </row>
    <row r="666" ht="15.75" customHeight="1">
      <c r="C666" s="48"/>
    </row>
    <row r="667" ht="15.75" customHeight="1">
      <c r="C667" s="48"/>
    </row>
    <row r="668" ht="15.75" customHeight="1">
      <c r="C668" s="48"/>
    </row>
    <row r="669" ht="15.75" customHeight="1">
      <c r="C669" s="48"/>
    </row>
    <row r="670" ht="15.75" customHeight="1">
      <c r="C670" s="48"/>
    </row>
    <row r="671" ht="15.75" customHeight="1">
      <c r="C671" s="48"/>
    </row>
    <row r="672" ht="15.75" customHeight="1">
      <c r="C672" s="48"/>
    </row>
    <row r="673" ht="15.75" customHeight="1">
      <c r="C673" s="48"/>
    </row>
    <row r="674" ht="15.75" customHeight="1">
      <c r="C674" s="48"/>
    </row>
    <row r="675" ht="15.75" customHeight="1">
      <c r="C675" s="48"/>
    </row>
    <row r="676" ht="15.75" customHeight="1">
      <c r="C676" s="48"/>
    </row>
    <row r="677" ht="15.75" customHeight="1">
      <c r="C677" s="48"/>
    </row>
    <row r="678" ht="15.75" customHeight="1">
      <c r="C678" s="48"/>
    </row>
    <row r="679" ht="15.75" customHeight="1">
      <c r="C679" s="48"/>
    </row>
    <row r="680" ht="15.75" customHeight="1">
      <c r="C680" s="48"/>
    </row>
    <row r="681" ht="15.75" customHeight="1">
      <c r="C681" s="48"/>
    </row>
    <row r="682" ht="15.75" customHeight="1">
      <c r="C682" s="48"/>
    </row>
    <row r="683" ht="15.75" customHeight="1">
      <c r="C683" s="48"/>
    </row>
    <row r="684" ht="15.75" customHeight="1">
      <c r="C684" s="48"/>
    </row>
    <row r="685" ht="15.75" customHeight="1">
      <c r="C685" s="48"/>
    </row>
    <row r="686" ht="15.75" customHeight="1">
      <c r="C686" s="48"/>
    </row>
    <row r="687" ht="15.75" customHeight="1">
      <c r="C687" s="48"/>
    </row>
    <row r="688" ht="15.75" customHeight="1">
      <c r="C688" s="48"/>
    </row>
    <row r="689" ht="15.75" customHeight="1">
      <c r="C689" s="48"/>
    </row>
    <row r="690" ht="15.75" customHeight="1">
      <c r="C690" s="48"/>
    </row>
    <row r="691" ht="15.75" customHeight="1">
      <c r="C691" s="48"/>
    </row>
    <row r="692" ht="15.75" customHeight="1">
      <c r="C692" s="48"/>
    </row>
    <row r="693" ht="15.75" customHeight="1">
      <c r="C693" s="48"/>
    </row>
    <row r="694" ht="15.75" customHeight="1">
      <c r="C694" s="48"/>
    </row>
    <row r="695" ht="15.75" customHeight="1">
      <c r="C695" s="48"/>
    </row>
    <row r="696" ht="15.75" customHeight="1">
      <c r="C696" s="48"/>
    </row>
    <row r="697" ht="15.75" customHeight="1">
      <c r="C697" s="48"/>
    </row>
    <row r="698" ht="15.75" customHeight="1">
      <c r="C698" s="48"/>
    </row>
    <row r="699" ht="15.75" customHeight="1">
      <c r="C699" s="48"/>
    </row>
    <row r="700" ht="15.75" customHeight="1">
      <c r="C700" s="48"/>
    </row>
    <row r="701" ht="15.75" customHeight="1">
      <c r="C701" s="48"/>
    </row>
    <row r="702" ht="15.75" customHeight="1">
      <c r="C702" s="48"/>
    </row>
    <row r="703" ht="15.75" customHeight="1">
      <c r="C703" s="48"/>
    </row>
    <row r="704" ht="15.75" customHeight="1">
      <c r="C704" s="48"/>
    </row>
    <row r="705" ht="15.75" customHeight="1">
      <c r="C705" s="48"/>
    </row>
    <row r="706" ht="15.75" customHeight="1">
      <c r="C706" s="48"/>
    </row>
    <row r="707" ht="15.75" customHeight="1">
      <c r="C707" s="48"/>
    </row>
    <row r="708" ht="15.75" customHeight="1">
      <c r="C708" s="48"/>
    </row>
    <row r="709" ht="15.75" customHeight="1">
      <c r="C709" s="48"/>
    </row>
    <row r="710" ht="15.75" customHeight="1">
      <c r="C710" s="48"/>
    </row>
    <row r="711" ht="15.75" customHeight="1">
      <c r="C711" s="48"/>
    </row>
    <row r="712" ht="15.75" customHeight="1">
      <c r="C712" s="48"/>
    </row>
    <row r="713" ht="15.75" customHeight="1">
      <c r="C713" s="48"/>
    </row>
    <row r="714" ht="15.75" customHeight="1">
      <c r="C714" s="48"/>
    </row>
    <row r="715" ht="15.75" customHeight="1">
      <c r="C715" s="48"/>
    </row>
    <row r="716" ht="15.75" customHeight="1">
      <c r="C716" s="48"/>
    </row>
    <row r="717" ht="15.75" customHeight="1">
      <c r="C717" s="48"/>
    </row>
    <row r="718" ht="15.75" customHeight="1">
      <c r="C718" s="48"/>
    </row>
    <row r="719" ht="15.75" customHeight="1">
      <c r="C719" s="48"/>
    </row>
    <row r="720" ht="15.75" customHeight="1">
      <c r="C720" s="48"/>
    </row>
    <row r="721" ht="15.75" customHeight="1">
      <c r="C721" s="48"/>
    </row>
    <row r="722" ht="15.75" customHeight="1">
      <c r="C722" s="48"/>
    </row>
    <row r="723" ht="15.75" customHeight="1">
      <c r="C723" s="48"/>
    </row>
    <row r="724" ht="15.75" customHeight="1">
      <c r="C724" s="48"/>
    </row>
    <row r="725" ht="15.75" customHeight="1">
      <c r="C725" s="48"/>
    </row>
    <row r="726" ht="15.75" customHeight="1">
      <c r="C726" s="48"/>
    </row>
    <row r="727" ht="15.75" customHeight="1">
      <c r="C727" s="48"/>
    </row>
    <row r="728" ht="15.75" customHeight="1">
      <c r="C728" s="48"/>
    </row>
    <row r="729" ht="15.75" customHeight="1">
      <c r="C729" s="48"/>
    </row>
    <row r="730" ht="15.75" customHeight="1">
      <c r="C730" s="48"/>
    </row>
    <row r="731" ht="15.75" customHeight="1">
      <c r="C731" s="48"/>
    </row>
    <row r="732" ht="15.75" customHeight="1">
      <c r="C732" s="48"/>
    </row>
    <row r="733" ht="15.75" customHeight="1">
      <c r="C733" s="48"/>
    </row>
    <row r="734" ht="15.75" customHeight="1">
      <c r="C734" s="48"/>
    </row>
    <row r="735" ht="15.75" customHeight="1">
      <c r="C735" s="48"/>
    </row>
    <row r="736" ht="15.75" customHeight="1">
      <c r="C736" s="48"/>
    </row>
    <row r="737" ht="15.75" customHeight="1">
      <c r="C737" s="48"/>
    </row>
    <row r="738" ht="15.75" customHeight="1">
      <c r="C738" s="48"/>
    </row>
    <row r="739" ht="15.75" customHeight="1">
      <c r="C739" s="48"/>
    </row>
    <row r="740" ht="15.75" customHeight="1">
      <c r="C740" s="48"/>
    </row>
    <row r="741" ht="15.75" customHeight="1">
      <c r="C741" s="48"/>
    </row>
    <row r="742" ht="15.75" customHeight="1">
      <c r="C742" s="48"/>
    </row>
    <row r="743" ht="15.75" customHeight="1">
      <c r="C743" s="48"/>
    </row>
    <row r="744" ht="15.75" customHeight="1">
      <c r="C744" s="48"/>
    </row>
    <row r="745" ht="15.75" customHeight="1">
      <c r="C745" s="48"/>
    </row>
    <row r="746" ht="15.75" customHeight="1">
      <c r="C746" s="48"/>
    </row>
    <row r="747" ht="15.75" customHeight="1">
      <c r="C747" s="48"/>
    </row>
    <row r="748" ht="15.75" customHeight="1">
      <c r="C748" s="48"/>
    </row>
    <row r="749" ht="15.75" customHeight="1">
      <c r="C749" s="48"/>
    </row>
    <row r="750" ht="15.75" customHeight="1">
      <c r="C750" s="48"/>
    </row>
    <row r="751" ht="15.75" customHeight="1">
      <c r="C751" s="48"/>
    </row>
    <row r="752" ht="15.75" customHeight="1">
      <c r="C752" s="48"/>
    </row>
    <row r="753" ht="15.75" customHeight="1">
      <c r="C753" s="48"/>
    </row>
    <row r="754" ht="15.75" customHeight="1">
      <c r="C754" s="48"/>
    </row>
    <row r="755" ht="15.75" customHeight="1">
      <c r="C755" s="48"/>
    </row>
    <row r="756" ht="15.75" customHeight="1">
      <c r="C756" s="48"/>
    </row>
    <row r="757" ht="15.75" customHeight="1">
      <c r="C757" s="48"/>
    </row>
    <row r="758" ht="15.75" customHeight="1">
      <c r="C758" s="48"/>
    </row>
    <row r="759" ht="15.75" customHeight="1">
      <c r="C759" s="48"/>
    </row>
    <row r="760" ht="15.75" customHeight="1">
      <c r="C760" s="48"/>
    </row>
    <row r="761" ht="15.75" customHeight="1">
      <c r="C761" s="48"/>
    </row>
    <row r="762" ht="15.75" customHeight="1">
      <c r="C762" s="48"/>
    </row>
    <row r="763" ht="15.75" customHeight="1">
      <c r="C763" s="48"/>
    </row>
    <row r="764" ht="15.75" customHeight="1">
      <c r="C764" s="48"/>
    </row>
    <row r="765" ht="15.75" customHeight="1">
      <c r="C765" s="48"/>
    </row>
    <row r="766" ht="15.75" customHeight="1">
      <c r="C766" s="48"/>
    </row>
    <row r="767" ht="15.75" customHeight="1">
      <c r="C767" s="48"/>
    </row>
    <row r="768" ht="15.75" customHeight="1">
      <c r="C768" s="48"/>
    </row>
    <row r="769" ht="15.75" customHeight="1">
      <c r="C769" s="48"/>
    </row>
    <row r="770" ht="15.75" customHeight="1">
      <c r="C770" s="48"/>
    </row>
    <row r="771" ht="15.75" customHeight="1">
      <c r="C771" s="48"/>
    </row>
    <row r="772" ht="15.75" customHeight="1">
      <c r="C772" s="48"/>
    </row>
    <row r="773" ht="15.75" customHeight="1">
      <c r="C773" s="48"/>
    </row>
    <row r="774" ht="15.75" customHeight="1">
      <c r="C774" s="48"/>
    </row>
    <row r="775" ht="15.75" customHeight="1">
      <c r="C775" s="48"/>
    </row>
    <row r="776" ht="15.75" customHeight="1">
      <c r="C776" s="48"/>
    </row>
    <row r="777" ht="15.75" customHeight="1">
      <c r="C777" s="48"/>
    </row>
    <row r="778" ht="15.75" customHeight="1">
      <c r="C778" s="48"/>
    </row>
    <row r="779" ht="15.75" customHeight="1">
      <c r="C779" s="48"/>
    </row>
    <row r="780" ht="15.75" customHeight="1">
      <c r="C780" s="48"/>
    </row>
    <row r="781" ht="15.75" customHeight="1">
      <c r="C781" s="48"/>
    </row>
    <row r="782" ht="15.75" customHeight="1">
      <c r="C782" s="48"/>
    </row>
    <row r="783" ht="15.75" customHeight="1">
      <c r="C783" s="48"/>
    </row>
    <row r="784" ht="15.75" customHeight="1">
      <c r="C784" s="48"/>
    </row>
    <row r="785" ht="15.75" customHeight="1">
      <c r="C785" s="48"/>
    </row>
    <row r="786" ht="15.75" customHeight="1">
      <c r="C786" s="48"/>
    </row>
    <row r="787" ht="15.75" customHeight="1">
      <c r="C787" s="48"/>
    </row>
    <row r="788" ht="15.75" customHeight="1">
      <c r="C788" s="48"/>
    </row>
    <row r="789" ht="15.75" customHeight="1">
      <c r="C789" s="48"/>
    </row>
    <row r="790" ht="15.75" customHeight="1">
      <c r="C790" s="48"/>
    </row>
    <row r="791" ht="15.75" customHeight="1">
      <c r="C791" s="48"/>
    </row>
    <row r="792" ht="15.75" customHeight="1">
      <c r="C792" s="48"/>
    </row>
    <row r="793" ht="15.75" customHeight="1">
      <c r="C793" s="48"/>
    </row>
    <row r="794" ht="15.75" customHeight="1">
      <c r="C794" s="48"/>
    </row>
    <row r="795" ht="15.75" customHeight="1">
      <c r="C795" s="48"/>
    </row>
    <row r="796" ht="15.75" customHeight="1">
      <c r="C796" s="48"/>
    </row>
    <row r="797" ht="15.75" customHeight="1">
      <c r="C797" s="48"/>
    </row>
    <row r="798" ht="15.75" customHeight="1">
      <c r="C798" s="48"/>
    </row>
    <row r="799" ht="15.75" customHeight="1">
      <c r="C799" s="48"/>
    </row>
    <row r="800" ht="15.75" customHeight="1">
      <c r="C800" s="48"/>
    </row>
    <row r="801" ht="15.75" customHeight="1">
      <c r="C801" s="48"/>
    </row>
    <row r="802" ht="15.75" customHeight="1">
      <c r="C802" s="48"/>
    </row>
    <row r="803" ht="15.75" customHeight="1">
      <c r="C803" s="48"/>
    </row>
    <row r="804" ht="15.75" customHeight="1">
      <c r="C804" s="48"/>
    </row>
    <row r="805" ht="15.75" customHeight="1">
      <c r="C805" s="48"/>
    </row>
    <row r="806" ht="15.75" customHeight="1">
      <c r="C806" s="48"/>
    </row>
    <row r="807" ht="15.75" customHeight="1">
      <c r="C807" s="48"/>
    </row>
    <row r="808" ht="15.75" customHeight="1">
      <c r="C808" s="48"/>
    </row>
    <row r="809" ht="15.75" customHeight="1">
      <c r="C809" s="48"/>
    </row>
    <row r="810" ht="15.75" customHeight="1">
      <c r="C810" s="48"/>
    </row>
    <row r="811" ht="15.75" customHeight="1">
      <c r="C811" s="48"/>
    </row>
    <row r="812" ht="15.75" customHeight="1">
      <c r="C812" s="48"/>
    </row>
    <row r="813" ht="15.75" customHeight="1">
      <c r="C813" s="48"/>
    </row>
    <row r="814" ht="15.75" customHeight="1">
      <c r="C814" s="48"/>
    </row>
    <row r="815" ht="15.75" customHeight="1">
      <c r="C815" s="48"/>
    </row>
    <row r="816" ht="15.75" customHeight="1">
      <c r="C816" s="48"/>
    </row>
    <row r="817" ht="15.75" customHeight="1">
      <c r="C817" s="48"/>
    </row>
    <row r="818" ht="15.75" customHeight="1">
      <c r="C818" s="48"/>
    </row>
    <row r="819" ht="15.75" customHeight="1">
      <c r="C819" s="48"/>
    </row>
    <row r="820" ht="15.75" customHeight="1">
      <c r="C820" s="48"/>
    </row>
    <row r="821" ht="15.75" customHeight="1">
      <c r="C821" s="48"/>
    </row>
    <row r="822" ht="15.75" customHeight="1">
      <c r="C822" s="48"/>
    </row>
    <row r="823" ht="15.75" customHeight="1">
      <c r="C823" s="48"/>
    </row>
    <row r="824" ht="15.75" customHeight="1">
      <c r="C824" s="48"/>
    </row>
    <row r="825" ht="15.75" customHeight="1">
      <c r="C825" s="48"/>
    </row>
    <row r="826" ht="15.75" customHeight="1">
      <c r="C826" s="48"/>
    </row>
    <row r="827" ht="15.75" customHeight="1">
      <c r="C827" s="48"/>
    </row>
    <row r="828" ht="15.75" customHeight="1">
      <c r="C828" s="48"/>
    </row>
    <row r="829" ht="15.75" customHeight="1">
      <c r="C829" s="48"/>
    </row>
    <row r="830" ht="15.75" customHeight="1">
      <c r="C830" s="48"/>
    </row>
    <row r="831" ht="15.75" customHeight="1">
      <c r="C831" s="48"/>
    </row>
    <row r="832" ht="15.75" customHeight="1">
      <c r="C832" s="48"/>
    </row>
    <row r="833" ht="15.75" customHeight="1">
      <c r="C833" s="48"/>
    </row>
    <row r="834" ht="15.75" customHeight="1">
      <c r="C834" s="48"/>
    </row>
    <row r="835" ht="15.75" customHeight="1">
      <c r="C835" s="48"/>
    </row>
    <row r="836" ht="15.75" customHeight="1">
      <c r="C836" s="48"/>
    </row>
    <row r="837" ht="15.75" customHeight="1">
      <c r="C837" s="48"/>
    </row>
    <row r="838" ht="15.75" customHeight="1">
      <c r="C838" s="48"/>
    </row>
    <row r="839" ht="15.75" customHeight="1">
      <c r="C839" s="48"/>
    </row>
    <row r="840" ht="15.75" customHeight="1">
      <c r="C840" s="48"/>
    </row>
    <row r="841" ht="15.75" customHeight="1">
      <c r="C841" s="48"/>
    </row>
    <row r="842" ht="15.75" customHeight="1">
      <c r="C842" s="48"/>
    </row>
    <row r="843" ht="15.75" customHeight="1">
      <c r="C843" s="48"/>
    </row>
    <row r="844" ht="15.75" customHeight="1">
      <c r="C844" s="48"/>
    </row>
    <row r="845" ht="15.75" customHeight="1">
      <c r="C845" s="48"/>
    </row>
    <row r="846" ht="15.75" customHeight="1">
      <c r="C846" s="48"/>
    </row>
    <row r="847" ht="15.75" customHeight="1">
      <c r="C847" s="48"/>
    </row>
    <row r="848" ht="15.75" customHeight="1">
      <c r="C848" s="48"/>
    </row>
    <row r="849" ht="15.75" customHeight="1">
      <c r="C849" s="48"/>
    </row>
    <row r="850" ht="15.75" customHeight="1">
      <c r="C850" s="48"/>
    </row>
    <row r="851" ht="15.75" customHeight="1">
      <c r="C851" s="48"/>
    </row>
    <row r="852" ht="15.75" customHeight="1">
      <c r="C852" s="48"/>
    </row>
    <row r="853" ht="15.75" customHeight="1">
      <c r="C853" s="48"/>
    </row>
    <row r="854" ht="15.75" customHeight="1">
      <c r="C854" s="48"/>
    </row>
    <row r="855" ht="15.75" customHeight="1">
      <c r="C855" s="48"/>
    </row>
    <row r="856" ht="15.75" customHeight="1">
      <c r="C856" s="48"/>
    </row>
    <row r="857" ht="15.75" customHeight="1">
      <c r="C857" s="48"/>
    </row>
    <row r="858" ht="15.75" customHeight="1">
      <c r="C858" s="48"/>
    </row>
    <row r="859" ht="15.75" customHeight="1">
      <c r="C859" s="48"/>
    </row>
    <row r="860" ht="15.75" customHeight="1">
      <c r="C860" s="48"/>
    </row>
    <row r="861" ht="15.75" customHeight="1">
      <c r="C861" s="48"/>
    </row>
    <row r="862" ht="15.75" customHeight="1">
      <c r="C862" s="48"/>
    </row>
    <row r="863" ht="15.75" customHeight="1">
      <c r="C863" s="48"/>
    </row>
    <row r="864" ht="15.75" customHeight="1">
      <c r="C864" s="48"/>
    </row>
    <row r="865" ht="15.75" customHeight="1">
      <c r="C865" s="48"/>
    </row>
    <row r="866" ht="15.75" customHeight="1">
      <c r="C866" s="48"/>
    </row>
    <row r="867" ht="15.75" customHeight="1">
      <c r="C867" s="48"/>
    </row>
    <row r="868" ht="15.75" customHeight="1">
      <c r="C868" s="48"/>
    </row>
    <row r="869" ht="15.75" customHeight="1">
      <c r="C869" s="48"/>
    </row>
    <row r="870" ht="15.75" customHeight="1">
      <c r="C870" s="48"/>
    </row>
    <row r="871" ht="15.75" customHeight="1">
      <c r="C871" s="48"/>
    </row>
    <row r="872" ht="15.75" customHeight="1">
      <c r="C872" s="48"/>
    </row>
    <row r="873" ht="15.75" customHeight="1">
      <c r="C873" s="48"/>
    </row>
    <row r="874" ht="15.75" customHeight="1">
      <c r="C874" s="48"/>
    </row>
    <row r="875" ht="15.75" customHeight="1">
      <c r="C875" s="48"/>
    </row>
    <row r="876" ht="15.75" customHeight="1">
      <c r="C876" s="48"/>
    </row>
    <row r="877" ht="15.75" customHeight="1">
      <c r="C877" s="48"/>
    </row>
    <row r="878" ht="15.75" customHeight="1">
      <c r="C878" s="48"/>
    </row>
    <row r="879" ht="15.75" customHeight="1">
      <c r="C879" s="48"/>
    </row>
    <row r="880" ht="15.75" customHeight="1">
      <c r="C880" s="48"/>
    </row>
    <row r="881" ht="15.75" customHeight="1">
      <c r="C881" s="48"/>
    </row>
    <row r="882" ht="15.75" customHeight="1">
      <c r="C882" s="48"/>
    </row>
    <row r="883" ht="15.75" customHeight="1">
      <c r="C883" s="48"/>
    </row>
    <row r="884" ht="15.75" customHeight="1">
      <c r="C884" s="48"/>
    </row>
    <row r="885" ht="15.75" customHeight="1">
      <c r="C885" s="48"/>
    </row>
    <row r="886" ht="15.75" customHeight="1">
      <c r="C886" s="48"/>
    </row>
    <row r="887" ht="15.75" customHeight="1">
      <c r="C887" s="48"/>
    </row>
    <row r="888" ht="15.75" customHeight="1">
      <c r="C888" s="48"/>
    </row>
    <row r="889" ht="15.75" customHeight="1">
      <c r="C889" s="48"/>
    </row>
    <row r="890" ht="15.75" customHeight="1">
      <c r="C890" s="48"/>
    </row>
    <row r="891" ht="15.75" customHeight="1">
      <c r="C891" s="48"/>
    </row>
    <row r="892" ht="15.75" customHeight="1">
      <c r="C892" s="48"/>
    </row>
    <row r="893" ht="15.75" customHeight="1">
      <c r="C893" s="48"/>
    </row>
    <row r="894" ht="15.75" customHeight="1">
      <c r="C894" s="48"/>
    </row>
    <row r="895" ht="15.75" customHeight="1">
      <c r="C895" s="48"/>
    </row>
    <row r="896" ht="15.75" customHeight="1">
      <c r="C896" s="48"/>
    </row>
    <row r="897" ht="15.75" customHeight="1">
      <c r="C897" s="48"/>
    </row>
    <row r="898" ht="15.75" customHeight="1">
      <c r="C898" s="48"/>
    </row>
    <row r="899" ht="15.75" customHeight="1">
      <c r="C899" s="48"/>
    </row>
    <row r="900" ht="15.75" customHeight="1">
      <c r="C900" s="48"/>
    </row>
    <row r="901" ht="15.75" customHeight="1">
      <c r="C901" s="48"/>
    </row>
    <row r="902" ht="15.75" customHeight="1">
      <c r="C902" s="48"/>
    </row>
    <row r="903" ht="15.75" customHeight="1">
      <c r="C903" s="48"/>
    </row>
    <row r="904" ht="15.75" customHeight="1">
      <c r="C904" s="48"/>
    </row>
    <row r="905" ht="15.75" customHeight="1">
      <c r="C905" s="48"/>
    </row>
    <row r="906" ht="15.75" customHeight="1">
      <c r="C906" s="48"/>
    </row>
    <row r="907" ht="15.75" customHeight="1">
      <c r="C907" s="48"/>
    </row>
    <row r="908" ht="15.75" customHeight="1">
      <c r="C908" s="48"/>
    </row>
    <row r="909" ht="15.75" customHeight="1">
      <c r="C909" s="48"/>
    </row>
    <row r="910" ht="15.75" customHeight="1">
      <c r="C910" s="48"/>
    </row>
    <row r="911" ht="15.75" customHeight="1">
      <c r="C911" s="48"/>
    </row>
    <row r="912" ht="15.75" customHeight="1">
      <c r="C912" s="48"/>
    </row>
    <row r="913" ht="15.75" customHeight="1">
      <c r="C913" s="48"/>
    </row>
    <row r="914" ht="15.75" customHeight="1">
      <c r="C914" s="48"/>
    </row>
    <row r="915" ht="15.75" customHeight="1">
      <c r="C915" s="48"/>
    </row>
    <row r="916" ht="15.75" customHeight="1">
      <c r="C916" s="48"/>
    </row>
    <row r="917" ht="15.75" customHeight="1">
      <c r="C917" s="48"/>
    </row>
    <row r="918" ht="15.75" customHeight="1">
      <c r="C918" s="48"/>
    </row>
    <row r="919" ht="15.75" customHeight="1">
      <c r="C919" s="48"/>
    </row>
    <row r="920" ht="15.75" customHeight="1">
      <c r="C920" s="48"/>
    </row>
    <row r="921" ht="15.75" customHeight="1">
      <c r="C921" s="48"/>
    </row>
    <row r="922" ht="15.75" customHeight="1">
      <c r="C922" s="48"/>
    </row>
    <row r="923" ht="15.75" customHeight="1">
      <c r="C923" s="48"/>
    </row>
    <row r="924" ht="15.75" customHeight="1">
      <c r="C924" s="48"/>
    </row>
    <row r="925" ht="15.75" customHeight="1">
      <c r="C925" s="48"/>
    </row>
    <row r="926" ht="15.75" customHeight="1">
      <c r="C926" s="48"/>
    </row>
    <row r="927" ht="15.75" customHeight="1">
      <c r="C927" s="48"/>
    </row>
    <row r="928" ht="15.75" customHeight="1">
      <c r="C928" s="48"/>
    </row>
    <row r="929" ht="15.75" customHeight="1">
      <c r="C929" s="48"/>
    </row>
    <row r="930" ht="15.75" customHeight="1">
      <c r="C930" s="48"/>
    </row>
    <row r="931" ht="15.75" customHeight="1">
      <c r="C931" s="48"/>
    </row>
    <row r="932" ht="15.75" customHeight="1">
      <c r="C932" s="48"/>
    </row>
    <row r="933" ht="15.75" customHeight="1">
      <c r="C933" s="48"/>
    </row>
    <row r="934" ht="15.75" customHeight="1">
      <c r="C934" s="48"/>
    </row>
    <row r="935" ht="15.75" customHeight="1">
      <c r="C935" s="48"/>
    </row>
    <row r="936" ht="15.75" customHeight="1">
      <c r="C936" s="48"/>
    </row>
    <row r="937" ht="15.75" customHeight="1">
      <c r="C937" s="48"/>
    </row>
    <row r="938" ht="15.75" customHeight="1">
      <c r="C938" s="48"/>
    </row>
    <row r="939" ht="15.75" customHeight="1">
      <c r="C939" s="48"/>
    </row>
    <row r="940" ht="15.75" customHeight="1">
      <c r="C940" s="48"/>
    </row>
    <row r="941" ht="15.75" customHeight="1">
      <c r="C941" s="48"/>
    </row>
    <row r="942" ht="15.75" customHeight="1">
      <c r="C942" s="48"/>
    </row>
    <row r="943" ht="15.75" customHeight="1">
      <c r="C943" s="48"/>
    </row>
    <row r="944" ht="15.75" customHeight="1">
      <c r="C944" s="48"/>
    </row>
    <row r="945" ht="15.75" customHeight="1">
      <c r="C945" s="48"/>
    </row>
    <row r="946" ht="15.75" customHeight="1">
      <c r="C946" s="48"/>
    </row>
    <row r="947" ht="15.75" customHeight="1">
      <c r="C947" s="48"/>
    </row>
    <row r="948" ht="15.75" customHeight="1">
      <c r="C948" s="48"/>
    </row>
    <row r="949" ht="15.75" customHeight="1">
      <c r="C949" s="48"/>
    </row>
    <row r="950" ht="15.75" customHeight="1">
      <c r="C950" s="48"/>
    </row>
    <row r="951" ht="15.75" customHeight="1">
      <c r="C951" s="48"/>
    </row>
    <row r="952" ht="15.75" customHeight="1">
      <c r="C952" s="48"/>
    </row>
    <row r="953" ht="15.75" customHeight="1">
      <c r="C953" s="48"/>
    </row>
    <row r="954" ht="15.75" customHeight="1">
      <c r="C954" s="48"/>
    </row>
    <row r="955" ht="15.75" customHeight="1">
      <c r="C955" s="48"/>
    </row>
    <row r="956" ht="15.75" customHeight="1">
      <c r="C956" s="48"/>
    </row>
    <row r="957" ht="15.75" customHeight="1">
      <c r="C957" s="48"/>
    </row>
    <row r="958" ht="15.75" customHeight="1">
      <c r="C958" s="48"/>
    </row>
    <row r="959" ht="15.75" customHeight="1">
      <c r="C959" s="48"/>
    </row>
    <row r="960" ht="15.75" customHeight="1">
      <c r="C960" s="48"/>
    </row>
    <row r="961" ht="15.75" customHeight="1">
      <c r="C961" s="48"/>
    </row>
    <row r="962" ht="15.75" customHeight="1">
      <c r="C962" s="48"/>
    </row>
    <row r="963" ht="15.75" customHeight="1">
      <c r="C963" s="48"/>
    </row>
    <row r="964" ht="15.75" customHeight="1">
      <c r="C964" s="48"/>
    </row>
    <row r="965" ht="15.75" customHeight="1">
      <c r="C965" s="48"/>
    </row>
    <row r="966" ht="15.75" customHeight="1">
      <c r="C966" s="48"/>
    </row>
    <row r="967" ht="15.75" customHeight="1">
      <c r="C967" s="48"/>
    </row>
    <row r="968" ht="15.75" customHeight="1">
      <c r="C968" s="48"/>
    </row>
    <row r="969" ht="15.75" customHeight="1">
      <c r="C969" s="48"/>
    </row>
    <row r="970" ht="15.75" customHeight="1">
      <c r="C970" s="48"/>
    </row>
    <row r="971" ht="15.75" customHeight="1">
      <c r="C971" s="48"/>
    </row>
    <row r="972" ht="15.75" customHeight="1">
      <c r="C972" s="48"/>
    </row>
    <row r="973" ht="15.75" customHeight="1">
      <c r="C973" s="48"/>
    </row>
    <row r="974" ht="15.75" customHeight="1">
      <c r="C974" s="48"/>
    </row>
    <row r="975" ht="15.75" customHeight="1">
      <c r="C975" s="48"/>
    </row>
    <row r="976" ht="15.75" customHeight="1">
      <c r="C976" s="48"/>
    </row>
    <row r="977" ht="15.75" customHeight="1">
      <c r="C977" s="48"/>
    </row>
    <row r="978" ht="15.75" customHeight="1">
      <c r="C978" s="48"/>
    </row>
    <row r="979" ht="15.75" customHeight="1">
      <c r="C979" s="48"/>
    </row>
    <row r="980" ht="15.75" customHeight="1">
      <c r="C980" s="48"/>
    </row>
    <row r="981" ht="15.75" customHeight="1">
      <c r="C981" s="48"/>
    </row>
    <row r="982" ht="15.75" customHeight="1">
      <c r="C982" s="48"/>
    </row>
    <row r="983" ht="15.75" customHeight="1">
      <c r="C983" s="48"/>
    </row>
    <row r="984" ht="15.75" customHeight="1">
      <c r="C984" s="48"/>
    </row>
    <row r="985" ht="15.75" customHeight="1">
      <c r="C985" s="48"/>
    </row>
    <row r="986" ht="15.75" customHeight="1">
      <c r="C986" s="48"/>
    </row>
    <row r="987" ht="15.75" customHeight="1">
      <c r="C987" s="48"/>
    </row>
    <row r="988" ht="15.75" customHeight="1">
      <c r="C988" s="48"/>
    </row>
    <row r="989" ht="15.75" customHeight="1">
      <c r="C989" s="48"/>
    </row>
    <row r="990" ht="15.75" customHeight="1">
      <c r="C990" s="48"/>
    </row>
    <row r="991" ht="15.75" customHeight="1">
      <c r="C991" s="48"/>
    </row>
    <row r="992" ht="15.75" customHeight="1">
      <c r="C992" s="48"/>
    </row>
    <row r="993" ht="15.75" customHeight="1">
      <c r="C993" s="48"/>
    </row>
    <row r="994" ht="15.75" customHeight="1">
      <c r="C994" s="48"/>
    </row>
    <row r="995" ht="15.75" customHeight="1">
      <c r="C995" s="48"/>
    </row>
    <row r="996" ht="15.75" customHeight="1">
      <c r="C996" s="48"/>
    </row>
    <row r="997" ht="15.75" customHeight="1">
      <c r="C997" s="48"/>
    </row>
    <row r="998" ht="15.75" customHeight="1">
      <c r="C998" s="48"/>
    </row>
    <row r="999" ht="15.75" customHeight="1">
      <c r="C999" s="48"/>
    </row>
    <row r="1000" ht="15.75" customHeight="1">
      <c r="C1000" s="48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2020-05-31T21:55:33Z</dcterms:created>
  <dc:creator>Carlos Netto</dc:creator>
</cp:coreProperties>
</file>