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<sst xmlns="http://schemas.openxmlformats.org/spreadsheetml/2006/main" count="239" uniqueCount="37">
  <si>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</si>
  <si>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</si>
  <si>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</si>
  <si>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</si>
  <si>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</si>
  <si>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</si>
  <si>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</si>
  <si>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</si>
  <si>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</si>
  <si>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</si>
  <si>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</si>
  <si>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</si>
  <si>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</si>
  <si>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</si>
  <si>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</si>
  <si>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</si>
  <si>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</si>
  <si>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BBAS3</t>
  </si>
  <si>
    <t xml:space="preserve">VALE3</t>
  </si>
  <si>
    <t xml:space="preserve">EQTL3</t>
  </si>
  <si>
    <t xml:space="preserve">CARTEIRA</t>
  </si>
  <si>
    <t xml:space="preserve">      -&gt; Rentabilidade mensal da carteira</t>
  </si>
  <si>
    <t xml:space="preserve">IBOVESPA</t>
  </si>
  <si>
    <t xml:space="preserve">ENBR3</t>
  </si>
  <si>
    <t xml:space="preserve">SAPR11</t>
  </si>
  <si>
    <t xml:space="preserve">MDIA3</t>
  </si>
  <si>
    <t xml:space="preserve">MRFG3</t>
  </si>
  <si>
    <t xml:space="preserve">WEGE3</t>
  </si>
  <si>
    <t xml:space="preserve">RADL3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</si>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</sst>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730440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728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19" activeCellId="0" sqref="F1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0.119131305513366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30000</v>
      </c>
      <c r="F4" s="15" t="n">
        <f aca="false">(E4*I2)+E4+(D4-E4)</f>
        <v>103573.939165401</v>
      </c>
      <c r="G4" s="3"/>
      <c r="H4" s="3"/>
      <c r="I4" s="16" t="n">
        <f aca="false">F4/D4-1</f>
        <v>0.0357393916540096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0.1</v>
      </c>
      <c r="F8" s="23" t="n">
        <v>28.5</v>
      </c>
      <c r="G8" s="24" t="n">
        <f aca="false">((E8*$D$4)/100)/F8</f>
        <v>3.50877192982456</v>
      </c>
      <c r="H8" s="25" t="n">
        <v>3.50877192982456</v>
      </c>
      <c r="I8" s="26" t="n">
        <f aca="false">H8*F8*100</f>
        <v>10000</v>
      </c>
      <c r="J8" s="27" t="n">
        <f aca="false">I8/$E$4</f>
        <v>0.333333333333333</v>
      </c>
      <c r="K8" s="28" t="n">
        <v>30.84</v>
      </c>
      <c r="L8" s="29" t="n">
        <f aca="false">IFERROR((K8/F8-1)*J8,0)</f>
        <v>0.0273684210526316</v>
      </c>
      <c r="M8" s="30" t="n">
        <f aca="false">IFERROR(L8/J8,0)</f>
        <v>0.0821052631578947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2" t="n">
        <v>0.1</v>
      </c>
      <c r="F9" s="23" t="n">
        <v>44.86</v>
      </c>
      <c r="G9" s="24" t="n">
        <f aca="false">((E9*$D$4)/100)/F9</f>
        <v>2.22915737851092</v>
      </c>
      <c r="H9" s="25" t="n">
        <v>2.22915737851092</v>
      </c>
      <c r="I9" s="26" t="n">
        <f aca="false">H9*F9*100</f>
        <v>10000</v>
      </c>
      <c r="J9" s="27" t="n">
        <f aca="false">I9/$E$4</f>
        <v>0.333333333333333</v>
      </c>
      <c r="K9" s="28" t="n">
        <v>53</v>
      </c>
      <c r="L9" s="29" t="n">
        <f aca="false">IFERROR((K9/F9-1)*J9,0)</f>
        <v>0.0604844702035964</v>
      </c>
      <c r="M9" s="30" t="n">
        <f aca="false">IFERROR(L9/J9,0)</f>
        <v>0.181453410610789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</v>
      </c>
      <c r="F10" s="23" t="n">
        <v>18.33</v>
      </c>
      <c r="G10" s="24" t="n">
        <f aca="false">((E10*$D$4)/100)/F10</f>
        <v>5.45553737043099</v>
      </c>
      <c r="H10" s="25" t="n">
        <v>5.45553737043099</v>
      </c>
      <c r="I10" s="26" t="n">
        <f aca="false">H10*F10*100</f>
        <v>10000</v>
      </c>
      <c r="J10" s="27" t="n">
        <f aca="false">I10/$E$4</f>
        <v>0.333333333333333</v>
      </c>
      <c r="K10" s="28" t="n">
        <v>20.05</v>
      </c>
      <c r="L10" s="29" t="n">
        <f aca="false">IFERROR((K10/F10-1)*J10,0)</f>
        <v>0.0312784142571377</v>
      </c>
      <c r="M10" s="30" t="n">
        <f aca="false">IFERROR(L10/J10,0)</f>
        <v>0.0938352427714131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/>
      <c r="E11" s="22"/>
      <c r="F11" s="23"/>
      <c r="G11" s="24"/>
      <c r="H11" s="25"/>
      <c r="I11" s="26" t="n">
        <f aca="false">H11*F11*100</f>
        <v>0</v>
      </c>
      <c r="J11" s="27" t="n">
        <f aca="false">I11/$E$4</f>
        <v>0</v>
      </c>
      <c r="K11" s="34"/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/>
      <c r="E12" s="22"/>
      <c r="F12" s="23"/>
      <c r="G12" s="24"/>
      <c r="H12" s="25"/>
      <c r="I12" s="26" t="n">
        <f aca="false">H12*F12*100</f>
        <v>0</v>
      </c>
      <c r="J12" s="27" t="n">
        <f aca="false">I12/$E$4</f>
        <v>0</v>
      </c>
      <c r="K12" s="34"/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/>
      <c r="E13" s="22"/>
      <c r="F13" s="23"/>
      <c r="G13" s="24"/>
      <c r="H13" s="25"/>
      <c r="I13" s="26" t="n">
        <f aca="false">H13*F13*100</f>
        <v>0</v>
      </c>
      <c r="J13" s="27" t="n">
        <f aca="false">I13/$E$4</f>
        <v>0</v>
      </c>
      <c r="K13" s="34"/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/>
      <c r="E14" s="22"/>
      <c r="F14" s="23"/>
      <c r="G14" s="24"/>
      <c r="H14" s="25"/>
      <c r="I14" s="26" t="n">
        <f aca="false">H14*F14*100</f>
        <v>0</v>
      </c>
      <c r="J14" s="27" t="n">
        <f aca="false">I14/$E$4</f>
        <v>0</v>
      </c>
      <c r="K14" s="34"/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/>
      <c r="E15" s="22"/>
      <c r="F15" s="23"/>
      <c r="G15" s="24"/>
      <c r="H15" s="25"/>
      <c r="I15" s="26" t="n">
        <f aca="false">H15*F15*100</f>
        <v>0</v>
      </c>
      <c r="J15" s="27" t="n">
        <f aca="false">I15/$E$4</f>
        <v>0</v>
      </c>
      <c r="K15" s="34"/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/>
      <c r="E16" s="22"/>
      <c r="F16" s="23"/>
      <c r="G16" s="24"/>
      <c r="H16" s="25"/>
      <c r="I16" s="26" t="n">
        <f aca="false">H16*F16*100</f>
        <v>0</v>
      </c>
      <c r="J16" s="27" t="n">
        <f aca="false">I16/$E$4</f>
        <v>0</v>
      </c>
      <c r="K16" s="34"/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/>
      <c r="E17" s="22"/>
      <c r="F17" s="23"/>
      <c r="G17" s="24"/>
      <c r="H17" s="25"/>
      <c r="I17" s="26" t="n">
        <f aca="false">H17*F17*100</f>
        <v>0</v>
      </c>
      <c r="J17" s="27" t="n">
        <f aca="false">I17/$E$4</f>
        <v>0</v>
      </c>
      <c r="K17" s="34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v>100000</v>
      </c>
      <c r="G18" s="37"/>
      <c r="H18" s="37"/>
      <c r="I18" s="37"/>
      <c r="J18" s="36"/>
      <c r="K18" s="38" t="n">
        <f aca="false">F4</f>
        <v>103573.939165401</v>
      </c>
      <c r="L18" s="39" t="n">
        <f aca="false">(K18/F18-1)</f>
        <v>0.0357393916540096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80505.89</v>
      </c>
      <c r="G19" s="42"/>
      <c r="H19" s="42"/>
      <c r="I19" s="42"/>
      <c r="J19" s="43"/>
      <c r="K19" s="44" t="n">
        <v>80505.89</v>
      </c>
      <c r="L19" s="39" t="n">
        <f aca="false">(K19/F19-L261)</f>
        <v>1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7" activeCellId="0" sqref="K17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0.0773268882442662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103573.939165401</v>
      </c>
      <c r="E4" s="14" t="n">
        <f aca="false">IF(SUM(I8:I17)&lt;=D4,SUM(I8:I17),"VALOR ACIMA DO DISPONÍVEL")</f>
        <v>93265.5609463181</v>
      </c>
      <c r="F4" s="15" t="n">
        <f aca="false">(E4*I2)+E4+(D4-E4)</f>
        <v>110785.874773736</v>
      </c>
      <c r="G4" s="3"/>
      <c r="H4" s="3"/>
      <c r="I4" s="16" t="n">
        <f aca="false">F4/100000-1</f>
        <v>0.107858747737357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45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9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0.1</v>
      </c>
      <c r="F8" s="23" t="n">
        <v>30.84</v>
      </c>
      <c r="G8" s="24" t="n">
        <f aca="false">((E8*$D$4)/100)/F8</f>
        <v>3.35842863701041</v>
      </c>
      <c r="H8" s="25" t="n">
        <v>3.35842863701041</v>
      </c>
      <c r="I8" s="26" t="n">
        <f aca="false">H8*F8*100</f>
        <v>10357.3939165401</v>
      </c>
      <c r="J8" s="22" t="n">
        <f aca="false">I8/$E$4</f>
        <v>0.111052716688228</v>
      </c>
      <c r="K8" s="46" t="n">
        <v>32.15</v>
      </c>
      <c r="L8" s="29" t="n">
        <f aca="false">IFERROR((K8/F8-1)*J8,0)</f>
        <v>0.00471721980744416</v>
      </c>
      <c r="M8" s="30" t="n">
        <f aca="false">IFERROR(L8/J8,0)</f>
        <v>0.0424773022049285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2" t="n">
        <v>0.1</v>
      </c>
      <c r="F9" s="23" t="n">
        <v>53</v>
      </c>
      <c r="G9" s="24" t="n">
        <f aca="false">((E9*$D$4)/100)/F9</f>
        <v>1.95422526727172</v>
      </c>
      <c r="H9" s="25" t="n">
        <v>1.95422526727172</v>
      </c>
      <c r="I9" s="26" t="n">
        <f aca="false">H9*F9*100</f>
        <v>10357.3939165401</v>
      </c>
      <c r="J9" s="22" t="n">
        <f aca="false">I9/$E$4</f>
        <v>0.111052716688228</v>
      </c>
      <c r="K9" s="46" t="n">
        <v>55.92</v>
      </c>
      <c r="L9" s="29" t="n">
        <f aca="false">IFERROR((K9/F9-1)*J9,0)</f>
        <v>0.00611837608923821</v>
      </c>
      <c r="M9" s="30" t="n">
        <f aca="false">IFERROR(L9/J9,0)</f>
        <v>0.0550943396226415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</v>
      </c>
      <c r="F10" s="23" t="n">
        <v>20.05</v>
      </c>
      <c r="G10" s="24" t="n">
        <f aca="false">((E10*$D$4)/100)/F10</f>
        <v>5.16578250201501</v>
      </c>
      <c r="H10" s="25" t="n">
        <v>5.16578250201501</v>
      </c>
      <c r="I10" s="26" t="n">
        <f aca="false">H10*F10*100</f>
        <v>10357.3939165401</v>
      </c>
      <c r="J10" s="22" t="n">
        <f aca="false">I10/$E$4</f>
        <v>0.111052716688228</v>
      </c>
      <c r="K10" s="46" t="n">
        <v>23.22</v>
      </c>
      <c r="L10" s="29" t="n">
        <f aca="false">IFERROR((K10/F10-1)*J10,0)</f>
        <v>0.0175579606933507</v>
      </c>
      <c r="M10" s="30" t="n">
        <f aca="false">IFERROR(L10/J10,0)</f>
        <v>0.158104738154613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23</v>
      </c>
      <c r="E11" s="22" t="n">
        <v>0.1</v>
      </c>
      <c r="F11" s="23" t="n">
        <v>17.67</v>
      </c>
      <c r="G11" s="24" t="n">
        <f aca="false">((E11*$D$4)/100)/F11</f>
        <v>5.86156984524058</v>
      </c>
      <c r="H11" s="25" t="n">
        <v>5.86156984524058</v>
      </c>
      <c r="I11" s="26" t="n">
        <f aca="false">H11*F11*100</f>
        <v>10357.3939165401</v>
      </c>
      <c r="J11" s="22" t="n">
        <f aca="false">I11/$E$4</f>
        <v>0.111052716688228</v>
      </c>
      <c r="K11" s="46" t="n">
        <v>17.42</v>
      </c>
      <c r="L11" s="29" t="n">
        <f aca="false">IFERROR((K11/F11-1)*J11,0)</f>
        <v>-0.00157120425421941</v>
      </c>
      <c r="M11" s="30" t="n">
        <f aca="false">IFERROR(L11/J11,0)</f>
        <v>-0.0141482739105829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24</v>
      </c>
      <c r="E12" s="22" t="n">
        <v>0.1</v>
      </c>
      <c r="F12" s="23" t="n">
        <v>27.6</v>
      </c>
      <c r="G12" s="24" t="n">
        <f aca="false">((E12*$D$4)/100)/F12</f>
        <v>3.75267895526815</v>
      </c>
      <c r="H12" s="25" t="n">
        <v>3.77043826594106</v>
      </c>
      <c r="I12" s="26" t="n">
        <f aca="false">H12*F12*100</f>
        <v>10406.4096139973</v>
      </c>
      <c r="J12" s="22" t="n">
        <f aca="false">I12/$E$4</f>
        <v>0.111578266494179</v>
      </c>
      <c r="K12" s="46" t="n">
        <v>31.51</v>
      </c>
      <c r="L12" s="29" t="n">
        <f aca="false">IFERROR((K12/F12-1)*J12,0)</f>
        <v>0.0158069210866753</v>
      </c>
      <c r="M12" s="30" t="n">
        <f aca="false">IFERROR(L12/J12,0)</f>
        <v>0.141666666666667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25</v>
      </c>
      <c r="E13" s="22" t="n">
        <v>0.1</v>
      </c>
      <c r="F13" s="23" t="n">
        <v>36.13</v>
      </c>
      <c r="G13" s="24" t="n">
        <f aca="false">((E13*$D$4)/100)/F13</f>
        <v>2.86670188667038</v>
      </c>
      <c r="H13" s="25" t="n">
        <v>2.86670188667038</v>
      </c>
      <c r="I13" s="26" t="n">
        <f aca="false">H13*F13*100</f>
        <v>10357.3939165401</v>
      </c>
      <c r="J13" s="22" t="n">
        <f aca="false">I13/$E$4</f>
        <v>0.111052716688228</v>
      </c>
      <c r="K13" s="46" t="n">
        <v>40.61</v>
      </c>
      <c r="L13" s="29" t="n">
        <f aca="false">IFERROR((K13/F13-1)*J13,0)</f>
        <v>0.0137701680255538</v>
      </c>
      <c r="M13" s="30" t="n">
        <f aca="false">IFERROR(L13/J13,0)</f>
        <v>0.123996678660393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26</v>
      </c>
      <c r="E14" s="22" t="n">
        <v>0.1</v>
      </c>
      <c r="F14" s="23" t="n">
        <v>13.03</v>
      </c>
      <c r="G14" s="24" t="n">
        <f aca="false">((E14*$D$4)/100)/F14</f>
        <v>7.94888251461251</v>
      </c>
      <c r="H14" s="25" t="n">
        <v>7.94888251461251</v>
      </c>
      <c r="I14" s="26" t="n">
        <f aca="false">H14*F14*100</f>
        <v>10357.3939165401</v>
      </c>
      <c r="J14" s="22" t="n">
        <f aca="false">I14/$E$4</f>
        <v>0.111052716688228</v>
      </c>
      <c r="K14" s="46" t="n">
        <v>12.61</v>
      </c>
      <c r="L14" s="29" t="n">
        <f aca="false">IFERROR((K14/F14-1)*J14,0)</f>
        <v>-0.00357959639363435</v>
      </c>
      <c r="M14" s="30" t="n">
        <f aca="false">IFERROR(L14/J14,0)</f>
        <v>-0.032233307751343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27</v>
      </c>
      <c r="E15" s="22" t="n">
        <v>0.1</v>
      </c>
      <c r="F15" s="23" t="n">
        <v>41.83</v>
      </c>
      <c r="G15" s="24" t="n">
        <f aca="false">((E15*$D$4)/100)/F15</f>
        <v>2.47606835202967</v>
      </c>
      <c r="H15" s="25" t="n">
        <v>2.47606835202967</v>
      </c>
      <c r="I15" s="26" t="n">
        <f aca="false">H15*F15*100</f>
        <v>10357.3939165401</v>
      </c>
      <c r="J15" s="22" t="n">
        <f aca="false">I15/$E$4</f>
        <v>0.111052716688228</v>
      </c>
      <c r="K15" s="46" t="n">
        <v>50.61</v>
      </c>
      <c r="L15" s="29" t="n">
        <f aca="false">IFERROR((K15/F15-1)*J15,0)</f>
        <v>0.0233096546144547</v>
      </c>
      <c r="M15" s="30" t="n">
        <f aca="false">IFERROR(L15/J15,0)</f>
        <v>0.20989720296438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28</v>
      </c>
      <c r="E16" s="22" t="n">
        <v>0.1</v>
      </c>
      <c r="F16" s="23" t="n">
        <v>109.44</v>
      </c>
      <c r="G16" s="24" t="n">
        <f aca="false">((E16*$D$4)/100)/F16</f>
        <v>0.946399297929468</v>
      </c>
      <c r="H16" s="25" t="n">
        <v>0.946399297929468</v>
      </c>
      <c r="I16" s="26" t="n">
        <f aca="false">H16*F16*100</f>
        <v>10357.3939165401</v>
      </c>
      <c r="J16" s="22" t="n">
        <f aca="false">I16/$E$4</f>
        <v>0.111052716688228</v>
      </c>
      <c r="K16" s="46" t="n">
        <v>110.62</v>
      </c>
      <c r="L16" s="29" t="n">
        <f aca="false">IFERROR((K16/F16-1)*J16,0)</f>
        <v>0.00119738857540305</v>
      </c>
      <c r="M16" s="30" t="n">
        <f aca="false">IFERROR(L16/J16,0)</f>
        <v>0.0107821637426901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/>
      <c r="E17" s="22"/>
      <c r="F17" s="23"/>
      <c r="G17" s="24" t="e">
        <f aca="false">((E17*$D$4)/100)/F17</f>
        <v>#DIV/0!</v>
      </c>
      <c r="H17" s="25" t="n">
        <v>1.94</v>
      </c>
      <c r="I17" s="26" t="n">
        <f aca="false">H17*F17*100</f>
        <v>0</v>
      </c>
      <c r="J17" s="22" t="n">
        <f aca="false">I17/$E$4</f>
        <v>0</v>
      </c>
      <c r="K17" s="46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103573.939165401</v>
      </c>
      <c r="G18" s="37"/>
      <c r="H18" s="37"/>
      <c r="I18" s="37"/>
      <c r="J18" s="36"/>
      <c r="K18" s="47" t="n">
        <f aca="false">F4</f>
        <v>110785.874773736</v>
      </c>
      <c r="L18" s="39" t="n">
        <f aca="false">(K18/F18-1)</f>
        <v>0.0696307938700462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87402.59</v>
      </c>
      <c r="G19" s="42"/>
      <c r="H19" s="42"/>
      <c r="I19" s="42"/>
      <c r="J19" s="43"/>
      <c r="K19" s="41" t="n">
        <v>87402.59</v>
      </c>
      <c r="L19" s="39" t="n">
        <f aca="false">(K19/F19-1)</f>
        <v>0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110785.874773736</v>
      </c>
      <c r="E4" s="14" t="n">
        <f aca="false">IF(SUM(I8:I17)&lt;=D4,SUM(I8:I17),"VALOR ACIMA DO DISPONÍVEL")</f>
        <v>83516</v>
      </c>
      <c r="F4" s="15" t="n">
        <f aca="false">(E4*I2)+E4+(D4-E4)</f>
        <v>115625.874773736</v>
      </c>
      <c r="G4" s="3"/>
      <c r="H4" s="3"/>
      <c r="I4" s="16" t="n">
        <f aca="false">F4/100000-1</f>
        <v>0.156258747737357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8" t="s">
        <v>29</v>
      </c>
      <c r="E8" s="22" t="n">
        <v>0.1</v>
      </c>
      <c r="F8" s="23" t="n">
        <v>16.71</v>
      </c>
      <c r="G8" s="24" t="n">
        <f aca="false">((E8*$D$4)/100)/F8</f>
        <v>6.62991470818287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30</v>
      </c>
      <c r="E9" s="22" t="n">
        <v>0.1</v>
      </c>
      <c r="F9" s="23" t="n">
        <v>35.25</v>
      </c>
      <c r="G9" s="24" t="n">
        <f aca="false">((E9*$D$4)/100)/F9</f>
        <v>3.14286169570881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31</v>
      </c>
      <c r="E10" s="22" t="n">
        <v>0.1</v>
      </c>
      <c r="F10" s="23" t="n">
        <v>9.89</v>
      </c>
      <c r="G10" s="24" t="n">
        <f aca="false">((E10*$D$4)/100)/F10</f>
        <v>11.201807358315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32</v>
      </c>
      <c r="E11" s="22" t="n">
        <v>0.1</v>
      </c>
      <c r="F11" s="23" t="n">
        <v>43.47</v>
      </c>
      <c r="G11" s="24" t="n">
        <f aca="false">((E11*$D$4)/100)/F11</f>
        <v>2.54855934607167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33</v>
      </c>
      <c r="E12" s="22" t="n">
        <v>0.1</v>
      </c>
      <c r="F12" s="23" t="n">
        <v>29</v>
      </c>
      <c r="G12" s="24" t="n">
        <f aca="false">((E12*$D$4)/100)/F12</f>
        <v>3.82020257840468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23</v>
      </c>
      <c r="E13" s="22" t="n">
        <v>0.1</v>
      </c>
      <c r="F13" s="23" t="n">
        <v>18.9</v>
      </c>
      <c r="G13" s="24" t="n">
        <f aca="false">((E13*$D$4)/100)/F13</f>
        <v>5.86168649596485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34</v>
      </c>
      <c r="E14" s="22" t="n">
        <v>0.1</v>
      </c>
      <c r="F14" s="23" t="n">
        <v>10.76</v>
      </c>
      <c r="G14" s="24" t="n">
        <f aca="false">((E14*$D$4)/100)/F14</f>
        <v>10.2960850161464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35</v>
      </c>
      <c r="E15" s="22" t="n">
        <v>0.1</v>
      </c>
      <c r="F15" s="23" t="n">
        <v>12.89</v>
      </c>
      <c r="G15" s="24" t="n">
        <f aca="false">((E15*$D$4)/100)/F15</f>
        <v>8.59471487771417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36</v>
      </c>
      <c r="E16" s="22" t="n">
        <v>0.1</v>
      </c>
      <c r="F16" s="23" t="n">
        <v>22.7</v>
      </c>
      <c r="G16" s="24" t="n">
        <f aca="false">((E16*$D$4)/100)/F16</f>
        <v>4.88043501205884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0.1</v>
      </c>
      <c r="F17" s="23" t="n">
        <v>53.94</v>
      </c>
      <c r="G17" s="24" t="n">
        <f aca="false">((E17*$D$4)/100)/F17</f>
        <v>2.05387235398101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110785.874773736</v>
      </c>
      <c r="G18" s="37"/>
      <c r="H18" s="37"/>
      <c r="I18" s="37"/>
      <c r="J18" s="36"/>
      <c r="K18" s="38" t="n">
        <f aca="false">F4</f>
        <v>115625.874773736</v>
      </c>
      <c r="L18" s="39" t="n">
        <f aca="false">(K18/F18-1)</f>
        <v>0.0436878799746359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115625.874773736</v>
      </c>
      <c r="E4" s="14" t="n">
        <f aca="false">IF(SUM(I8:I17)&lt;=D4,SUM(I8:I17),"VALOR ACIMA DO DISPONÍVEL")</f>
        <v>83516</v>
      </c>
      <c r="F4" s="15" t="n">
        <f aca="false">(E4*I2)+E4+(D4-E4)</f>
        <v>120465.874773736</v>
      </c>
      <c r="G4" s="3"/>
      <c r="H4" s="3"/>
      <c r="I4" s="16" t="n">
        <f aca="false">F4/100000-1</f>
        <v>0.204658747737357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8" t="s">
        <v>29</v>
      </c>
      <c r="E8" s="22" t="n">
        <v>0.1</v>
      </c>
      <c r="F8" s="23" t="n">
        <v>16.71</v>
      </c>
      <c r="G8" s="24" t="n">
        <f aca="false">((E8*$D$4)/100)/F8</f>
        <v>6.91956162619603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30</v>
      </c>
      <c r="E9" s="22" t="n">
        <v>0.1</v>
      </c>
      <c r="F9" s="23" t="n">
        <v>35.25</v>
      </c>
      <c r="G9" s="24" t="n">
        <f aca="false">((E9*$D$4)/100)/F9</f>
        <v>3.28016666024782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31</v>
      </c>
      <c r="E10" s="22" t="n">
        <v>0.09</v>
      </c>
      <c r="F10" s="23" t="n">
        <v>9.89</v>
      </c>
      <c r="G10" s="24" t="n">
        <f aca="false">((E10*$D$4)/100)/F10</f>
        <v>10.5220715163157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32</v>
      </c>
      <c r="E11" s="22" t="n">
        <v>0.09</v>
      </c>
      <c r="F11" s="23" t="n">
        <v>43.47</v>
      </c>
      <c r="G11" s="24" t="n">
        <f aca="false">((E11*$D$4)/100)/F11</f>
        <v>2.39391045080198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33</v>
      </c>
      <c r="E12" s="22" t="n">
        <v>0.08</v>
      </c>
      <c r="F12" s="23" t="n">
        <v>29</v>
      </c>
      <c r="G12" s="24" t="n">
        <f aca="false">((E12*$D$4)/100)/F12</f>
        <v>3.18967930410305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23</v>
      </c>
      <c r="E13" s="22" t="n">
        <v>0.09</v>
      </c>
      <c r="F13" s="23" t="n">
        <v>18.9</v>
      </c>
      <c r="G13" s="24" t="n">
        <f aca="false">((E13*$D$4)/100)/F13</f>
        <v>5.50599403684456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34</v>
      </c>
      <c r="E14" s="22" t="n">
        <v>0.07</v>
      </c>
      <c r="F14" s="23" t="n">
        <v>10.76</v>
      </c>
      <c r="G14" s="24" t="n">
        <f aca="false">((E14*$D$4)/100)/F14</f>
        <v>7.52212939977835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35</v>
      </c>
      <c r="E15" s="22" t="n">
        <v>0.07</v>
      </c>
      <c r="F15" s="23" t="n">
        <v>12.89</v>
      </c>
      <c r="G15" s="24" t="n">
        <f aca="false">((E15*$D$4)/100)/F15</f>
        <v>6.27913982479558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36</v>
      </c>
      <c r="E16" s="22" t="n">
        <v>0.07</v>
      </c>
      <c r="F16" s="23" t="n">
        <v>22.7</v>
      </c>
      <c r="G16" s="24" t="n">
        <f aca="false">((E16*$D$4)/100)/F16</f>
        <v>3.56555560976278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0.08</v>
      </c>
      <c r="F17" s="23" t="n">
        <v>53.94</v>
      </c>
      <c r="G17" s="24" t="n">
        <f aca="false">((E17*$D$4)/100)/F17</f>
        <v>1.71488134629196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115625.874773736</v>
      </c>
      <c r="G18" s="37"/>
      <c r="H18" s="37"/>
      <c r="I18" s="37"/>
      <c r="J18" s="36"/>
      <c r="K18" s="38" t="n">
        <f aca="false">F4</f>
        <v>120465.874773736</v>
      </c>
      <c r="L18" s="39" t="n">
        <f aca="false">(K18/F18-1)</f>
        <v>0.0418591427694817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120465.874773736</v>
      </c>
      <c r="E4" s="14" t="n">
        <f aca="false">IF(SUM(I8:I17)&lt;=D4,SUM(I8:I17),"VALOR ACIMA DO DISPONÍVEL")</f>
        <v>83516</v>
      </c>
      <c r="F4" s="15" t="n">
        <f aca="false">(E4*I2)+E4+(D4-E4)</f>
        <v>125305.874773736</v>
      </c>
      <c r="G4" s="3"/>
      <c r="H4" s="3"/>
      <c r="I4" s="16" t="n">
        <f aca="false">F4/100000-1</f>
        <v>0.253058747737357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8" t="s">
        <v>29</v>
      </c>
      <c r="E8" s="22" t="n">
        <v>0.1</v>
      </c>
      <c r="F8" s="23" t="n">
        <v>16.71</v>
      </c>
      <c r="G8" s="24" t="n">
        <f aca="false">((E8*$D$4)/100)/F8</f>
        <v>7.2092085442092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30</v>
      </c>
      <c r="E9" s="22" t="n">
        <v>0.1</v>
      </c>
      <c r="F9" s="23" t="n">
        <v>35.25</v>
      </c>
      <c r="G9" s="24" t="n">
        <f aca="false">((E9*$D$4)/100)/F9</f>
        <v>3.41747162478683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31</v>
      </c>
      <c r="E10" s="22" t="n">
        <v>0.09</v>
      </c>
      <c r="F10" s="23" t="n">
        <v>9.89</v>
      </c>
      <c r="G10" s="24" t="n">
        <f aca="false">((E10*$D$4)/100)/F10</f>
        <v>10.9625164101478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32</v>
      </c>
      <c r="E11" s="22" t="n">
        <v>0.09</v>
      </c>
      <c r="F11" s="23" t="n">
        <v>43.47</v>
      </c>
      <c r="G11" s="24" t="n">
        <f aca="false">((E11*$D$4)/100)/F11</f>
        <v>2.49411749013946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33</v>
      </c>
      <c r="E12" s="22" t="n">
        <v>0.08</v>
      </c>
      <c r="F12" s="23" t="n">
        <v>29</v>
      </c>
      <c r="G12" s="24" t="n">
        <f aca="false">((E12*$D$4)/100)/F12</f>
        <v>3.32319654548236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23</v>
      </c>
      <c r="E13" s="22" t="n">
        <v>0.09</v>
      </c>
      <c r="F13" s="23" t="n">
        <v>18.9</v>
      </c>
      <c r="G13" s="24" t="n">
        <f aca="false">((E13*$D$4)/100)/F13</f>
        <v>5.73647022732075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34</v>
      </c>
      <c r="E14" s="22" t="n">
        <v>0.07</v>
      </c>
      <c r="F14" s="23" t="n">
        <v>10.76</v>
      </c>
      <c r="G14" s="24" t="n">
        <f aca="false">((E14*$D$4)/100)/F14</f>
        <v>7.83699928825418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35</v>
      </c>
      <c r="E15" s="22" t="n">
        <v>0.07</v>
      </c>
      <c r="F15" s="23" t="n">
        <v>12.89</v>
      </c>
      <c r="G15" s="24" t="n">
        <f aca="false">((E15*$D$4)/100)/F15</f>
        <v>6.54197923519123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36</v>
      </c>
      <c r="E16" s="22" t="n">
        <v>0.07</v>
      </c>
      <c r="F16" s="23" t="n">
        <v>22.7</v>
      </c>
      <c r="G16" s="24" t="n">
        <f aca="false">((E16*$D$4)/100)/F16</f>
        <v>3.71480671108436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0.08</v>
      </c>
      <c r="F17" s="23" t="n">
        <v>53.94</v>
      </c>
      <c r="G17" s="24" t="n">
        <f aca="false">((E17*$D$4)/100)/F17</f>
        <v>1.78666480939912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120465.874773736</v>
      </c>
      <c r="G18" s="37"/>
      <c r="H18" s="37"/>
      <c r="I18" s="37"/>
      <c r="J18" s="36"/>
      <c r="K18" s="38" t="n">
        <f aca="false">F4</f>
        <v>125305.874773736</v>
      </c>
      <c r="L18" s="39" t="n">
        <f aca="false">(K18/F18-1)</f>
        <v>0.0401773532055505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125305.874773736</v>
      </c>
      <c r="E4" s="14" t="n">
        <f aca="false">IF(SUM(I8:I17)&lt;=D4,SUM(I8:I17),"VALOR ACIMA DO DISPONÍVEL")</f>
        <v>83516</v>
      </c>
      <c r="F4" s="15" t="n">
        <f aca="false">(E4*I2)+E4+(D4-E4)</f>
        <v>130145.874773736</v>
      </c>
      <c r="G4" s="3"/>
      <c r="H4" s="3"/>
      <c r="I4" s="16" t="n">
        <f aca="false">F4/100000-1</f>
        <v>0.301458747737357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8" t="s">
        <v>29</v>
      </c>
      <c r="E8" s="22" t="n">
        <v>0.1</v>
      </c>
      <c r="F8" s="23" t="n">
        <v>16.71</v>
      </c>
      <c r="G8" s="24" t="n">
        <f aca="false">((E8*$D$4)/100)/F8</f>
        <v>7.49885546222236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30</v>
      </c>
      <c r="E9" s="22" t="n">
        <v>0.1</v>
      </c>
      <c r="F9" s="23" t="n">
        <v>35.25</v>
      </c>
      <c r="G9" s="24" t="n">
        <f aca="false">((E9*$D$4)/100)/F9</f>
        <v>3.55477658932584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31</v>
      </c>
      <c r="E10" s="22" t="n">
        <v>0.09</v>
      </c>
      <c r="F10" s="23" t="n">
        <v>9.89</v>
      </c>
      <c r="G10" s="24" t="n">
        <f aca="false">((E10*$D$4)/100)/F10</f>
        <v>11.40296130398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32</v>
      </c>
      <c r="E11" s="22" t="n">
        <v>0.09</v>
      </c>
      <c r="F11" s="23" t="n">
        <v>43.47</v>
      </c>
      <c r="G11" s="24" t="n">
        <f aca="false">((E11*$D$4)/100)/F11</f>
        <v>2.59432452947693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33</v>
      </c>
      <c r="E12" s="22" t="n">
        <v>0.08</v>
      </c>
      <c r="F12" s="23" t="n">
        <v>29</v>
      </c>
      <c r="G12" s="24" t="n">
        <f aca="false">((E12*$D$4)/100)/F12</f>
        <v>3.45671378686167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23</v>
      </c>
      <c r="E13" s="22" t="n">
        <v>0.09</v>
      </c>
      <c r="F13" s="23" t="n">
        <v>18.9</v>
      </c>
      <c r="G13" s="24" t="n">
        <f aca="false">((E13*$D$4)/100)/F13</f>
        <v>5.96694641779694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34</v>
      </c>
      <c r="E14" s="22" t="n">
        <v>0.07</v>
      </c>
      <c r="F14" s="23" t="n">
        <v>10.76</v>
      </c>
      <c r="G14" s="24" t="n">
        <f aca="false">((E14*$D$4)/100)/F14</f>
        <v>8.15186917673002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35</v>
      </c>
      <c r="E15" s="22" t="n">
        <v>0.07</v>
      </c>
      <c r="F15" s="23" t="n">
        <v>12.89</v>
      </c>
      <c r="G15" s="24" t="n">
        <f aca="false">((E15*$D$4)/100)/F15</f>
        <v>6.80481864558689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36</v>
      </c>
      <c r="E16" s="22" t="n">
        <v>0.07</v>
      </c>
      <c r="F16" s="23" t="n">
        <v>22.7</v>
      </c>
      <c r="G16" s="24" t="n">
        <f aca="false">((E16*$D$4)/100)/F16</f>
        <v>3.86405781240595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0.08</v>
      </c>
      <c r="F17" s="23" t="n">
        <v>53.94</v>
      </c>
      <c r="G17" s="24" t="n">
        <f aca="false">((E17*$D$4)/100)/F17</f>
        <v>1.85844827250628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125305.874773736</v>
      </c>
      <c r="G18" s="37"/>
      <c r="H18" s="37"/>
      <c r="I18" s="37"/>
      <c r="J18" s="36"/>
      <c r="K18" s="38" t="n">
        <f aca="false">F4</f>
        <v>130145.874773736</v>
      </c>
      <c r="L18" s="39" t="n">
        <f aca="false">(K18/F18-1)</f>
        <v>0.0386254835117632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130145.874773736</v>
      </c>
      <c r="E4" s="14" t="n">
        <f aca="false">IF(SUM(I8:I17)&lt;=D4,SUM(I8:I17),"VALOR ACIMA DO DISPONÍVEL")</f>
        <v>83516</v>
      </c>
      <c r="F4" s="15" t="n">
        <f aca="false">(E4*I2)+E4+(D4-E4)</f>
        <v>134985.874773736</v>
      </c>
      <c r="G4" s="3"/>
      <c r="H4" s="3"/>
      <c r="I4" s="16" t="n">
        <f aca="false">F4/100000-1</f>
        <v>0.349858747737357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8" t="s">
        <v>29</v>
      </c>
      <c r="E8" s="22" t="n">
        <v>0.1</v>
      </c>
      <c r="F8" s="23" t="n">
        <v>16.71</v>
      </c>
      <c r="G8" s="24" t="n">
        <f aca="false">((E8*$D$4)/100)/F8</f>
        <v>7.78850238023553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30</v>
      </c>
      <c r="E9" s="22" t="n">
        <v>0.1</v>
      </c>
      <c r="F9" s="23" t="n">
        <v>35.25</v>
      </c>
      <c r="G9" s="24" t="n">
        <f aca="false">((E9*$D$4)/100)/F9</f>
        <v>3.69208155386484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31</v>
      </c>
      <c r="E10" s="22" t="n">
        <v>0.1</v>
      </c>
      <c r="F10" s="23" t="n">
        <v>9.89</v>
      </c>
      <c r="G10" s="24" t="n">
        <f aca="false">((E10*$D$4)/100)/F10</f>
        <v>13.1593402197913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32</v>
      </c>
      <c r="E11" s="22" t="n">
        <v>0.1</v>
      </c>
      <c r="F11" s="23" t="n">
        <v>43.47</v>
      </c>
      <c r="G11" s="24" t="n">
        <f aca="false">((E11*$D$4)/100)/F11</f>
        <v>2.99392396534934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33</v>
      </c>
      <c r="E12" s="22" t="n">
        <v>0.1</v>
      </c>
      <c r="F12" s="23" t="n">
        <v>29</v>
      </c>
      <c r="G12" s="24" t="n">
        <f aca="false">((E12*$D$4)/100)/F12</f>
        <v>4.48778878530123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23</v>
      </c>
      <c r="E13" s="22" t="n">
        <v>0.1</v>
      </c>
      <c r="F13" s="23" t="n">
        <v>18.9</v>
      </c>
      <c r="G13" s="24" t="n">
        <f aca="false">((E13*$D$4)/100)/F13</f>
        <v>6.88602512030348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34</v>
      </c>
      <c r="E14" s="22" t="n">
        <v>0.1</v>
      </c>
      <c r="F14" s="23" t="n">
        <v>10.76</v>
      </c>
      <c r="G14" s="24" t="n">
        <f aca="false">((E14*$D$4)/100)/F14</f>
        <v>12.0953415217227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35</v>
      </c>
      <c r="E15" s="22" t="n">
        <v>0.1</v>
      </c>
      <c r="F15" s="23" t="n">
        <v>12.89</v>
      </c>
      <c r="G15" s="24" t="n">
        <f aca="false">((E15*$D$4)/100)/F15</f>
        <v>10.0966543656893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36</v>
      </c>
      <c r="E16" s="22" t="n">
        <v>0.1</v>
      </c>
      <c r="F16" s="23" t="n">
        <v>22.7</v>
      </c>
      <c r="G16" s="24" t="n">
        <f aca="false">((E16*$D$4)/100)/F16</f>
        <v>5.73329844818219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0.1</v>
      </c>
      <c r="F17" s="23" t="n">
        <v>53.94</v>
      </c>
      <c r="G17" s="24" t="n">
        <f aca="false">((E17*$D$4)/100)/F17</f>
        <v>2.41278966951679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130145.874773736</v>
      </c>
      <c r="G18" s="37"/>
      <c r="H18" s="37"/>
      <c r="I18" s="37"/>
      <c r="J18" s="36"/>
      <c r="K18" s="38" t="n">
        <f aca="false">F4</f>
        <v>134985.874773736</v>
      </c>
      <c r="L18" s="39" t="n">
        <f aca="false">(K18/F18-1)</f>
        <v>0.0371890389028047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134985.874773736</v>
      </c>
      <c r="E4" s="14" t="n">
        <f aca="false">IF(SUM(I8:I17)&lt;=D4,SUM(I8:I17),"VALOR ACIMA DO DISPONÍVEL")</f>
        <v>124663</v>
      </c>
      <c r="F4" s="15" t="n">
        <f aca="false">(E4*I2)+E4+(D4-E4)</f>
        <v>140161.874773736</v>
      </c>
      <c r="G4" s="3"/>
      <c r="H4" s="3"/>
      <c r="I4" s="16" t="n">
        <f aca="false">F4/100000-1</f>
        <v>0.401618747737357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8" t="s">
        <v>29</v>
      </c>
      <c r="E8" s="22" t="n">
        <v>0.1</v>
      </c>
      <c r="F8" s="23" t="n">
        <v>16.71</v>
      </c>
      <c r="G8" s="24" t="n">
        <f aca="false">((E8*$D$4)/100)/F8</f>
        <v>8.0781492982487</v>
      </c>
      <c r="H8" s="25" t="n">
        <v>6</v>
      </c>
      <c r="I8" s="26" t="n">
        <f aca="false">H8*F8*100</f>
        <v>10026</v>
      </c>
      <c r="J8" s="27" t="n">
        <f aca="false">I8/$E$4</f>
        <v>0.0804248253290872</v>
      </c>
      <c r="K8" s="34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30</v>
      </c>
      <c r="E9" s="22" t="n">
        <v>0.1</v>
      </c>
      <c r="F9" s="23" t="n">
        <v>35.25</v>
      </c>
      <c r="G9" s="24" t="n">
        <f aca="false">((E9*$D$4)/100)/F9</f>
        <v>3.82938651840385</v>
      </c>
      <c r="H9" s="25" t="n">
        <v>3</v>
      </c>
      <c r="I9" s="26" t="n">
        <f aca="false">H9*F9*100</f>
        <v>10575</v>
      </c>
      <c r="J9" s="27" t="n">
        <f aca="false">I9/$E$4</f>
        <v>0.0848286981702671</v>
      </c>
      <c r="K9" s="34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31</v>
      </c>
      <c r="E10" s="22" t="n">
        <v>0.1</v>
      </c>
      <c r="F10" s="23" t="n">
        <v>9.89</v>
      </c>
      <c r="G10" s="24" t="n">
        <f aca="false">((E10*$D$4)/100)/F10</f>
        <v>13.6487234351603</v>
      </c>
      <c r="H10" s="25" t="n">
        <v>13</v>
      </c>
      <c r="I10" s="26" t="n">
        <f aca="false">H10*F10*100</f>
        <v>12857</v>
      </c>
      <c r="J10" s="27" t="n">
        <f aca="false">I10/$E$4</f>
        <v>0.103134049397175</v>
      </c>
      <c r="K10" s="34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32</v>
      </c>
      <c r="E11" s="22" t="n">
        <v>0.1</v>
      </c>
      <c r="F11" s="23" t="n">
        <v>43.47</v>
      </c>
      <c r="G11" s="24" t="n">
        <f aca="false">((E11*$D$4)/100)/F11</f>
        <v>3.10526512016875</v>
      </c>
      <c r="H11" s="25" t="n">
        <v>3</v>
      </c>
      <c r="I11" s="26" t="n">
        <f aca="false">H11*F11*100</f>
        <v>13041</v>
      </c>
      <c r="J11" s="27" t="n">
        <f aca="false">I11/$E$4</f>
        <v>0.104610028637206</v>
      </c>
      <c r="K11" s="34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33</v>
      </c>
      <c r="E12" s="22" t="n">
        <v>0.1</v>
      </c>
      <c r="F12" s="23" t="n">
        <v>29</v>
      </c>
      <c r="G12" s="24" t="n">
        <f aca="false">((E12*$D$4)/100)/F12</f>
        <v>4.65468533702537</v>
      </c>
      <c r="H12" s="25" t="n">
        <v>4</v>
      </c>
      <c r="I12" s="26" t="n">
        <f aca="false">H12*F12*100</f>
        <v>11600</v>
      </c>
      <c r="J12" s="27" t="n">
        <f aca="false">I12/$E$4</f>
        <v>0.0930508651323969</v>
      </c>
      <c r="K12" s="34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23</v>
      </c>
      <c r="E13" s="22" t="n">
        <v>0.1</v>
      </c>
      <c r="F13" s="23" t="n">
        <v>18.9</v>
      </c>
      <c r="G13" s="24" t="n">
        <f aca="false">((E13*$D$4)/100)/F13</f>
        <v>7.14210977638813</v>
      </c>
      <c r="H13" s="25" t="n">
        <v>7</v>
      </c>
      <c r="I13" s="26" t="n">
        <f aca="false">H13*F13*100</f>
        <v>13230</v>
      </c>
      <c r="J13" s="27" t="n">
        <f aca="false">I13/$E$4</f>
        <v>0.10612611600876</v>
      </c>
      <c r="K13" s="34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34</v>
      </c>
      <c r="E14" s="22" t="n">
        <v>0.1</v>
      </c>
      <c r="F14" s="23" t="n">
        <v>10.76</v>
      </c>
      <c r="G14" s="24" t="n">
        <f aca="false">((E14*$D$4)/100)/F14</f>
        <v>12.5451556481167</v>
      </c>
      <c r="H14" s="25" t="n">
        <v>12</v>
      </c>
      <c r="I14" s="26" t="n">
        <f aca="false">H14*F14*100</f>
        <v>12912</v>
      </c>
      <c r="J14" s="27" t="n">
        <f aca="false">I14/$E$4</f>
        <v>0.103575238843923</v>
      </c>
      <c r="K14" s="34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35</v>
      </c>
      <c r="E15" s="22" t="n">
        <v>0.1</v>
      </c>
      <c r="F15" s="23" t="n">
        <v>12.89</v>
      </c>
      <c r="G15" s="24" t="n">
        <f aca="false">((E15*$D$4)/100)/F15</f>
        <v>10.4721392376831</v>
      </c>
      <c r="H15" s="25" t="n">
        <v>10</v>
      </c>
      <c r="I15" s="26" t="n">
        <f aca="false">H15*F15*100</f>
        <v>12890</v>
      </c>
      <c r="J15" s="27" t="n">
        <f aca="false">I15/$E$4</f>
        <v>0.103398763065224</v>
      </c>
      <c r="K15" s="34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36</v>
      </c>
      <c r="E16" s="22" t="n">
        <v>0.1</v>
      </c>
      <c r="F16" s="23" t="n">
        <v>22.7</v>
      </c>
      <c r="G16" s="24" t="n">
        <f aca="false">((E16*$D$4)/100)/F16</f>
        <v>5.94651430721303</v>
      </c>
      <c r="H16" s="25" t="n">
        <v>5</v>
      </c>
      <c r="I16" s="26" t="n">
        <f aca="false">H16*F16*100</f>
        <v>11350</v>
      </c>
      <c r="J16" s="27" t="n">
        <f aca="false">I16/$E$4</f>
        <v>0.0910454585562677</v>
      </c>
      <c r="K16" s="34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0.1</v>
      </c>
      <c r="F17" s="23" t="n">
        <v>53.94</v>
      </c>
      <c r="G17" s="24" t="n">
        <f aca="false">((E17*$D$4)/100)/F17</f>
        <v>2.50251899840074</v>
      </c>
      <c r="H17" s="25" t="n">
        <v>3</v>
      </c>
      <c r="I17" s="26" t="n">
        <f aca="false">H17*F17*100</f>
        <v>16182</v>
      </c>
      <c r="J17" s="27" t="n">
        <f aca="false">I17/$E$4</f>
        <v>0.129805956859694</v>
      </c>
      <c r="K17" s="34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134985.874773736</v>
      </c>
      <c r="G18" s="37"/>
      <c r="H18" s="37"/>
      <c r="I18" s="37"/>
      <c r="J18" s="36"/>
      <c r="K18" s="38" t="n">
        <f aca="false">F4</f>
        <v>140161.874773736</v>
      </c>
      <c r="L18" s="39" t="n">
        <f aca="false">(K18/F18-1)</f>
        <v>0.0383447528022918</v>
      </c>
      <c r="M18" s="3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2020-05-02T21:33:56Z</dcterms:created>
  <dc:creator>FAMILIA MACEDO</dc:creator>
  <dc:description/>
  <dc:language>en-US</dc:language>
  <cp:lastModifiedBy/>
  <dcterms:modified xsi:type="dcterms:W3CDTF">2020-06-30T21:37:51Z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